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-f1\l6489\PRJ\Dec16\"/>
    </mc:Choice>
  </mc:AlternateContent>
  <bookViews>
    <workbookView xWindow="720" yWindow="210" windowWidth="15480" windowHeight="11190"/>
  </bookViews>
  <sheets>
    <sheet name="Chart" sheetId="5" r:id="rId1"/>
    <sheet name="Data" sheetId="2" r:id="rId2"/>
  </sheets>
  <definedNames>
    <definedName name="_xlnm.Print_Area" localSheetId="1">Data!$A$1:$K$32</definedName>
  </definedNames>
  <calcPr calcId="152511"/>
</workbook>
</file>

<file path=xl/calcChain.xml><?xml version="1.0" encoding="utf-8"?>
<calcChain xmlns="http://schemas.openxmlformats.org/spreadsheetml/2006/main">
  <c r="A31" i="2" l="1"/>
  <c r="B31" i="2"/>
  <c r="A32" i="2"/>
  <c r="I4" i="2" l="1"/>
  <c r="I21" i="2"/>
  <c r="I25" i="2"/>
  <c r="I28" i="2"/>
  <c r="I26" i="2"/>
  <c r="I24" i="2"/>
  <c r="I27" i="2"/>
  <c r="I22" i="2"/>
  <c r="I7" i="2"/>
  <c r="I18" i="2"/>
  <c r="I23" i="2"/>
  <c r="I20" i="2"/>
  <c r="I10" i="2"/>
  <c r="I8" i="2"/>
  <c r="I12" i="2"/>
  <c r="I13" i="2"/>
  <c r="I17" i="2"/>
  <c r="I6" i="2"/>
  <c r="I5" i="2"/>
  <c r="I16" i="2"/>
  <c r="I19" i="2"/>
  <c r="I15" i="2"/>
  <c r="I9" i="2"/>
  <c r="I11" i="2"/>
  <c r="I14" i="2"/>
  <c r="G4" i="2"/>
  <c r="G24" i="2"/>
  <c r="G21" i="2"/>
  <c r="G25" i="2"/>
  <c r="G28" i="2"/>
  <c r="G26" i="2"/>
  <c r="G27" i="2"/>
  <c r="G22" i="2"/>
  <c r="G10" i="2"/>
  <c r="G8" i="2"/>
  <c r="G12" i="2"/>
  <c r="G13" i="2"/>
  <c r="G17" i="2"/>
  <c r="G6" i="2"/>
  <c r="G5" i="2"/>
  <c r="G16" i="2"/>
  <c r="G19" i="2"/>
  <c r="G15" i="2"/>
  <c r="G9" i="2"/>
  <c r="G11" i="2"/>
  <c r="G14" i="2"/>
  <c r="G20" i="2"/>
  <c r="G7" i="2"/>
  <c r="G18" i="2"/>
  <c r="G23" i="2"/>
  <c r="J4" i="2" l="1"/>
  <c r="J25" i="2"/>
  <c r="J28" i="2"/>
  <c r="J21" i="2"/>
  <c r="J24" i="2"/>
  <c r="J26" i="2"/>
  <c r="J27" i="2"/>
  <c r="J22" i="2"/>
  <c r="J7" i="2"/>
  <c r="J18" i="2"/>
  <c r="J12" i="2"/>
  <c r="J13" i="2"/>
  <c r="J5" i="2"/>
  <c r="J16" i="2"/>
  <c r="J11" i="2"/>
  <c r="J20" i="2"/>
  <c r="J10" i="2"/>
  <c r="J8" i="2"/>
  <c r="J17" i="2"/>
  <c r="J6" i="2"/>
  <c r="J19" i="2"/>
  <c r="J23" i="2"/>
  <c r="J15" i="2"/>
  <c r="J9" i="2"/>
  <c r="J14" i="2"/>
  <c r="F4" i="2"/>
  <c r="F28" i="2"/>
  <c r="F22" i="2"/>
  <c r="F21" i="2"/>
  <c r="F25" i="2"/>
  <c r="F24" i="2"/>
  <c r="F26" i="2"/>
  <c r="F27" i="2"/>
  <c r="F10" i="2"/>
  <c r="F8" i="2"/>
  <c r="F12" i="2"/>
  <c r="F13" i="2"/>
  <c r="F6" i="2"/>
  <c r="F5" i="2"/>
  <c r="F16" i="2"/>
  <c r="F19" i="2"/>
  <c r="F23" i="2"/>
  <c r="F9" i="2"/>
  <c r="F11" i="2"/>
  <c r="F14" i="2"/>
  <c r="F20" i="2"/>
  <c r="F7" i="2"/>
  <c r="F18" i="2"/>
  <c r="F17" i="2"/>
  <c r="F15" i="2"/>
  <c r="K4" i="2"/>
  <c r="K21" i="2"/>
  <c r="K25" i="2"/>
  <c r="K24" i="2"/>
  <c r="K26" i="2"/>
  <c r="K28" i="2"/>
  <c r="K27" i="2"/>
  <c r="K22" i="2"/>
  <c r="K17" i="2"/>
  <c r="K19" i="2"/>
  <c r="K15" i="2"/>
  <c r="K14" i="2"/>
  <c r="K20" i="2"/>
  <c r="K7" i="2"/>
  <c r="K10" i="2"/>
  <c r="K18" i="2"/>
  <c r="K8" i="2"/>
  <c r="K12" i="2"/>
  <c r="K13" i="2"/>
  <c r="K6" i="2"/>
  <c r="K5" i="2"/>
  <c r="K16" i="2"/>
  <c r="K23" i="2"/>
  <c r="K9" i="2"/>
  <c r="K11" i="2"/>
  <c r="E4" i="2"/>
  <c r="E21" i="2"/>
  <c r="E24" i="2"/>
  <c r="E26" i="2"/>
  <c r="E27" i="2"/>
  <c r="E25" i="2"/>
  <c r="E28" i="2"/>
  <c r="E22" i="2"/>
  <c r="E7" i="2"/>
  <c r="E10" i="2"/>
  <c r="E18" i="2"/>
  <c r="E8" i="2"/>
  <c r="E17" i="2"/>
  <c r="E6" i="2"/>
  <c r="E23" i="2"/>
  <c r="E15" i="2"/>
  <c r="E9" i="2"/>
  <c r="E14" i="2"/>
  <c r="E12" i="2"/>
  <c r="E13" i="2"/>
  <c r="E5" i="2"/>
  <c r="E16" i="2"/>
  <c r="E19" i="2"/>
  <c r="E11" i="2"/>
  <c r="E20" i="2"/>
</calcChain>
</file>

<file path=xl/sharedStrings.xml><?xml version="1.0" encoding="utf-8"?>
<sst xmlns="http://schemas.openxmlformats.org/spreadsheetml/2006/main" count="28" uniqueCount="16">
  <si>
    <t>Contract</t>
  </si>
  <si>
    <t>Expiration</t>
  </si>
  <si>
    <t>Month</t>
  </si>
  <si>
    <t>Days to</t>
  </si>
  <si>
    <t>Implied</t>
  </si>
  <si>
    <t>NYMEX Implied Probability of</t>
  </si>
  <si>
    <t>Price</t>
  </si>
  <si>
    <t>Volatility</t>
  </si>
  <si>
    <t>WTI Futures</t>
  </si>
  <si>
    <t>Enter up to three values which future
WTI crude oil price could exceed</t>
  </si>
  <si>
    <t>Enter up to three values which future
WTI crude oil price could fall below</t>
  </si>
  <si>
    <t/>
  </si>
  <si>
    <t>(a)</t>
  </si>
  <si>
    <t>Average NYMEX Data for Nov 25 - Dec 1</t>
  </si>
  <si>
    <t>Source:  EIA Short-Term Energy Outlook, December 2016, and CME Group (http://www.cmegroup.com)</t>
  </si>
  <si>
    <t>Notes: Probability values calculated using NYMEX market data for the five trading days ending December 1,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</si>
</sst>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yy"/>
    <numFmt numFmtId="165" formatCode="&quot;$&quot;#,##0.00"/>
  </numFmts>
  <fonts count="7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165" fontId="4" fillId="2" borderId="0" xfId="0" applyNumberFormat="1" applyFont="1" applyFill="1"/>
    <xf numFmtId="165" fontId="2" fillId="0" borderId="0" xfId="0" applyNumberFormat="1" applyFont="1" applyFill="1"/>
    <xf numFmtId="0" fontId="3" fillId="0" borderId="0" xfId="0" applyFont="1" applyAlignment="1">
      <alignment horizontal="right"/>
    </xf>
    <xf numFmtId="165" fontId="5" fillId="0" borderId="0" xfId="0" applyNumberFormat="1" applyFont="1" applyFill="1" applyAlignment="1">
      <alignment horizontal="right"/>
    </xf>
    <xf numFmtId="0" fontId="3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0" fontId="6" fillId="0" borderId="0" xfId="1" applyNumberFormat="1" applyFont="1" applyBorder="1"/>
    <xf numFmtId="10" fontId="6" fillId="0" borderId="1" xfId="1" applyNumberFormat="1" applyFont="1" applyBorder="1"/>
    <xf numFmtId="164" fontId="1" fillId="0" borderId="0" xfId="0" applyNumberFormat="1" applyFont="1" applyBorder="1"/>
    <xf numFmtId="165" fontId="6" fillId="0" borderId="0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0" fontId="6" fillId="0" borderId="0" xfId="1" applyNumberFormat="1" applyFont="1" applyBorder="1" applyAlignment="1">
      <alignment horizontal="right"/>
    </xf>
    <xf numFmtId="10" fontId="6" fillId="0" borderId="1" xfId="1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1" fillId="0" borderId="1" xfId="0" applyNumberFormat="1" applyFont="1" applyBorder="1"/>
    <xf numFmtId="0" fontId="0" fillId="0" borderId="0" xfId="0" quotePrefix="1" applyAlignment="1">
      <alignment horizontal="right"/>
    </xf>
    <xf numFmtId="10" fontId="5" fillId="0" borderId="0" xfId="1" applyNumberFormat="1" applyFont="1" applyBorder="1" applyAlignment="1">
      <alignment horizontal="right"/>
    </xf>
    <xf numFmtId="10" fontId="5" fillId="0" borderId="1" xfId="1" applyNumberFormat="1" applyFont="1" applyBorder="1" applyAlignment="1">
      <alignment horizontal="right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165" fontId="3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2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6E-2"/>
          <c:w val="0.97225305216426194"/>
          <c:h val="0.96737357259381185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295216"/>
        <c:axId val="269300816"/>
      </c:barChart>
      <c:catAx>
        <c:axId val="269295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300816"/>
        <c:crosses val="autoZero"/>
        <c:auto val="1"/>
        <c:lblAlgn val="ctr"/>
        <c:lblOffset val="100"/>
        <c:tickMarkSkip val="1"/>
        <c:noMultiLvlLbl val="0"/>
      </c:catAx>
      <c:valAx>
        <c:axId val="26930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295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9556048834627398"/>
          <c:y val="0.49918433931485551"/>
          <c:w val="0"/>
          <c:h val="1.6313213703099128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P</a:t>
            </a:r>
            <a:r>
              <a:rPr lang="en-US"/>
              <a:t>robability of WTI spot price exceeding certain levels</a:t>
            </a:r>
          </a:p>
        </c:rich>
      </c:tx>
      <c:layout>
        <c:manualLayout>
          <c:xMode val="edge"/>
          <c:yMode val="edge"/>
          <c:x val="0.19157792443762903"/>
          <c:y val="3.61843706805497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16810537230924E-2"/>
          <c:y val="0.24013196464452585"/>
          <c:w val="0.86606036785570739"/>
          <c:h val="0.4736849713535925"/>
        </c:manualLayout>
      </c:layout>
      <c:lineChart>
        <c:grouping val="standard"/>
        <c:varyColors val="0"/>
        <c:ser>
          <c:idx val="0"/>
          <c:order val="0"/>
          <c:tx>
            <c:strRef>
              <c:f>Data!$E$4</c:f>
              <c:strCache>
                <c:ptCount val="1"/>
                <c:pt idx="0">
                  <c:v>Price &gt; $70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</c:numCache>
            </c:numRef>
          </c:cat>
          <c:val>
            <c:numRef>
              <c:f>Data!$E$5:$E$28</c:f>
              <c:numCache>
                <c:formatCode>0.00%</c:formatCode>
                <c:ptCount val="24"/>
                <c:pt idx="0">
                  <c:v>#N/A</c:v>
                </c:pt>
                <c:pt idx="1">
                  <c:v>6.2970164864502359E-3</c:v>
                </c:pt>
                <c:pt idx="2">
                  <c:v>2.4923958119738535E-2</c:v>
                </c:pt>
                <c:pt idx="3">
                  <c:v>4.4578663217169801E-2</c:v>
                </c:pt>
                <c:pt idx="4">
                  <c:v>6.1834694476604314E-2</c:v>
                </c:pt>
                <c:pt idx="5">
                  <c:v>7.8730719560142742E-2</c:v>
                </c:pt>
                <c:pt idx="6">
                  <c:v>9.0570091326038743E-2</c:v>
                </c:pt>
                <c:pt idx="7">
                  <c:v>9.9545369884461471E-2</c:v>
                </c:pt>
                <c:pt idx="8">
                  <c:v>0.11066553106334412</c:v>
                </c:pt>
                <c:pt idx="9">
                  <c:v>0.11682392368065207</c:v>
                </c:pt>
                <c:pt idx="10">
                  <c:v>0.12274268463806907</c:v>
                </c:pt>
                <c:pt idx="11">
                  <c:v>0.12928605263557136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0.15066430064714254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0.1645952931264085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Data!$F$4</c:f>
              <c:strCache>
                <c:ptCount val="1"/>
                <c:pt idx="0">
                  <c:v>Price &gt; $65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</a:ln>
          </c:spPr>
          <c:marker>
            <c:symbol val="diamond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</c:numCache>
            </c:numRef>
          </c:cat>
          <c:val>
            <c:numRef>
              <c:f>Data!$F$5:$F$28</c:f>
              <c:numCache>
                <c:formatCode>0.00%</c:formatCode>
                <c:ptCount val="24"/>
                <c:pt idx="0">
                  <c:v>#N/A</c:v>
                </c:pt>
                <c:pt idx="1">
                  <c:v>2.2686092357238844E-2</c:v>
                </c:pt>
                <c:pt idx="2">
                  <c:v>5.9346804742664454E-2</c:v>
                </c:pt>
                <c:pt idx="3">
                  <c:v>8.9620601548498102E-2</c:v>
                </c:pt>
                <c:pt idx="4">
                  <c:v>0.11311584983134702</c:v>
                </c:pt>
                <c:pt idx="5">
                  <c:v>0.13386085555554278</c:v>
                </c:pt>
                <c:pt idx="6">
                  <c:v>0.14757289721167993</c:v>
                </c:pt>
                <c:pt idx="7">
                  <c:v>0.15744956081031367</c:v>
                </c:pt>
                <c:pt idx="8">
                  <c:v>0.16888310495556652</c:v>
                </c:pt>
                <c:pt idx="9">
                  <c:v>0.17513470146653271</c:v>
                </c:pt>
                <c:pt idx="10">
                  <c:v>0.18103699594254855</c:v>
                </c:pt>
                <c:pt idx="11">
                  <c:v>0.18744683421420053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0.20776907514406368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0.2214128875286781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Data!$G$4</c:f>
              <c:strCache>
                <c:ptCount val="1"/>
                <c:pt idx="0">
                  <c:v>Price &gt; $60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</a:ln>
          </c:spPr>
          <c:marker>
            <c:symbol val="circle"/>
            <c:size val="6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</c:numCache>
            </c:numRef>
          </c:cat>
          <c:val>
            <c:numRef>
              <c:f>Data!$G$5:$G$28</c:f>
              <c:numCache>
                <c:formatCode>0.00%</c:formatCode>
                <c:ptCount val="24"/>
                <c:pt idx="0">
                  <c:v>#N/A</c:v>
                </c:pt>
                <c:pt idx="1">
                  <c:v>7.1082226833977621E-2</c:v>
                </c:pt>
                <c:pt idx="2">
                  <c:v>0.12983268977360224</c:v>
                </c:pt>
                <c:pt idx="3">
                  <c:v>0.16909192584537269</c:v>
                </c:pt>
                <c:pt idx="4">
                  <c:v>0.19646616302858508</c:v>
                </c:pt>
                <c:pt idx="5">
                  <c:v>0.21812660144068829</c:v>
                </c:pt>
                <c:pt idx="6">
                  <c:v>0.23168931237926865</c:v>
                </c:pt>
                <c:pt idx="7">
                  <c:v>0.24087549267974584</c:v>
                </c:pt>
                <c:pt idx="8">
                  <c:v>0.25047182369701182</c:v>
                </c:pt>
                <c:pt idx="9">
                  <c:v>0.25573767771937339</c:v>
                </c:pt>
                <c:pt idx="10">
                  <c:v>0.26061915819390158</c:v>
                </c:pt>
                <c:pt idx="11">
                  <c:v>0.26582098170410234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0.2818973746167982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0.29376029059705655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52576"/>
        <c:axId val="165254816"/>
      </c:lineChart>
      <c:dateAx>
        <c:axId val="16525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Contract month</a:t>
                </a:r>
              </a:p>
            </c:rich>
          </c:tx>
          <c:layout>
            <c:manualLayout>
              <c:xMode val="edge"/>
              <c:yMode val="edge"/>
              <c:x val="0.42912905543417357"/>
              <c:y val="0.82566330704126256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25481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65254816"/>
        <c:scaling>
          <c:orientation val="minMax"/>
          <c:max val="0.5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252576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2236684653690253"/>
          <c:y val="0.13157929271998892"/>
          <c:w val="0.55006542907754219"/>
          <c:h val="7.23684210526334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Probability of WTI spot price falling below certain levels</a:t>
            </a:r>
          </a:p>
        </c:rich>
      </c:tx>
      <c:layout>
        <c:manualLayout>
          <c:xMode val="edge"/>
          <c:yMode val="edge"/>
          <c:x val="0.18664534604181676"/>
          <c:y val="3.5598788022199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341124895839484E-2"/>
          <c:y val="0.23948295750833767"/>
          <c:w val="0.86100494314690001"/>
          <c:h val="0.46278463410394582"/>
        </c:manualLayout>
      </c:layout>
      <c:lineChart>
        <c:grouping val="standard"/>
        <c:varyColors val="0"/>
        <c:ser>
          <c:idx val="2"/>
          <c:order val="0"/>
          <c:tx>
            <c:strRef>
              <c:f>Data!$K$4</c:f>
              <c:strCache>
                <c:ptCount val="1"/>
                <c:pt idx="0">
                  <c:v>Price &lt; $30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</c:numCache>
            </c:numRef>
          </c:cat>
          <c:val>
            <c:numRef>
              <c:f>Data!$K$5:$K$28</c:f>
              <c:numCache>
                <c:formatCode>0.00%</c:formatCode>
                <c:ptCount val="24"/>
                <c:pt idx="0">
                  <c:v>#N/A</c:v>
                </c:pt>
                <c:pt idx="1">
                  <c:v>8.1246416742575267E-4</c:v>
                </c:pt>
                <c:pt idx="2">
                  <c:v>4.3538120326331864E-3</c:v>
                </c:pt>
                <c:pt idx="3">
                  <c:v>8.6766976038097354E-3</c:v>
                </c:pt>
                <c:pt idx="4">
                  <c:v>1.2976520344378129E-2</c:v>
                </c:pt>
                <c:pt idx="5">
                  <c:v>1.8885068503500468E-2</c:v>
                </c:pt>
                <c:pt idx="6">
                  <c:v>2.371526836968596E-2</c:v>
                </c:pt>
                <c:pt idx="7">
                  <c:v>2.8229949399204313E-2</c:v>
                </c:pt>
                <c:pt idx="8">
                  <c:v>3.5925730896638974E-2</c:v>
                </c:pt>
                <c:pt idx="9">
                  <c:v>4.0340940862267027E-2</c:v>
                </c:pt>
                <c:pt idx="10">
                  <c:v>4.4892377035937958E-2</c:v>
                </c:pt>
                <c:pt idx="11">
                  <c:v>5.0296943175208164E-2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7.0119972535198749E-2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7.9864481051258429E-2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Data!$J$4</c:f>
              <c:strCache>
                <c:ptCount val="1"/>
                <c:pt idx="0">
                  <c:v>Price &lt; $35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</a:ln>
          </c:spPr>
          <c:marker>
            <c:symbol val="diamond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</c:numCache>
            </c:numRef>
          </c:cat>
          <c:val>
            <c:numRef>
              <c:f>Data!$J$5:$J$28</c:f>
              <c:numCache>
                <c:formatCode>0.00%</c:formatCode>
                <c:ptCount val="24"/>
                <c:pt idx="0">
                  <c:v>#N/A</c:v>
                </c:pt>
                <c:pt idx="1">
                  <c:v>1.6829825197381632E-2</c:v>
                </c:pt>
                <c:pt idx="2">
                  <c:v>3.6788057593464041E-2</c:v>
                </c:pt>
                <c:pt idx="3">
                  <c:v>5.08117231943499E-2</c:v>
                </c:pt>
                <c:pt idx="4">
                  <c:v>6.1576593271477353E-2</c:v>
                </c:pt>
                <c:pt idx="5">
                  <c:v>7.4620821797966252E-2</c:v>
                </c:pt>
                <c:pt idx="6">
                  <c:v>8.4027949373173483E-2</c:v>
                </c:pt>
                <c:pt idx="7">
                  <c:v>9.2285506315014865E-2</c:v>
                </c:pt>
                <c:pt idx="8">
                  <c:v>0.10563745237357547</c:v>
                </c:pt>
                <c:pt idx="9">
                  <c:v>0.11270436825048291</c:v>
                </c:pt>
                <c:pt idx="10">
                  <c:v>0.1196801987832774</c:v>
                </c:pt>
                <c:pt idx="11">
                  <c:v>0.12762073888065251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0.15421453379906935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0.16535849437449013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Data!$I$4</c:f>
              <c:strCache>
                <c:ptCount val="1"/>
                <c:pt idx="0">
                  <c:v>Price &lt; $40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</a:ln>
          </c:spPr>
          <c:marker>
            <c:symbol val="circle"/>
            <c:size val="6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</c:numCache>
            </c:numRef>
          </c:cat>
          <c:val>
            <c:numRef>
              <c:f>Data!$I$5:$I$28</c:f>
              <c:numCache>
                <c:formatCode>0.00%</c:formatCode>
                <c:ptCount val="24"/>
                <c:pt idx="0">
                  <c:v>#N/A</c:v>
                </c:pt>
                <c:pt idx="1">
                  <c:v>0.10855216251670685</c:v>
                </c:pt>
                <c:pt idx="2">
                  <c:v>0.14304832777722332</c:v>
                </c:pt>
                <c:pt idx="3">
                  <c:v>0.16006335067085942</c:v>
                </c:pt>
                <c:pt idx="4">
                  <c:v>0.1715419104284186</c:v>
                </c:pt>
                <c:pt idx="5">
                  <c:v>0.18618446572296155</c:v>
                </c:pt>
                <c:pt idx="6">
                  <c:v>0.19619102622685902</c:v>
                </c:pt>
                <c:pt idx="7">
                  <c:v>0.20501995649669247</c:v>
                </c:pt>
                <c:pt idx="8">
                  <c:v>0.21957070650049038</c:v>
                </c:pt>
                <c:pt idx="9">
                  <c:v>0.22684130844324168</c:v>
                </c:pt>
                <c:pt idx="10">
                  <c:v>0.2338617066912595</c:v>
                </c:pt>
                <c:pt idx="11">
                  <c:v>0.24168555529306768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0.26657834978474815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0.27514757464458084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16576"/>
        <c:axId val="99791856"/>
      </c:lineChart>
      <c:dateAx>
        <c:axId val="16471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Contract month</a:t>
                </a:r>
              </a:p>
            </c:rich>
          </c:tx>
          <c:layout>
            <c:manualLayout>
              <c:xMode val="edge"/>
              <c:yMode val="edge"/>
              <c:x val="0.42599807433873432"/>
              <c:y val="0.8112105226654267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79185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99791856"/>
        <c:scaling>
          <c:orientation val="minMax"/>
          <c:max val="0.5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716576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007745818405089"/>
          <c:y val="0.14239516176982744"/>
          <c:w val="0.5624202308901618"/>
          <c:h val="7.11977507665910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11" r="0.7500000000000071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tabSelected="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</cdr:x>
      <cdr:y>0</cdr:y>
    </cdr:from>
    <cdr:to>
      <cdr:x>0.92425</cdr:x>
      <cdr:y>0.496</cdr:y>
    </cdr:to>
    <cdr:graphicFrame macro="">
      <cdr:nvGraphicFramePr>
        <cdr:cNvPr id="3160" name="Chart 88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0.071</cdr:x>
      <cdr:y>0.45975</cdr:y>
    </cdr:from>
    <cdr:to>
      <cdr:x>0.934</cdr:x>
      <cdr:y>0.9635</cdr:y>
    </cdr:to>
    <cdr:graphicFrame macro="">
      <cdr:nvGraphicFramePr>
        <cdr:cNvPr id="3161" name="Chart 89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0.11358</cdr:x>
      <cdr:y>0.93911</cdr:y>
    </cdr:from>
    <cdr:to>
      <cdr:x>0.65308</cdr:x>
      <cdr:y>0.97011</cdr:y>
    </cdr:to>
    <cdr:sp macro="" textlink="">
      <cdr:nvSpPr>
        <cdr:cNvPr id="30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4743" y="5483276"/>
          <a:ext cx="4630003" cy="1810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Values not calculated for months with little trading in "close-to-the-money" options contracts.</a:t>
          </a:r>
        </a:p>
      </cdr:txBody>
    </cdr:sp>
  </cdr:relSizeAnchor>
  <cdr:relSizeAnchor xmlns:cdr="http://schemas.openxmlformats.org/drawingml/2006/chartDrawing">
    <cdr:from>
      <cdr:x>0.07125</cdr:x>
      <cdr:y>0.91354</cdr:y>
    </cdr:from>
    <cdr:to>
      <cdr:x>0.74251</cdr:x>
      <cdr:y>0.94897</cdr:y>
    </cdr:to>
    <cdr:sp macro="" textlink="Data!$A$30">
      <cdr:nvSpPr>
        <cdr:cNvPr id="3076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11469" y="5334000"/>
          <a:ext cx="5760756" cy="2068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fld id="{B3B9CC0A-3BB1-4CFE-95C1-0C1D900A9E35}" type="TxLink">
            <a:rPr lang="en-US" sz="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Notes: Probability values calculated using NYMEX market data for the five trading days ending December 1, 2016.</a:t>
          </a:fld>
          <a:endParaRPr lang="en-US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0.07125</cdr:x>
      <cdr:y>0.96747</cdr:y>
    </cdr:from>
    <cdr:to>
      <cdr:x>0.686</cdr:x>
      <cdr:y>0.99673</cdr:y>
    </cdr:to>
    <cdr:sp macro="" textlink="Data!$A$29">
      <cdr:nvSpPr>
        <cdr:cNvPr id="3081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11469" y="5648911"/>
          <a:ext cx="5275800" cy="170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fld id="{DA3D19A3-2478-4628-8186-A271099B2334}" type="TxLink">
            <a:rPr lang="en-US" sz="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Source:  EIA Short-Term Energy Outlook, December 2016, and CME Group (http://www.cmegroup.com)</a:t>
          </a:fld>
          <a:endParaRPr lang="en-US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0.91232</cdr:x>
      <cdr:y>0.89396</cdr:y>
    </cdr:from>
    <cdr:to>
      <cdr:x>0.98446</cdr:x>
      <cdr:y>0.97553</cdr:y>
    </cdr:to>
    <cdr:pic>
      <cdr:nvPicPr>
        <cdr:cNvPr id="1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7829550" y="5219701"/>
          <a:ext cx="619125" cy="47625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2"/>
  <sheetViews>
    <sheetView workbookViewId="0">
      <selection activeCell="A2" sqref="A2:D2"/>
    </sheetView>
  </sheetViews>
  <sheetFormatPr defaultRowHeight="12.75" x14ac:dyDescent="0.2"/>
  <cols>
    <col min="1" max="4" width="12" customWidth="1"/>
    <col min="5" max="7" width="15.28515625" customWidth="1"/>
    <col min="8" max="8" width="3.5703125" customWidth="1"/>
    <col min="9" max="11" width="15.28515625" customWidth="1"/>
  </cols>
  <sheetData>
    <row r="1" spans="1:11" ht="25.5" customHeight="1" x14ac:dyDescent="0.2">
      <c r="E1" s="20" t="s">
        <v>9</v>
      </c>
      <c r="F1" s="20"/>
      <c r="G1" s="20"/>
      <c r="I1" s="20" t="s">
        <v>10</v>
      </c>
      <c r="J1" s="20"/>
      <c r="K1" s="20"/>
    </row>
    <row r="2" spans="1:11" x14ac:dyDescent="0.2">
      <c r="A2" s="21" t="s">
        <v>13</v>
      </c>
      <c r="B2" s="21"/>
      <c r="C2" s="21"/>
      <c r="D2" s="21"/>
      <c r="E2" s="1">
        <v>70</v>
      </c>
      <c r="F2" s="1">
        <v>65</v>
      </c>
      <c r="G2" s="1">
        <v>60</v>
      </c>
      <c r="H2" s="2"/>
      <c r="I2" s="1">
        <v>40</v>
      </c>
      <c r="J2" s="1">
        <v>35</v>
      </c>
      <c r="K2" s="1">
        <v>30</v>
      </c>
    </row>
    <row r="3" spans="1:11" x14ac:dyDescent="0.2">
      <c r="A3" s="3" t="s">
        <v>0</v>
      </c>
      <c r="B3" s="3" t="s">
        <v>8</v>
      </c>
      <c r="C3" s="3" t="s">
        <v>4</v>
      </c>
      <c r="D3" s="3" t="s">
        <v>3</v>
      </c>
      <c r="E3" s="22" t="s">
        <v>5</v>
      </c>
      <c r="F3" s="22"/>
      <c r="G3" s="22"/>
      <c r="H3" s="4"/>
      <c r="I3" s="22" t="s">
        <v>5</v>
      </c>
      <c r="J3" s="22"/>
      <c r="K3" s="22"/>
    </row>
    <row r="4" spans="1:11" x14ac:dyDescent="0.2">
      <c r="A4" s="5" t="s">
        <v>2</v>
      </c>
      <c r="B4" s="5" t="s">
        <v>6</v>
      </c>
      <c r="C4" s="5" t="s">
        <v>7</v>
      </c>
      <c r="D4" s="5" t="s">
        <v>1</v>
      </c>
      <c r="E4" s="5" t="str">
        <f>"Price &gt; $"&amp;E2&amp;""</f>
        <v>Price &gt; $70</v>
      </c>
      <c r="F4" s="5" t="str">
        <f>"Price &gt; $"&amp;F2&amp;""</f>
        <v>Price &gt; $65</v>
      </c>
      <c r="G4" s="5" t="str">
        <f>"Price &gt; $"&amp;G2&amp;""</f>
        <v>Price &gt; $60</v>
      </c>
      <c r="H4" s="5"/>
      <c r="I4" s="5" t="str">
        <f>"Price &lt; $"&amp;I2&amp;""</f>
        <v>Price &lt; $40</v>
      </c>
      <c r="J4" s="5" t="str">
        <f>"Price &lt; $"&amp;J2&amp;""</f>
        <v>Price &lt; $35</v>
      </c>
      <c r="K4" s="5" t="str">
        <f>"Price &lt; $"&amp;K2&amp;""</f>
        <v>Price &lt; $30</v>
      </c>
    </row>
    <row r="5" spans="1:11" x14ac:dyDescent="0.2">
      <c r="A5" s="9">
        <v>42736</v>
      </c>
      <c r="B5" s="10" t="s">
        <v>11</v>
      </c>
      <c r="C5" s="12" t="s">
        <v>11</v>
      </c>
      <c r="D5" s="6" t="s">
        <v>11</v>
      </c>
      <c r="E5" s="18" t="e">
        <f t="shared" ref="E5:E28" si="0">IF(ISERROR(NORMSDIST((LN($B5/E$2)-((($C5^2)/2)*($D5/252)))/($C5*SQRT($D5/252)))),NA(),NORMSDIST((LN($B5/E$2)-((($C5^2)/2)*($D5/252)))/($C5*SQRT($D5/252))))</f>
        <v>#N/A</v>
      </c>
      <c r="F5" s="18" t="e">
        <f t="shared" ref="F5:G28" si="1">IF(ISERROR(NORMSDIST((LN($B5/F$2)-((($C5^2)/2)*($D5/252)))/($C5*SQRT($D5/252)))),NA(),NORMSDIST((LN($B5/F$2)-((($C5^2)/2)*($D5/252)))/($C5*SQRT($D5/252))))</f>
        <v>#N/A</v>
      </c>
      <c r="G5" s="18" t="e">
        <f t="shared" si="1"/>
        <v>#N/A</v>
      </c>
      <c r="H5" s="15"/>
      <c r="I5" s="18" t="e">
        <f t="shared" ref="I5:I28" si="2">IF(ISERROR(1-NORMSDIST((LN($B5/I$2)-((($C5^2)/2)*($D5/252)))/($C5*SQRT($D5/252)))),NA(),1-NORMSDIST((LN($B5/I$2)-((($C5^2)/2)*($D5/252)))/($C5*SQRT($D5/252))))</f>
        <v>#N/A</v>
      </c>
      <c r="J5" s="18" t="e">
        <f t="shared" ref="J5:K28" si="3">IF(ISERROR(1-NORMSDIST((LN($B5/J$2)-((($C5^2)/2)*($D5/252)))/($C5*SQRT($D5/252)))),NA(),1-NORMSDIST((LN($B5/J$2)-((($C5^2)/2)*($D5/252)))/($C5*SQRT($D5/252))))</f>
        <v>#N/A</v>
      </c>
      <c r="K5" s="18" t="e">
        <f t="shared" si="3"/>
        <v>#N/A</v>
      </c>
    </row>
    <row r="6" spans="1:11" x14ac:dyDescent="0.2">
      <c r="A6" s="9">
        <v>42767</v>
      </c>
      <c r="B6" s="10">
        <v>48.684000000000005</v>
      </c>
      <c r="C6" s="12">
        <v>0.43491150000000001</v>
      </c>
      <c r="D6" s="6">
        <v>30</v>
      </c>
      <c r="E6" s="18">
        <f t="shared" si="0"/>
        <v>6.2970164864502359E-3</v>
      </c>
      <c r="F6" s="18">
        <f t="shared" si="1"/>
        <v>2.2686092357238844E-2</v>
      </c>
      <c r="G6" s="18">
        <f t="shared" si="1"/>
        <v>7.1082226833977621E-2</v>
      </c>
      <c r="H6" s="15"/>
      <c r="I6" s="18">
        <f t="shared" si="2"/>
        <v>0.10855216251670685</v>
      </c>
      <c r="J6" s="18">
        <f t="shared" si="3"/>
        <v>1.6829825197381632E-2</v>
      </c>
      <c r="K6" s="18">
        <f t="shared" si="3"/>
        <v>8.1246416742575267E-4</v>
      </c>
    </row>
    <row r="7" spans="1:11" x14ac:dyDescent="0.2">
      <c r="A7" s="9">
        <v>42795</v>
      </c>
      <c r="B7" s="10">
        <v>49.555999999999997</v>
      </c>
      <c r="C7" s="12">
        <v>0.41081912500000001</v>
      </c>
      <c r="D7" s="6">
        <v>51</v>
      </c>
      <c r="E7" s="18">
        <f t="shared" si="0"/>
        <v>2.4923958119738535E-2</v>
      </c>
      <c r="F7" s="18">
        <f t="shared" si="1"/>
        <v>5.9346804742664454E-2</v>
      </c>
      <c r="G7" s="18">
        <f t="shared" si="1"/>
        <v>0.12983268977360224</v>
      </c>
      <c r="H7" s="15"/>
      <c r="I7" s="18">
        <f t="shared" si="2"/>
        <v>0.14304832777722332</v>
      </c>
      <c r="J7" s="18">
        <f t="shared" si="3"/>
        <v>3.6788057593464041E-2</v>
      </c>
      <c r="K7" s="18">
        <f t="shared" si="3"/>
        <v>4.3538120326331864E-3</v>
      </c>
    </row>
    <row r="8" spans="1:11" x14ac:dyDescent="0.2">
      <c r="A8" s="9">
        <v>42826</v>
      </c>
      <c r="B8" s="10">
        <v>50.248000000000005</v>
      </c>
      <c r="C8" s="12">
        <v>0.39133999999999997</v>
      </c>
      <c r="D8" s="6">
        <v>71</v>
      </c>
      <c r="E8" s="18">
        <f t="shared" si="0"/>
        <v>4.4578663217169801E-2</v>
      </c>
      <c r="F8" s="18">
        <f t="shared" si="1"/>
        <v>8.9620601548498102E-2</v>
      </c>
      <c r="G8" s="18">
        <f t="shared" si="1"/>
        <v>0.16909192584537269</v>
      </c>
      <c r="H8" s="15"/>
      <c r="I8" s="18">
        <f t="shared" si="2"/>
        <v>0.16006335067085942</v>
      </c>
      <c r="J8" s="18">
        <f t="shared" si="3"/>
        <v>5.08117231943499E-2</v>
      </c>
      <c r="K8" s="18">
        <f t="shared" si="3"/>
        <v>8.6766976038097354E-3</v>
      </c>
    </row>
    <row r="9" spans="1:11" x14ac:dyDescent="0.2">
      <c r="A9" s="9">
        <v>42856</v>
      </c>
      <c r="B9" s="10">
        <v>50.777999999999999</v>
      </c>
      <c r="C9" s="12">
        <v>0.37231312857142856</v>
      </c>
      <c r="D9" s="6">
        <v>92</v>
      </c>
      <c r="E9" s="18">
        <f t="shared" si="0"/>
        <v>6.1834694476604314E-2</v>
      </c>
      <c r="F9" s="18">
        <f t="shared" si="1"/>
        <v>0.11311584983134702</v>
      </c>
      <c r="G9" s="18">
        <f t="shared" si="1"/>
        <v>0.19646616302858508</v>
      </c>
      <c r="H9" s="7"/>
      <c r="I9" s="18">
        <f t="shared" si="2"/>
        <v>0.1715419104284186</v>
      </c>
      <c r="J9" s="18">
        <f t="shared" si="3"/>
        <v>6.1576593271477353E-2</v>
      </c>
      <c r="K9" s="18">
        <f t="shared" si="3"/>
        <v>1.2976520344378129E-2</v>
      </c>
    </row>
    <row r="10" spans="1:11" x14ac:dyDescent="0.2">
      <c r="A10" s="9">
        <v>42887</v>
      </c>
      <c r="B10" s="10">
        <v>51.153999999999996</v>
      </c>
      <c r="C10" s="12">
        <v>0.36085597499999994</v>
      </c>
      <c r="D10" s="6">
        <v>114</v>
      </c>
      <c r="E10" s="18">
        <f t="shared" si="0"/>
        <v>7.8730719560142742E-2</v>
      </c>
      <c r="F10" s="18">
        <f t="shared" si="1"/>
        <v>0.13386085555554278</v>
      </c>
      <c r="G10" s="18">
        <f t="shared" si="1"/>
        <v>0.21812660144068829</v>
      </c>
      <c r="H10" s="7"/>
      <c r="I10" s="18">
        <f t="shared" si="2"/>
        <v>0.18618446572296155</v>
      </c>
      <c r="J10" s="18">
        <f t="shared" si="3"/>
        <v>7.4620821797966252E-2</v>
      </c>
      <c r="K10" s="18">
        <f t="shared" si="3"/>
        <v>1.8885068503500468E-2</v>
      </c>
    </row>
    <row r="11" spans="1:11" x14ac:dyDescent="0.2">
      <c r="A11" s="9">
        <v>42917</v>
      </c>
      <c r="B11" s="10">
        <v>51.405999999999992</v>
      </c>
      <c r="C11" s="12">
        <v>0.35001504571428571</v>
      </c>
      <c r="D11" s="6">
        <v>134</v>
      </c>
      <c r="E11" s="18">
        <f t="shared" si="0"/>
        <v>9.0570091326038743E-2</v>
      </c>
      <c r="F11" s="18">
        <f t="shared" si="1"/>
        <v>0.14757289721167993</v>
      </c>
      <c r="G11" s="18">
        <f t="shared" si="1"/>
        <v>0.23168931237926865</v>
      </c>
      <c r="H11" s="7"/>
      <c r="I11" s="18">
        <f t="shared" si="2"/>
        <v>0.19619102622685902</v>
      </c>
      <c r="J11" s="18">
        <f t="shared" si="3"/>
        <v>8.4027949373173483E-2</v>
      </c>
      <c r="K11" s="18">
        <f t="shared" si="3"/>
        <v>2.371526836968596E-2</v>
      </c>
    </row>
    <row r="12" spans="1:11" x14ac:dyDescent="0.2">
      <c r="A12" s="9">
        <v>42948</v>
      </c>
      <c r="B12" s="10">
        <v>51.564</v>
      </c>
      <c r="C12" s="12">
        <v>0.33850103333333326</v>
      </c>
      <c r="D12" s="6">
        <v>155</v>
      </c>
      <c r="E12" s="18">
        <f t="shared" si="0"/>
        <v>9.9545369884461471E-2</v>
      </c>
      <c r="F12" s="18">
        <f t="shared" si="1"/>
        <v>0.15744956081031367</v>
      </c>
      <c r="G12" s="18">
        <f t="shared" si="1"/>
        <v>0.24087549267974584</v>
      </c>
      <c r="H12" s="7"/>
      <c r="I12" s="18">
        <f t="shared" si="2"/>
        <v>0.20501995649669247</v>
      </c>
      <c r="J12" s="18">
        <f t="shared" si="3"/>
        <v>9.2285506315014865E-2</v>
      </c>
      <c r="K12" s="18">
        <f t="shared" si="3"/>
        <v>2.8229949399204313E-2</v>
      </c>
    </row>
    <row r="13" spans="1:11" x14ac:dyDescent="0.2">
      <c r="A13" s="9">
        <v>42979</v>
      </c>
      <c r="B13" s="10">
        <v>51.676000000000002</v>
      </c>
      <c r="C13" s="12">
        <v>0.33348814642857139</v>
      </c>
      <c r="D13" s="6">
        <v>178</v>
      </c>
      <c r="E13" s="18">
        <f t="shared" si="0"/>
        <v>0.11066553106334412</v>
      </c>
      <c r="F13" s="18">
        <f t="shared" si="1"/>
        <v>0.16888310495556652</v>
      </c>
      <c r="G13" s="18">
        <f t="shared" si="1"/>
        <v>0.25047182369701182</v>
      </c>
      <c r="H13" s="7"/>
      <c r="I13" s="18">
        <f t="shared" si="2"/>
        <v>0.21957070650049038</v>
      </c>
      <c r="J13" s="18">
        <f t="shared" si="3"/>
        <v>0.10563745237357547</v>
      </c>
      <c r="K13" s="18">
        <f t="shared" si="3"/>
        <v>3.5925730896638974E-2</v>
      </c>
    </row>
    <row r="14" spans="1:11" x14ac:dyDescent="0.2">
      <c r="A14" s="9">
        <v>43009</v>
      </c>
      <c r="B14" s="10">
        <v>51.758000000000003</v>
      </c>
      <c r="C14" s="12">
        <v>0.32537770000000005</v>
      </c>
      <c r="D14" s="6">
        <v>198</v>
      </c>
      <c r="E14" s="18">
        <f t="shared" si="0"/>
        <v>0.11682392368065207</v>
      </c>
      <c r="F14" s="18">
        <f t="shared" si="1"/>
        <v>0.17513470146653271</v>
      </c>
      <c r="G14" s="18">
        <f t="shared" si="1"/>
        <v>0.25573767771937339</v>
      </c>
      <c r="H14" s="7"/>
      <c r="I14" s="18">
        <f t="shared" si="2"/>
        <v>0.22684130844324168</v>
      </c>
      <c r="J14" s="18">
        <f t="shared" si="3"/>
        <v>0.11270436825048291</v>
      </c>
      <c r="K14" s="18">
        <f t="shared" si="3"/>
        <v>4.0340940862267027E-2</v>
      </c>
    </row>
    <row r="15" spans="1:11" x14ac:dyDescent="0.2">
      <c r="A15" s="9">
        <v>43040</v>
      </c>
      <c r="B15" s="10">
        <v>51.838000000000001</v>
      </c>
      <c r="C15" s="12">
        <v>0.31730366666666665</v>
      </c>
      <c r="D15" s="6">
        <v>220</v>
      </c>
      <c r="E15" s="18">
        <f t="shared" si="0"/>
        <v>0.12274268463806907</v>
      </c>
      <c r="F15" s="18">
        <f t="shared" si="1"/>
        <v>0.18103699594254855</v>
      </c>
      <c r="G15" s="18">
        <f t="shared" si="1"/>
        <v>0.26061915819390158</v>
      </c>
      <c r="H15" s="7"/>
      <c r="I15" s="18">
        <f t="shared" si="2"/>
        <v>0.2338617066912595</v>
      </c>
      <c r="J15" s="18">
        <f t="shared" si="3"/>
        <v>0.1196801987832774</v>
      </c>
      <c r="K15" s="18">
        <f t="shared" si="3"/>
        <v>4.4892377035937958E-2</v>
      </c>
    </row>
    <row r="16" spans="1:11" x14ac:dyDescent="0.2">
      <c r="A16" s="9">
        <v>43070</v>
      </c>
      <c r="B16" s="10">
        <v>51.928000000000011</v>
      </c>
      <c r="C16" s="12">
        <v>0.31258865714285711</v>
      </c>
      <c r="D16" s="6">
        <v>241</v>
      </c>
      <c r="E16" s="18">
        <f t="shared" si="0"/>
        <v>0.12928605263557136</v>
      </c>
      <c r="F16" s="18">
        <f t="shared" si="1"/>
        <v>0.18744683421420053</v>
      </c>
      <c r="G16" s="18">
        <f t="shared" si="1"/>
        <v>0.26582098170410234</v>
      </c>
      <c r="H16" s="7"/>
      <c r="I16" s="18">
        <f t="shared" si="2"/>
        <v>0.24168555529306768</v>
      </c>
      <c r="J16" s="18">
        <f t="shared" si="3"/>
        <v>0.12762073888065251</v>
      </c>
      <c r="K16" s="18">
        <f t="shared" si="3"/>
        <v>5.0296943175208164E-2</v>
      </c>
    </row>
    <row r="17" spans="1:11" x14ac:dyDescent="0.2">
      <c r="A17" s="9">
        <v>43101</v>
      </c>
      <c r="B17" s="10">
        <v>51.982000000000006</v>
      </c>
      <c r="C17" s="12" t="s">
        <v>12</v>
      </c>
      <c r="D17" s="6">
        <v>261</v>
      </c>
      <c r="E17" s="18" t="e">
        <f t="shared" si="0"/>
        <v>#N/A</v>
      </c>
      <c r="F17" s="18" t="e">
        <f t="shared" si="1"/>
        <v>#N/A</v>
      </c>
      <c r="G17" s="18" t="e">
        <f t="shared" si="1"/>
        <v>#N/A</v>
      </c>
      <c r="H17" s="7"/>
      <c r="I17" s="18" t="e">
        <f t="shared" si="2"/>
        <v>#N/A</v>
      </c>
      <c r="J17" s="18" t="e">
        <f t="shared" si="3"/>
        <v>#N/A</v>
      </c>
      <c r="K17" s="18" t="e">
        <f t="shared" si="3"/>
        <v>#N/A</v>
      </c>
    </row>
    <row r="18" spans="1:11" x14ac:dyDescent="0.2">
      <c r="A18" s="9">
        <v>43132</v>
      </c>
      <c r="B18" s="10">
        <v>52.037999999999997</v>
      </c>
      <c r="C18" s="12" t="s">
        <v>12</v>
      </c>
      <c r="D18" s="6">
        <v>282</v>
      </c>
      <c r="E18" s="18" t="e">
        <f t="shared" si="0"/>
        <v>#N/A</v>
      </c>
      <c r="F18" s="18" t="e">
        <f t="shared" si="1"/>
        <v>#N/A</v>
      </c>
      <c r="G18" s="18" t="e">
        <f t="shared" si="1"/>
        <v>#N/A</v>
      </c>
      <c r="H18" s="7"/>
      <c r="I18" s="18" t="e">
        <f t="shared" si="2"/>
        <v>#N/A</v>
      </c>
      <c r="J18" s="18" t="e">
        <f t="shared" si="3"/>
        <v>#N/A</v>
      </c>
      <c r="K18" s="18" t="e">
        <f t="shared" si="3"/>
        <v>#N/A</v>
      </c>
    </row>
    <row r="19" spans="1:11" x14ac:dyDescent="0.2">
      <c r="A19" s="9">
        <v>43160</v>
      </c>
      <c r="B19" s="10">
        <v>52.085999999999999</v>
      </c>
      <c r="C19" s="12" t="s">
        <v>12</v>
      </c>
      <c r="D19" s="6">
        <v>302</v>
      </c>
      <c r="E19" s="18" t="e">
        <f t="shared" si="0"/>
        <v>#N/A</v>
      </c>
      <c r="F19" s="18" t="e">
        <f t="shared" si="1"/>
        <v>#N/A</v>
      </c>
      <c r="G19" s="18" t="e">
        <f t="shared" si="1"/>
        <v>#N/A</v>
      </c>
      <c r="H19" s="7"/>
      <c r="I19" s="18" t="e">
        <f t="shared" si="2"/>
        <v>#N/A</v>
      </c>
      <c r="J19" s="18" t="e">
        <f t="shared" si="3"/>
        <v>#N/A</v>
      </c>
      <c r="K19" s="18" t="e">
        <f t="shared" si="3"/>
        <v>#N/A</v>
      </c>
    </row>
    <row r="20" spans="1:11" x14ac:dyDescent="0.2">
      <c r="A20" s="9">
        <v>43191</v>
      </c>
      <c r="B20" s="10">
        <v>52.136000000000003</v>
      </c>
      <c r="C20" s="12" t="s">
        <v>12</v>
      </c>
      <c r="D20" s="6">
        <v>322</v>
      </c>
      <c r="E20" s="18" t="e">
        <f t="shared" si="0"/>
        <v>#N/A</v>
      </c>
      <c r="F20" s="18" t="e">
        <f t="shared" si="1"/>
        <v>#N/A</v>
      </c>
      <c r="G20" s="18" t="e">
        <f t="shared" si="1"/>
        <v>#N/A</v>
      </c>
      <c r="H20" s="7"/>
      <c r="I20" s="18" t="e">
        <f t="shared" si="2"/>
        <v>#N/A</v>
      </c>
      <c r="J20" s="18" t="e">
        <f t="shared" si="3"/>
        <v>#N/A</v>
      </c>
      <c r="K20" s="18" t="e">
        <f t="shared" si="3"/>
        <v>#N/A</v>
      </c>
    </row>
    <row r="21" spans="1:11" x14ac:dyDescent="0.2">
      <c r="A21" s="9">
        <v>43221</v>
      </c>
      <c r="B21" s="10">
        <v>52.195999999999991</v>
      </c>
      <c r="C21" s="12" t="s">
        <v>12</v>
      </c>
      <c r="D21" s="6">
        <v>344</v>
      </c>
      <c r="E21" s="18" t="e">
        <f t="shared" si="0"/>
        <v>#N/A</v>
      </c>
      <c r="F21" s="18" t="e">
        <f t="shared" si="1"/>
        <v>#N/A</v>
      </c>
      <c r="G21" s="18" t="e">
        <f t="shared" si="1"/>
        <v>#N/A</v>
      </c>
      <c r="H21" s="7"/>
      <c r="I21" s="18" t="e">
        <f t="shared" si="2"/>
        <v>#N/A</v>
      </c>
      <c r="J21" s="18" t="e">
        <f t="shared" si="3"/>
        <v>#N/A</v>
      </c>
      <c r="K21" s="18" t="e">
        <f t="shared" si="3"/>
        <v>#N/A</v>
      </c>
    </row>
    <row r="22" spans="1:11" x14ac:dyDescent="0.2">
      <c r="A22" s="9">
        <v>43252</v>
      </c>
      <c r="B22" s="10">
        <v>52.27</v>
      </c>
      <c r="C22" s="12">
        <v>0.28027480761904761</v>
      </c>
      <c r="D22" s="6">
        <v>366</v>
      </c>
      <c r="E22" s="18">
        <f t="shared" si="0"/>
        <v>0.15066430064714254</v>
      </c>
      <c r="F22" s="18">
        <f t="shared" si="1"/>
        <v>0.20776907514406368</v>
      </c>
      <c r="G22" s="18">
        <f t="shared" si="1"/>
        <v>0.2818973746167982</v>
      </c>
      <c r="H22" s="7"/>
      <c r="I22" s="18">
        <f t="shared" si="2"/>
        <v>0.26657834978474815</v>
      </c>
      <c r="J22" s="18">
        <f t="shared" si="3"/>
        <v>0.15421453379906935</v>
      </c>
      <c r="K22" s="18">
        <f t="shared" si="3"/>
        <v>7.0119972535198749E-2</v>
      </c>
    </row>
    <row r="23" spans="1:11" x14ac:dyDescent="0.2">
      <c r="A23" s="9">
        <v>43282</v>
      </c>
      <c r="B23" s="10">
        <v>52.308000000000007</v>
      </c>
      <c r="C23" s="12" t="s">
        <v>12</v>
      </c>
      <c r="D23" s="6">
        <v>386</v>
      </c>
      <c r="E23" s="18" t="e">
        <f t="shared" si="0"/>
        <v>#N/A</v>
      </c>
      <c r="F23" s="18" t="e">
        <f t="shared" si="1"/>
        <v>#N/A</v>
      </c>
      <c r="G23" s="18" t="e">
        <f t="shared" si="1"/>
        <v>#N/A</v>
      </c>
      <c r="H23" s="7"/>
      <c r="I23" s="18" t="e">
        <f t="shared" si="2"/>
        <v>#N/A</v>
      </c>
      <c r="J23" s="18" t="e">
        <f t="shared" si="3"/>
        <v>#N/A</v>
      </c>
      <c r="K23" s="18" t="e">
        <f t="shared" si="3"/>
        <v>#N/A</v>
      </c>
    </row>
    <row r="24" spans="1:11" x14ac:dyDescent="0.2">
      <c r="A24" s="9">
        <v>43313</v>
      </c>
      <c r="B24" s="10">
        <v>52.363999999999997</v>
      </c>
      <c r="C24" s="12" t="s">
        <v>12</v>
      </c>
      <c r="D24" s="6">
        <v>407</v>
      </c>
      <c r="E24" s="18" t="e">
        <f t="shared" si="0"/>
        <v>#N/A</v>
      </c>
      <c r="F24" s="18" t="e">
        <f t="shared" si="1"/>
        <v>#N/A</v>
      </c>
      <c r="G24" s="18" t="e">
        <f t="shared" si="1"/>
        <v>#N/A</v>
      </c>
      <c r="H24" s="7"/>
      <c r="I24" s="18" t="e">
        <f t="shared" si="2"/>
        <v>#N/A</v>
      </c>
      <c r="J24" s="18" t="e">
        <f t="shared" si="3"/>
        <v>#N/A</v>
      </c>
      <c r="K24" s="18" t="e">
        <f t="shared" si="3"/>
        <v>#N/A</v>
      </c>
    </row>
    <row r="25" spans="1:11" x14ac:dyDescent="0.2">
      <c r="A25" s="9">
        <v>43344</v>
      </c>
      <c r="B25" s="10">
        <v>52.429999999999993</v>
      </c>
      <c r="C25" s="12" t="s">
        <v>12</v>
      </c>
      <c r="D25" s="6">
        <v>429</v>
      </c>
      <c r="E25" s="18" t="e">
        <f t="shared" si="0"/>
        <v>#N/A</v>
      </c>
      <c r="F25" s="18" t="e">
        <f t="shared" si="1"/>
        <v>#N/A</v>
      </c>
      <c r="G25" s="18" t="e">
        <f t="shared" si="1"/>
        <v>#N/A</v>
      </c>
      <c r="H25" s="7"/>
      <c r="I25" s="18" t="e">
        <f t="shared" si="2"/>
        <v>#N/A</v>
      </c>
      <c r="J25" s="18" t="e">
        <f t="shared" si="3"/>
        <v>#N/A</v>
      </c>
      <c r="K25" s="18" t="e">
        <f t="shared" si="3"/>
        <v>#N/A</v>
      </c>
    </row>
    <row r="26" spans="1:11" x14ac:dyDescent="0.2">
      <c r="A26" s="9">
        <v>43374</v>
      </c>
      <c r="B26" s="10">
        <v>52.510000000000005</v>
      </c>
      <c r="C26" s="12" t="s">
        <v>12</v>
      </c>
      <c r="D26" s="6">
        <v>450</v>
      </c>
      <c r="E26" s="18" t="e">
        <f t="shared" si="0"/>
        <v>#N/A</v>
      </c>
      <c r="F26" s="18" t="e">
        <f t="shared" si="1"/>
        <v>#N/A</v>
      </c>
      <c r="G26" s="18" t="e">
        <f t="shared" si="1"/>
        <v>#N/A</v>
      </c>
      <c r="H26" s="7"/>
      <c r="I26" s="18" t="e">
        <f t="shared" si="2"/>
        <v>#N/A</v>
      </c>
      <c r="J26" s="18" t="e">
        <f t="shared" si="3"/>
        <v>#N/A</v>
      </c>
      <c r="K26" s="18" t="e">
        <f t="shared" si="3"/>
        <v>#N/A</v>
      </c>
    </row>
    <row r="27" spans="1:11" x14ac:dyDescent="0.2">
      <c r="A27" s="9">
        <v>43405</v>
      </c>
      <c r="B27" s="10">
        <v>52.596000000000004</v>
      </c>
      <c r="C27" s="12" t="s">
        <v>12</v>
      </c>
      <c r="D27" s="6">
        <v>472</v>
      </c>
      <c r="E27" s="18" t="e">
        <f t="shared" si="0"/>
        <v>#N/A</v>
      </c>
      <c r="F27" s="18" t="e">
        <f t="shared" si="1"/>
        <v>#N/A</v>
      </c>
      <c r="G27" s="18" t="e">
        <f t="shared" si="1"/>
        <v>#N/A</v>
      </c>
      <c r="H27" s="7"/>
      <c r="I27" s="18" t="e">
        <f t="shared" si="2"/>
        <v>#N/A</v>
      </c>
      <c r="J27" s="18" t="e">
        <f t="shared" si="3"/>
        <v>#N/A</v>
      </c>
      <c r="K27" s="18" t="e">
        <f t="shared" si="3"/>
        <v>#N/A</v>
      </c>
    </row>
    <row r="28" spans="1:11" x14ac:dyDescent="0.2">
      <c r="A28" s="16">
        <v>43435</v>
      </c>
      <c r="B28" s="11">
        <v>52.701999999999998</v>
      </c>
      <c r="C28" s="13">
        <v>0.25460178333333333</v>
      </c>
      <c r="D28" s="14">
        <v>492</v>
      </c>
      <c r="E28" s="19">
        <f t="shared" si="0"/>
        <v>0.1645952931264085</v>
      </c>
      <c r="F28" s="19">
        <f t="shared" si="1"/>
        <v>0.2214128875286781</v>
      </c>
      <c r="G28" s="19">
        <f t="shared" si="1"/>
        <v>0.29376029059705655</v>
      </c>
      <c r="H28" s="8"/>
      <c r="I28" s="19">
        <f t="shared" si="2"/>
        <v>0.27514757464458084</v>
      </c>
      <c r="J28" s="19">
        <f t="shared" si="3"/>
        <v>0.16535849437449013</v>
      </c>
      <c r="K28" s="19">
        <f t="shared" si="3"/>
        <v>7.9864481051258429E-2</v>
      </c>
    </row>
    <row r="29" spans="1:11" x14ac:dyDescent="0.2">
      <c r="A29" t="s">
        <v>14</v>
      </c>
      <c r="B29" s="10"/>
      <c r="C29" s="12"/>
      <c r="D29" s="6"/>
      <c r="E29" s="18"/>
      <c r="F29" s="18"/>
      <c r="G29" s="18"/>
      <c r="H29" s="7"/>
      <c r="I29" s="18"/>
      <c r="J29" s="18"/>
      <c r="K29" s="18"/>
    </row>
    <row r="30" spans="1:11" x14ac:dyDescent="0.2">
      <c r="A30" t="s">
        <v>15</v>
      </c>
    </row>
    <row r="31" spans="1:11" x14ac:dyDescent="0.2">
      <c r="A31" s="17" t="str">
        <f>IF(COUNT(C5:C28)=COUNT(B5:B28),"","#N/A: ")</f>
        <v xml:space="preserve">#N/A: </v>
      </c>
      <c r="B31" t="str">
        <f>IF(COUNT(C5:C28)=COUNT(B5:B28),"","Probabilities not calculated for months with little trading in "&amp;"""close-to-the-money"""&amp;" options contracts")</f>
        <v>Probabilities not calculated for months with little trading in "close-to-the-money" options contracts</v>
      </c>
    </row>
    <row r="32" spans="1:11" x14ac:dyDescent="0.2">
      <c r="A32" t="str">
        <f>IF(COUNT(C5:C28)=COUNT(B5:B28),"","           (a) Implied volatility measures may be unreliable if there is little trading in "&amp;"""close-to-the-money"""&amp;" options contracts")</f>
        <v xml:space="preserve">           (a) Implied volatility measures may be unreliable if there is little trading in "close-to-the-money" options contracts</v>
      </c>
    </row>
  </sheetData>
  <mergeCells count="5">
    <mergeCell ref="E1:G1"/>
    <mergeCell ref="I1:K1"/>
    <mergeCell ref="A2:D2"/>
    <mergeCell ref="E3:G3"/>
    <mergeCell ref="I3:K3"/>
  </mergeCells>
  <phoneticPr fontId="0" type="noConversion"/>
  <conditionalFormatting sqref="A5:A28">
    <cfRule type="expression" dxfId="1" priority="1" stopIfTrue="1">
      <formula>B5=""</formula>
    </cfRule>
  </conditionalFormatting>
  <conditionalFormatting sqref="E5:G29 I5:K29">
    <cfRule type="expression" dxfId="0" priority="2" stopIfTrue="1">
      <formula>$B5=""</formula>
    </cfRule>
  </conditionalFormatting>
  <pageMargins left="0.75" right="0.75" top="1" bottom="1" header="0.5" footer="0.5"/>
  <pageSetup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Chart</vt:lpstr>
      <vt:lpstr>Data!Print_Area</vt:lpstr>
    </vt:vector>
  </TitlesOfParts>
  <Company>DOE/EIA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Hodge</dc:creator>
  <cp:lastModifiedBy>Hodge, Tyler</cp:lastModifiedBy>
  <cp:lastPrinted>2011-02-28T18:43:30Z</cp:lastPrinted>
  <dcterms:created xsi:type="dcterms:W3CDTF">2010-02-26T13:39:10Z</dcterms:created>
  <dcterms:modified xsi:type="dcterms:W3CDTF">2016-12-02T14:18:47Z</dcterms:modified>
</cp:coreProperties>
</file>