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2120" windowHeight="4980" activeTab="0"/>
  </bookViews>
  <sheets>
    <sheet name="HIGHWAY" sheetId="1" r:id="rId1"/>
  </sheets>
  <definedNames>
    <definedName name="_xlnm.Print_Area" localSheetId="0">'HIGHWAY'!$A$1:$BD$166</definedName>
  </definedNames>
  <calcPr fullCalcOnLoad="1"/>
</workbook>
</file>

<file path=xl/sharedStrings.xml><?xml version="1.0" encoding="utf-8"?>
<sst xmlns="http://schemas.openxmlformats.org/spreadsheetml/2006/main" count="552" uniqueCount="312">
  <si>
    <t>a</t>
  </si>
  <si>
    <t>b</t>
  </si>
  <si>
    <t>Other</t>
  </si>
  <si>
    <t>Local</t>
  </si>
  <si>
    <t>Total</t>
  </si>
  <si>
    <t>c</t>
  </si>
  <si>
    <t>d</t>
  </si>
  <si>
    <t>e</t>
  </si>
  <si>
    <t>f</t>
  </si>
  <si>
    <t>g</t>
  </si>
  <si>
    <t>h</t>
  </si>
  <si>
    <t>i</t>
  </si>
  <si>
    <t xml:space="preserve"> </t>
  </si>
  <si>
    <t>N</t>
  </si>
  <si>
    <t xml:space="preserve">Interstate </t>
  </si>
  <si>
    <t>k</t>
  </si>
  <si>
    <t>l</t>
  </si>
  <si>
    <t>j</t>
  </si>
  <si>
    <t>Interstate</t>
  </si>
  <si>
    <t>Collector</t>
  </si>
  <si>
    <t>Rural</t>
  </si>
  <si>
    <t>m</t>
  </si>
  <si>
    <t>Urban</t>
  </si>
  <si>
    <t>n</t>
  </si>
  <si>
    <t>U</t>
  </si>
  <si>
    <t>o</t>
  </si>
  <si>
    <t>p</t>
  </si>
  <si>
    <t>q</t>
  </si>
  <si>
    <t>s</t>
  </si>
  <si>
    <t>t</t>
  </si>
  <si>
    <t>(thousand barrels)</t>
  </si>
  <si>
    <t>v</t>
  </si>
  <si>
    <t>w</t>
  </si>
  <si>
    <t>Fatalities</t>
  </si>
  <si>
    <t>Crashes</t>
  </si>
  <si>
    <t>Rural Other Arterial, Other Rural, Urban Interstate and Other Urban.</t>
  </si>
  <si>
    <t xml:space="preserve"> error by the Treasury Department in reconciling estimated deposits to the actual tax revenue.</t>
  </si>
  <si>
    <t>local collections.</t>
  </si>
  <si>
    <t>taxes; and certificate or permit fees.</t>
  </si>
  <si>
    <t>(GES). The data from GES, which began operation in 1988, are obtained from a nationally representative</t>
  </si>
  <si>
    <t xml:space="preserve"> probability sample selected from all police-reported crashes, and the GES sample includes only crashes where</t>
  </si>
  <si>
    <t xml:space="preserve">or death. The resulting figures do not take into account crashes which were not reported to the police or </t>
  </si>
  <si>
    <t>which did not result in at least property damage.</t>
  </si>
  <si>
    <t xml:space="preserve">Earlier editions of NTS, particularly the 1993 Historical Compendium, used crash and injury figures </t>
  </si>
  <si>
    <t>Thus, the injury and crash figures in this edition of NTS may not be comparable with those found in</t>
  </si>
  <si>
    <t xml:space="preserve"> earlier editions.</t>
  </si>
  <si>
    <t>u</t>
  </si>
  <si>
    <t>Total federal</t>
  </si>
  <si>
    <t>Motor fuel tax</t>
  </si>
  <si>
    <t>Miscellaneous fees</t>
  </si>
  <si>
    <t>Motor fuel</t>
  </si>
  <si>
    <t>State and D.C.</t>
  </si>
  <si>
    <t>Government expenditures ($ millions)</t>
  </si>
  <si>
    <t>Other freeways and expressways</t>
  </si>
  <si>
    <t>Number of employees</t>
  </si>
  <si>
    <t xml:space="preserve">State highway user tax </t>
  </si>
  <si>
    <t>Percent unpaved</t>
  </si>
  <si>
    <t>Rural mileage</t>
  </si>
  <si>
    <t>Urban mileage</t>
  </si>
  <si>
    <t>Total urban mileage</t>
  </si>
  <si>
    <t xml:space="preserve">Rural/urban mileage </t>
  </si>
  <si>
    <t>Paved mileage</t>
  </si>
  <si>
    <t>Unpaved mileage</t>
  </si>
  <si>
    <t xml:space="preserve">main Rural Roads, local Rural Roads and Urban Streets; 1970 data categories were: Rural Interstate, </t>
  </si>
  <si>
    <t>Government receipts ($ millions)</t>
  </si>
  <si>
    <t>Motor vehicle registration fees</t>
  </si>
  <si>
    <t>County roads</t>
  </si>
  <si>
    <t>Other local roads</t>
  </si>
  <si>
    <t>Total rural mileage</t>
  </si>
  <si>
    <t>Total rural and urban mileage</t>
  </si>
  <si>
    <t>Total rural and urban</t>
  </si>
  <si>
    <t>Total urban</t>
  </si>
  <si>
    <t>Asphalt and road oil</t>
  </si>
  <si>
    <t>Highway demand for petroleum</t>
  </si>
  <si>
    <t>Minor arterial</t>
  </si>
  <si>
    <t>Other principal arterial</t>
  </si>
  <si>
    <t>Under local control</t>
  </si>
  <si>
    <t>Town and township roads</t>
  </si>
  <si>
    <t>by functional system</t>
  </si>
  <si>
    <t>Major collector</t>
  </si>
  <si>
    <t>Minor collector</t>
  </si>
  <si>
    <t>U.S. roads and streets by surface</t>
  </si>
  <si>
    <t>Percent paved</t>
  </si>
  <si>
    <t>Highway and street construction</t>
  </si>
  <si>
    <t xml:space="preserve">Vehicle-miles of travel by </t>
  </si>
  <si>
    <t>Highway Profile</t>
  </si>
  <si>
    <t xml:space="preserve">Includes drivers licenses, title fees, special title taxes, fines and penalties, estimated service charges, and </t>
  </si>
  <si>
    <t xml:space="preserve">Includes carrier gross receipt taxes; mileage, ton–mile and passenger–mile taxes; special license fees and franchise </t>
  </si>
  <si>
    <t>Includes distributors and dealers licenses, inspection fees, fines and penalties, and miscellaneous  receipts.</t>
  </si>
  <si>
    <t xml:space="preserve">The Federal Highway Trust Fund was created with the enactment of the Highway Revenue Act of 1956. </t>
  </si>
  <si>
    <t xml:space="preserve">Highway category classifications changed several times before 1980. Actual 1960 data categories were: </t>
  </si>
  <si>
    <t xml:space="preserve">Mileage in Federal parks, forests, and reservations that are not a part of the state and local  highway system. </t>
  </si>
  <si>
    <t>Revenues not necessarily allocated to highway expenditures.</t>
  </si>
  <si>
    <t>Figures obtained by addition/subtraction and may not appear directly in data source.</t>
  </si>
  <si>
    <t>SOURCES: Unless otherwise noted, please refer to chapter tables for sources.</t>
  </si>
  <si>
    <t>x</t>
  </si>
  <si>
    <t>y</t>
  </si>
  <si>
    <t>z</t>
  </si>
  <si>
    <t>AA</t>
  </si>
  <si>
    <t>BB</t>
  </si>
  <si>
    <t>CC</t>
  </si>
  <si>
    <t>DD</t>
  </si>
  <si>
    <t>r</t>
  </si>
  <si>
    <t>Financial</t>
  </si>
  <si>
    <t>Inventory</t>
  </si>
  <si>
    <t>Performance</t>
  </si>
  <si>
    <t>Safety</t>
  </si>
  <si>
    <t>Under state control</t>
  </si>
  <si>
    <t>State and local govt. streets and highways</t>
  </si>
  <si>
    <r>
      <t>Highway trust fund</t>
    </r>
    <r>
      <rPr>
        <vertAlign val="superscript"/>
        <sz val="8"/>
        <color indexed="56"/>
        <rFont val="Helv"/>
        <family val="0"/>
      </rPr>
      <t>a</t>
    </r>
  </si>
  <si>
    <r>
      <t>Other</t>
    </r>
    <r>
      <rPr>
        <vertAlign val="superscript"/>
        <sz val="8"/>
        <color indexed="56"/>
        <rFont val="Helv"/>
        <family val="0"/>
      </rPr>
      <t>b</t>
    </r>
  </si>
  <si>
    <t>State and local total</t>
  </si>
  <si>
    <r>
      <t>revenues</t>
    </r>
    <r>
      <rPr>
        <b/>
        <vertAlign val="superscript"/>
        <sz val="8"/>
        <color indexed="56"/>
        <rFont val="Helv"/>
        <family val="0"/>
      </rPr>
      <t>c</t>
    </r>
    <r>
      <rPr>
        <b/>
        <sz val="8"/>
        <rFont val="Helv"/>
        <family val="0"/>
      </rPr>
      <t xml:space="preserve"> ($ millions)</t>
    </r>
  </si>
  <si>
    <r>
      <t>Other motor fuel receipts</t>
    </r>
    <r>
      <rPr>
        <vertAlign val="superscript"/>
        <sz val="8"/>
        <color indexed="56"/>
        <rFont val="Helv"/>
        <family val="0"/>
      </rPr>
      <t>d</t>
    </r>
  </si>
  <si>
    <r>
      <t>Other motor vehicle fees</t>
    </r>
    <r>
      <rPr>
        <vertAlign val="superscript"/>
        <sz val="8"/>
        <color indexed="56"/>
        <rFont val="Helv"/>
        <family val="0"/>
      </rPr>
      <t>e</t>
    </r>
  </si>
  <si>
    <r>
      <t>Motor carrier taxes</t>
    </r>
    <r>
      <rPr>
        <vertAlign val="superscript"/>
        <sz val="8"/>
        <color indexed="56"/>
        <rFont val="Helv"/>
        <family val="0"/>
      </rPr>
      <t>f</t>
    </r>
  </si>
  <si>
    <r>
      <t>Under federal control</t>
    </r>
    <r>
      <rPr>
        <vertAlign val="superscript"/>
        <sz val="8"/>
        <color indexed="56"/>
        <rFont val="Helv"/>
        <family val="0"/>
      </rPr>
      <t>g</t>
    </r>
  </si>
  <si>
    <t>U.S. Department of Transportation, National Highway Traffic Safety Administration, National Center for Statistics and Analysis, NRD-30, personal communication.</t>
  </si>
  <si>
    <t>Rural/urban mileage by ownership</t>
  </si>
  <si>
    <r>
      <t xml:space="preserve">U.S. Department of Transportation, Federal Highway Administration, </t>
    </r>
    <r>
      <rPr>
        <i/>
        <sz val="8"/>
        <rFont val="Helv"/>
        <family val="0"/>
      </rPr>
      <t xml:space="preserve">Highway Statistics, Summary to 1995, </t>
    </r>
    <r>
      <rPr>
        <sz val="8"/>
        <rFont val="Helv"/>
        <family val="0"/>
      </rPr>
      <t>FHWA-PL-97-009 (Washington, DC:  July 1997), table HF-210.</t>
    </r>
  </si>
  <si>
    <r>
      <t xml:space="preserve">U.S. Department of Energy, Energy Information Administration, </t>
    </r>
    <r>
      <rPr>
        <i/>
        <sz val="8"/>
        <rFont val="Helv"/>
        <family val="0"/>
      </rPr>
      <t xml:space="preserve">State Energy Data Report, 1960-1980 </t>
    </r>
    <r>
      <rPr>
        <sz val="8"/>
        <rFont val="Helv"/>
        <family val="0"/>
      </rPr>
      <t>(Washington, DC), p. 13.</t>
    </r>
  </si>
  <si>
    <r>
      <t>R</t>
    </r>
    <r>
      <rPr>
        <sz val="8"/>
        <rFont val="Helv"/>
        <family val="0"/>
      </rPr>
      <t>22,036</t>
    </r>
  </si>
  <si>
    <r>
      <t>R</t>
    </r>
    <r>
      <rPr>
        <sz val="8"/>
        <rFont val="Helv"/>
        <family val="0"/>
      </rPr>
      <t>23,196</t>
    </r>
  </si>
  <si>
    <r>
      <t>R</t>
    </r>
    <r>
      <rPr>
        <sz val="8"/>
        <rFont val="Helv"/>
        <family val="0"/>
      </rPr>
      <t>1,160</t>
    </r>
  </si>
  <si>
    <r>
      <t>R</t>
    </r>
    <r>
      <rPr>
        <sz val="8"/>
        <rFont val="Helv"/>
        <family val="0"/>
      </rPr>
      <t>52,808</t>
    </r>
  </si>
  <si>
    <r>
      <t>R</t>
    </r>
    <r>
      <rPr>
        <sz val="8"/>
        <rFont val="Helv"/>
        <family val="0"/>
      </rPr>
      <t>26,767</t>
    </r>
  </si>
  <si>
    <r>
      <t>R</t>
    </r>
    <r>
      <rPr>
        <sz val="8"/>
        <rFont val="Helv"/>
        <family val="0"/>
      </rPr>
      <t>102,771</t>
    </r>
  </si>
  <si>
    <r>
      <t>R</t>
    </r>
    <r>
      <rPr>
        <sz val="8"/>
        <rFont val="Helv"/>
        <family val="0"/>
      </rPr>
      <t>1,384</t>
    </r>
  </si>
  <si>
    <r>
      <t>R</t>
    </r>
    <r>
      <rPr>
        <sz val="8"/>
        <rFont val="Helv"/>
        <family val="0"/>
      </rPr>
      <t>214</t>
    </r>
  </si>
  <si>
    <r>
      <t>R</t>
    </r>
    <r>
      <rPr>
        <sz val="8"/>
        <rFont val="Helv"/>
        <family val="0"/>
      </rPr>
      <t>98,082</t>
    </r>
  </si>
  <si>
    <r>
      <t>R</t>
    </r>
    <r>
      <rPr>
        <sz val="8"/>
        <rFont val="Helv"/>
        <family val="0"/>
      </rPr>
      <t>36775</t>
    </r>
  </si>
  <si>
    <r>
      <t>R</t>
    </r>
    <r>
      <rPr>
        <sz val="8"/>
        <rFont val="Helv"/>
        <family val="0"/>
      </rPr>
      <t>21,648</t>
    </r>
  </si>
  <si>
    <r>
      <t>R</t>
    </r>
    <r>
      <rPr>
        <sz val="8"/>
        <rFont val="Helv"/>
        <family val="0"/>
      </rPr>
      <t>1,148</t>
    </r>
  </si>
  <si>
    <r>
      <t>R</t>
    </r>
    <r>
      <rPr>
        <sz val="8"/>
        <rFont val="Helv"/>
        <family val="0"/>
      </rPr>
      <t>58,087</t>
    </r>
  </si>
  <si>
    <r>
      <t>R</t>
    </r>
    <r>
      <rPr>
        <sz val="8"/>
        <rFont val="Helv"/>
        <family val="0"/>
      </rPr>
      <t>27,686</t>
    </r>
  </si>
  <si>
    <r>
      <t>R</t>
    </r>
    <r>
      <rPr>
        <sz val="8"/>
        <rFont val="Helv"/>
        <family val="0"/>
      </rPr>
      <t>107,421</t>
    </r>
  </si>
  <si>
    <r>
      <t>R</t>
    </r>
    <r>
      <rPr>
        <sz val="8"/>
        <rFont val="Helv"/>
        <family val="0"/>
      </rPr>
      <t>1,315</t>
    </r>
  </si>
  <si>
    <r>
      <t>R</t>
    </r>
    <r>
      <rPr>
        <sz val="8"/>
        <rFont val="Helv"/>
        <family val="0"/>
      </rPr>
      <t>1,103</t>
    </r>
  </si>
  <si>
    <r>
      <t>R</t>
    </r>
    <r>
      <rPr>
        <sz val="8"/>
        <rFont val="Helv"/>
        <family val="0"/>
      </rPr>
      <t>39,104</t>
    </r>
  </si>
  <si>
    <r>
      <t>R</t>
    </r>
    <r>
      <rPr>
        <sz val="8"/>
        <rFont val="Helv"/>
        <family val="0"/>
      </rPr>
      <t>101,953</t>
    </r>
  </si>
  <si>
    <r>
      <t>R</t>
    </r>
    <r>
      <rPr>
        <sz val="8"/>
        <rFont val="Helv"/>
        <family val="0"/>
      </rPr>
      <t>691,156</t>
    </r>
  </si>
  <si>
    <r>
      <t>R</t>
    </r>
    <r>
      <rPr>
        <sz val="8"/>
        <rFont val="Helv"/>
        <family val="0"/>
      </rPr>
      <t>168,938</t>
    </r>
  </si>
  <si>
    <r>
      <t>R</t>
    </r>
    <r>
      <rPr>
        <sz val="8"/>
        <rFont val="Helv"/>
        <family val="0"/>
      </rPr>
      <t>2,232,793</t>
    </r>
  </si>
  <si>
    <r>
      <t>R</t>
    </r>
    <r>
      <rPr>
        <sz val="8"/>
        <rFont val="Helv"/>
        <family val="0"/>
      </rPr>
      <t>1,627,639</t>
    </r>
  </si>
  <si>
    <r>
      <t>R</t>
    </r>
    <r>
      <rPr>
        <sz val="8"/>
        <rFont val="Helv"/>
        <family val="0"/>
      </rPr>
      <t>178,984</t>
    </r>
  </si>
  <si>
    <r>
      <t>R</t>
    </r>
    <r>
      <rPr>
        <sz val="8"/>
        <rFont val="Helv"/>
        <family val="0"/>
      </rPr>
      <t>3,092,887</t>
    </r>
  </si>
  <si>
    <r>
      <t>R</t>
    </r>
    <r>
      <rPr>
        <sz val="8"/>
        <rFont val="Helv"/>
        <family val="0"/>
      </rPr>
      <t>111,924</t>
    </r>
  </si>
  <si>
    <r>
      <t>R</t>
    </r>
    <r>
      <rPr>
        <sz val="8"/>
        <rFont val="Helv"/>
        <family val="0"/>
      </rPr>
      <t>713,371</t>
    </r>
  </si>
  <si>
    <r>
      <t>R</t>
    </r>
    <r>
      <rPr>
        <sz val="8"/>
        <rFont val="Helv"/>
        <family val="0"/>
      </rPr>
      <t>117,181</t>
    </r>
  </si>
  <si>
    <r>
      <t>R</t>
    </r>
    <r>
      <rPr>
        <sz val="8"/>
        <rFont val="Helv"/>
        <family val="0"/>
      </rPr>
      <t>535,264</t>
    </r>
  </si>
  <si>
    <r>
      <t>R</t>
    </r>
    <r>
      <rPr>
        <sz val="8"/>
        <rFont val="Helv"/>
        <family val="0"/>
      </rPr>
      <t>826,765</t>
    </r>
  </si>
  <si>
    <r>
      <t>R</t>
    </r>
    <r>
      <rPr>
        <sz val="8"/>
        <rFont val="Helv"/>
        <family val="0"/>
      </rPr>
      <t>3,919,652</t>
    </r>
  </si>
  <si>
    <r>
      <t>R</t>
    </r>
    <r>
      <rPr>
        <sz val="8"/>
        <rFont val="Helv"/>
        <family val="0"/>
      </rPr>
      <t>2,119,262</t>
    </r>
  </si>
  <si>
    <r>
      <t>R</t>
    </r>
    <r>
      <rPr>
        <sz val="8"/>
        <rFont val="Helv"/>
        <family val="0"/>
      </rPr>
      <t>13,217</t>
    </r>
  </si>
  <si>
    <r>
      <t>R</t>
    </r>
    <r>
      <rPr>
        <sz val="8"/>
        <rFont val="Helv"/>
        <family val="0"/>
      </rPr>
      <t>52,983</t>
    </r>
  </si>
  <si>
    <r>
      <t>R</t>
    </r>
    <r>
      <rPr>
        <sz val="8"/>
        <rFont val="Helv"/>
        <family val="0"/>
      </rPr>
      <t>89,020</t>
    </r>
  </si>
  <si>
    <r>
      <t>R</t>
    </r>
    <r>
      <rPr>
        <sz val="8"/>
        <rFont val="Helv"/>
        <family val="0"/>
      </rPr>
      <t>9,027</t>
    </r>
  </si>
  <si>
    <r>
      <t>R</t>
    </r>
    <r>
      <rPr>
        <sz val="8"/>
        <rFont val="Helv"/>
        <family val="0"/>
      </rPr>
      <t>137,497</t>
    </r>
  </si>
  <si>
    <r>
      <t>R</t>
    </r>
    <r>
      <rPr>
        <sz val="8"/>
        <rFont val="Helv"/>
        <family val="0"/>
      </rPr>
      <t>2,135,485</t>
    </r>
  </si>
  <si>
    <r>
      <t>R</t>
    </r>
    <r>
      <rPr>
        <sz val="8"/>
        <rFont val="Helv"/>
        <family val="0"/>
      </rPr>
      <t>13,247</t>
    </r>
  </si>
  <si>
    <r>
      <t>R</t>
    </r>
    <r>
      <rPr>
        <sz val="8"/>
        <rFont val="Helv"/>
        <family val="0"/>
      </rPr>
      <t>9,063</t>
    </r>
  </si>
  <si>
    <r>
      <t>R</t>
    </r>
    <r>
      <rPr>
        <sz val="8"/>
        <rFont val="Helv"/>
        <family val="0"/>
      </rPr>
      <t>53,223</t>
    </r>
  </si>
  <si>
    <r>
      <t>R</t>
    </r>
    <r>
      <rPr>
        <sz val="8"/>
        <rFont val="Helv"/>
        <family val="0"/>
      </rPr>
      <t>89,195</t>
    </r>
  </si>
  <si>
    <r>
      <t>R</t>
    </r>
    <r>
      <rPr>
        <sz val="8"/>
        <rFont val="Helv"/>
        <family val="0"/>
      </rPr>
      <t>88,049</t>
    </r>
  </si>
  <si>
    <r>
      <t>R</t>
    </r>
    <r>
      <rPr>
        <sz val="8"/>
        <rFont val="Helv"/>
        <family val="0"/>
      </rPr>
      <t>583,973</t>
    </r>
  </si>
  <si>
    <r>
      <t>R</t>
    </r>
    <r>
      <rPr>
        <sz val="8"/>
        <rFont val="Helv"/>
        <family val="0"/>
      </rPr>
      <t>836,740</t>
    </r>
  </si>
  <si>
    <r>
      <t>R</t>
    </r>
    <r>
      <rPr>
        <sz val="8"/>
        <rFont val="Helv"/>
        <family val="0"/>
      </rPr>
      <t>3,945,872</t>
    </r>
  </si>
  <si>
    <r>
      <t>R</t>
    </r>
    <r>
      <rPr>
        <sz val="8"/>
        <rFont val="Helv"/>
        <family val="0"/>
      </rPr>
      <t>1,582,166</t>
    </r>
  </si>
  <si>
    <r>
      <t>R</t>
    </r>
    <r>
      <rPr>
        <sz val="8"/>
        <rFont val="Helv"/>
        <family val="0"/>
      </rPr>
      <t>798,484</t>
    </r>
  </si>
  <si>
    <r>
      <t>R</t>
    </r>
    <r>
      <rPr>
        <sz val="8"/>
        <rFont val="Helv"/>
        <family val="0"/>
      </rPr>
      <t>2,380,650</t>
    </r>
  </si>
  <si>
    <r>
      <t>R</t>
    </r>
    <r>
      <rPr>
        <sz val="8"/>
        <rFont val="Helv"/>
        <family val="0"/>
      </rPr>
      <t>60.5%</t>
    </r>
  </si>
  <si>
    <r>
      <t>R</t>
    </r>
    <r>
      <rPr>
        <sz val="8"/>
        <rFont val="Helv"/>
        <family val="0"/>
      </rPr>
      <t>1,518,310</t>
    </r>
  </si>
  <si>
    <r>
      <t>R</t>
    </r>
    <r>
      <rPr>
        <sz val="8"/>
        <rFont val="Helv"/>
        <family val="0"/>
      </rPr>
      <t>35,227</t>
    </r>
  </si>
  <si>
    <r>
      <t>R</t>
    </r>
    <r>
      <rPr>
        <sz val="8"/>
        <rFont val="Helv"/>
        <family val="0"/>
      </rPr>
      <t>1,553,537</t>
    </r>
  </si>
  <si>
    <r>
      <t>R</t>
    </r>
    <r>
      <rPr>
        <sz val="8"/>
        <rFont val="Helv"/>
        <family val="0"/>
      </rPr>
      <t>39.5%</t>
    </r>
  </si>
  <si>
    <r>
      <t>R</t>
    </r>
    <r>
      <rPr>
        <sz val="8"/>
        <rFont val="Helv"/>
        <family val="0"/>
      </rPr>
      <t>60.9%</t>
    </r>
  </si>
  <si>
    <r>
      <t>R</t>
    </r>
    <r>
      <rPr>
        <sz val="8"/>
        <rFont val="Helv"/>
        <family val="0"/>
      </rPr>
      <t>39.1%</t>
    </r>
  </si>
  <si>
    <r>
      <t xml:space="preserve">U.S. Department of Commerce, </t>
    </r>
    <r>
      <rPr>
        <i/>
        <sz val="8"/>
        <rFont val="Helv"/>
        <family val="0"/>
      </rPr>
      <t>Statistical Abstract of the United States,various years</t>
    </r>
    <r>
      <rPr>
        <sz val="8"/>
        <rFont val="Helv"/>
        <family val="0"/>
      </rPr>
      <t>, State and Local Government Section.</t>
    </r>
  </si>
  <si>
    <r>
      <t>R</t>
    </r>
    <r>
      <rPr>
        <sz val="8"/>
        <rFont val="Helv"/>
        <family val="0"/>
      </rPr>
      <t>107,752</t>
    </r>
  </si>
  <si>
    <r>
      <t>R</t>
    </r>
    <r>
      <rPr>
        <sz val="8"/>
        <rFont val="Helv"/>
        <family val="0"/>
      </rPr>
      <t>960,194</t>
    </r>
  </si>
  <si>
    <r>
      <t>R</t>
    </r>
    <r>
      <rPr>
        <sz val="8"/>
        <rFont val="Helv"/>
        <family val="0"/>
      </rPr>
      <t>2,484,080</t>
    </r>
  </si>
  <si>
    <r>
      <t>R</t>
    </r>
    <r>
      <rPr>
        <sz val="8"/>
        <rFont val="Helv"/>
        <family val="0"/>
      </rPr>
      <t>240,255</t>
    </r>
  </si>
  <si>
    <r>
      <t>R</t>
    </r>
    <r>
      <rPr>
        <sz val="8"/>
        <rFont val="Helv"/>
        <family val="0"/>
      </rPr>
      <t>228,716</t>
    </r>
  </si>
  <si>
    <r>
      <t>R</t>
    </r>
    <r>
      <rPr>
        <sz val="8"/>
        <rFont val="Helv"/>
        <family val="0"/>
      </rPr>
      <t>163,342</t>
    </r>
  </si>
  <si>
    <r>
      <t>R</t>
    </r>
    <r>
      <rPr>
        <sz val="8"/>
        <rFont val="Helv"/>
        <family val="0"/>
      </rPr>
      <t>201,790</t>
    </r>
  </si>
  <si>
    <r>
      <t>R</t>
    </r>
    <r>
      <rPr>
        <sz val="8"/>
        <rFont val="Helv"/>
        <family val="0"/>
      </rPr>
      <t>52,574</t>
    </r>
  </si>
  <si>
    <r>
      <t>R</t>
    </r>
    <r>
      <rPr>
        <sz val="8"/>
        <rFont val="Helv"/>
        <family val="0"/>
      </rPr>
      <t>114,673</t>
    </r>
  </si>
  <si>
    <r>
      <t>R</t>
    </r>
    <r>
      <rPr>
        <sz val="8"/>
        <rFont val="Helv"/>
        <family val="0"/>
      </rPr>
      <t>1,001,350</t>
    </r>
  </si>
  <si>
    <r>
      <t>R</t>
    </r>
    <r>
      <rPr>
        <sz val="8"/>
        <rFont val="Helv"/>
        <family val="0"/>
      </rPr>
      <t>361,401</t>
    </r>
  </si>
  <si>
    <r>
      <t>R</t>
    </r>
    <r>
      <rPr>
        <sz val="8"/>
        <rFont val="Helv"/>
        <family val="0"/>
      </rPr>
      <t>159,622</t>
    </r>
  </si>
  <si>
    <r>
      <t>R</t>
    </r>
    <r>
      <rPr>
        <sz val="8"/>
        <rFont val="Helv"/>
        <family val="0"/>
      </rPr>
      <t>385,125</t>
    </r>
  </si>
  <si>
    <r>
      <t>R</t>
    </r>
    <r>
      <rPr>
        <sz val="8"/>
        <rFont val="Helv"/>
        <family val="0"/>
      </rPr>
      <t>301,912</t>
    </r>
  </si>
  <si>
    <r>
      <t>R</t>
    </r>
    <r>
      <rPr>
        <sz val="8"/>
        <rFont val="Helv"/>
        <family val="0"/>
      </rPr>
      <t>130,143</t>
    </r>
  </si>
  <si>
    <r>
      <t>R</t>
    </r>
    <r>
      <rPr>
        <sz val="8"/>
        <rFont val="Helv"/>
        <family val="0"/>
      </rPr>
      <t>222,142</t>
    </r>
  </si>
  <si>
    <r>
      <t>R</t>
    </r>
    <r>
      <rPr>
        <sz val="8"/>
        <rFont val="Helv"/>
        <family val="0"/>
      </rPr>
      <t>1,560,345</t>
    </r>
  </si>
  <si>
    <r>
      <t>R</t>
    </r>
    <r>
      <rPr>
        <sz val="8"/>
        <rFont val="Helv"/>
        <family val="0"/>
      </rPr>
      <t>242,800</t>
    </r>
  </si>
  <si>
    <r>
      <t>R</t>
    </r>
    <r>
      <rPr>
        <sz val="8"/>
        <rFont val="Helv"/>
        <family val="0"/>
      </rPr>
      <t>3,492,285</t>
    </r>
  </si>
  <si>
    <r>
      <t>R</t>
    </r>
    <r>
      <rPr>
        <sz val="8"/>
        <rFont val="Helv"/>
        <family val="0"/>
      </rPr>
      <t>3,580,620</t>
    </r>
  </si>
  <si>
    <r>
      <t>R</t>
    </r>
    <r>
      <rPr>
        <sz val="8"/>
        <rFont val="Helv"/>
        <family val="0"/>
      </rPr>
      <t>177,206</t>
    </r>
  </si>
  <si>
    <r>
      <t>R</t>
    </r>
    <r>
      <rPr>
        <sz val="8"/>
        <rFont val="Helv"/>
        <family val="0"/>
      </rPr>
      <t>3,669,491</t>
    </r>
  </si>
  <si>
    <r>
      <t>R</t>
    </r>
    <r>
      <rPr>
        <sz val="8"/>
        <rFont val="Helv"/>
        <family val="0"/>
      </rPr>
      <t>3,765,003</t>
    </r>
  </si>
  <si>
    <r>
      <t>R</t>
    </r>
    <r>
      <rPr>
        <sz val="8"/>
        <rFont val="Helv"/>
        <family val="0"/>
      </rPr>
      <t>3,483,000</t>
    </r>
  </si>
  <si>
    <r>
      <t>R</t>
    </r>
    <r>
      <rPr>
        <sz val="8"/>
        <rFont val="Helv"/>
        <family val="0"/>
      </rPr>
      <t>42,013</t>
    </r>
  </si>
  <si>
    <r>
      <t>R</t>
    </r>
    <r>
      <rPr>
        <sz val="8"/>
        <rFont val="Helv"/>
        <family val="0"/>
      </rPr>
      <t>1,470</t>
    </r>
  </si>
  <si>
    <r>
      <t>R</t>
    </r>
    <r>
      <rPr>
        <sz val="8"/>
        <rFont val="Helv"/>
        <family val="0"/>
      </rPr>
      <t>3,109,132</t>
    </r>
  </si>
  <si>
    <r>
      <t>R</t>
    </r>
    <r>
      <rPr>
        <sz val="8"/>
        <rFont val="Helv"/>
        <family val="0"/>
      </rPr>
      <t>87,790</t>
    </r>
  </si>
  <si>
    <r>
      <t>R</t>
    </r>
    <r>
      <rPr>
        <sz val="8"/>
        <rFont val="Helv"/>
        <family val="0"/>
      </rPr>
      <t>574,728</t>
    </r>
  </si>
  <si>
    <r>
      <t>R</t>
    </r>
    <r>
      <rPr>
        <sz val="8"/>
        <rFont val="Helv"/>
        <family val="0"/>
      </rPr>
      <t>2,561,695</t>
    </r>
  </si>
  <si>
    <r>
      <t xml:space="preserve">Ibid., </t>
    </r>
    <r>
      <rPr>
        <i/>
        <sz val="8"/>
        <rFont val="Helv"/>
        <family val="0"/>
      </rPr>
      <t xml:space="preserve">Petroleum Supply Annual </t>
    </r>
    <r>
      <rPr>
        <sz val="8"/>
        <rFont val="Helv"/>
        <family val="0"/>
      </rPr>
      <t>(Washington, DC:  Annual issues), table 2.</t>
    </r>
  </si>
  <si>
    <r>
      <t>R</t>
    </r>
    <r>
      <rPr>
        <sz val="8"/>
        <rFont val="Helv"/>
        <family val="0"/>
      </rPr>
      <t>1,598</t>
    </r>
  </si>
  <si>
    <t>The total receipts shown for 1995 are overstated by approximately $1.59 billion due to a fiscal year(FY) 1994</t>
  </si>
  <si>
    <t>The correction was made after the close of FY1994 and is shown in FY1995 receipts.</t>
  </si>
  <si>
    <t xml:space="preserve">NOTES:  Motor vehicle injury and crash data in this profile come from the National Highway Traffic Safety Administration's General Estimates System </t>
  </si>
  <si>
    <t xml:space="preserve">a police accident report was completed and the crash resulted in property damage, injury, </t>
  </si>
  <si>
    <t xml:space="preserve">estimated by the National Safety Council, which employed a different set of methods to arrive at its figures. </t>
  </si>
  <si>
    <t xml:space="preserve">In 1998, FHWA instituted a new method of creating mileage based tables derived from the Highway Peformance Monitoring </t>
  </si>
  <si>
    <r>
      <t xml:space="preserve">Ibid., </t>
    </r>
    <r>
      <rPr>
        <i/>
        <sz val="8"/>
        <rFont val="Helv"/>
        <family val="0"/>
      </rPr>
      <t xml:space="preserve">Highway Statistics </t>
    </r>
    <r>
      <rPr>
        <sz val="8"/>
        <rFont val="Helv"/>
        <family val="0"/>
      </rPr>
      <t>(Washington, DC: 1996, 1997, 1998), tables HF-10A and HF-10.</t>
    </r>
  </si>
  <si>
    <r>
      <t xml:space="preserve">Ibid., </t>
    </r>
    <r>
      <rPr>
        <i/>
        <sz val="8"/>
        <rFont val="Helv"/>
        <family val="0"/>
      </rPr>
      <t xml:space="preserve">Highway Statistics </t>
    </r>
    <r>
      <rPr>
        <sz val="8"/>
        <rFont val="Helv"/>
        <family val="0"/>
      </rPr>
      <t>(Washington, DC: 1996, 1997, 1998), table MF-1.</t>
    </r>
  </si>
  <si>
    <r>
      <t>Ibid.,</t>
    </r>
    <r>
      <rPr>
        <i/>
        <sz val="8"/>
        <rFont val="Helv"/>
        <family val="0"/>
      </rPr>
      <t xml:space="preserve"> Highway Statistics, Summary to 1995, </t>
    </r>
    <r>
      <rPr>
        <sz val="8"/>
        <rFont val="Helv"/>
        <family val="0"/>
      </rPr>
      <t>FHWA-PL-97-009 (Washington, DC:  July 1997), table MV-202.</t>
    </r>
  </si>
  <si>
    <r>
      <t xml:space="preserve">Ibid., </t>
    </r>
    <r>
      <rPr>
        <i/>
        <sz val="8"/>
        <rFont val="Helv"/>
        <family val="0"/>
      </rPr>
      <t>Highway Statistics</t>
    </r>
    <r>
      <rPr>
        <sz val="8"/>
        <rFont val="Helv"/>
        <family val="0"/>
      </rPr>
      <t xml:space="preserve"> (Washington, DC:1996, 1997, 1998) table MV-2.</t>
    </r>
  </si>
  <si>
    <r>
      <t xml:space="preserve">Ibid., </t>
    </r>
    <r>
      <rPr>
        <i/>
        <sz val="8"/>
        <rFont val="Helv"/>
        <family val="0"/>
      </rPr>
      <t xml:space="preserve">Highway Statistics, Summary to 1985, </t>
    </r>
    <r>
      <rPr>
        <sz val="8"/>
        <rFont val="Helv"/>
        <family val="0"/>
      </rPr>
      <t>FHWA-PL-97-009 (Washington, DC: July 1997), table M-203.</t>
    </r>
  </si>
  <si>
    <t>Ibid.,  Table HM-210.</t>
  </si>
  <si>
    <r>
      <t xml:space="preserve">Ibid., </t>
    </r>
    <r>
      <rPr>
        <i/>
        <sz val="8"/>
        <rFont val="Helv"/>
        <family val="0"/>
      </rPr>
      <t>Highway Statistics</t>
    </r>
    <r>
      <rPr>
        <sz val="8"/>
        <rFont val="Helv"/>
        <family val="0"/>
      </rPr>
      <t xml:space="preserve"> (Washington, DC:  1996, 1997, 1998), table HM-10.</t>
    </r>
  </si>
  <si>
    <t>Ibid., Table HM-220.</t>
  </si>
  <si>
    <r>
      <t xml:space="preserve">Ibid., </t>
    </r>
    <r>
      <rPr>
        <i/>
        <sz val="8"/>
        <rFont val="Helv"/>
        <family val="0"/>
      </rPr>
      <t>Highway Statistics</t>
    </r>
    <r>
      <rPr>
        <sz val="8"/>
        <rFont val="Helv"/>
        <family val="0"/>
      </rPr>
      <t xml:space="preserve"> (Washington, DC: 1996, 1997, 1998), table HM-20.</t>
    </r>
  </si>
  <si>
    <r>
      <t xml:space="preserve">Ibid., </t>
    </r>
    <r>
      <rPr>
        <i/>
        <sz val="8"/>
        <rFont val="Helv"/>
        <family val="0"/>
      </rPr>
      <t>Highway Statistics, Summary to 1995,</t>
    </r>
    <r>
      <rPr>
        <sz val="8"/>
        <rFont val="Helv"/>
        <family val="0"/>
      </rPr>
      <t xml:space="preserve"> FHWA-PL-97-009 (Washington, DC:  July 1997), table HM-212.</t>
    </r>
  </si>
  <si>
    <t>Ibid., Table HM-12.</t>
  </si>
  <si>
    <r>
      <t>Ibid.,</t>
    </r>
    <r>
      <rPr>
        <i/>
        <sz val="8"/>
        <rFont val="Helv"/>
        <family val="0"/>
      </rPr>
      <t xml:space="preserve"> Highway Statistics </t>
    </r>
    <r>
      <rPr>
        <sz val="8"/>
        <rFont val="Helv"/>
        <family val="0"/>
      </rPr>
      <t>(Washington, DC: Various years), table VM-2, VM-2A.</t>
    </r>
  </si>
  <si>
    <r>
      <t xml:space="preserve">Ibid., </t>
    </r>
    <r>
      <rPr>
        <i/>
        <sz val="8"/>
        <rFont val="Helv"/>
        <family val="0"/>
      </rPr>
      <t>Highway Statistics, Summary to 1995,</t>
    </r>
    <r>
      <rPr>
        <sz val="8"/>
        <rFont val="Helv"/>
        <family val="0"/>
      </rPr>
      <t xml:space="preserve"> FHWA-PL-97-009 (Washington, DC:  July 1997), table VM-201A (total fuel consumed in thousands of gallons divided by 42).</t>
    </r>
  </si>
  <si>
    <t>KEY: N = data do not exist; R = revised; U = data are not available</t>
  </si>
  <si>
    <r>
      <t xml:space="preserve">U.S. Department of Transportation, Federal Highway Administration, </t>
    </r>
    <r>
      <rPr>
        <i/>
        <sz val="8"/>
        <rFont val="Helv"/>
        <family val="0"/>
      </rPr>
      <t>Highway Statistics, Summary to 1985</t>
    </r>
    <r>
      <rPr>
        <sz val="8"/>
        <rFont val="Helv"/>
        <family val="0"/>
      </rPr>
      <t xml:space="preserve"> (Washington, DC: April 1987), table VM-201.</t>
    </r>
  </si>
  <si>
    <t>System (HPMS).  See Chapter 1 accuracy profiles for more information about the HPMS.</t>
  </si>
  <si>
    <r>
      <t xml:space="preserve">Ibid., </t>
    </r>
    <r>
      <rPr>
        <i/>
        <sz val="8"/>
        <rFont val="Helv"/>
        <family val="0"/>
      </rPr>
      <t xml:space="preserve">Highway Statistics </t>
    </r>
    <r>
      <rPr>
        <sz val="8"/>
        <rFont val="Helv"/>
        <family val="0"/>
      </rPr>
      <t>(Washington, DC: Annual issues), table VM-1(total fuel consumed in thousands of gallons divided by 42).</t>
    </r>
  </si>
  <si>
    <t>Injured persons</t>
  </si>
  <si>
    <r>
      <t xml:space="preserve">Ibid., </t>
    </r>
    <r>
      <rPr>
        <i/>
        <sz val="8"/>
        <rFont val="Helv"/>
        <family val="0"/>
      </rPr>
      <t xml:space="preserve">Highway Statistics, Summary to 1995, </t>
    </r>
    <r>
      <rPr>
        <sz val="8"/>
        <rFont val="Helv"/>
        <family val="0"/>
      </rPr>
      <t>FHWA-PL-97-009 (Washington, DC:  July 1997), table MF-201A.</t>
    </r>
  </si>
  <si>
    <t>Ibid., Internet site http://stats.bls.gov/sahome.html, as of Aug. 16, 2000.</t>
  </si>
  <si>
    <t xml:space="preserve">Total Rural  </t>
  </si>
  <si>
    <r>
      <t>functional system (millions)</t>
    </r>
    <r>
      <rPr>
        <b/>
        <vertAlign val="superscript"/>
        <sz val="8"/>
        <color indexed="56"/>
        <rFont val="Helv"/>
        <family val="0"/>
      </rPr>
      <t>h</t>
    </r>
  </si>
  <si>
    <r>
      <t>R</t>
    </r>
    <r>
      <rPr>
        <sz val="8"/>
        <rFont val="Helv"/>
        <family val="0"/>
      </rPr>
      <t>33,547</t>
    </r>
  </si>
  <si>
    <t>R3,353,320</t>
  </si>
  <si>
    <t>R3,530,071</t>
  </si>
  <si>
    <t>17,854</t>
  </si>
  <si>
    <t>1,272</t>
  </si>
  <si>
    <t>47,699</t>
  </si>
  <si>
    <t>25,759</t>
  </si>
  <si>
    <t>1,306</t>
  </si>
  <si>
    <t>965</t>
  </si>
  <si>
    <t>341</t>
  </si>
  <si>
    <t>55,569</t>
  </si>
  <si>
    <t>33,317</t>
  </si>
  <si>
    <t>25,860</t>
  </si>
  <si>
    <t>101</t>
  </si>
  <si>
    <t>12,388</t>
  </si>
  <si>
    <t>4,505</t>
  </si>
  <si>
    <t>875</t>
  </si>
  <si>
    <t>2,708</t>
  </si>
  <si>
    <t>46,437</t>
  </si>
  <si>
    <t>690,372</t>
  </si>
  <si>
    <t>173,650</t>
  </si>
  <si>
    <t>2,228,788</t>
  </si>
  <si>
    <t>1,624,982</t>
  </si>
  <si>
    <t>423,908</t>
  </si>
  <si>
    <t>179,898</t>
  </si>
  <si>
    <t>3,092,810</t>
  </si>
  <si>
    <t>109,947</t>
  </si>
  <si>
    <t>1,484</t>
  </si>
  <si>
    <t>702,354</t>
  </si>
  <si>
    <t>115,388</t>
  </si>
  <si>
    <t>74,630</t>
  </si>
  <si>
    <t>512,336</t>
  </si>
  <si>
    <t>813,785</t>
  </si>
  <si>
    <t>32,457</t>
  </si>
  <si>
    <t>97,175</t>
  </si>
  <si>
    <t>138,120</t>
  </si>
  <si>
    <t>431,115</t>
  </si>
  <si>
    <t>282,011</t>
  </si>
  <si>
    <t>2,111,932</t>
  </si>
  <si>
    <t>13,126</t>
  </si>
  <si>
    <t>8,994</t>
  </si>
  <si>
    <t>53,110</t>
  </si>
  <si>
    <t>87,857</t>
  </si>
  <si>
    <t>86,089</t>
  </si>
  <si>
    <t>564,609</t>
  </si>
  <si>
    <t>3,906,595</t>
  </si>
  <si>
    <t>1,561,649</t>
  </si>
  <si>
    <t>2,342,179</t>
  </si>
  <si>
    <t>1,531,161</t>
  </si>
  <si>
    <t>1,564,416</t>
  </si>
  <si>
    <t>544,000</t>
  </si>
  <si>
    <t>226,100</t>
  </si>
  <si>
    <t>215,568</t>
  </si>
  <si>
    <t>207,569</t>
  </si>
  <si>
    <t>149,760</t>
  </si>
  <si>
    <t>182,000</t>
  </si>
  <si>
    <t>48,529</t>
  </si>
  <si>
    <t>104,915</t>
  </si>
  <si>
    <t>908,341</t>
  </si>
  <si>
    <t>330,577</t>
  </si>
  <si>
    <t>147,534</t>
  </si>
  <si>
    <t>364,200</t>
  </si>
  <si>
    <t>286,165</t>
  </si>
  <si>
    <t>120,088</t>
  </si>
  <si>
    <t>200,683</t>
  </si>
  <si>
    <t>1,449,247</t>
  </si>
  <si>
    <t>2,357,588</t>
  </si>
  <si>
    <t>176,751</t>
  </si>
  <si>
    <t>40,716</t>
  </si>
  <si>
    <t>3,266,000</t>
  </si>
  <si>
    <t>6,496,000</t>
  </si>
  <si>
    <r>
      <t>R</t>
    </r>
    <r>
      <rPr>
        <sz val="10"/>
        <rFont val="Helv"/>
        <family val="0"/>
      </rPr>
      <t>3,353,320</t>
    </r>
  </si>
  <si>
    <r>
      <t>R</t>
    </r>
    <r>
      <rPr>
        <sz val="10"/>
        <rFont val="Helv"/>
        <family val="0"/>
      </rPr>
      <t>3,530,071</t>
    </r>
  </si>
  <si>
    <r>
      <t>R</t>
    </r>
    <r>
      <rPr>
        <b/>
        <sz val="10"/>
        <rFont val="Helv"/>
        <family val="0"/>
      </rPr>
      <t>1998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</si>
</sst>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  <numFmt numFmtId="166" formatCode="#,##0.0"/>
    <numFmt numFmtId="167" formatCode="0.0%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u val="single"/>
      <sz val="8"/>
      <name val="Helv"/>
      <family val="2"/>
    </font>
    <font>
      <i/>
      <sz val="8"/>
      <name val="Helv"/>
      <family val="0"/>
    </font>
    <font>
      <vertAlign val="superscript"/>
      <sz val="8"/>
      <name val="Helv"/>
      <family val="0"/>
    </font>
    <font>
      <vertAlign val="superscript"/>
      <sz val="8"/>
      <color indexed="56"/>
      <name val="Helv"/>
      <family val="0"/>
    </font>
    <font>
      <vertAlign val="superscript"/>
      <sz val="10"/>
      <color indexed="56"/>
      <name val="Helv"/>
      <family val="0"/>
    </font>
    <font>
      <vertAlign val="superscript"/>
      <sz val="10"/>
      <color indexed="56"/>
      <name val="Arial"/>
      <family val="0"/>
    </font>
    <font>
      <b/>
      <vertAlign val="superscript"/>
      <sz val="10"/>
      <color indexed="56"/>
      <name val="Helv"/>
      <family val="0"/>
    </font>
    <font>
      <vertAlign val="superscript"/>
      <sz val="9"/>
      <color indexed="56"/>
      <name val="Arial"/>
      <family val="0"/>
    </font>
    <font>
      <b/>
      <vertAlign val="superscript"/>
      <sz val="8"/>
      <color indexed="56"/>
      <name val="Helv"/>
      <family val="0"/>
    </font>
    <font>
      <sz val="8"/>
      <name val="helvetica"/>
      <family val="0"/>
    </font>
    <font>
      <vertAlign val="superscript"/>
      <sz val="10"/>
      <color indexed="12"/>
      <name val="helv"/>
      <family val="0"/>
    </font>
    <font>
      <b/>
      <sz val="8"/>
      <name val="Arial"/>
      <family val="2"/>
    </font>
    <font>
      <b/>
      <vertAlign val="superscript"/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9" fillId="0" borderId="1" applyNumberFormat="0">
      <alignment horizontal="right"/>
      <protection/>
    </xf>
    <xf numFmtId="0" fontId="8" fillId="0" borderId="2">
      <alignment horizontal="left" vertical="center"/>
      <protection/>
    </xf>
    <xf numFmtId="0" fontId="8" fillId="2" borderId="0">
      <alignment horizontal="centerContinuous" wrapText="1"/>
      <protection/>
    </xf>
    <xf numFmtId="49" fontId="11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10" fillId="0" borderId="0">
      <alignment horizontal="right"/>
      <protection/>
    </xf>
    <xf numFmtId="0" fontId="9" fillId="0" borderId="0">
      <alignment horizontal="left"/>
      <protection/>
    </xf>
    <xf numFmtId="49" fontId="15" fillId="0" borderId="1" applyFill="0">
      <alignment horizontal="left"/>
      <protection/>
    </xf>
    <xf numFmtId="165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8" fillId="0" borderId="0">
      <alignment horizontal="left"/>
      <protection/>
    </xf>
    <xf numFmtId="0" fontId="13" fillId="0" borderId="0">
      <alignment horizontal="left"/>
      <protection/>
    </xf>
    <xf numFmtId="0" fontId="1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14" fillId="0" borderId="0">
      <alignment horizontal="left"/>
      <protection/>
    </xf>
    <xf numFmtId="49" fontId="9" fillId="0" borderId="1">
      <alignment horizontal="left"/>
      <protection/>
    </xf>
    <xf numFmtId="0" fontId="16" fillId="0" borderId="1">
      <alignment horizontal="left"/>
      <protection/>
    </xf>
    <xf numFmtId="0" fontId="8" fillId="0" borderId="0">
      <alignment horizontal="left" vertical="center"/>
      <protection/>
    </xf>
  </cellStyleXfs>
  <cellXfs count="108">
    <xf numFmtId="0" fontId="0" fillId="0" borderId="0" xfId="0" applyAlignment="1">
      <alignment/>
    </xf>
    <xf numFmtId="49" fontId="11" fillId="0" borderId="5" xfId="22" applyFill="1" applyBorder="1">
      <alignment horizontal="left" vertical="center"/>
      <protection/>
    </xf>
    <xf numFmtId="0" fontId="8" fillId="0" borderId="5" xfId="21" applyFill="1" applyBorder="1">
      <alignment horizontal="centerContinuous" wrapText="1"/>
      <protection/>
    </xf>
    <xf numFmtId="0" fontId="8" fillId="0" borderId="6" xfId="21" applyFill="1" applyBorder="1">
      <alignment horizontal="centerContinuous" wrapText="1"/>
      <protection/>
    </xf>
    <xf numFmtId="0" fontId="8" fillId="0" borderId="5" xfId="21" applyFill="1" applyBorder="1" applyAlignment="1">
      <alignment horizontal="centerContinuous" wrapText="1"/>
      <protection/>
    </xf>
    <xf numFmtId="49" fontId="11" fillId="0" borderId="6" xfId="22" applyFill="1" applyBorder="1">
      <alignment horizontal="left" vertical="center"/>
      <protection/>
    </xf>
    <xf numFmtId="3" fontId="9" fillId="0" borderId="5" xfId="19" applyFill="1" applyBorder="1">
      <alignment horizontal="right"/>
      <protection/>
    </xf>
    <xf numFmtId="49" fontId="11" fillId="0" borderId="5" xfId="22" applyFont="1" applyFill="1" applyBorder="1">
      <alignment horizontal="left" vertical="center"/>
      <protection/>
    </xf>
    <xf numFmtId="0" fontId="23" fillId="0" borderId="5" xfId="21" applyFont="1" applyFill="1" applyBorder="1">
      <alignment horizontal="centerContinuous" wrapText="1"/>
      <protection/>
    </xf>
    <xf numFmtId="0" fontId="23" fillId="0" borderId="5" xfId="21" applyFont="1" applyFill="1" applyBorder="1" applyAlignment="1">
      <alignment horizontal="centerContinuous" wrapText="1"/>
      <protection/>
    </xf>
    <xf numFmtId="2" fontId="21" fillId="0" borderId="5" xfId="28" applyNumberFormat="1" applyFont="1" applyFill="1" applyBorder="1">
      <alignment horizontal="left"/>
      <protection/>
    </xf>
    <xf numFmtId="2" fontId="23" fillId="0" borderId="5" xfId="21" applyNumberFormat="1" applyFont="1" applyFill="1" applyBorder="1">
      <alignment horizontal="centerContinuous" wrapText="1"/>
      <protection/>
    </xf>
    <xf numFmtId="49" fontId="11" fillId="0" borderId="3" xfId="22" applyFont="1" applyFill="1" applyBorder="1" applyAlignment="1">
      <alignment horizontal="left" vertical="center"/>
      <protection/>
    </xf>
    <xf numFmtId="0" fontId="8" fillId="0" borderId="3" xfId="21" applyFill="1" applyBorder="1" applyAlignment="1">
      <alignment horizontal="right" vertical="center" wrapText="1"/>
      <protection/>
    </xf>
    <xf numFmtId="0" fontId="8" fillId="0" borderId="7" xfId="21" applyFill="1" applyBorder="1" applyAlignment="1">
      <alignment horizontal="right" vertical="center" wrapText="1"/>
      <protection/>
    </xf>
    <xf numFmtId="2" fontId="23" fillId="0" borderId="3" xfId="21" applyNumberFormat="1" applyFont="1" applyFill="1" applyBorder="1" applyAlignment="1">
      <alignment horizontal="right" vertical="center" wrapText="1"/>
      <protection/>
    </xf>
    <xf numFmtId="0" fontId="23" fillId="0" borderId="3" xfId="21" applyFont="1" applyFill="1" applyBorder="1" applyAlignment="1">
      <alignment horizontal="right" vertical="center" wrapText="1"/>
      <protection/>
    </xf>
    <xf numFmtId="0" fontId="8" fillId="0" borderId="3" xfId="21" applyFont="1" applyFill="1" applyBorder="1" applyAlignment="1">
      <alignment horizontal="right" vertical="center" wrapText="1"/>
      <protection/>
    </xf>
    <xf numFmtId="0" fontId="9" fillId="0" borderId="0" xfId="27" applyFont="1" applyFill="1" applyBorder="1" applyAlignment="1">
      <alignment horizontal="left"/>
      <protection/>
    </xf>
    <xf numFmtId="49" fontId="9" fillId="0" borderId="0" xfId="39" applyFill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3" fontId="9" fillId="0" borderId="0" xfId="19" applyFill="1" applyBorder="1" applyAlignment="1">
      <alignment horizontal="right"/>
      <protection/>
    </xf>
    <xf numFmtId="2" fontId="21" fillId="0" borderId="0" xfId="28" applyNumberFormat="1" applyFont="1" applyFill="1" applyBorder="1" applyAlignment="1">
      <alignment horizontal="left"/>
      <protection/>
    </xf>
    <xf numFmtId="49" fontId="21" fillId="0" borderId="0" xfId="2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2" fillId="0" borderId="8" xfId="36" applyFont="1" applyFill="1" applyBorder="1">
      <alignment horizontal="left" vertical="top"/>
      <protection/>
    </xf>
    <xf numFmtId="0" fontId="12" fillId="0" borderId="8" xfId="36" applyFill="1" applyBorder="1">
      <alignment horizontal="left" vertical="top"/>
      <protection/>
    </xf>
    <xf numFmtId="0" fontId="12" fillId="0" borderId="9" xfId="36" applyFill="1" applyBorder="1">
      <alignment horizontal="left" vertical="top"/>
      <protection/>
    </xf>
    <xf numFmtId="3" fontId="9" fillId="0" borderId="8" xfId="19" applyFill="1" applyBorder="1">
      <alignment horizontal="right"/>
      <protection/>
    </xf>
    <xf numFmtId="2" fontId="21" fillId="0" borderId="8" xfId="28" applyNumberFormat="1" applyFont="1" applyFill="1" applyBorder="1">
      <alignment horizontal="left"/>
      <protection/>
    </xf>
    <xf numFmtId="49" fontId="21" fillId="0" borderId="8" xfId="28" applyFont="1" applyFill="1" applyBorder="1">
      <alignment horizontal="left"/>
      <protection/>
    </xf>
    <xf numFmtId="0" fontId="4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22" fillId="0" borderId="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16" fillId="0" borderId="0" xfId="40" applyFont="1" applyFill="1" applyBorder="1">
      <alignment horizontal="left"/>
      <protection/>
    </xf>
    <xf numFmtId="0" fontId="8" fillId="0" borderId="0" xfId="21" applyFill="1" applyBorder="1">
      <alignment horizontal="centerContinuous" wrapText="1"/>
      <protection/>
    </xf>
    <xf numFmtId="0" fontId="8" fillId="0" borderId="10" xfId="21" applyFill="1" applyBorder="1">
      <alignment horizontal="centerContinuous" wrapText="1"/>
      <protection/>
    </xf>
    <xf numFmtId="2" fontId="23" fillId="0" borderId="0" xfId="21" applyNumberFormat="1" applyFont="1" applyFill="1" applyBorder="1">
      <alignment horizontal="centerContinuous" wrapText="1"/>
      <protection/>
    </xf>
    <xf numFmtId="0" fontId="23" fillId="0" borderId="0" xfId="21" applyFont="1" applyFill="1" applyBorder="1">
      <alignment horizontal="centerContinuous" wrapText="1"/>
      <protection/>
    </xf>
    <xf numFmtId="49" fontId="9" fillId="0" borderId="0" xfId="39" applyFill="1" applyBorder="1">
      <alignment horizontal="left"/>
      <protection/>
    </xf>
    <xf numFmtId="49" fontId="9" fillId="0" borderId="10" xfId="39" applyFill="1" applyBorder="1">
      <alignment horizontal="left"/>
      <protection/>
    </xf>
    <xf numFmtId="3" fontId="9" fillId="0" borderId="0" xfId="19" applyFont="1" applyFill="1" applyBorder="1">
      <alignment horizontal="right"/>
      <protection/>
    </xf>
    <xf numFmtId="2" fontId="21" fillId="0" borderId="0" xfId="28" applyNumberFormat="1" applyFont="1" applyFill="1" applyBorder="1">
      <alignment horizontal="left"/>
      <protection/>
    </xf>
    <xf numFmtId="49" fontId="21" fillId="0" borderId="0" xfId="28" applyFont="1" applyFill="1" applyBorder="1">
      <alignment horizontal="left"/>
      <protection/>
    </xf>
    <xf numFmtId="3" fontId="19" fillId="0" borderId="0" xfId="19" applyFont="1" applyFill="1" applyBorder="1">
      <alignment horizontal="right"/>
      <protection/>
    </xf>
    <xf numFmtId="3" fontId="9" fillId="0" borderId="0" xfId="19" applyFill="1" applyBorder="1">
      <alignment horizontal="right"/>
      <protection/>
    </xf>
    <xf numFmtId="49" fontId="9" fillId="0" borderId="0" xfId="39" applyFont="1" applyFill="1" applyBorder="1">
      <alignment horizontal="left"/>
      <protection/>
    </xf>
    <xf numFmtId="0" fontId="27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3" fontId="20" fillId="0" borderId="0" xfId="19" applyFont="1" applyFill="1" applyBorder="1">
      <alignment horizontal="right"/>
      <protection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16" fillId="0" borderId="0" xfId="39" applyFont="1" applyFill="1" applyBorder="1">
      <alignment horizontal="left"/>
      <protection/>
    </xf>
    <xf numFmtId="49" fontId="21" fillId="0" borderId="5" xfId="28" applyFont="1" applyFill="1" applyBorder="1">
      <alignment horizontal="left"/>
      <protection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0" xfId="40" applyFill="1" applyBorder="1">
      <alignment horizontal="left"/>
      <protection/>
    </xf>
    <xf numFmtId="49" fontId="11" fillId="0" borderId="10" xfId="22" applyFill="1" applyBorder="1">
      <alignment horizontal="left" vertical="center"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9" fillId="0" borderId="10" xfId="39" applyFont="1" applyFill="1" applyBorder="1">
      <alignment horizontal="left"/>
      <protection/>
    </xf>
    <xf numFmtId="2" fontId="20" fillId="0" borderId="0" xfId="19" applyNumberFormat="1" applyFont="1" applyFill="1" applyBorder="1">
      <alignment horizontal="right"/>
      <protection/>
    </xf>
    <xf numFmtId="49" fontId="20" fillId="0" borderId="0" xfId="39" applyFont="1" applyFill="1" applyBorder="1">
      <alignment horizontal="left"/>
      <protection/>
    </xf>
    <xf numFmtId="49" fontId="9" fillId="0" borderId="1" xfId="39" applyFont="1" applyFill="1" applyBorder="1">
      <alignment horizontal="left"/>
      <protection/>
    </xf>
    <xf numFmtId="167" fontId="9" fillId="0" borderId="0" xfId="19" applyNumberFormat="1" applyFill="1" applyBorder="1">
      <alignment horizontal="right"/>
      <protection/>
    </xf>
    <xf numFmtId="167" fontId="20" fillId="0" borderId="0" xfId="19" applyNumberFormat="1" applyFont="1" applyFill="1" applyBorder="1">
      <alignment horizontal="right"/>
      <protection/>
    </xf>
    <xf numFmtId="167" fontId="19" fillId="0" borderId="0" xfId="19" applyNumberFormat="1" applyFont="1" applyFill="1" applyBorder="1">
      <alignment horizontal="right"/>
      <protection/>
    </xf>
    <xf numFmtId="2" fontId="20" fillId="0" borderId="0" xfId="39" applyNumberFormat="1" applyFont="1" applyFill="1" applyBorder="1">
      <alignment horizontal="left"/>
      <protection/>
    </xf>
    <xf numFmtId="3" fontId="9" fillId="0" borderId="1" xfId="19" applyFill="1" applyBorder="1">
      <alignment horizontal="right"/>
      <protection/>
    </xf>
    <xf numFmtId="167" fontId="9" fillId="0" borderId="0" xfId="19" applyNumberFormat="1" applyFont="1" applyFill="1" applyBorder="1">
      <alignment horizontal="right"/>
      <protection/>
    </xf>
    <xf numFmtId="0" fontId="9" fillId="0" borderId="0" xfId="40" applyFont="1" applyFill="1" applyBorder="1">
      <alignment horizontal="left"/>
      <protection/>
    </xf>
    <xf numFmtId="0" fontId="0" fillId="0" borderId="5" xfId="0" applyFill="1" applyBorder="1" applyAlignment="1">
      <alignment/>
    </xf>
    <xf numFmtId="0" fontId="16" fillId="0" borderId="8" xfId="40" applyFont="1" applyFill="1" applyBorder="1">
      <alignment horizontal="left"/>
      <protection/>
    </xf>
    <xf numFmtId="49" fontId="9" fillId="0" borderId="8" xfId="39" applyFill="1" applyBorder="1">
      <alignment horizontal="left"/>
      <protection/>
    </xf>
    <xf numFmtId="49" fontId="9" fillId="0" borderId="9" xfId="39" applyFill="1" applyBorder="1">
      <alignment horizontal="left"/>
      <protection/>
    </xf>
    <xf numFmtId="3" fontId="9" fillId="0" borderId="8" xfId="19" applyFont="1" applyFill="1" applyBorder="1">
      <alignment horizontal="right"/>
      <protection/>
    </xf>
    <xf numFmtId="2" fontId="21" fillId="0" borderId="0" xfId="0" applyNumberFormat="1" applyFont="1" applyFill="1" applyBorder="1" applyAlignment="1">
      <alignment/>
    </xf>
    <xf numFmtId="0" fontId="9" fillId="0" borderId="0" xfId="27" applyFont="1" applyFill="1" applyBorder="1" applyAlignment="1">
      <alignment horizontal="center"/>
      <protection/>
    </xf>
    <xf numFmtId="49" fontId="20" fillId="0" borderId="0" xfId="25" applyFont="1" applyFill="1" applyBorder="1" applyAlignment="1">
      <alignment horizontal="left"/>
      <protection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9" fillId="0" borderId="0" xfId="27" applyNumberFormat="1" applyFont="1" applyFill="1" applyBorder="1" applyAlignment="1">
      <alignment horizontal="left"/>
      <protection/>
    </xf>
    <xf numFmtId="0" fontId="17" fillId="0" borderId="0" xfId="27" applyFont="1" applyFill="1" applyBorder="1" applyAlignment="1">
      <alignment horizontal="left"/>
      <protection/>
    </xf>
    <xf numFmtId="0" fontId="10" fillId="0" borderId="0" xfId="26" applyFill="1" applyBorder="1" applyAlignment="1">
      <alignment horizontal="right"/>
      <protection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9" fillId="0" borderId="0" xfId="39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0" fontId="21" fillId="0" borderId="0" xfId="28" applyNumberFormat="1" applyFont="1" applyFill="1" applyBorder="1">
      <alignment horizontal="left"/>
      <protection/>
    </xf>
    <xf numFmtId="10" fontId="15" fillId="0" borderId="0" xfId="28" applyNumberFormat="1" applyFont="1" applyFill="1" applyBorder="1" applyAlignment="1">
      <alignment horizontal="right"/>
      <protection/>
    </xf>
    <xf numFmtId="0" fontId="8" fillId="0" borderId="3" xfId="21" applyFont="1" applyFill="1" applyBorder="1" applyAlignment="1">
      <alignment horizontal="right" wrapText="1"/>
      <protection/>
    </xf>
    <xf numFmtId="0" fontId="8" fillId="0" borderId="0" xfId="21" applyFont="1" applyFill="1" applyBorder="1" applyAlignment="1">
      <alignment horizontal="right" wrapText="1"/>
      <protection/>
    </xf>
    <xf numFmtId="3" fontId="14" fillId="0" borderId="0" xfId="0" applyNumberFormat="1" applyFont="1" applyFill="1" applyAlignment="1">
      <alignment horizontal="right"/>
    </xf>
    <xf numFmtId="49" fontId="14" fillId="0" borderId="0" xfId="28" applyFont="1" applyFill="1" applyBorder="1" applyAlignment="1">
      <alignment horizontal="right"/>
      <protection/>
    </xf>
    <xf numFmtId="3" fontId="9" fillId="0" borderId="0" xfId="19" applyFont="1" applyFill="1" applyBorder="1" applyAlignment="1">
      <alignment horizontal="right"/>
      <protection/>
    </xf>
    <xf numFmtId="49" fontId="14" fillId="0" borderId="5" xfId="28" applyFont="1" applyFill="1" applyBorder="1" applyAlignment="1">
      <alignment horizontal="right"/>
      <protection/>
    </xf>
    <xf numFmtId="167" fontId="9" fillId="0" borderId="0" xfId="19" applyNumberFormat="1" applyFont="1" applyFill="1" applyBorder="1" applyAlignment="1">
      <alignment horizontal="right"/>
      <protection/>
    </xf>
    <xf numFmtId="10" fontId="14" fillId="0" borderId="0" xfId="28" applyNumberFormat="1" applyFont="1" applyFill="1" applyBorder="1" applyAlignment="1">
      <alignment horizontal="right"/>
      <protection/>
    </xf>
    <xf numFmtId="0" fontId="8" fillId="0" borderId="5" xfId="21" applyFont="1" applyFill="1" applyBorder="1" applyAlignment="1">
      <alignment horizontal="right" wrapText="1"/>
      <protection/>
    </xf>
    <xf numFmtId="10" fontId="14" fillId="0" borderId="8" xfId="28" applyNumberFormat="1" applyFont="1" applyFill="1" applyBorder="1" applyAlignment="1">
      <alignment horizontal="right"/>
      <protection/>
    </xf>
    <xf numFmtId="0" fontId="29" fillId="0" borderId="3" xfId="21" applyFont="1" applyFill="1" applyBorder="1" applyAlignment="1">
      <alignment horizontal="right" vertical="center" wrapText="1"/>
      <protection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718"/>
  <sheetViews>
    <sheetView tabSelected="1" zoomScaleSheetLayoutView="100" workbookViewId="0" topLeftCell="K81">
      <selection activeCell="BB94" sqref="BB94"/>
    </sheetView>
  </sheetViews>
  <sheetFormatPr defaultColWidth="9.140625" defaultRowHeight="12.75"/>
  <cols>
    <col min="1" max="1" width="2.8515625" style="41" customWidth="1"/>
    <col min="2" max="2" width="1.421875" style="41" customWidth="1"/>
    <col min="3" max="3" width="1.8515625" style="41" customWidth="1"/>
    <col min="4" max="4" width="5.421875" style="41" customWidth="1"/>
    <col min="5" max="5" width="20.421875" style="42" customWidth="1"/>
    <col min="6" max="6" width="8.8515625" style="47" customWidth="1"/>
    <col min="7" max="7" width="3.28125" style="44" bestFit="1" customWidth="1"/>
    <col min="8" max="8" width="8.8515625" style="47" customWidth="1"/>
    <col min="9" max="9" width="3.28125" style="45" bestFit="1" customWidth="1"/>
    <col min="10" max="10" width="8.8515625" style="47" customWidth="1"/>
    <col min="11" max="11" width="3.28125" style="45" bestFit="1" customWidth="1"/>
    <col min="12" max="12" width="8.8515625" style="47" customWidth="1"/>
    <col min="13" max="13" width="3.28125" style="45" bestFit="1" customWidth="1"/>
    <col min="14" max="14" width="10.28125" style="45" bestFit="1" customWidth="1"/>
    <col min="15" max="15" width="3.28125" style="45" bestFit="1" customWidth="1"/>
    <col min="16" max="16" width="8.421875" style="61" customWidth="1"/>
    <col min="17" max="17" width="3.28125" style="53" bestFit="1" customWidth="1"/>
    <col min="18" max="18" width="9.7109375" style="34" customWidth="1"/>
    <col min="19" max="19" width="3.28125" style="62" bestFit="1" customWidth="1"/>
    <col min="20" max="20" width="9.140625" style="34" customWidth="1"/>
    <col min="21" max="21" width="3.28125" style="62" bestFit="1" customWidth="1"/>
    <col min="22" max="38" width="9.140625" style="34" hidden="1" customWidth="1"/>
    <col min="39" max="39" width="9.28125" style="34" hidden="1" customWidth="1"/>
    <col min="40" max="52" width="9.140625" style="34" hidden="1" customWidth="1"/>
    <col min="53" max="53" width="9.28125" style="34" customWidth="1"/>
    <col min="54" max="54" width="3.28125" style="62" bestFit="1" customWidth="1"/>
    <col min="55" max="55" width="9.140625" style="34" customWidth="1"/>
    <col min="56" max="56" width="2.28125" style="34" customWidth="1"/>
    <col min="57" max="16384" width="9.140625" style="34" customWidth="1"/>
  </cols>
  <sheetData>
    <row r="1" spans="1:54" ht="20.25" thickBot="1">
      <c r="A1" s="25" t="s">
        <v>85</v>
      </c>
      <c r="B1" s="26"/>
      <c r="C1" s="26"/>
      <c r="D1" s="26"/>
      <c r="E1" s="27"/>
      <c r="F1" s="28"/>
      <c r="G1" s="29"/>
      <c r="H1" s="28"/>
      <c r="I1" s="30"/>
      <c r="J1" s="28"/>
      <c r="K1" s="30"/>
      <c r="L1" s="28"/>
      <c r="M1" s="30"/>
      <c r="N1" s="30"/>
      <c r="O1" s="30"/>
      <c r="P1" s="32"/>
      <c r="Q1" s="33"/>
      <c r="R1" s="32"/>
      <c r="S1" s="33"/>
      <c r="T1" s="32"/>
      <c r="U1" s="33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3"/>
    </row>
    <row r="2" spans="1:61" ht="15.75">
      <c r="A2" s="12" t="s">
        <v>103</v>
      </c>
      <c r="B2" s="13"/>
      <c r="C2" s="13"/>
      <c r="D2" s="13"/>
      <c r="E2" s="14"/>
      <c r="F2" s="13">
        <v>1960</v>
      </c>
      <c r="G2" s="15"/>
      <c r="H2" s="13">
        <v>1970</v>
      </c>
      <c r="I2" s="16"/>
      <c r="J2" s="17">
        <v>1980</v>
      </c>
      <c r="K2" s="16"/>
      <c r="L2" s="17">
        <v>1990</v>
      </c>
      <c r="M2" s="16"/>
      <c r="N2" s="97">
        <v>1994</v>
      </c>
      <c r="O2" s="16"/>
      <c r="P2" s="17">
        <v>1995</v>
      </c>
      <c r="Q2" s="16"/>
      <c r="R2" s="13">
        <v>1996</v>
      </c>
      <c r="S2" s="16"/>
      <c r="T2" s="13">
        <v>1997</v>
      </c>
      <c r="U2" s="16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107" t="s">
        <v>311</v>
      </c>
      <c r="BB2" s="16"/>
      <c r="BI2" s="34">
        <v>1994</v>
      </c>
    </row>
    <row r="3" spans="1:54" ht="15.75">
      <c r="A3" s="36" t="s">
        <v>64</v>
      </c>
      <c r="B3" s="37"/>
      <c r="C3" s="37"/>
      <c r="D3" s="37"/>
      <c r="E3" s="38"/>
      <c r="F3" s="37"/>
      <c r="G3" s="39"/>
      <c r="H3" s="37"/>
      <c r="I3" s="40"/>
      <c r="J3" s="37"/>
      <c r="K3" s="40"/>
      <c r="L3" s="37"/>
      <c r="M3" s="40"/>
      <c r="N3" s="98"/>
      <c r="O3" s="40"/>
      <c r="P3" s="37"/>
      <c r="Q3" s="40"/>
      <c r="R3" s="37"/>
      <c r="S3" s="40"/>
      <c r="T3" s="37"/>
      <c r="U3" s="40"/>
      <c r="BA3" s="37"/>
      <c r="BB3" s="40"/>
    </row>
    <row r="4" spans="2:61" ht="15.75">
      <c r="B4" s="41" t="s">
        <v>47</v>
      </c>
      <c r="F4" s="43">
        <v>2771</v>
      </c>
      <c r="H4" s="43">
        <v>6160</v>
      </c>
      <c r="J4" s="43">
        <v>9949</v>
      </c>
      <c r="L4" s="43">
        <v>14576</v>
      </c>
      <c r="N4" s="100" t="s">
        <v>241</v>
      </c>
      <c r="P4" s="43">
        <v>19851</v>
      </c>
      <c r="Q4" s="45"/>
      <c r="R4" s="46" t="s">
        <v>122</v>
      </c>
      <c r="S4" s="45"/>
      <c r="T4" s="46" t="s">
        <v>131</v>
      </c>
      <c r="U4" s="45"/>
      <c r="BA4" s="47">
        <v>24509</v>
      </c>
      <c r="BB4" s="45"/>
      <c r="BI4" s="50">
        <v>17854</v>
      </c>
    </row>
    <row r="5" spans="1:62" s="50" customFormat="1" ht="15.75">
      <c r="A5" s="34"/>
      <c r="B5" s="41"/>
      <c r="C5" s="48" t="s">
        <v>109</v>
      </c>
      <c r="D5" s="41"/>
      <c r="E5" s="42"/>
      <c r="F5" s="43">
        <v>2531</v>
      </c>
      <c r="G5" s="49" t="s">
        <v>11</v>
      </c>
      <c r="H5" s="43">
        <v>5464</v>
      </c>
      <c r="I5" s="49" t="s">
        <v>11</v>
      </c>
      <c r="J5" s="43">
        <v>7615</v>
      </c>
      <c r="K5" s="49" t="s">
        <v>11</v>
      </c>
      <c r="L5" s="43">
        <v>13380</v>
      </c>
      <c r="M5" s="49" t="s">
        <v>11</v>
      </c>
      <c r="N5" s="99">
        <v>16582</v>
      </c>
      <c r="O5" s="49" t="s">
        <v>11</v>
      </c>
      <c r="P5" s="43">
        <v>18835</v>
      </c>
      <c r="Q5" s="45" t="s">
        <v>17</v>
      </c>
      <c r="R5" s="46" t="s">
        <v>121</v>
      </c>
      <c r="S5" s="45" t="s">
        <v>17</v>
      </c>
      <c r="T5" s="47">
        <v>20500</v>
      </c>
      <c r="U5" s="45" t="s">
        <v>17</v>
      </c>
      <c r="BA5" s="47">
        <v>23396</v>
      </c>
      <c r="BB5" s="45" t="s">
        <v>17</v>
      </c>
      <c r="BI5" s="50">
        <v>16582</v>
      </c>
      <c r="BJ5" s="50" t="s">
        <v>11</v>
      </c>
    </row>
    <row r="6" spans="1:61" s="50" customFormat="1" ht="15.75">
      <c r="A6" s="34"/>
      <c r="B6" s="41"/>
      <c r="C6" s="41" t="s">
        <v>2</v>
      </c>
      <c r="D6" s="41"/>
      <c r="E6" s="42"/>
      <c r="F6" s="43">
        <v>240</v>
      </c>
      <c r="G6" s="44"/>
      <c r="H6" s="43">
        <v>696</v>
      </c>
      <c r="I6" s="45"/>
      <c r="J6" s="43">
        <v>2334</v>
      </c>
      <c r="K6" s="45"/>
      <c r="L6" s="43">
        <v>1196</v>
      </c>
      <c r="M6" s="45"/>
      <c r="N6" s="100" t="s">
        <v>242</v>
      </c>
      <c r="O6" s="45"/>
      <c r="P6" s="43">
        <v>1016</v>
      </c>
      <c r="Q6" s="45"/>
      <c r="R6" s="46" t="s">
        <v>123</v>
      </c>
      <c r="S6" s="45"/>
      <c r="T6" s="46" t="s">
        <v>132</v>
      </c>
      <c r="U6" s="45"/>
      <c r="BA6" s="47">
        <v>1113</v>
      </c>
      <c r="BB6" s="45"/>
      <c r="BI6" s="50">
        <v>1272</v>
      </c>
    </row>
    <row r="7" spans="1:54" ht="15.75">
      <c r="A7" s="34"/>
      <c r="B7" s="48" t="s">
        <v>111</v>
      </c>
      <c r="J7" s="43"/>
      <c r="L7" s="43"/>
      <c r="N7" s="100"/>
      <c r="P7" s="43"/>
      <c r="Q7" s="45"/>
      <c r="R7" s="47"/>
      <c r="S7" s="45"/>
      <c r="T7" s="47"/>
      <c r="U7" s="45"/>
      <c r="BA7" s="47"/>
      <c r="BB7" s="45"/>
    </row>
    <row r="8" spans="1:61" s="50" customFormat="1" ht="15.75">
      <c r="A8" s="34"/>
      <c r="B8" s="41"/>
      <c r="C8" s="41" t="s">
        <v>51</v>
      </c>
      <c r="D8" s="41"/>
      <c r="E8" s="42"/>
      <c r="F8" s="47">
        <v>6055</v>
      </c>
      <c r="G8" s="44"/>
      <c r="H8" s="47">
        <v>11737</v>
      </c>
      <c r="I8" s="45"/>
      <c r="J8" s="43">
        <v>19666</v>
      </c>
      <c r="K8" s="45"/>
      <c r="L8" s="43">
        <v>40026</v>
      </c>
      <c r="M8" s="45"/>
      <c r="N8" s="100" t="s">
        <v>243</v>
      </c>
      <c r="O8" s="45"/>
      <c r="P8" s="43">
        <v>50064</v>
      </c>
      <c r="Q8" s="45"/>
      <c r="R8" s="46" t="s">
        <v>124</v>
      </c>
      <c r="S8" s="45"/>
      <c r="T8" s="46" t="s">
        <v>133</v>
      </c>
      <c r="U8" s="45"/>
      <c r="BA8" s="47">
        <v>58806</v>
      </c>
      <c r="BB8" s="45"/>
      <c r="BI8" s="50">
        <v>47699</v>
      </c>
    </row>
    <row r="9" spans="1:61" s="50" customFormat="1" ht="15.75">
      <c r="A9" s="34"/>
      <c r="B9" s="41"/>
      <c r="C9" s="41" t="s">
        <v>3</v>
      </c>
      <c r="D9" s="41"/>
      <c r="E9" s="42"/>
      <c r="F9" s="47">
        <v>2367</v>
      </c>
      <c r="G9" s="44"/>
      <c r="H9" s="47">
        <v>3866</v>
      </c>
      <c r="I9" s="45"/>
      <c r="J9" s="43">
        <v>10219</v>
      </c>
      <c r="K9" s="45"/>
      <c r="L9" s="43">
        <v>20842</v>
      </c>
      <c r="M9" s="45"/>
      <c r="N9" s="100" t="s">
        <v>244</v>
      </c>
      <c r="O9" s="45"/>
      <c r="P9" s="43">
        <v>26432</v>
      </c>
      <c r="Q9" s="45"/>
      <c r="R9" s="46" t="s">
        <v>125</v>
      </c>
      <c r="S9" s="45"/>
      <c r="T9" s="46" t="s">
        <v>134</v>
      </c>
      <c r="U9" s="45"/>
      <c r="BA9" s="47">
        <v>28266</v>
      </c>
      <c r="BB9" s="45"/>
      <c r="BI9" s="50">
        <v>25759</v>
      </c>
    </row>
    <row r="10" spans="2:61" ht="15.75">
      <c r="B10" s="48" t="s">
        <v>4</v>
      </c>
      <c r="F10" s="43">
        <v>11193</v>
      </c>
      <c r="H10" s="43">
        <v>21763</v>
      </c>
      <c r="I10" s="51"/>
      <c r="J10" s="43">
        <v>39834</v>
      </c>
      <c r="K10" s="51"/>
      <c r="L10" s="43">
        <v>75444</v>
      </c>
      <c r="M10" s="51"/>
      <c r="N10" s="101">
        <v>91312</v>
      </c>
      <c r="O10" s="51"/>
      <c r="P10" s="43">
        <v>96347</v>
      </c>
      <c r="Q10" s="51"/>
      <c r="R10" s="46" t="s">
        <v>126</v>
      </c>
      <c r="S10" s="45"/>
      <c r="T10" s="46" t="s">
        <v>135</v>
      </c>
      <c r="U10" s="45"/>
      <c r="BA10" s="47">
        <v>111581</v>
      </c>
      <c r="BB10" s="45"/>
      <c r="BI10" s="50">
        <v>91312</v>
      </c>
    </row>
    <row r="11" spans="1:54" ht="15.75">
      <c r="A11" s="36" t="s">
        <v>52</v>
      </c>
      <c r="J11" s="43"/>
      <c r="L11" s="52"/>
      <c r="N11" s="100"/>
      <c r="P11" s="43"/>
      <c r="Q11" s="45"/>
      <c r="R11" s="47"/>
      <c r="S11" s="45"/>
      <c r="T11" s="47"/>
      <c r="U11" s="45"/>
      <c r="BA11" s="47"/>
      <c r="BB11" s="45"/>
    </row>
    <row r="12" spans="2:61" ht="15.75">
      <c r="B12" s="41" t="s">
        <v>47</v>
      </c>
      <c r="C12" s="34"/>
      <c r="F12" s="43">
        <v>197</v>
      </c>
      <c r="H12" s="43">
        <v>425</v>
      </c>
      <c r="J12" s="43">
        <v>874</v>
      </c>
      <c r="L12" s="43">
        <f>SUM(L13:L14)</f>
        <v>664</v>
      </c>
      <c r="N12" s="100" t="s">
        <v>245</v>
      </c>
      <c r="P12" s="43">
        <v>1402</v>
      </c>
      <c r="Q12" s="45"/>
      <c r="R12" s="46" t="s">
        <v>209</v>
      </c>
      <c r="S12" s="45"/>
      <c r="T12" s="46" t="s">
        <v>136</v>
      </c>
      <c r="U12" s="45"/>
      <c r="BA12" s="47">
        <v>1355</v>
      </c>
      <c r="BB12" s="45"/>
      <c r="BI12" s="50">
        <v>1306</v>
      </c>
    </row>
    <row r="13" spans="1:61" ht="15.75">
      <c r="A13" s="34"/>
      <c r="C13" s="48" t="s">
        <v>109</v>
      </c>
      <c r="F13" s="43">
        <v>27</v>
      </c>
      <c r="H13" s="43">
        <v>83</v>
      </c>
      <c r="J13" s="43">
        <v>315</v>
      </c>
      <c r="L13" s="43">
        <v>358</v>
      </c>
      <c r="N13" s="100" t="s">
        <v>246</v>
      </c>
      <c r="P13" s="43">
        <v>1092</v>
      </c>
      <c r="Q13" s="45"/>
      <c r="R13" s="46" t="s">
        <v>127</v>
      </c>
      <c r="S13" s="45"/>
      <c r="T13" s="46" t="s">
        <v>137</v>
      </c>
      <c r="U13" s="45"/>
      <c r="BA13" s="47">
        <v>1156</v>
      </c>
      <c r="BB13" s="45"/>
      <c r="BI13" s="34">
        <v>965</v>
      </c>
    </row>
    <row r="14" spans="1:61" ht="15.75">
      <c r="A14" s="34"/>
      <c r="C14" s="48" t="s">
        <v>110</v>
      </c>
      <c r="F14" s="43">
        <v>170</v>
      </c>
      <c r="H14" s="43">
        <v>342</v>
      </c>
      <c r="J14" s="43">
        <v>559</v>
      </c>
      <c r="L14" s="43">
        <v>306</v>
      </c>
      <c r="N14" s="100" t="s">
        <v>247</v>
      </c>
      <c r="P14" s="43">
        <v>310</v>
      </c>
      <c r="Q14" s="45"/>
      <c r="R14" s="46" t="s">
        <v>128</v>
      </c>
      <c r="S14" s="45"/>
      <c r="T14" s="47">
        <v>212</v>
      </c>
      <c r="U14" s="45"/>
      <c r="BA14" s="47">
        <v>199</v>
      </c>
      <c r="BB14" s="45"/>
      <c r="BI14" s="34">
        <v>341</v>
      </c>
    </row>
    <row r="15" spans="1:54" ht="15.75">
      <c r="A15" s="34"/>
      <c r="B15" s="48" t="s">
        <v>111</v>
      </c>
      <c r="J15" s="43"/>
      <c r="L15" s="43"/>
      <c r="N15" s="100"/>
      <c r="P15" s="43"/>
      <c r="Q15" s="45"/>
      <c r="R15" s="47"/>
      <c r="S15" s="45"/>
      <c r="T15" s="47"/>
      <c r="U15" s="45"/>
      <c r="BA15" s="47"/>
      <c r="BB15" s="45"/>
    </row>
    <row r="16" spans="1:61" s="50" customFormat="1" ht="15.75">
      <c r="A16" s="34"/>
      <c r="B16" s="41"/>
      <c r="C16" s="41" t="s">
        <v>51</v>
      </c>
      <c r="D16" s="41"/>
      <c r="E16" s="42"/>
      <c r="F16" s="47">
        <v>7125</v>
      </c>
      <c r="G16" s="44"/>
      <c r="H16" s="47">
        <v>14100</v>
      </c>
      <c r="I16" s="45"/>
      <c r="J16" s="43">
        <v>25936</v>
      </c>
      <c r="K16" s="45"/>
      <c r="L16" s="43">
        <v>45609</v>
      </c>
      <c r="M16" s="45"/>
      <c r="N16" s="100" t="s">
        <v>248</v>
      </c>
      <c r="O16" s="45"/>
      <c r="P16" s="43">
        <v>56981</v>
      </c>
      <c r="Q16" s="45"/>
      <c r="R16" s="47">
        <v>59709</v>
      </c>
      <c r="S16" s="45"/>
      <c r="T16" s="47">
        <v>61534</v>
      </c>
      <c r="U16" s="45"/>
      <c r="BA16" s="47">
        <v>65507</v>
      </c>
      <c r="BB16" s="45"/>
      <c r="BI16" s="50">
        <v>55569</v>
      </c>
    </row>
    <row r="17" spans="1:61" s="50" customFormat="1" ht="15.75">
      <c r="A17" s="34"/>
      <c r="B17" s="41"/>
      <c r="C17" s="41" t="s">
        <v>3</v>
      </c>
      <c r="D17" s="41"/>
      <c r="E17" s="42"/>
      <c r="F17" s="47">
        <v>3435</v>
      </c>
      <c r="G17" s="44"/>
      <c r="H17" s="47">
        <v>6304</v>
      </c>
      <c r="I17" s="45"/>
      <c r="J17" s="43">
        <v>14953</v>
      </c>
      <c r="K17" s="45"/>
      <c r="L17" s="43">
        <v>29135</v>
      </c>
      <c r="M17" s="45"/>
      <c r="N17" s="100" t="s">
        <v>249</v>
      </c>
      <c r="O17" s="45"/>
      <c r="P17" s="43">
        <v>35095</v>
      </c>
      <c r="Q17" s="45"/>
      <c r="R17" s="46" t="s">
        <v>130</v>
      </c>
      <c r="S17" s="45"/>
      <c r="T17" s="46" t="s">
        <v>138</v>
      </c>
      <c r="U17" s="45"/>
      <c r="BA17" s="47">
        <v>41093</v>
      </c>
      <c r="BB17" s="45"/>
      <c r="BI17" s="50">
        <v>33317</v>
      </c>
    </row>
    <row r="18" spans="1:61" ht="15.75">
      <c r="A18" s="34"/>
      <c r="B18" s="48" t="s">
        <v>4</v>
      </c>
      <c r="F18" s="47">
        <v>10757</v>
      </c>
      <c r="H18" s="43">
        <v>20829</v>
      </c>
      <c r="I18" s="51"/>
      <c r="J18" s="43">
        <v>41763</v>
      </c>
      <c r="K18" s="51"/>
      <c r="L18" s="43">
        <f>L12+L16+L17</f>
        <v>75408</v>
      </c>
      <c r="M18" s="51"/>
      <c r="N18" s="101">
        <v>90192</v>
      </c>
      <c r="O18" s="51"/>
      <c r="P18" s="43">
        <v>93478</v>
      </c>
      <c r="Q18" s="51"/>
      <c r="R18" s="46" t="s">
        <v>129</v>
      </c>
      <c r="S18" s="51"/>
      <c r="T18" s="46" t="s">
        <v>139</v>
      </c>
      <c r="U18" s="51"/>
      <c r="BA18" s="47">
        <v>107955</v>
      </c>
      <c r="BB18" s="51"/>
      <c r="BI18" s="50">
        <v>90192</v>
      </c>
    </row>
    <row r="19" spans="1:54" ht="15.75">
      <c r="A19" s="36" t="s">
        <v>55</v>
      </c>
      <c r="J19" s="43"/>
      <c r="L19" s="43"/>
      <c r="N19" s="100"/>
      <c r="P19" s="43"/>
      <c r="Q19" s="45"/>
      <c r="R19" s="47"/>
      <c r="S19" s="45"/>
      <c r="T19" s="47"/>
      <c r="U19" s="45"/>
      <c r="BA19" s="47"/>
      <c r="BB19" s="45"/>
    </row>
    <row r="20" spans="1:54" ht="15.75">
      <c r="A20" s="54" t="s">
        <v>112</v>
      </c>
      <c r="J20" s="43"/>
      <c r="L20" s="43"/>
      <c r="N20" s="100"/>
      <c r="P20" s="43"/>
      <c r="Q20" s="45"/>
      <c r="R20" s="47"/>
      <c r="S20" s="45"/>
      <c r="T20" s="47"/>
      <c r="U20" s="45"/>
      <c r="BA20" s="47"/>
      <c r="BB20" s="45"/>
    </row>
    <row r="21" spans="1:62" s="50" customFormat="1" ht="15.75">
      <c r="A21" s="34"/>
      <c r="B21" s="41" t="s">
        <v>48</v>
      </c>
      <c r="C21" s="41"/>
      <c r="D21" s="41"/>
      <c r="E21" s="42"/>
      <c r="F21" s="47">
        <v>3374</v>
      </c>
      <c r="G21" s="44" t="s">
        <v>15</v>
      </c>
      <c r="H21" s="47">
        <v>6433</v>
      </c>
      <c r="I21" s="45" t="s">
        <v>15</v>
      </c>
      <c r="J21" s="43">
        <v>9485</v>
      </c>
      <c r="K21" s="45" t="s">
        <v>15</v>
      </c>
      <c r="L21" s="43">
        <v>19658</v>
      </c>
      <c r="M21" s="45" t="s">
        <v>15</v>
      </c>
      <c r="N21" s="100" t="s">
        <v>250</v>
      </c>
      <c r="O21" s="45" t="s">
        <v>15</v>
      </c>
      <c r="P21" s="43">
        <v>26881</v>
      </c>
      <c r="Q21" s="45" t="s">
        <v>15</v>
      </c>
      <c r="R21" s="47">
        <v>27555</v>
      </c>
      <c r="S21" s="45" t="s">
        <v>16</v>
      </c>
      <c r="T21" s="47">
        <v>28477</v>
      </c>
      <c r="U21" s="45" t="s">
        <v>16</v>
      </c>
      <c r="BA21" s="47">
        <v>29803</v>
      </c>
      <c r="BB21" s="45" t="s">
        <v>16</v>
      </c>
      <c r="BI21" s="50">
        <v>25860</v>
      </c>
      <c r="BJ21" s="50" t="s">
        <v>15</v>
      </c>
    </row>
    <row r="22" spans="1:61" s="50" customFormat="1" ht="15.75">
      <c r="A22" s="34"/>
      <c r="B22" s="48" t="s">
        <v>113</v>
      </c>
      <c r="C22" s="41"/>
      <c r="D22" s="41"/>
      <c r="E22" s="42"/>
      <c r="F22" s="47">
        <v>22</v>
      </c>
      <c r="G22" s="44"/>
      <c r="H22" s="47">
        <v>44</v>
      </c>
      <c r="I22" s="45"/>
      <c r="J22" s="43">
        <v>92</v>
      </c>
      <c r="K22" s="45"/>
      <c r="L22" s="43">
        <v>220</v>
      </c>
      <c r="M22" s="45"/>
      <c r="N22" s="100" t="s">
        <v>251</v>
      </c>
      <c r="O22" s="45"/>
      <c r="P22" s="43">
        <v>108</v>
      </c>
      <c r="Q22" s="45"/>
      <c r="R22" s="47">
        <v>63</v>
      </c>
      <c r="S22" s="45"/>
      <c r="T22" s="47">
        <v>55</v>
      </c>
      <c r="U22" s="45"/>
      <c r="BA22" s="47">
        <v>58</v>
      </c>
      <c r="BB22" s="45"/>
      <c r="BI22" s="50">
        <v>101</v>
      </c>
    </row>
    <row r="23" spans="1:62" s="50" customFormat="1" ht="15.75">
      <c r="A23" s="34"/>
      <c r="B23" s="48" t="s">
        <v>65</v>
      </c>
      <c r="C23" s="41"/>
      <c r="D23" s="41"/>
      <c r="E23" s="42"/>
      <c r="F23" s="47">
        <v>1514</v>
      </c>
      <c r="G23" s="44" t="s">
        <v>21</v>
      </c>
      <c r="H23" s="47">
        <v>2873</v>
      </c>
      <c r="I23" s="45" t="s">
        <v>21</v>
      </c>
      <c r="J23" s="43">
        <v>5173</v>
      </c>
      <c r="K23" s="45" t="s">
        <v>21</v>
      </c>
      <c r="L23" s="43">
        <v>10257</v>
      </c>
      <c r="M23" s="45" t="s">
        <v>21</v>
      </c>
      <c r="N23" s="100" t="s">
        <v>252</v>
      </c>
      <c r="O23" s="45" t="s">
        <v>21</v>
      </c>
      <c r="P23" s="43">
        <v>11942</v>
      </c>
      <c r="Q23" s="45" t="s">
        <v>21</v>
      </c>
      <c r="R23" s="47">
        <v>13234</v>
      </c>
      <c r="S23" s="45" t="s">
        <v>23</v>
      </c>
      <c r="T23" s="47">
        <v>13631</v>
      </c>
      <c r="U23" s="45" t="s">
        <v>23</v>
      </c>
      <c r="BA23" s="47">
        <v>14552</v>
      </c>
      <c r="BB23" s="45" t="s">
        <v>23</v>
      </c>
      <c r="BI23" s="50">
        <v>12388</v>
      </c>
      <c r="BJ23" s="50" t="s">
        <v>21</v>
      </c>
    </row>
    <row r="24" spans="1:61" s="50" customFormat="1" ht="15.75">
      <c r="A24" s="34"/>
      <c r="B24" s="48" t="s">
        <v>114</v>
      </c>
      <c r="C24" s="41"/>
      <c r="D24" s="41"/>
      <c r="E24" s="42"/>
      <c r="F24" s="47">
        <v>235</v>
      </c>
      <c r="G24" s="44"/>
      <c r="H24" s="47">
        <v>577</v>
      </c>
      <c r="I24" s="45"/>
      <c r="J24" s="43">
        <v>1490</v>
      </c>
      <c r="K24" s="45"/>
      <c r="L24" s="43">
        <v>3353</v>
      </c>
      <c r="M24" s="45"/>
      <c r="N24" s="100" t="s">
        <v>253</v>
      </c>
      <c r="O24" s="45"/>
      <c r="P24" s="43">
        <f>(823325+807238+2455742+177221+152341)/1000</f>
        <v>4415.867</v>
      </c>
      <c r="Q24" s="45"/>
      <c r="R24" s="47">
        <f>(892505+789723+2598770+236726+171124)/1000</f>
        <v>4688.848</v>
      </c>
      <c r="S24" s="45"/>
      <c r="T24" s="43">
        <v>4704</v>
      </c>
      <c r="U24" s="45"/>
      <c r="BA24" s="43">
        <v>5068</v>
      </c>
      <c r="BB24" s="45"/>
      <c r="BI24" s="50">
        <v>4505</v>
      </c>
    </row>
    <row r="25" spans="1:61" s="50" customFormat="1" ht="15.75">
      <c r="A25" s="34"/>
      <c r="B25" s="48" t="s">
        <v>115</v>
      </c>
      <c r="C25" s="41"/>
      <c r="D25" s="41"/>
      <c r="E25" s="42"/>
      <c r="F25" s="47">
        <v>110</v>
      </c>
      <c r="G25" s="44"/>
      <c r="H25" s="47">
        <v>176</v>
      </c>
      <c r="I25" s="45"/>
      <c r="J25" s="43">
        <v>323</v>
      </c>
      <c r="K25" s="45"/>
      <c r="L25" s="43">
        <v>695</v>
      </c>
      <c r="M25" s="45"/>
      <c r="N25" s="100" t="s">
        <v>254</v>
      </c>
      <c r="O25" s="45"/>
      <c r="P25" s="43">
        <f>(28768+567832+34532+73850+65132)/1000</f>
        <v>770.114</v>
      </c>
      <c r="Q25" s="45"/>
      <c r="R25" s="47">
        <f>(24942+531581+34455+67779+67229)/1000</f>
        <v>725.986</v>
      </c>
      <c r="S25" s="45"/>
      <c r="T25" s="43">
        <v>729</v>
      </c>
      <c r="U25" s="45"/>
      <c r="BA25" s="43">
        <v>861</v>
      </c>
      <c r="BB25" s="45"/>
      <c r="BI25" s="50">
        <v>875</v>
      </c>
    </row>
    <row r="26" spans="1:61" s="50" customFormat="1" ht="15.75">
      <c r="A26" s="34"/>
      <c r="B26" s="41" t="s">
        <v>49</v>
      </c>
      <c r="C26" s="41"/>
      <c r="D26" s="41"/>
      <c r="E26" s="42"/>
      <c r="F26" s="47">
        <v>68</v>
      </c>
      <c r="G26" s="44"/>
      <c r="H26" s="47">
        <v>181</v>
      </c>
      <c r="I26" s="45"/>
      <c r="J26" s="43">
        <v>615</v>
      </c>
      <c r="K26" s="45"/>
      <c r="L26" s="43">
        <v>1761</v>
      </c>
      <c r="M26" s="45"/>
      <c r="N26" s="100" t="s">
        <v>255</v>
      </c>
      <c r="O26" s="45"/>
      <c r="P26" s="43">
        <v>3307</v>
      </c>
      <c r="Q26" s="45"/>
      <c r="R26" s="47">
        <v>3489</v>
      </c>
      <c r="S26" s="45"/>
      <c r="T26" s="47">
        <v>3785</v>
      </c>
      <c r="U26" s="45"/>
      <c r="BA26" s="47">
        <v>4165</v>
      </c>
      <c r="BB26" s="45"/>
      <c r="BI26" s="50">
        <v>2708</v>
      </c>
    </row>
    <row r="27" spans="1:61" ht="15.75">
      <c r="A27" s="34"/>
      <c r="B27" s="41" t="s">
        <v>4</v>
      </c>
      <c r="F27" s="47">
        <v>5323</v>
      </c>
      <c r="H27" s="47">
        <v>10284</v>
      </c>
      <c r="J27" s="43">
        <v>17177</v>
      </c>
      <c r="L27" s="43">
        <f>SUM(L21:L26)</f>
        <v>35944</v>
      </c>
      <c r="N27" s="100" t="s">
        <v>256</v>
      </c>
      <c r="P27" s="43">
        <v>47424</v>
      </c>
      <c r="Q27" s="45"/>
      <c r="R27" s="47">
        <f>SUM(R21:R26)</f>
        <v>49755.833999999995</v>
      </c>
      <c r="S27" s="45"/>
      <c r="T27" s="47">
        <f>SUM(T21:T26)</f>
        <v>51381</v>
      </c>
      <c r="U27" s="45"/>
      <c r="BA27" s="47">
        <f>SUM(BA21:BA26)</f>
        <v>54507</v>
      </c>
      <c r="BB27" s="45"/>
      <c r="BI27" s="50">
        <v>46437</v>
      </c>
    </row>
    <row r="28" spans="1:54" s="57" customFormat="1" ht="15.75">
      <c r="A28" s="7" t="s">
        <v>104</v>
      </c>
      <c r="B28" s="1"/>
      <c r="C28" s="1"/>
      <c r="D28" s="1"/>
      <c r="E28" s="5"/>
      <c r="F28" s="6"/>
      <c r="G28" s="10"/>
      <c r="H28" s="6"/>
      <c r="I28" s="55"/>
      <c r="J28" s="6"/>
      <c r="K28" s="55"/>
      <c r="L28" s="6"/>
      <c r="M28" s="55"/>
      <c r="N28" s="102"/>
      <c r="O28" s="55"/>
      <c r="P28" s="6"/>
      <c r="Q28" s="55"/>
      <c r="R28" s="6"/>
      <c r="S28" s="55"/>
      <c r="T28" s="6"/>
      <c r="U28" s="55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6"/>
      <c r="BB28" s="55"/>
    </row>
    <row r="29" spans="1:54" s="57" customFormat="1" ht="15.75">
      <c r="A29" s="36" t="s">
        <v>118</v>
      </c>
      <c r="B29" s="58"/>
      <c r="C29" s="58"/>
      <c r="D29" s="58"/>
      <c r="E29" s="59"/>
      <c r="F29" s="47"/>
      <c r="G29" s="44"/>
      <c r="H29" s="47"/>
      <c r="I29" s="45"/>
      <c r="J29" s="47"/>
      <c r="K29" s="45"/>
      <c r="L29" s="47"/>
      <c r="M29" s="45"/>
      <c r="N29" s="100"/>
      <c r="O29" s="45"/>
      <c r="P29" s="47"/>
      <c r="Q29" s="45"/>
      <c r="R29" s="47"/>
      <c r="S29" s="45"/>
      <c r="T29" s="47"/>
      <c r="U29" s="45"/>
      <c r="BA29" s="47"/>
      <c r="BB29" s="45"/>
    </row>
    <row r="30" spans="1:54" ht="15.75">
      <c r="A30" s="60"/>
      <c r="B30" s="48" t="s">
        <v>57</v>
      </c>
      <c r="N30" s="100"/>
      <c r="P30" s="47"/>
      <c r="Q30" s="45"/>
      <c r="R30" s="47"/>
      <c r="S30" s="45"/>
      <c r="T30" s="47"/>
      <c r="U30" s="45"/>
      <c r="BA30" s="47"/>
      <c r="BB30" s="45"/>
    </row>
    <row r="31" spans="1:62" s="50" customFormat="1" ht="15.75">
      <c r="A31" s="60"/>
      <c r="B31" s="41"/>
      <c r="C31" s="48" t="s">
        <v>107</v>
      </c>
      <c r="D31" s="41"/>
      <c r="E31" s="42"/>
      <c r="F31" s="47">
        <v>658896</v>
      </c>
      <c r="G31" s="44" t="s">
        <v>25</v>
      </c>
      <c r="H31" s="47">
        <v>707002</v>
      </c>
      <c r="I31" s="45" t="s">
        <v>25</v>
      </c>
      <c r="J31" s="43">
        <v>750479</v>
      </c>
      <c r="K31" s="45" t="s">
        <v>26</v>
      </c>
      <c r="L31" s="43">
        <v>702486</v>
      </c>
      <c r="M31" s="45" t="s">
        <v>26</v>
      </c>
      <c r="N31" s="100" t="s">
        <v>257</v>
      </c>
      <c r="O31" s="45" t="s">
        <v>26</v>
      </c>
      <c r="P31" s="43">
        <v>690924</v>
      </c>
      <c r="Q31" s="45" t="s">
        <v>26</v>
      </c>
      <c r="R31" s="46" t="s">
        <v>140</v>
      </c>
      <c r="S31" s="45" t="s">
        <v>27</v>
      </c>
      <c r="T31" s="47">
        <v>692767</v>
      </c>
      <c r="U31" s="45" t="s">
        <v>27</v>
      </c>
      <c r="BA31" s="47">
        <v>660834</v>
      </c>
      <c r="BB31" s="45" t="s">
        <v>27</v>
      </c>
      <c r="BI31" s="50">
        <v>690372</v>
      </c>
      <c r="BJ31" s="50" t="s">
        <v>26</v>
      </c>
    </row>
    <row r="32" spans="1:61" s="50" customFormat="1" ht="15.75">
      <c r="A32" s="60"/>
      <c r="B32" s="41"/>
      <c r="C32" s="48" t="s">
        <v>116</v>
      </c>
      <c r="D32" s="41"/>
      <c r="E32" s="42"/>
      <c r="F32" s="47">
        <v>111912</v>
      </c>
      <c r="G32" s="44"/>
      <c r="H32" s="47">
        <v>187696</v>
      </c>
      <c r="I32" s="45"/>
      <c r="J32" s="43">
        <v>246130</v>
      </c>
      <c r="K32" s="45"/>
      <c r="L32" s="43">
        <v>178188</v>
      </c>
      <c r="M32" s="45"/>
      <c r="N32" s="100" t="s">
        <v>258</v>
      </c>
      <c r="O32" s="45"/>
      <c r="P32" s="43">
        <v>170568</v>
      </c>
      <c r="Q32" s="45"/>
      <c r="R32" s="46" t="s">
        <v>141</v>
      </c>
      <c r="S32" s="45"/>
      <c r="T32" s="47">
        <v>167369</v>
      </c>
      <c r="U32" s="45"/>
      <c r="BA32" s="47">
        <v>118369</v>
      </c>
      <c r="BB32" s="45"/>
      <c r="BI32" s="50">
        <v>173650</v>
      </c>
    </row>
    <row r="33" spans="1:62" s="50" customFormat="1" ht="15.75">
      <c r="A33" s="34"/>
      <c r="B33" s="41"/>
      <c r="C33" s="48" t="s">
        <v>76</v>
      </c>
      <c r="D33" s="41"/>
      <c r="E33" s="42"/>
      <c r="F33" s="47">
        <f>SUM(F34:F36)</f>
        <v>2345317</v>
      </c>
      <c r="G33" s="44" t="s">
        <v>12</v>
      </c>
      <c r="H33" s="47">
        <f>SUM(H34:H36)</f>
        <v>2274714</v>
      </c>
      <c r="I33" s="45" t="s">
        <v>12</v>
      </c>
      <c r="J33" s="47">
        <f>SUM(J34:J36)</f>
        <v>2234327</v>
      </c>
      <c r="K33" s="45" t="s">
        <v>12</v>
      </c>
      <c r="L33" s="47">
        <f>SUM(L34:L36)</f>
        <v>2241608</v>
      </c>
      <c r="M33" s="45" t="s">
        <v>12</v>
      </c>
      <c r="N33" s="100" t="s">
        <v>259</v>
      </c>
      <c r="O33" s="45" t="s">
        <v>12</v>
      </c>
      <c r="P33" s="47">
        <f>SUM(P34:P36)</f>
        <v>2231029</v>
      </c>
      <c r="Q33" s="45" t="s">
        <v>12</v>
      </c>
      <c r="R33" s="46" t="s">
        <v>142</v>
      </c>
      <c r="S33" s="45" t="s">
        <v>12</v>
      </c>
      <c r="T33" s="47">
        <v>2248357</v>
      </c>
      <c r="U33" s="45" t="s">
        <v>12</v>
      </c>
      <c r="BA33" s="47">
        <v>2285447</v>
      </c>
      <c r="BB33" s="45"/>
      <c r="BI33" s="50">
        <v>2228788</v>
      </c>
      <c r="BJ33" s="50" t="s">
        <v>12</v>
      </c>
    </row>
    <row r="34" spans="1:61" s="50" customFormat="1" ht="15.75">
      <c r="A34" s="34"/>
      <c r="B34" s="41"/>
      <c r="C34" s="41"/>
      <c r="D34" s="41" t="s">
        <v>66</v>
      </c>
      <c r="E34" s="42"/>
      <c r="F34" s="47">
        <v>1742404</v>
      </c>
      <c r="G34" s="44"/>
      <c r="H34" s="47">
        <v>1732981</v>
      </c>
      <c r="I34" s="45"/>
      <c r="J34" s="47">
        <v>1542984</v>
      </c>
      <c r="K34" s="45"/>
      <c r="L34" s="47">
        <v>1616634</v>
      </c>
      <c r="M34" s="45"/>
      <c r="N34" s="100" t="s">
        <v>260</v>
      </c>
      <c r="O34" s="45"/>
      <c r="P34" s="47">
        <v>1626927</v>
      </c>
      <c r="Q34" s="45"/>
      <c r="R34" s="46" t="s">
        <v>143</v>
      </c>
      <c r="S34" s="45"/>
      <c r="T34" s="47">
        <v>1642468</v>
      </c>
      <c r="U34" s="45"/>
      <c r="BA34" s="47">
        <v>1647025</v>
      </c>
      <c r="BB34" s="45"/>
      <c r="BI34" s="50">
        <v>1624982</v>
      </c>
    </row>
    <row r="35" spans="1:61" s="50" customFormat="1" ht="15.75">
      <c r="A35" s="34"/>
      <c r="B35" s="41"/>
      <c r="C35" s="41"/>
      <c r="D35" s="48" t="s">
        <v>77</v>
      </c>
      <c r="E35" s="42"/>
      <c r="F35" s="47">
        <v>538651</v>
      </c>
      <c r="G35" s="44"/>
      <c r="H35" s="47">
        <v>510174</v>
      </c>
      <c r="I35" s="45"/>
      <c r="J35" s="47">
        <v>458231</v>
      </c>
      <c r="K35" s="45"/>
      <c r="L35" s="47">
        <v>437460</v>
      </c>
      <c r="M35" s="45"/>
      <c r="N35" s="100" t="s">
        <v>261</v>
      </c>
      <c r="O35" s="45"/>
      <c r="P35" s="47">
        <v>424529</v>
      </c>
      <c r="Q35" s="45"/>
      <c r="R35" s="47">
        <v>426170</v>
      </c>
      <c r="S35" s="45"/>
      <c r="T35" s="47">
        <v>426433</v>
      </c>
      <c r="U35" s="45"/>
      <c r="BA35" s="47">
        <v>426340</v>
      </c>
      <c r="BB35" s="45"/>
      <c r="BI35" s="50">
        <v>423908</v>
      </c>
    </row>
    <row r="36" spans="1:61" s="50" customFormat="1" ht="15.75">
      <c r="A36" s="34"/>
      <c r="B36" s="41"/>
      <c r="C36" s="41"/>
      <c r="D36" s="41" t="s">
        <v>67</v>
      </c>
      <c r="E36" s="42"/>
      <c r="F36" s="47">
        <v>64262</v>
      </c>
      <c r="G36" s="44"/>
      <c r="H36" s="47">
        <v>31559</v>
      </c>
      <c r="I36" s="45"/>
      <c r="J36" s="47">
        <f>106454+126658</f>
        <v>233112</v>
      </c>
      <c r="K36" s="45"/>
      <c r="L36" s="47">
        <f>157019+30495</f>
        <v>187514</v>
      </c>
      <c r="M36" s="45"/>
      <c r="N36" s="100" t="s">
        <v>262</v>
      </c>
      <c r="O36" s="45"/>
      <c r="P36" s="47">
        <v>179573</v>
      </c>
      <c r="Q36" s="45"/>
      <c r="R36" s="46" t="s">
        <v>144</v>
      </c>
      <c r="S36" s="45"/>
      <c r="T36" s="47">
        <v>179456</v>
      </c>
      <c r="U36" s="45"/>
      <c r="BA36" s="47">
        <v>212082</v>
      </c>
      <c r="BB36" s="45"/>
      <c r="BI36" s="50">
        <v>179898</v>
      </c>
    </row>
    <row r="37" spans="1:61" s="50" customFormat="1" ht="15.75">
      <c r="A37" s="34"/>
      <c r="B37" s="48" t="s">
        <v>68</v>
      </c>
      <c r="C37" s="41"/>
      <c r="D37" s="41"/>
      <c r="E37" s="42"/>
      <c r="F37" s="47">
        <v>3116125</v>
      </c>
      <c r="G37" s="44"/>
      <c r="H37" s="47">
        <v>3169412</v>
      </c>
      <c r="I37" s="45"/>
      <c r="J37" s="47">
        <v>3230936</v>
      </c>
      <c r="K37" s="45"/>
      <c r="L37" s="47">
        <v>3122282</v>
      </c>
      <c r="M37" s="45"/>
      <c r="N37" s="100" t="s">
        <v>263</v>
      </c>
      <c r="O37" s="45"/>
      <c r="P37" s="47">
        <v>3092520</v>
      </c>
      <c r="Q37" s="45"/>
      <c r="R37" s="46" t="s">
        <v>145</v>
      </c>
      <c r="S37" s="45"/>
      <c r="T37" s="47">
        <v>3108493</v>
      </c>
      <c r="U37" s="45"/>
      <c r="BA37" s="47">
        <v>3064650</v>
      </c>
      <c r="BB37" s="45"/>
      <c r="BI37" s="50">
        <v>3092810</v>
      </c>
    </row>
    <row r="38" spans="1:54" ht="15.75">
      <c r="A38" s="34"/>
      <c r="B38" s="41" t="s">
        <v>58</v>
      </c>
      <c r="N38" s="100"/>
      <c r="P38" s="34"/>
      <c r="Q38" s="62"/>
      <c r="U38" s="45"/>
      <c r="BB38" s="45"/>
    </row>
    <row r="39" spans="1:61" s="50" customFormat="1" ht="15.75">
      <c r="A39" s="34"/>
      <c r="B39" s="41"/>
      <c r="C39" s="48" t="s">
        <v>107</v>
      </c>
      <c r="D39" s="41"/>
      <c r="E39" s="63"/>
      <c r="F39" s="47">
        <v>50158</v>
      </c>
      <c r="G39" s="44"/>
      <c r="H39" s="47">
        <v>74103</v>
      </c>
      <c r="I39" s="45"/>
      <c r="J39" s="47">
        <v>97287</v>
      </c>
      <c r="K39" s="45"/>
      <c r="L39" s="47">
        <v>95778</v>
      </c>
      <c r="M39" s="45"/>
      <c r="N39" s="100" t="s">
        <v>264</v>
      </c>
      <c r="O39" s="45"/>
      <c r="P39" s="47">
        <v>111766</v>
      </c>
      <c r="Q39" s="45"/>
      <c r="R39" s="46" t="s">
        <v>146</v>
      </c>
      <c r="S39" s="45"/>
      <c r="T39" s="47">
        <v>112226</v>
      </c>
      <c r="U39" s="45"/>
      <c r="BA39" s="47">
        <v>110017</v>
      </c>
      <c r="BB39" s="45"/>
      <c r="BI39" s="50">
        <v>109947</v>
      </c>
    </row>
    <row r="40" spans="1:61" s="50" customFormat="1" ht="15.75">
      <c r="A40" s="34"/>
      <c r="B40" s="41"/>
      <c r="C40" s="48" t="s">
        <v>116</v>
      </c>
      <c r="D40" s="41"/>
      <c r="E40" s="63"/>
      <c r="F40" s="43" t="s">
        <v>13</v>
      </c>
      <c r="G40" s="44"/>
      <c r="H40" s="43" t="s">
        <v>13</v>
      </c>
      <c r="I40" s="45"/>
      <c r="J40" s="47">
        <v>1495</v>
      </c>
      <c r="K40" s="45"/>
      <c r="L40" s="47">
        <v>1024</v>
      </c>
      <c r="M40" s="45"/>
      <c r="N40" s="100" t="s">
        <v>265</v>
      </c>
      <c r="O40" s="45"/>
      <c r="P40" s="47">
        <v>1509</v>
      </c>
      <c r="Q40" s="45"/>
      <c r="R40" s="46" t="s">
        <v>203</v>
      </c>
      <c r="S40" s="45"/>
      <c r="T40" s="47">
        <v>1464</v>
      </c>
      <c r="U40" s="45"/>
      <c r="BA40" s="47">
        <v>1485</v>
      </c>
      <c r="BB40" s="45"/>
      <c r="BI40" s="50">
        <v>1484</v>
      </c>
    </row>
    <row r="41" spans="1:61" s="50" customFormat="1" ht="15.75">
      <c r="A41" s="34"/>
      <c r="B41" s="41"/>
      <c r="C41" s="48" t="s">
        <v>76</v>
      </c>
      <c r="D41" s="41"/>
      <c r="E41" s="63"/>
      <c r="F41" s="43" t="s">
        <v>13</v>
      </c>
      <c r="G41" s="44"/>
      <c r="H41" s="43" t="s">
        <v>13</v>
      </c>
      <c r="I41" s="45"/>
      <c r="J41" s="47">
        <v>530119</v>
      </c>
      <c r="K41" s="45"/>
      <c r="L41" s="47">
        <v>647842</v>
      </c>
      <c r="M41" s="45"/>
      <c r="N41" s="100" t="s">
        <v>266</v>
      </c>
      <c r="O41" s="45"/>
      <c r="P41" s="47">
        <v>706431</v>
      </c>
      <c r="Q41" s="45"/>
      <c r="R41" s="46" t="s">
        <v>147</v>
      </c>
      <c r="S41" s="45"/>
      <c r="T41" s="47">
        <v>722418</v>
      </c>
      <c r="U41" s="45"/>
      <c r="BA41" s="47">
        <f>SUM(BA42:BA44)</f>
        <v>730152</v>
      </c>
      <c r="BB41" s="45"/>
      <c r="BI41" s="50">
        <v>702354</v>
      </c>
    </row>
    <row r="42" spans="1:61" s="50" customFormat="1" ht="15.75">
      <c r="A42" s="34"/>
      <c r="B42" s="41"/>
      <c r="C42" s="41"/>
      <c r="D42" s="41" t="s">
        <v>66</v>
      </c>
      <c r="E42" s="42"/>
      <c r="F42" s="43" t="s">
        <v>13</v>
      </c>
      <c r="G42" s="44"/>
      <c r="H42" s="43" t="s">
        <v>13</v>
      </c>
      <c r="I42" s="45"/>
      <c r="J42" s="47">
        <v>71357</v>
      </c>
      <c r="K42" s="45"/>
      <c r="L42" s="47">
        <v>95929</v>
      </c>
      <c r="M42" s="45"/>
      <c r="N42" s="100" t="s">
        <v>267</v>
      </c>
      <c r="O42" s="45"/>
      <c r="P42" s="47">
        <v>117518</v>
      </c>
      <c r="Q42" s="45"/>
      <c r="R42" s="46" t="s">
        <v>148</v>
      </c>
      <c r="S42" s="45"/>
      <c r="T42" s="47">
        <v>117487</v>
      </c>
      <c r="U42" s="45"/>
      <c r="BA42" s="47">
        <v>117016</v>
      </c>
      <c r="BB42" s="45"/>
      <c r="BI42" s="50">
        <v>115388</v>
      </c>
    </row>
    <row r="43" spans="1:61" s="50" customFormat="1" ht="15.75">
      <c r="A43" s="34"/>
      <c r="B43" s="41"/>
      <c r="C43" s="41"/>
      <c r="D43" s="48" t="s">
        <v>77</v>
      </c>
      <c r="E43" s="42"/>
      <c r="F43" s="43" t="s">
        <v>13</v>
      </c>
      <c r="G43" s="44"/>
      <c r="H43" s="43" t="s">
        <v>13</v>
      </c>
      <c r="I43" s="45"/>
      <c r="J43" s="47">
        <v>37583</v>
      </c>
      <c r="K43" s="45"/>
      <c r="L43" s="47">
        <v>42752</v>
      </c>
      <c r="M43" s="45"/>
      <c r="N43" s="100" t="s">
        <v>268</v>
      </c>
      <c r="O43" s="45"/>
      <c r="P43" s="47">
        <v>60561</v>
      </c>
      <c r="Q43" s="45"/>
      <c r="R43" s="47">
        <v>60926</v>
      </c>
      <c r="S43" s="45"/>
      <c r="T43" s="47">
        <v>74402</v>
      </c>
      <c r="U43" s="45"/>
      <c r="BA43" s="47">
        <v>75195</v>
      </c>
      <c r="BB43" s="45"/>
      <c r="BI43" s="50">
        <v>74630</v>
      </c>
    </row>
    <row r="44" spans="1:61" s="50" customFormat="1" ht="15.75">
      <c r="A44" s="34"/>
      <c r="B44" s="41"/>
      <c r="C44" s="41"/>
      <c r="D44" s="48" t="s">
        <v>67</v>
      </c>
      <c r="E44" s="42"/>
      <c r="F44" s="47">
        <v>379410</v>
      </c>
      <c r="G44" s="44"/>
      <c r="H44" s="47">
        <v>486567</v>
      </c>
      <c r="I44" s="45"/>
      <c r="J44" s="47">
        <f>389085+32094</f>
        <v>421179</v>
      </c>
      <c r="K44" s="45"/>
      <c r="L44" s="47">
        <f>502139+7022</f>
        <v>509161</v>
      </c>
      <c r="M44" s="45"/>
      <c r="N44" s="100" t="s">
        <v>269</v>
      </c>
      <c r="O44" s="45"/>
      <c r="P44" s="47">
        <f>519881+8471</f>
        <v>528352</v>
      </c>
      <c r="Q44" s="45"/>
      <c r="R44" s="46" t="s">
        <v>149</v>
      </c>
      <c r="S44" s="45"/>
      <c r="T44" s="47">
        <v>530529</v>
      </c>
      <c r="U44" s="45"/>
      <c r="BA44" s="47">
        <v>537941</v>
      </c>
      <c r="BB44" s="45"/>
      <c r="BI44" s="50">
        <v>512336</v>
      </c>
    </row>
    <row r="45" spans="1:61" s="50" customFormat="1" ht="15.75">
      <c r="A45" s="34"/>
      <c r="B45" s="48" t="s">
        <v>59</v>
      </c>
      <c r="C45" s="41"/>
      <c r="D45" s="41"/>
      <c r="E45" s="42"/>
      <c r="F45" s="47">
        <f>SUM(F39:F44)</f>
        <v>429568</v>
      </c>
      <c r="G45" s="44"/>
      <c r="H45" s="47">
        <f>SUM(H39:H44)</f>
        <v>560670</v>
      </c>
      <c r="I45" s="45"/>
      <c r="J45" s="47">
        <f>J39+J40+J41</f>
        <v>628901</v>
      </c>
      <c r="K45" s="45"/>
      <c r="L45" s="47">
        <f>L39+L40+L41</f>
        <v>744644</v>
      </c>
      <c r="M45" s="45"/>
      <c r="N45" s="100" t="s">
        <v>270</v>
      </c>
      <c r="O45" s="45"/>
      <c r="P45" s="47">
        <f>P39+P40+P41</f>
        <v>819706</v>
      </c>
      <c r="Q45" s="45"/>
      <c r="R45" s="46" t="s">
        <v>150</v>
      </c>
      <c r="S45" s="45"/>
      <c r="T45" s="47">
        <f>T39+T40+T41</f>
        <v>836108</v>
      </c>
      <c r="U45" s="45"/>
      <c r="BA45" s="47">
        <v>841654</v>
      </c>
      <c r="BB45" s="45"/>
      <c r="BI45" s="50">
        <v>813785</v>
      </c>
    </row>
    <row r="46" spans="1:61" s="50" customFormat="1" ht="15.75">
      <c r="A46" s="48" t="s">
        <v>69</v>
      </c>
      <c r="B46" s="48"/>
      <c r="C46" s="41"/>
      <c r="D46" s="41"/>
      <c r="E46" s="42"/>
      <c r="F46" s="47">
        <f>F37+F45</f>
        <v>3545693</v>
      </c>
      <c r="G46" s="44"/>
      <c r="H46" s="47">
        <f>H37+H45</f>
        <v>3730082</v>
      </c>
      <c r="I46" s="51"/>
      <c r="J46" s="47">
        <f>J37+J45</f>
        <v>3859837</v>
      </c>
      <c r="K46" s="51"/>
      <c r="L46" s="47">
        <f>L37+L45</f>
        <v>3866926</v>
      </c>
      <c r="M46" s="51"/>
      <c r="N46" s="101">
        <v>3906595</v>
      </c>
      <c r="O46" s="51"/>
      <c r="P46" s="47">
        <f>P37+P45</f>
        <v>3912226</v>
      </c>
      <c r="Q46" s="51"/>
      <c r="R46" s="46" t="s">
        <v>151</v>
      </c>
      <c r="S46" s="51"/>
      <c r="T46" s="47">
        <f>T37+T45</f>
        <v>3944601</v>
      </c>
      <c r="U46" s="45"/>
      <c r="V46" s="47">
        <f aca="true" t="shared" si="0" ref="V46:AZ46">V37+V45</f>
        <v>0</v>
      </c>
      <c r="W46" s="47">
        <f t="shared" si="0"/>
        <v>0</v>
      </c>
      <c r="X46" s="47">
        <f t="shared" si="0"/>
        <v>0</v>
      </c>
      <c r="Y46" s="47">
        <f t="shared" si="0"/>
        <v>0</v>
      </c>
      <c r="Z46" s="47">
        <f t="shared" si="0"/>
        <v>0</v>
      </c>
      <c r="AA46" s="47">
        <f t="shared" si="0"/>
        <v>0</v>
      </c>
      <c r="AB46" s="47">
        <f t="shared" si="0"/>
        <v>0</v>
      </c>
      <c r="AC46" s="47">
        <f t="shared" si="0"/>
        <v>0</v>
      </c>
      <c r="AD46" s="47">
        <f t="shared" si="0"/>
        <v>0</v>
      </c>
      <c r="AE46" s="47">
        <f t="shared" si="0"/>
        <v>0</v>
      </c>
      <c r="AF46" s="47">
        <f t="shared" si="0"/>
        <v>0</v>
      </c>
      <c r="AG46" s="47">
        <f t="shared" si="0"/>
        <v>0</v>
      </c>
      <c r="AH46" s="47">
        <f t="shared" si="0"/>
        <v>0</v>
      </c>
      <c r="AI46" s="47">
        <f t="shared" si="0"/>
        <v>0</v>
      </c>
      <c r="AJ46" s="47">
        <f t="shared" si="0"/>
        <v>0</v>
      </c>
      <c r="AK46" s="47">
        <f t="shared" si="0"/>
        <v>0</v>
      </c>
      <c r="AL46" s="47">
        <f t="shared" si="0"/>
        <v>0</v>
      </c>
      <c r="AM46" s="47">
        <f t="shared" si="0"/>
        <v>0</v>
      </c>
      <c r="AN46" s="47">
        <f t="shared" si="0"/>
        <v>0</v>
      </c>
      <c r="AO46" s="47">
        <f t="shared" si="0"/>
        <v>0</v>
      </c>
      <c r="AP46" s="47">
        <f t="shared" si="0"/>
        <v>0</v>
      </c>
      <c r="AQ46" s="47">
        <f t="shared" si="0"/>
        <v>0</v>
      </c>
      <c r="AR46" s="47">
        <f t="shared" si="0"/>
        <v>0</v>
      </c>
      <c r="AS46" s="47">
        <f t="shared" si="0"/>
        <v>0</v>
      </c>
      <c r="AT46" s="47">
        <f t="shared" si="0"/>
        <v>0</v>
      </c>
      <c r="AU46" s="47">
        <f t="shared" si="0"/>
        <v>0</v>
      </c>
      <c r="AV46" s="47">
        <f t="shared" si="0"/>
        <v>0</v>
      </c>
      <c r="AW46" s="47">
        <f t="shared" si="0"/>
        <v>0</v>
      </c>
      <c r="AX46" s="47">
        <f t="shared" si="0"/>
        <v>0</v>
      </c>
      <c r="AY46" s="47">
        <f t="shared" si="0"/>
        <v>0</v>
      </c>
      <c r="AZ46" s="47">
        <f t="shared" si="0"/>
        <v>0</v>
      </c>
      <c r="BA46" s="47">
        <v>3906304</v>
      </c>
      <c r="BB46" s="45"/>
      <c r="BI46" s="50">
        <v>3906595</v>
      </c>
    </row>
    <row r="47" spans="1:54" ht="15.75">
      <c r="A47" s="36" t="s">
        <v>60</v>
      </c>
      <c r="N47" s="100"/>
      <c r="P47" s="47"/>
      <c r="Q47" s="45"/>
      <c r="R47" s="47"/>
      <c r="S47" s="45"/>
      <c r="T47" s="47"/>
      <c r="U47" s="45"/>
      <c r="BA47" s="47"/>
      <c r="BB47" s="45"/>
    </row>
    <row r="48" spans="1:54" ht="15.75">
      <c r="A48" s="36" t="s">
        <v>78</v>
      </c>
      <c r="N48" s="100"/>
      <c r="P48" s="47"/>
      <c r="Q48" s="45"/>
      <c r="R48" s="47"/>
      <c r="S48" s="45"/>
      <c r="T48" s="47"/>
      <c r="U48" s="45"/>
      <c r="BA48" s="47"/>
      <c r="BB48" s="45"/>
    </row>
    <row r="49" spans="1:54" ht="15.75">
      <c r="A49" s="34"/>
      <c r="B49" s="41" t="s">
        <v>57</v>
      </c>
      <c r="N49" s="100"/>
      <c r="P49" s="47"/>
      <c r="Q49" s="45"/>
      <c r="R49" s="47"/>
      <c r="S49" s="45"/>
      <c r="T49" s="47"/>
      <c r="U49" s="45"/>
      <c r="BA49" s="47"/>
      <c r="BB49" s="45"/>
    </row>
    <row r="50" spans="1:62" s="50" customFormat="1" ht="15.75">
      <c r="A50" s="34"/>
      <c r="B50" s="41"/>
      <c r="C50" s="41" t="s">
        <v>14</v>
      </c>
      <c r="D50" s="41"/>
      <c r="E50" s="42"/>
      <c r="F50" s="43" t="s">
        <v>13</v>
      </c>
      <c r="G50" s="44"/>
      <c r="H50" s="43" t="s">
        <v>13</v>
      </c>
      <c r="I50" s="45"/>
      <c r="J50" s="47">
        <v>31905</v>
      </c>
      <c r="K50" s="45" t="s">
        <v>102</v>
      </c>
      <c r="L50" s="46" t="s">
        <v>238</v>
      </c>
      <c r="M50" s="45" t="s">
        <v>102</v>
      </c>
      <c r="N50" s="100" t="s">
        <v>271</v>
      </c>
      <c r="O50" s="45" t="s">
        <v>102</v>
      </c>
      <c r="P50" s="47">
        <v>32580</v>
      </c>
      <c r="Q50" s="45" t="s">
        <v>102</v>
      </c>
      <c r="R50" s="47">
        <v>32820</v>
      </c>
      <c r="S50" s="45" t="s">
        <v>28</v>
      </c>
      <c r="T50" s="47">
        <v>32817</v>
      </c>
      <c r="U50" s="45" t="s">
        <v>28</v>
      </c>
      <c r="BA50" s="47">
        <v>32813</v>
      </c>
      <c r="BB50" s="45" t="s">
        <v>28</v>
      </c>
      <c r="BI50" s="50">
        <v>32457</v>
      </c>
      <c r="BJ50" s="50" t="s">
        <v>102</v>
      </c>
    </row>
    <row r="51" spans="1:61" s="50" customFormat="1" ht="15.75">
      <c r="A51" s="34"/>
      <c r="B51" s="41"/>
      <c r="C51" s="48" t="s">
        <v>75</v>
      </c>
      <c r="D51" s="41"/>
      <c r="E51" s="42"/>
      <c r="F51" s="43" t="s">
        <v>13</v>
      </c>
      <c r="G51" s="44"/>
      <c r="H51" s="43" t="s">
        <v>13</v>
      </c>
      <c r="I51" s="45"/>
      <c r="J51" s="47">
        <v>82569</v>
      </c>
      <c r="K51" s="45"/>
      <c r="L51" s="47">
        <v>83802</v>
      </c>
      <c r="M51" s="45"/>
      <c r="N51" s="100" t="s">
        <v>272</v>
      </c>
      <c r="O51" s="45"/>
      <c r="P51" s="47">
        <v>97948</v>
      </c>
      <c r="Q51" s="45"/>
      <c r="R51" s="47">
        <v>98131</v>
      </c>
      <c r="S51" s="45"/>
      <c r="T51" s="47">
        <v>98257</v>
      </c>
      <c r="U51" s="45"/>
      <c r="BA51" s="47">
        <v>98852</v>
      </c>
      <c r="BB51" s="45"/>
      <c r="BI51" s="50">
        <v>97175</v>
      </c>
    </row>
    <row r="52" spans="1:61" s="50" customFormat="1" ht="15.75">
      <c r="A52" s="34"/>
      <c r="B52" s="41"/>
      <c r="C52" s="41" t="s">
        <v>74</v>
      </c>
      <c r="D52" s="41"/>
      <c r="E52" s="42"/>
      <c r="F52" s="43" t="s">
        <v>13</v>
      </c>
      <c r="G52" s="44"/>
      <c r="H52" s="43" t="s">
        <v>13</v>
      </c>
      <c r="I52" s="45"/>
      <c r="J52" s="47">
        <v>149057</v>
      </c>
      <c r="K52" s="45"/>
      <c r="L52" s="47">
        <v>144774</v>
      </c>
      <c r="M52" s="45"/>
      <c r="N52" s="100" t="s">
        <v>273</v>
      </c>
      <c r="O52" s="45"/>
      <c r="P52" s="47">
        <v>137151</v>
      </c>
      <c r="Q52" s="45"/>
      <c r="R52" s="47">
        <v>137359</v>
      </c>
      <c r="S52" s="45"/>
      <c r="T52" s="46" t="s">
        <v>157</v>
      </c>
      <c r="U52" s="45"/>
      <c r="BA52" s="47">
        <v>137308</v>
      </c>
      <c r="BB52" s="45"/>
      <c r="BI52" s="50">
        <v>138120</v>
      </c>
    </row>
    <row r="53" spans="1:61" s="50" customFormat="1" ht="15.75">
      <c r="A53" s="34"/>
      <c r="B53" s="41"/>
      <c r="C53" s="48" t="s">
        <v>79</v>
      </c>
      <c r="D53" s="41"/>
      <c r="E53" s="42"/>
      <c r="F53" s="43" t="s">
        <v>13</v>
      </c>
      <c r="G53" s="44"/>
      <c r="H53" s="43" t="s">
        <v>13</v>
      </c>
      <c r="I53" s="45"/>
      <c r="J53" s="47">
        <v>439000</v>
      </c>
      <c r="K53" s="45"/>
      <c r="L53" s="47">
        <v>436352</v>
      </c>
      <c r="M53" s="45"/>
      <c r="N53" s="100" t="s">
        <v>274</v>
      </c>
      <c r="O53" s="45"/>
      <c r="P53" s="47">
        <v>431712</v>
      </c>
      <c r="Q53" s="45"/>
      <c r="R53" s="47">
        <v>432117</v>
      </c>
      <c r="S53" s="47"/>
      <c r="T53" s="47">
        <v>432714</v>
      </c>
      <c r="U53" s="45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>
        <v>432408</v>
      </c>
      <c r="BB53" s="45"/>
      <c r="BI53" s="50">
        <v>431115</v>
      </c>
    </row>
    <row r="54" spans="1:61" s="50" customFormat="1" ht="15.75">
      <c r="A54" s="34"/>
      <c r="B54" s="41"/>
      <c r="C54" s="48" t="s">
        <v>80</v>
      </c>
      <c r="D54" s="41"/>
      <c r="E54" s="42"/>
      <c r="F54" s="43" t="s">
        <v>13</v>
      </c>
      <c r="G54" s="44"/>
      <c r="H54" s="43" t="s">
        <v>13</v>
      </c>
      <c r="I54" s="45"/>
      <c r="J54" s="47">
        <v>299613</v>
      </c>
      <c r="K54" s="45"/>
      <c r="L54" s="47">
        <v>293922</v>
      </c>
      <c r="M54" s="45"/>
      <c r="N54" s="100" t="s">
        <v>275</v>
      </c>
      <c r="O54" s="45"/>
      <c r="P54" s="47">
        <v>274081</v>
      </c>
      <c r="Q54" s="45"/>
      <c r="R54" s="47">
        <v>273198</v>
      </c>
      <c r="S54" s="47"/>
      <c r="T54" s="47">
        <v>272362</v>
      </c>
      <c r="U54" s="45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>
        <v>272140</v>
      </c>
      <c r="BB54" s="45"/>
      <c r="BI54" s="50">
        <v>282011</v>
      </c>
    </row>
    <row r="55" spans="1:61" s="50" customFormat="1" ht="15.75">
      <c r="A55" s="34"/>
      <c r="B55" s="41"/>
      <c r="C55" s="41" t="s">
        <v>3</v>
      </c>
      <c r="D55" s="41"/>
      <c r="E55" s="42"/>
      <c r="F55" s="43" t="s">
        <v>13</v>
      </c>
      <c r="G55" s="44"/>
      <c r="H55" s="43" t="s">
        <v>13</v>
      </c>
      <c r="I55" s="45"/>
      <c r="J55" s="47">
        <v>2228792</v>
      </c>
      <c r="K55" s="45"/>
      <c r="L55" s="47">
        <v>2129885</v>
      </c>
      <c r="M55" s="45"/>
      <c r="N55" s="100" t="s">
        <v>276</v>
      </c>
      <c r="O55" s="45"/>
      <c r="P55" s="47">
        <v>2119048</v>
      </c>
      <c r="Q55" s="45"/>
      <c r="R55" s="46" t="s">
        <v>152</v>
      </c>
      <c r="S55" s="45"/>
      <c r="T55" s="46" t="s">
        <v>158</v>
      </c>
      <c r="U55" s="45"/>
      <c r="BA55" s="47">
        <v>2091127</v>
      </c>
      <c r="BB55" s="45"/>
      <c r="BI55" s="50">
        <v>2111932</v>
      </c>
    </row>
    <row r="56" spans="1:61" s="50" customFormat="1" ht="15.75">
      <c r="A56" s="34"/>
      <c r="C56" s="41" t="s">
        <v>68</v>
      </c>
      <c r="D56" s="41"/>
      <c r="E56" s="42"/>
      <c r="F56" s="47">
        <v>3116125</v>
      </c>
      <c r="G56" s="44" t="s">
        <v>29</v>
      </c>
      <c r="H56" s="47">
        <v>3169412</v>
      </c>
      <c r="I56" s="45" t="s">
        <v>29</v>
      </c>
      <c r="J56" s="47">
        <v>3230936</v>
      </c>
      <c r="K56" s="45"/>
      <c r="L56" s="47">
        <v>3122282</v>
      </c>
      <c r="M56" s="45"/>
      <c r="N56" s="100" t="s">
        <v>263</v>
      </c>
      <c r="O56" s="45"/>
      <c r="P56" s="47">
        <f>SUM(P50:P55)</f>
        <v>3092520</v>
      </c>
      <c r="Q56" s="45"/>
      <c r="R56" s="46" t="s">
        <v>145</v>
      </c>
      <c r="S56" s="45"/>
      <c r="T56" s="46" t="s">
        <v>204</v>
      </c>
      <c r="U56" s="45"/>
      <c r="BA56" s="47">
        <v>3064648</v>
      </c>
      <c r="BB56" s="45"/>
      <c r="BI56" s="50">
        <v>3092810</v>
      </c>
    </row>
    <row r="57" spans="1:54" ht="15.75">
      <c r="A57" s="34"/>
      <c r="B57" s="41" t="s">
        <v>58</v>
      </c>
      <c r="N57" s="100"/>
      <c r="P57" s="47"/>
      <c r="Q57" s="45"/>
      <c r="R57" s="47"/>
      <c r="S57" s="45"/>
      <c r="T57" s="47"/>
      <c r="U57" s="45"/>
      <c r="BA57" s="47"/>
      <c r="BB57" s="45"/>
    </row>
    <row r="58" spans="1:61" s="50" customFormat="1" ht="15.75">
      <c r="A58" s="34"/>
      <c r="B58" s="41"/>
      <c r="C58" s="41" t="s">
        <v>18</v>
      </c>
      <c r="D58" s="41"/>
      <c r="E58" s="42"/>
      <c r="F58" s="43" t="s">
        <v>13</v>
      </c>
      <c r="G58" s="44"/>
      <c r="H58" s="43" t="s">
        <v>13</v>
      </c>
      <c r="I58" s="45"/>
      <c r="J58" s="47">
        <v>9215</v>
      </c>
      <c r="K58" s="45"/>
      <c r="L58" s="47">
        <v>11527</v>
      </c>
      <c r="M58" s="45"/>
      <c r="N58" s="100" t="s">
        <v>277</v>
      </c>
      <c r="O58" s="45"/>
      <c r="P58" s="47">
        <v>13164</v>
      </c>
      <c r="Q58" s="45"/>
      <c r="R58" s="46" t="s">
        <v>153</v>
      </c>
      <c r="S58" s="45"/>
      <c r="T58" s="46" t="s">
        <v>159</v>
      </c>
      <c r="U58" s="45"/>
      <c r="BA58" s="47">
        <v>13312</v>
      </c>
      <c r="BB58" s="45"/>
      <c r="BI58" s="50">
        <v>13126</v>
      </c>
    </row>
    <row r="59" spans="1:61" s="50" customFormat="1" ht="15.75">
      <c r="A59" s="34"/>
      <c r="B59" s="41"/>
      <c r="C59" s="48" t="s">
        <v>53</v>
      </c>
      <c r="D59" s="41"/>
      <c r="E59" s="42"/>
      <c r="F59" s="43" t="s">
        <v>13</v>
      </c>
      <c r="G59" s="44"/>
      <c r="H59" s="43" t="s">
        <v>13</v>
      </c>
      <c r="I59" s="45"/>
      <c r="J59" s="47">
        <v>6774</v>
      </c>
      <c r="K59" s="45"/>
      <c r="L59" s="47">
        <v>7668</v>
      </c>
      <c r="M59" s="45"/>
      <c r="N59" s="100" t="s">
        <v>278</v>
      </c>
      <c r="O59" s="45"/>
      <c r="P59" s="47">
        <v>8970</v>
      </c>
      <c r="Q59" s="45"/>
      <c r="R59" s="46" t="s">
        <v>156</v>
      </c>
      <c r="S59" s="45"/>
      <c r="T59" s="46" t="s">
        <v>160</v>
      </c>
      <c r="U59" s="45"/>
      <c r="BA59" s="47">
        <v>9127</v>
      </c>
      <c r="BB59" s="45"/>
      <c r="BI59" s="50">
        <v>8994</v>
      </c>
    </row>
    <row r="60" spans="1:61" s="50" customFormat="1" ht="15.75">
      <c r="A60" s="34"/>
      <c r="B60" s="41"/>
      <c r="C60" s="48" t="s">
        <v>75</v>
      </c>
      <c r="D60" s="41"/>
      <c r="E60" s="42"/>
      <c r="F60" s="43" t="s">
        <v>13</v>
      </c>
      <c r="G60" s="44"/>
      <c r="H60" s="43" t="s">
        <v>13</v>
      </c>
      <c r="I60" s="45"/>
      <c r="J60" s="47">
        <v>44155</v>
      </c>
      <c r="K60" s="45"/>
      <c r="L60" s="47">
        <v>51968</v>
      </c>
      <c r="M60" s="45"/>
      <c r="N60" s="100" t="s">
        <v>279</v>
      </c>
      <c r="O60" s="45"/>
      <c r="P60" s="47">
        <v>52796</v>
      </c>
      <c r="Q60" s="45"/>
      <c r="R60" s="46" t="s">
        <v>154</v>
      </c>
      <c r="S60" s="45"/>
      <c r="T60" s="46" t="s">
        <v>161</v>
      </c>
      <c r="U60" s="45"/>
      <c r="BA60" s="47">
        <v>53132</v>
      </c>
      <c r="BB60" s="45"/>
      <c r="BI60" s="50">
        <v>53110</v>
      </c>
    </row>
    <row r="61" spans="1:61" s="50" customFormat="1" ht="15.75">
      <c r="A61" s="34"/>
      <c r="B61" s="41"/>
      <c r="C61" s="41" t="s">
        <v>74</v>
      </c>
      <c r="D61" s="41"/>
      <c r="E61" s="42"/>
      <c r="F61" s="43" t="s">
        <v>13</v>
      </c>
      <c r="G61" s="44"/>
      <c r="H61" s="43" t="s">
        <v>13</v>
      </c>
      <c r="I61" s="45"/>
      <c r="J61" s="47">
        <v>66377</v>
      </c>
      <c r="K61" s="45"/>
      <c r="L61" s="47">
        <v>74659</v>
      </c>
      <c r="M61" s="45"/>
      <c r="N61" s="100" t="s">
        <v>280</v>
      </c>
      <c r="O61" s="45"/>
      <c r="P61" s="47">
        <v>88510</v>
      </c>
      <c r="Q61" s="45"/>
      <c r="R61" s="46" t="s">
        <v>155</v>
      </c>
      <c r="S61" s="45"/>
      <c r="T61" s="46" t="s">
        <v>162</v>
      </c>
      <c r="U61" s="45"/>
      <c r="BA61" s="47">
        <v>89496</v>
      </c>
      <c r="BB61" s="45"/>
      <c r="BI61" s="50">
        <v>87857</v>
      </c>
    </row>
    <row r="62" spans="1:61" s="50" customFormat="1" ht="15.75">
      <c r="A62" s="34"/>
      <c r="B62" s="41"/>
      <c r="C62" s="41" t="s">
        <v>19</v>
      </c>
      <c r="D62" s="41"/>
      <c r="E62" s="42"/>
      <c r="F62" s="43" t="s">
        <v>13</v>
      </c>
      <c r="G62" s="44"/>
      <c r="H62" s="43" t="s">
        <v>13</v>
      </c>
      <c r="I62" s="45"/>
      <c r="J62" s="47">
        <v>68387</v>
      </c>
      <c r="K62" s="45"/>
      <c r="L62" s="47">
        <v>78254</v>
      </c>
      <c r="M62" s="45"/>
      <c r="N62" s="100" t="s">
        <v>281</v>
      </c>
      <c r="O62" s="45"/>
      <c r="P62" s="47">
        <v>87331</v>
      </c>
      <c r="Q62" s="45"/>
      <c r="R62" s="46" t="s">
        <v>205</v>
      </c>
      <c r="S62" s="45"/>
      <c r="T62" s="46" t="s">
        <v>163</v>
      </c>
      <c r="U62" s="45"/>
      <c r="BA62" s="47">
        <v>88071</v>
      </c>
      <c r="BB62" s="45"/>
      <c r="BI62" s="50">
        <v>86089</v>
      </c>
    </row>
    <row r="63" spans="1:61" s="50" customFormat="1" ht="15.75">
      <c r="A63" s="34"/>
      <c r="B63" s="41"/>
      <c r="C63" s="41" t="s">
        <v>3</v>
      </c>
      <c r="D63" s="41"/>
      <c r="E63" s="42"/>
      <c r="F63" s="43" t="s">
        <v>13</v>
      </c>
      <c r="G63" s="44"/>
      <c r="H63" s="43" t="s">
        <v>13</v>
      </c>
      <c r="I63" s="45"/>
      <c r="J63" s="47">
        <v>433993</v>
      </c>
      <c r="K63" s="45"/>
      <c r="L63" s="47">
        <v>520568</v>
      </c>
      <c r="M63" s="45"/>
      <c r="N63" s="100" t="s">
        <v>282</v>
      </c>
      <c r="O63" s="45"/>
      <c r="P63" s="47">
        <v>568935</v>
      </c>
      <c r="Q63" s="45"/>
      <c r="R63" s="46" t="s">
        <v>206</v>
      </c>
      <c r="S63" s="45"/>
      <c r="T63" s="46" t="s">
        <v>164</v>
      </c>
      <c r="U63" s="45"/>
      <c r="BA63" s="47">
        <v>588504</v>
      </c>
      <c r="BB63" s="45"/>
      <c r="BI63" s="50">
        <v>564609</v>
      </c>
    </row>
    <row r="64" spans="1:61" s="50" customFormat="1" ht="15.75">
      <c r="A64" s="34"/>
      <c r="C64" s="41" t="s">
        <v>59</v>
      </c>
      <c r="D64" s="41"/>
      <c r="E64" s="42"/>
      <c r="F64" s="47">
        <v>429568</v>
      </c>
      <c r="G64" s="44"/>
      <c r="H64" s="47">
        <v>560670</v>
      </c>
      <c r="I64" s="45"/>
      <c r="J64" s="47">
        <v>628901</v>
      </c>
      <c r="K64" s="45"/>
      <c r="L64" s="47">
        <v>744644</v>
      </c>
      <c r="M64" s="45"/>
      <c r="N64" s="100" t="s">
        <v>270</v>
      </c>
      <c r="O64" s="45"/>
      <c r="P64" s="47">
        <v>819706</v>
      </c>
      <c r="Q64" s="45"/>
      <c r="R64" s="46" t="s">
        <v>150</v>
      </c>
      <c r="S64" s="45"/>
      <c r="T64" s="46" t="s">
        <v>165</v>
      </c>
      <c r="U64" s="45"/>
      <c r="BA64" s="47">
        <v>841642</v>
      </c>
      <c r="BB64" s="45"/>
      <c r="BI64" s="50">
        <v>813785</v>
      </c>
    </row>
    <row r="65" spans="1:61" ht="15.75">
      <c r="A65" s="41" t="s">
        <v>69</v>
      </c>
      <c r="B65" s="48"/>
      <c r="F65" s="47">
        <v>3545693</v>
      </c>
      <c r="H65" s="47">
        <v>3730082</v>
      </c>
      <c r="J65" s="47">
        <f>J56+J64</f>
        <v>3859837</v>
      </c>
      <c r="L65" s="47">
        <f>L56+L64</f>
        <v>3866926</v>
      </c>
      <c r="N65" s="100" t="s">
        <v>283</v>
      </c>
      <c r="P65" s="47">
        <f>P56+P64</f>
        <v>3912226</v>
      </c>
      <c r="Q65" s="45"/>
      <c r="R65" s="46" t="s">
        <v>151</v>
      </c>
      <c r="S65" s="45"/>
      <c r="T65" s="46" t="s">
        <v>166</v>
      </c>
      <c r="U65" s="45"/>
      <c r="BA65" s="47">
        <v>3906290</v>
      </c>
      <c r="BB65" s="45"/>
      <c r="BI65" s="50">
        <v>3906595</v>
      </c>
    </row>
    <row r="66" spans="1:54" ht="15.75">
      <c r="A66" s="36" t="s">
        <v>81</v>
      </c>
      <c r="N66" s="100"/>
      <c r="P66" s="47"/>
      <c r="Q66" s="45"/>
      <c r="R66" s="47"/>
      <c r="S66" s="45"/>
      <c r="T66" s="47"/>
      <c r="U66" s="45"/>
      <c r="BA66" s="47"/>
      <c r="BB66" s="45"/>
    </row>
    <row r="67" spans="1:54" ht="15.75">
      <c r="A67" s="34"/>
      <c r="B67" s="48" t="s">
        <v>61</v>
      </c>
      <c r="N67" s="100"/>
      <c r="P67" s="47"/>
      <c r="Q67" s="45"/>
      <c r="R67" s="47"/>
      <c r="S67" s="45"/>
      <c r="T67" s="47"/>
      <c r="U67" s="45"/>
      <c r="BA67" s="47"/>
      <c r="BB67" s="45"/>
    </row>
    <row r="68" spans="1:62" ht="15.75">
      <c r="A68" s="34"/>
      <c r="C68" s="48" t="s">
        <v>20</v>
      </c>
      <c r="F68" s="47">
        <f>3116125-F73</f>
        <v>919082</v>
      </c>
      <c r="H68" s="47">
        <f>3169412-H73</f>
        <v>1188080</v>
      </c>
      <c r="J68" s="47">
        <f>3230936-J73</f>
        <v>1490050</v>
      </c>
      <c r="K68" s="45" t="s">
        <v>29</v>
      </c>
      <c r="L68" s="47">
        <f>3122282-L73</f>
        <v>1550283</v>
      </c>
      <c r="M68" s="45" t="s">
        <v>29</v>
      </c>
      <c r="N68" s="100" t="s">
        <v>284</v>
      </c>
      <c r="O68" s="45" t="s">
        <v>29</v>
      </c>
      <c r="P68" s="47">
        <f>3092520-P73</f>
        <v>1591334</v>
      </c>
      <c r="Q68" s="45" t="s">
        <v>29</v>
      </c>
      <c r="R68" s="46" t="s">
        <v>167</v>
      </c>
      <c r="S68" s="45" t="s">
        <v>46</v>
      </c>
      <c r="T68" s="43">
        <v>1605804</v>
      </c>
      <c r="U68" s="45" t="s">
        <v>46</v>
      </c>
      <c r="BA68" s="43">
        <v>1612251</v>
      </c>
      <c r="BB68" s="45" t="s">
        <v>46</v>
      </c>
      <c r="BI68" s="50">
        <v>1561649</v>
      </c>
      <c r="BJ68" s="34" t="s">
        <v>29</v>
      </c>
    </row>
    <row r="69" spans="1:61" ht="15">
      <c r="A69" s="34"/>
      <c r="C69" s="48" t="s">
        <v>22</v>
      </c>
      <c r="D69" s="48"/>
      <c r="E69" s="64"/>
      <c r="F69" s="47">
        <f>429568-118181</f>
        <v>311387</v>
      </c>
      <c r="G69" s="65"/>
      <c r="H69" s="47">
        <f>H70-H68</f>
        <v>470341</v>
      </c>
      <c r="I69" s="51"/>
      <c r="J69" s="47">
        <f>J70-J68</f>
        <v>582642</v>
      </c>
      <c r="K69" s="51"/>
      <c r="L69" s="47">
        <f>L70-L68</f>
        <v>704539</v>
      </c>
      <c r="M69" s="51"/>
      <c r="N69" s="101">
        <v>780530</v>
      </c>
      <c r="O69" s="51"/>
      <c r="P69" s="47">
        <f>P70-P68</f>
        <v>786934</v>
      </c>
      <c r="Q69" s="51"/>
      <c r="R69" s="46" t="s">
        <v>168</v>
      </c>
      <c r="S69" s="66"/>
      <c r="T69" s="43">
        <v>804131</v>
      </c>
      <c r="U69" s="66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43">
        <v>808093</v>
      </c>
      <c r="BB69" s="66"/>
      <c r="BI69" s="50">
        <v>780530</v>
      </c>
    </row>
    <row r="70" spans="1:61" ht="15.75">
      <c r="A70" s="34"/>
      <c r="C70" s="48" t="s">
        <v>4</v>
      </c>
      <c r="F70" s="47">
        <f>SUM(F68:F69)</f>
        <v>1230469</v>
      </c>
      <c r="H70" s="47">
        <v>1658421</v>
      </c>
      <c r="J70" s="47">
        <v>2072692</v>
      </c>
      <c r="L70" s="47">
        <v>2254822</v>
      </c>
      <c r="N70" s="100" t="s">
        <v>285</v>
      </c>
      <c r="P70" s="47">
        <v>2378268</v>
      </c>
      <c r="Q70" s="45"/>
      <c r="R70" s="46" t="s">
        <v>169</v>
      </c>
      <c r="S70" s="45"/>
      <c r="T70" s="43">
        <v>2409935</v>
      </c>
      <c r="U70" s="45"/>
      <c r="BA70" s="43">
        <v>2420344</v>
      </c>
      <c r="BB70" s="45"/>
      <c r="BI70" s="50">
        <v>2342179</v>
      </c>
    </row>
    <row r="71" spans="1:61" ht="15.75">
      <c r="A71" s="34"/>
      <c r="B71" s="48" t="s">
        <v>82</v>
      </c>
      <c r="C71" s="48"/>
      <c r="F71" s="68">
        <f>1230469/3545693</f>
        <v>0.34703201884652735</v>
      </c>
      <c r="H71" s="68">
        <f>1658421/3730082</f>
        <v>0.44460711587573676</v>
      </c>
      <c r="I71" s="69"/>
      <c r="J71" s="68">
        <f>2072692/3859837</f>
        <v>0.5369895153603637</v>
      </c>
      <c r="K71" s="69"/>
      <c r="L71" s="68">
        <f>2254822/3866926</f>
        <v>0.5831045124732152</v>
      </c>
      <c r="M71" s="69"/>
      <c r="N71" s="103">
        <v>0.6</v>
      </c>
      <c r="O71" s="69"/>
      <c r="P71" s="68">
        <f>2378268/3912226</f>
        <v>0.6079065984429325</v>
      </c>
      <c r="Q71" s="69"/>
      <c r="R71" s="70" t="s">
        <v>170</v>
      </c>
      <c r="S71" s="45"/>
      <c r="T71" s="70" t="s">
        <v>175</v>
      </c>
      <c r="U71" s="45"/>
      <c r="BA71" s="68">
        <v>0.613</v>
      </c>
      <c r="BB71" s="45"/>
      <c r="BI71" s="93">
        <v>0.6</v>
      </c>
    </row>
    <row r="72" spans="1:54" ht="15.75">
      <c r="A72" s="34"/>
      <c r="B72" s="48" t="s">
        <v>62</v>
      </c>
      <c r="N72" s="100"/>
      <c r="P72" s="47"/>
      <c r="Q72" s="45"/>
      <c r="R72" s="47"/>
      <c r="S72" s="45"/>
      <c r="T72" s="47"/>
      <c r="U72" s="45"/>
      <c r="BA72" s="47"/>
      <c r="BB72" s="45"/>
    </row>
    <row r="73" spans="1:62" ht="15.75">
      <c r="A73" s="34"/>
      <c r="C73" s="48" t="s">
        <v>20</v>
      </c>
      <c r="E73" s="64"/>
      <c r="F73" s="47">
        <v>2197043</v>
      </c>
      <c r="G73" s="44" t="s">
        <v>29</v>
      </c>
      <c r="H73" s="47">
        <v>1981332</v>
      </c>
      <c r="I73" s="45" t="s">
        <v>29</v>
      </c>
      <c r="J73" s="47">
        <v>1740886</v>
      </c>
      <c r="K73" s="45" t="s">
        <v>29</v>
      </c>
      <c r="L73" s="47">
        <v>1571999</v>
      </c>
      <c r="M73" s="45" t="s">
        <v>29</v>
      </c>
      <c r="N73" s="104" t="s">
        <v>286</v>
      </c>
      <c r="O73" s="95" t="s">
        <v>29</v>
      </c>
      <c r="P73" s="47">
        <v>1501186</v>
      </c>
      <c r="Q73" s="45" t="s">
        <v>29</v>
      </c>
      <c r="R73" s="46" t="s">
        <v>171</v>
      </c>
      <c r="S73" s="45" t="s">
        <v>46</v>
      </c>
      <c r="T73" s="43">
        <v>1510330</v>
      </c>
      <c r="U73" s="45" t="s">
        <v>46</v>
      </c>
      <c r="BA73" s="43">
        <v>1490488</v>
      </c>
      <c r="BB73" s="45" t="s">
        <v>46</v>
      </c>
      <c r="BI73" s="50">
        <v>1531161</v>
      </c>
      <c r="BJ73" s="34" t="s">
        <v>29</v>
      </c>
    </row>
    <row r="74" spans="1:61" ht="15">
      <c r="A74" s="34"/>
      <c r="C74" s="48" t="s">
        <v>22</v>
      </c>
      <c r="D74" s="48"/>
      <c r="E74" s="64"/>
      <c r="F74" s="47">
        <v>118181</v>
      </c>
      <c r="G74" s="71"/>
      <c r="H74" s="47">
        <v>90329</v>
      </c>
      <c r="I74" s="51"/>
      <c r="J74" s="47">
        <v>46259</v>
      </c>
      <c r="K74" s="51"/>
      <c r="L74" s="47">
        <v>40105</v>
      </c>
      <c r="M74" s="51"/>
      <c r="N74" s="101">
        <v>33255</v>
      </c>
      <c r="O74" s="51"/>
      <c r="P74" s="47">
        <v>32772</v>
      </c>
      <c r="Q74" s="51"/>
      <c r="R74" s="46" t="s">
        <v>172</v>
      </c>
      <c r="S74" s="51"/>
      <c r="T74" s="43">
        <v>38019</v>
      </c>
      <c r="U74" s="51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43">
        <v>38061</v>
      </c>
      <c r="BB74" s="51"/>
      <c r="BI74" s="50">
        <v>33255</v>
      </c>
    </row>
    <row r="75" spans="1:61" ht="15.75">
      <c r="A75" s="34"/>
      <c r="C75" s="48" t="s">
        <v>4</v>
      </c>
      <c r="F75" s="47">
        <f>SUM(F73:F74)</f>
        <v>2315224</v>
      </c>
      <c r="H75" s="47">
        <f>SUM(H73:H74)</f>
        <v>2071661</v>
      </c>
      <c r="J75" s="47">
        <f>SUM(J73:J74)</f>
        <v>1787145</v>
      </c>
      <c r="L75" s="47">
        <f>SUM(L73:L74)</f>
        <v>1612104</v>
      </c>
      <c r="N75" s="100" t="s">
        <v>287</v>
      </c>
      <c r="P75" s="47">
        <f>SUM(P73:P74)</f>
        <v>1533958</v>
      </c>
      <c r="Q75" s="45"/>
      <c r="R75" s="46" t="s">
        <v>173</v>
      </c>
      <c r="S75" s="45"/>
      <c r="T75" s="43">
        <v>1548349</v>
      </c>
      <c r="U75" s="45"/>
      <c r="BA75" s="43">
        <v>1528549</v>
      </c>
      <c r="BB75" s="45"/>
      <c r="BI75" s="50">
        <v>1564416</v>
      </c>
    </row>
    <row r="76" spans="1:61" ht="15.75">
      <c r="A76" s="34"/>
      <c r="B76" s="48" t="s">
        <v>56</v>
      </c>
      <c r="C76" s="48"/>
      <c r="F76" s="68">
        <f>F75/F65</f>
        <v>0.6529679811534727</v>
      </c>
      <c r="G76" s="65"/>
      <c r="H76" s="68">
        <f>H75/H65</f>
        <v>0.5553928841242632</v>
      </c>
      <c r="I76" s="69"/>
      <c r="J76" s="68">
        <f>J75/J65</f>
        <v>0.46301048463963634</v>
      </c>
      <c r="K76" s="69"/>
      <c r="L76" s="68">
        <f>L75/L65</f>
        <v>0.41689548752678485</v>
      </c>
      <c r="M76" s="69"/>
      <c r="N76" s="103">
        <v>0.4</v>
      </c>
      <c r="O76" s="69"/>
      <c r="P76" s="68">
        <f>P75/P65</f>
        <v>0.3920934015570675</v>
      </c>
      <c r="Q76" s="69"/>
      <c r="R76" s="70" t="s">
        <v>174</v>
      </c>
      <c r="S76" s="45"/>
      <c r="T76" s="70" t="s">
        <v>176</v>
      </c>
      <c r="U76" s="45"/>
      <c r="BA76" s="73">
        <v>0.387</v>
      </c>
      <c r="BB76" s="45"/>
      <c r="BI76" s="93">
        <v>0.4</v>
      </c>
    </row>
    <row r="77" spans="1:54" ht="15.75">
      <c r="A77" s="92" t="s">
        <v>54</v>
      </c>
      <c r="B77" s="58"/>
      <c r="N77" s="100"/>
      <c r="P77" s="47"/>
      <c r="Q77" s="45"/>
      <c r="R77" s="47"/>
      <c r="S77" s="45"/>
      <c r="T77" s="47"/>
      <c r="U77" s="45"/>
      <c r="BA77" s="47"/>
      <c r="BB77" s="45"/>
    </row>
    <row r="78" spans="1:62" ht="15.75">
      <c r="A78" s="34"/>
      <c r="C78" s="48" t="s">
        <v>108</v>
      </c>
      <c r="F78" s="47">
        <v>532000</v>
      </c>
      <c r="G78" s="44" t="s">
        <v>31</v>
      </c>
      <c r="H78" s="47">
        <v>607000</v>
      </c>
      <c r="I78" s="45" t="s">
        <v>31</v>
      </c>
      <c r="J78" s="47">
        <v>559000</v>
      </c>
      <c r="K78" s="45" t="s">
        <v>31</v>
      </c>
      <c r="L78" s="47">
        <v>569000</v>
      </c>
      <c r="M78" s="45" t="s">
        <v>31</v>
      </c>
      <c r="N78" s="104" t="s">
        <v>288</v>
      </c>
      <c r="O78" s="95" t="s">
        <v>31</v>
      </c>
      <c r="P78" s="47">
        <v>560000</v>
      </c>
      <c r="Q78" s="45" t="s">
        <v>31</v>
      </c>
      <c r="R78" s="43" t="s">
        <v>24</v>
      </c>
      <c r="S78" s="45"/>
      <c r="T78" s="43">
        <v>548000</v>
      </c>
      <c r="U78" s="45" t="s">
        <v>31</v>
      </c>
      <c r="BA78" s="43" t="s">
        <v>24</v>
      </c>
      <c r="BB78" s="45"/>
      <c r="BI78" s="50">
        <v>544000</v>
      </c>
      <c r="BJ78" s="34" t="s">
        <v>31</v>
      </c>
    </row>
    <row r="79" spans="1:62" ht="15.75">
      <c r="A79" s="34"/>
      <c r="C79" s="48" t="s">
        <v>83</v>
      </c>
      <c r="F79" s="43" t="s">
        <v>24</v>
      </c>
      <c r="H79" s="43" t="s">
        <v>24</v>
      </c>
      <c r="J79" s="43" t="s">
        <v>24</v>
      </c>
      <c r="L79" s="47">
        <v>238700</v>
      </c>
      <c r="M79" s="45" t="s">
        <v>32</v>
      </c>
      <c r="N79" s="104" t="s">
        <v>289</v>
      </c>
      <c r="O79" s="95" t="s">
        <v>32</v>
      </c>
      <c r="P79" s="47">
        <v>227900</v>
      </c>
      <c r="Q79" s="45" t="s">
        <v>32</v>
      </c>
      <c r="R79" s="47">
        <v>236100</v>
      </c>
      <c r="S79" s="45" t="s">
        <v>32</v>
      </c>
      <c r="T79" s="46" t="s">
        <v>195</v>
      </c>
      <c r="U79" s="45" t="s">
        <v>32</v>
      </c>
      <c r="BA79" s="43">
        <v>256500</v>
      </c>
      <c r="BB79" s="45" t="s">
        <v>32</v>
      </c>
      <c r="BI79" s="50">
        <v>226100</v>
      </c>
      <c r="BJ79" s="34" t="s">
        <v>32</v>
      </c>
    </row>
    <row r="80" spans="1:54" s="57" customFormat="1" ht="15.75">
      <c r="A80" s="7" t="s">
        <v>105</v>
      </c>
      <c r="B80" s="1"/>
      <c r="C80" s="1"/>
      <c r="D80" s="1"/>
      <c r="E80" s="5"/>
      <c r="F80" s="6"/>
      <c r="G80" s="10"/>
      <c r="H80" s="6"/>
      <c r="I80" s="55"/>
      <c r="J80" s="6"/>
      <c r="K80" s="55"/>
      <c r="L80" s="6"/>
      <c r="M80" s="55"/>
      <c r="N80" s="102"/>
      <c r="O80" s="55"/>
      <c r="P80" s="6"/>
      <c r="Q80" s="55"/>
      <c r="R80" s="6"/>
      <c r="S80" s="55"/>
      <c r="T80" s="6"/>
      <c r="U80" s="55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6"/>
      <c r="BB80" s="55"/>
    </row>
    <row r="81" spans="1:54" ht="15.75">
      <c r="A81" s="36" t="s">
        <v>84</v>
      </c>
      <c r="N81" s="100"/>
      <c r="P81" s="47"/>
      <c r="Q81" s="45"/>
      <c r="R81" s="47"/>
      <c r="S81" s="45"/>
      <c r="T81" s="47"/>
      <c r="U81" s="45"/>
      <c r="BA81" s="47"/>
      <c r="BB81" s="45"/>
    </row>
    <row r="82" spans="1:54" ht="15.75">
      <c r="A82" s="36" t="s">
        <v>237</v>
      </c>
      <c r="N82" s="100"/>
      <c r="P82" s="47"/>
      <c r="Q82" s="45"/>
      <c r="R82" s="47"/>
      <c r="S82" s="45"/>
      <c r="T82" s="47"/>
      <c r="U82" s="45"/>
      <c r="BA82" s="47"/>
      <c r="BB82" s="45"/>
    </row>
    <row r="83" spans="1:54" ht="15.75">
      <c r="A83" s="34"/>
      <c r="B83" s="41" t="s">
        <v>20</v>
      </c>
      <c r="N83" s="100"/>
      <c r="P83" s="47"/>
      <c r="Q83" s="45"/>
      <c r="R83" s="47"/>
      <c r="S83" s="45"/>
      <c r="T83" s="47"/>
      <c r="U83" s="45"/>
      <c r="BA83" s="47"/>
      <c r="BB83" s="45"/>
    </row>
    <row r="84" spans="1:62" s="50" customFormat="1" ht="15.75">
      <c r="A84" s="34"/>
      <c r="B84" s="41"/>
      <c r="C84" s="41" t="s">
        <v>18</v>
      </c>
      <c r="D84" s="41"/>
      <c r="E84" s="42"/>
      <c r="F84" s="47">
        <v>10514</v>
      </c>
      <c r="G84" s="44" t="s">
        <v>95</v>
      </c>
      <c r="H84" s="47">
        <v>79516</v>
      </c>
      <c r="I84" s="45" t="s">
        <v>95</v>
      </c>
      <c r="J84" s="47">
        <v>135084</v>
      </c>
      <c r="K84" s="45" t="s">
        <v>95</v>
      </c>
      <c r="L84" s="47">
        <v>200173</v>
      </c>
      <c r="M84" s="45" t="s">
        <v>95</v>
      </c>
      <c r="N84" s="104" t="s">
        <v>290</v>
      </c>
      <c r="O84" s="95" t="s">
        <v>95</v>
      </c>
      <c r="P84" s="43">
        <v>223382</v>
      </c>
      <c r="Q84" s="45" t="s">
        <v>96</v>
      </c>
      <c r="R84" s="47">
        <v>232565</v>
      </c>
      <c r="S84" s="45" t="s">
        <v>96</v>
      </c>
      <c r="T84" s="46" t="s">
        <v>181</v>
      </c>
      <c r="U84" s="45" t="s">
        <v>96</v>
      </c>
      <c r="BA84" s="47">
        <v>251520</v>
      </c>
      <c r="BB84" s="45" t="s">
        <v>96</v>
      </c>
      <c r="BI84" s="50">
        <v>215568</v>
      </c>
      <c r="BJ84" s="50" t="s">
        <v>95</v>
      </c>
    </row>
    <row r="85" spans="1:61" s="50" customFormat="1" ht="15.75">
      <c r="A85" s="34"/>
      <c r="B85" s="41"/>
      <c r="C85" s="48" t="s">
        <v>75</v>
      </c>
      <c r="D85" s="41"/>
      <c r="E85" s="42"/>
      <c r="F85" s="43" t="s">
        <v>13</v>
      </c>
      <c r="G85" s="44"/>
      <c r="H85" s="43" t="s">
        <v>13</v>
      </c>
      <c r="I85" s="45"/>
      <c r="J85" s="47">
        <v>132958</v>
      </c>
      <c r="K85" s="45"/>
      <c r="L85" s="47">
        <v>175133</v>
      </c>
      <c r="M85" s="45"/>
      <c r="N85" s="104" t="s">
        <v>291</v>
      </c>
      <c r="O85" s="45"/>
      <c r="P85" s="43">
        <v>215567</v>
      </c>
      <c r="Q85" s="45"/>
      <c r="R85" s="47">
        <v>221403</v>
      </c>
      <c r="S85" s="45"/>
      <c r="T85" s="46" t="s">
        <v>182</v>
      </c>
      <c r="U85" s="45"/>
      <c r="BA85" s="47">
        <v>237704</v>
      </c>
      <c r="BB85" s="45"/>
      <c r="BI85" s="50">
        <v>207569</v>
      </c>
    </row>
    <row r="86" spans="1:61" s="50" customFormat="1" ht="15.75">
      <c r="A86" s="34"/>
      <c r="B86" s="41"/>
      <c r="C86" s="41" t="s">
        <v>74</v>
      </c>
      <c r="D86" s="41"/>
      <c r="E86" s="42"/>
      <c r="F86" s="43" t="s">
        <v>13</v>
      </c>
      <c r="G86" s="44"/>
      <c r="H86" s="43" t="s">
        <v>13</v>
      </c>
      <c r="I86" s="45"/>
      <c r="J86" s="47">
        <v>129816</v>
      </c>
      <c r="K86" s="45"/>
      <c r="L86" s="47">
        <v>155733</v>
      </c>
      <c r="M86" s="45"/>
      <c r="N86" s="104" t="s">
        <v>292</v>
      </c>
      <c r="O86" s="45"/>
      <c r="P86" s="43">
        <v>153028</v>
      </c>
      <c r="Q86" s="45"/>
      <c r="R86" s="47">
        <v>157444</v>
      </c>
      <c r="S86" s="45"/>
      <c r="T86" s="46" t="s">
        <v>183</v>
      </c>
      <c r="U86" s="45"/>
      <c r="BA86" s="47">
        <v>165780</v>
      </c>
      <c r="BB86" s="45"/>
      <c r="BI86" s="50">
        <v>149760</v>
      </c>
    </row>
    <row r="87" spans="1:61" s="50" customFormat="1" ht="15.75">
      <c r="A87" s="34"/>
      <c r="B87" s="41"/>
      <c r="C87" s="48" t="s">
        <v>79</v>
      </c>
      <c r="D87" s="41"/>
      <c r="E87" s="42"/>
      <c r="F87" s="43" t="s">
        <v>13</v>
      </c>
      <c r="G87" s="44"/>
      <c r="H87" s="43" t="s">
        <v>13</v>
      </c>
      <c r="I87" s="45"/>
      <c r="J87" s="47">
        <v>150186</v>
      </c>
      <c r="K87" s="45"/>
      <c r="L87" s="47">
        <v>190512</v>
      </c>
      <c r="M87" s="45"/>
      <c r="N87" s="104" t="s">
        <v>293</v>
      </c>
      <c r="O87" s="45"/>
      <c r="P87" s="43">
        <v>186212</v>
      </c>
      <c r="Q87" s="45"/>
      <c r="R87" s="47">
        <v>190923</v>
      </c>
      <c r="S87" s="45"/>
      <c r="T87" s="46" t="s">
        <v>184</v>
      </c>
      <c r="U87" s="45"/>
      <c r="BA87" s="47">
        <v>203580</v>
      </c>
      <c r="BB87" s="45"/>
      <c r="BI87" s="50">
        <v>182000</v>
      </c>
    </row>
    <row r="88" spans="1:61" s="50" customFormat="1" ht="15.75">
      <c r="A88" s="34"/>
      <c r="B88" s="41"/>
      <c r="C88" s="48" t="s">
        <v>80</v>
      </c>
      <c r="D88" s="41"/>
      <c r="E88" s="42"/>
      <c r="F88" s="43" t="s">
        <v>13</v>
      </c>
      <c r="G88" s="44"/>
      <c r="H88" s="43" t="s">
        <v>13</v>
      </c>
      <c r="I88" s="45"/>
      <c r="J88" s="47">
        <v>39282</v>
      </c>
      <c r="K88" s="45"/>
      <c r="L88" s="47">
        <v>49948</v>
      </c>
      <c r="M88" s="45"/>
      <c r="N88" s="104" t="s">
        <v>294</v>
      </c>
      <c r="O88" s="45"/>
      <c r="P88" s="43">
        <v>49936</v>
      </c>
      <c r="Q88" s="45"/>
      <c r="R88" s="47">
        <v>50107</v>
      </c>
      <c r="S88" s="45"/>
      <c r="T88" s="46" t="s">
        <v>185</v>
      </c>
      <c r="U88" s="45"/>
      <c r="BA88" s="47">
        <v>54278</v>
      </c>
      <c r="BB88" s="45"/>
      <c r="BI88" s="50">
        <v>48529</v>
      </c>
    </row>
    <row r="89" spans="1:61" s="50" customFormat="1" ht="15.75">
      <c r="A89" s="34"/>
      <c r="B89" s="41"/>
      <c r="C89" s="41" t="s">
        <v>3</v>
      </c>
      <c r="D89" s="41"/>
      <c r="E89" s="42"/>
      <c r="F89" s="43" t="s">
        <v>13</v>
      </c>
      <c r="G89" s="44"/>
      <c r="H89" s="43" t="s">
        <v>13</v>
      </c>
      <c r="I89" s="45"/>
      <c r="J89" s="47">
        <v>84704</v>
      </c>
      <c r="K89" s="45"/>
      <c r="L89" s="47">
        <v>97379</v>
      </c>
      <c r="M89" s="45"/>
      <c r="N89" s="104" t="s">
        <v>295</v>
      </c>
      <c r="O89" s="45"/>
      <c r="P89" s="43">
        <v>105164</v>
      </c>
      <c r="Q89" s="45"/>
      <c r="R89" s="46" t="s">
        <v>178</v>
      </c>
      <c r="S89" s="45"/>
      <c r="T89" s="46" t="s">
        <v>186</v>
      </c>
      <c r="U89" s="45"/>
      <c r="BA89" s="47">
        <v>120595</v>
      </c>
      <c r="BB89" s="45"/>
      <c r="BI89" s="50">
        <v>104915</v>
      </c>
    </row>
    <row r="90" spans="1:61" s="50" customFormat="1" ht="15.75">
      <c r="A90" s="34"/>
      <c r="B90" s="41"/>
      <c r="C90" s="48" t="s">
        <v>236</v>
      </c>
      <c r="D90" s="41"/>
      <c r="E90" s="42"/>
      <c r="F90" s="47">
        <v>400463</v>
      </c>
      <c r="G90" s="44"/>
      <c r="H90" s="47">
        <v>539472</v>
      </c>
      <c r="I90" s="45"/>
      <c r="J90" s="47">
        <f>SUM(J84:J89)</f>
        <v>672030</v>
      </c>
      <c r="K90" s="45"/>
      <c r="L90" s="47">
        <f>SUM(L84:L89)</f>
        <v>868878</v>
      </c>
      <c r="M90" s="45"/>
      <c r="N90" s="104" t="s">
        <v>296</v>
      </c>
      <c r="O90" s="45"/>
      <c r="P90" s="43">
        <v>933289</v>
      </c>
      <c r="Q90" s="45"/>
      <c r="R90" s="46" t="s">
        <v>179</v>
      </c>
      <c r="S90" s="45"/>
      <c r="T90" s="46" t="s">
        <v>187</v>
      </c>
      <c r="U90" s="45"/>
      <c r="BA90" s="47">
        <v>1033457</v>
      </c>
      <c r="BB90" s="45"/>
      <c r="BI90" s="50">
        <v>908341</v>
      </c>
    </row>
    <row r="91" spans="1:54" ht="15.75">
      <c r="A91" s="34"/>
      <c r="B91" s="41" t="s">
        <v>22</v>
      </c>
      <c r="N91" s="100"/>
      <c r="P91" s="43"/>
      <c r="Q91" s="45"/>
      <c r="R91" s="47"/>
      <c r="S91" s="45"/>
      <c r="T91" s="47"/>
      <c r="U91" s="45"/>
      <c r="BA91" s="47"/>
      <c r="BB91" s="45"/>
    </row>
    <row r="92" spans="1:61" s="50" customFormat="1" ht="15.75">
      <c r="A92" s="34"/>
      <c r="B92" s="41"/>
      <c r="C92" s="41" t="s">
        <v>18</v>
      </c>
      <c r="D92" s="41"/>
      <c r="E92" s="42"/>
      <c r="F92" s="47">
        <v>13365</v>
      </c>
      <c r="G92" s="44"/>
      <c r="H92" s="47">
        <v>81532</v>
      </c>
      <c r="I92" s="45"/>
      <c r="J92" s="47">
        <v>161242</v>
      </c>
      <c r="K92" s="45"/>
      <c r="L92" s="47">
        <v>278901</v>
      </c>
      <c r="M92" s="45"/>
      <c r="N92" s="104" t="s">
        <v>297</v>
      </c>
      <c r="O92" s="45"/>
      <c r="P92" s="43">
        <v>341515</v>
      </c>
      <c r="Q92" s="45"/>
      <c r="R92" s="47">
        <v>351579</v>
      </c>
      <c r="S92" s="45"/>
      <c r="T92" s="46" t="s">
        <v>188</v>
      </c>
      <c r="U92" s="45"/>
      <c r="BA92" s="47">
        <v>374622</v>
      </c>
      <c r="BB92" s="45"/>
      <c r="BI92" s="50">
        <v>330577</v>
      </c>
    </row>
    <row r="93" spans="1:61" s="50" customFormat="1" ht="15.75">
      <c r="A93" s="34"/>
      <c r="B93" s="41"/>
      <c r="C93" s="48" t="s">
        <v>53</v>
      </c>
      <c r="D93" s="41"/>
      <c r="E93" s="42"/>
      <c r="F93" s="43" t="s">
        <v>13</v>
      </c>
      <c r="G93" s="44"/>
      <c r="H93" s="43" t="s">
        <v>13</v>
      </c>
      <c r="I93" s="45"/>
      <c r="J93" s="47">
        <v>79690</v>
      </c>
      <c r="K93" s="45"/>
      <c r="L93" s="47">
        <v>127465</v>
      </c>
      <c r="M93" s="45"/>
      <c r="N93" s="104" t="s">
        <v>298</v>
      </c>
      <c r="O93" s="45"/>
      <c r="P93" s="43">
        <v>151509</v>
      </c>
      <c r="Q93" s="45"/>
      <c r="R93" s="47">
        <v>157502</v>
      </c>
      <c r="S93" s="45"/>
      <c r="T93" s="46" t="s">
        <v>189</v>
      </c>
      <c r="U93" s="45"/>
      <c r="BA93" s="47">
        <v>166626</v>
      </c>
      <c r="BB93" s="45"/>
      <c r="BI93" s="50">
        <v>147534</v>
      </c>
    </row>
    <row r="94" spans="1:61" s="50" customFormat="1" ht="15.75">
      <c r="A94" s="34"/>
      <c r="B94" s="41"/>
      <c r="C94" s="48" t="s">
        <v>75</v>
      </c>
      <c r="D94" s="41"/>
      <c r="E94" s="42"/>
      <c r="F94" s="43" t="s">
        <v>13</v>
      </c>
      <c r="G94" s="44"/>
      <c r="H94" s="43" t="s">
        <v>13</v>
      </c>
      <c r="I94" s="45"/>
      <c r="J94" s="47">
        <v>229469</v>
      </c>
      <c r="K94" s="45"/>
      <c r="L94" s="47">
        <v>335543</v>
      </c>
      <c r="M94" s="45"/>
      <c r="N94" s="104" t="s">
        <v>299</v>
      </c>
      <c r="O94" s="45"/>
      <c r="P94" s="43">
        <v>370365</v>
      </c>
      <c r="Q94" s="45"/>
      <c r="R94" s="47">
        <v>377776</v>
      </c>
      <c r="S94" s="45"/>
      <c r="T94" s="46" t="s">
        <v>190</v>
      </c>
      <c r="U94" s="45"/>
      <c r="BA94" s="47">
        <v>388073</v>
      </c>
      <c r="BB94" s="45"/>
      <c r="BI94" s="50">
        <v>364200</v>
      </c>
    </row>
    <row r="95" spans="1:61" s="50" customFormat="1" ht="15.75">
      <c r="A95" s="34"/>
      <c r="B95" s="41"/>
      <c r="C95" s="41" t="s">
        <v>74</v>
      </c>
      <c r="D95" s="41"/>
      <c r="E95" s="42"/>
      <c r="F95" s="43" t="s">
        <v>13</v>
      </c>
      <c r="G95" s="44"/>
      <c r="H95" s="43" t="s">
        <v>13</v>
      </c>
      <c r="I95" s="45"/>
      <c r="J95" s="47">
        <v>175030</v>
      </c>
      <c r="K95" s="45"/>
      <c r="L95" s="47">
        <v>236225</v>
      </c>
      <c r="M95" s="45"/>
      <c r="N95" s="104" t="s">
        <v>300</v>
      </c>
      <c r="O95" s="45"/>
      <c r="P95" s="43">
        <v>293228</v>
      </c>
      <c r="Q95" s="45"/>
      <c r="R95" s="47">
        <v>299345</v>
      </c>
      <c r="S95" s="45"/>
      <c r="T95" s="46" t="s">
        <v>191</v>
      </c>
      <c r="U95" s="45"/>
      <c r="BA95" s="47">
        <v>309295</v>
      </c>
      <c r="BB95" s="45"/>
      <c r="BI95" s="50">
        <v>286165</v>
      </c>
    </row>
    <row r="96" spans="1:61" s="50" customFormat="1" ht="15.75">
      <c r="A96" s="34"/>
      <c r="B96" s="41"/>
      <c r="C96" s="41" t="s">
        <v>19</v>
      </c>
      <c r="D96" s="41"/>
      <c r="E96" s="42"/>
      <c r="F96" s="43" t="s">
        <v>13</v>
      </c>
      <c r="G96" s="44"/>
      <c r="H96" s="43" t="s">
        <v>13</v>
      </c>
      <c r="I96" s="45"/>
      <c r="J96" s="47">
        <v>83043</v>
      </c>
      <c r="K96" s="45"/>
      <c r="L96" s="47">
        <v>106297</v>
      </c>
      <c r="M96" s="45"/>
      <c r="N96" s="104" t="s">
        <v>301</v>
      </c>
      <c r="O96" s="45"/>
      <c r="P96" s="43">
        <v>126883</v>
      </c>
      <c r="Q96" s="45"/>
      <c r="R96" s="47">
        <v>129310</v>
      </c>
      <c r="S96" s="45"/>
      <c r="T96" s="46" t="s">
        <v>192</v>
      </c>
      <c r="U96" s="45"/>
      <c r="BA96" s="47">
        <v>131919</v>
      </c>
      <c r="BB96" s="45"/>
      <c r="BI96" s="50">
        <v>120088</v>
      </c>
    </row>
    <row r="97" spans="1:61" s="50" customFormat="1" ht="15.75">
      <c r="A97" s="34"/>
      <c r="B97" s="41"/>
      <c r="C97" s="41" t="s">
        <v>3</v>
      </c>
      <c r="D97" s="41"/>
      <c r="E97" s="42"/>
      <c r="F97" s="43" t="s">
        <v>13</v>
      </c>
      <c r="G97" s="44"/>
      <c r="H97" s="43" t="s">
        <v>13</v>
      </c>
      <c r="I97" s="45"/>
      <c r="J97" s="47">
        <v>126791</v>
      </c>
      <c r="K97" s="45"/>
      <c r="L97" s="47">
        <v>191053</v>
      </c>
      <c r="M97" s="45"/>
      <c r="N97" s="104" t="s">
        <v>302</v>
      </c>
      <c r="O97" s="45"/>
      <c r="P97" s="43">
        <v>205907</v>
      </c>
      <c r="Q97" s="45"/>
      <c r="R97" s="47">
        <v>208374</v>
      </c>
      <c r="S97" s="45"/>
      <c r="T97" s="46" t="s">
        <v>193</v>
      </c>
      <c r="U97" s="45"/>
      <c r="BA97" s="47">
        <v>228530</v>
      </c>
      <c r="BB97" s="45"/>
      <c r="BI97" s="50">
        <v>200683</v>
      </c>
    </row>
    <row r="98" spans="1:61" s="50" customFormat="1" ht="15.75">
      <c r="A98" s="34"/>
      <c r="C98" s="48" t="s">
        <v>71</v>
      </c>
      <c r="D98" s="41"/>
      <c r="E98" s="42"/>
      <c r="F98" s="47">
        <v>318299</v>
      </c>
      <c r="G98" s="44"/>
      <c r="H98" s="47">
        <v>570252</v>
      </c>
      <c r="I98" s="45"/>
      <c r="J98" s="47">
        <f>SUM(J92:J97)</f>
        <v>855265</v>
      </c>
      <c r="K98" s="45"/>
      <c r="L98" s="47">
        <f>SUM(L92:L97)</f>
        <v>1275484</v>
      </c>
      <c r="M98" s="45"/>
      <c r="N98" s="104" t="s">
        <v>303</v>
      </c>
      <c r="O98" s="45"/>
      <c r="P98" s="43">
        <v>1489407</v>
      </c>
      <c r="Q98" s="45"/>
      <c r="R98" s="47">
        <v>1523886</v>
      </c>
      <c r="S98" s="45"/>
      <c r="T98" s="46" t="s">
        <v>194</v>
      </c>
      <c r="U98" s="45"/>
      <c r="BA98" s="47">
        <v>1598065</v>
      </c>
      <c r="BB98" s="45"/>
      <c r="BI98" s="50">
        <v>1449247</v>
      </c>
    </row>
    <row r="99" spans="1:61" s="50" customFormat="1" ht="15.75">
      <c r="A99" s="48" t="s">
        <v>70</v>
      </c>
      <c r="B99" s="48"/>
      <c r="C99" s="41"/>
      <c r="D99" s="41"/>
      <c r="E99" s="42"/>
      <c r="F99" s="47">
        <f>F90+F98</f>
        <v>718762</v>
      </c>
      <c r="G99" s="44"/>
      <c r="H99" s="47">
        <f>H90+H98</f>
        <v>1109724</v>
      </c>
      <c r="I99" s="45"/>
      <c r="J99" s="47">
        <f>J90+J98</f>
        <v>1527295</v>
      </c>
      <c r="K99" s="45"/>
      <c r="L99" s="47">
        <f>L90+L98</f>
        <v>2144362</v>
      </c>
      <c r="M99" s="45"/>
      <c r="N99" s="104" t="s">
        <v>304</v>
      </c>
      <c r="O99" s="45"/>
      <c r="P99" s="47">
        <v>2422696</v>
      </c>
      <c r="Q99" s="45"/>
      <c r="R99" s="46" t="s">
        <v>180</v>
      </c>
      <c r="S99" s="45"/>
      <c r="T99" s="46" t="s">
        <v>207</v>
      </c>
      <c r="U99" s="45"/>
      <c r="BA99" s="47">
        <v>2631522</v>
      </c>
      <c r="BB99" s="45"/>
      <c r="BI99" s="50">
        <v>2357588</v>
      </c>
    </row>
    <row r="100" spans="1:54" ht="15.75">
      <c r="A100" s="36" t="s">
        <v>73</v>
      </c>
      <c r="N100" s="100"/>
      <c r="P100" s="47"/>
      <c r="Q100" s="45"/>
      <c r="R100" s="47"/>
      <c r="S100" s="45"/>
      <c r="T100" s="47"/>
      <c r="U100" s="45"/>
      <c r="BA100" s="47"/>
      <c r="BB100" s="45"/>
    </row>
    <row r="101" spans="1:54" ht="15.75">
      <c r="A101" s="74" t="s">
        <v>30</v>
      </c>
      <c r="N101" s="100"/>
      <c r="P101" s="47"/>
      <c r="Q101" s="45"/>
      <c r="R101" s="47"/>
      <c r="S101" s="45"/>
      <c r="T101" s="47"/>
      <c r="U101" s="45"/>
      <c r="BA101" s="47"/>
      <c r="BB101" s="45"/>
    </row>
    <row r="102" spans="1:62" ht="15.75">
      <c r="A102" s="34"/>
      <c r="B102" s="48" t="s">
        <v>50</v>
      </c>
      <c r="F102" s="47">
        <f>(57880/42)*1000</f>
        <v>1378095.238095238</v>
      </c>
      <c r="G102" s="44" t="s">
        <v>97</v>
      </c>
      <c r="H102" s="47">
        <f>(92329/42)*1000</f>
        <v>2198309.523809524</v>
      </c>
      <c r="I102" s="45" t="s">
        <v>97</v>
      </c>
      <c r="J102" s="47">
        <f>(114960/42)*1000</f>
        <v>2737142.8571428573</v>
      </c>
      <c r="K102" s="45" t="s">
        <v>97</v>
      </c>
      <c r="L102" s="47">
        <f>(130755/42)*1000</f>
        <v>3113214.285714286</v>
      </c>
      <c r="M102" s="45" t="s">
        <v>97</v>
      </c>
      <c r="N102" s="96" t="s">
        <v>309</v>
      </c>
      <c r="O102" s="95" t="s">
        <v>98</v>
      </c>
      <c r="P102" s="47">
        <v>3424616.4047619</v>
      </c>
      <c r="Q102" s="45" t="s">
        <v>98</v>
      </c>
      <c r="R102" s="46" t="s">
        <v>196</v>
      </c>
      <c r="S102" s="45" t="s">
        <v>98</v>
      </c>
      <c r="T102" s="46" t="s">
        <v>197</v>
      </c>
      <c r="U102" s="45" t="s">
        <v>98</v>
      </c>
      <c r="BA102" s="43">
        <v>3687703.8095238</v>
      </c>
      <c r="BB102" s="45" t="s">
        <v>98</v>
      </c>
      <c r="BI102" s="34" t="s">
        <v>239</v>
      </c>
      <c r="BJ102" s="34" t="s">
        <v>98</v>
      </c>
    </row>
    <row r="103" spans="1:62" ht="15.75">
      <c r="A103" s="34"/>
      <c r="B103" s="48" t="s">
        <v>72</v>
      </c>
      <c r="F103" s="47">
        <v>110000</v>
      </c>
      <c r="G103" s="44" t="s">
        <v>99</v>
      </c>
      <c r="H103" s="47">
        <v>163000</v>
      </c>
      <c r="I103" s="45" t="s">
        <v>99</v>
      </c>
      <c r="J103" s="47">
        <v>145000</v>
      </c>
      <c r="K103" s="45" t="s">
        <v>99</v>
      </c>
      <c r="L103" s="47">
        <v>176340</v>
      </c>
      <c r="M103" s="45" t="s">
        <v>100</v>
      </c>
      <c r="N103" s="104" t="s">
        <v>305</v>
      </c>
      <c r="O103" s="95" t="s">
        <v>100</v>
      </c>
      <c r="P103" s="47">
        <v>177543</v>
      </c>
      <c r="Q103" s="45" t="s">
        <v>100</v>
      </c>
      <c r="R103" s="46" t="s">
        <v>198</v>
      </c>
      <c r="S103" s="45" t="s">
        <v>100</v>
      </c>
      <c r="T103" s="43">
        <v>184383</v>
      </c>
      <c r="U103" s="45" t="s">
        <v>100</v>
      </c>
      <c r="BA103" s="43">
        <v>190258</v>
      </c>
      <c r="BB103" s="45" t="s">
        <v>100</v>
      </c>
      <c r="BI103" s="50">
        <v>176751</v>
      </c>
      <c r="BJ103" s="34" t="s">
        <v>100</v>
      </c>
    </row>
    <row r="104" spans="1:61" ht="15.75">
      <c r="A104" s="34"/>
      <c r="B104" s="48" t="s">
        <v>4</v>
      </c>
      <c r="C104" s="48"/>
      <c r="F104" s="47">
        <f>F102+F103</f>
        <v>1488095.238095238</v>
      </c>
      <c r="H104" s="47">
        <f>H102+H103</f>
        <v>2361309.523809524</v>
      </c>
      <c r="J104" s="47">
        <f>J102+J103</f>
        <v>2882142.8571428573</v>
      </c>
      <c r="L104" s="47">
        <f>L102+L103</f>
        <v>3289554.285714286</v>
      </c>
      <c r="N104" s="96" t="s">
        <v>310</v>
      </c>
      <c r="P104" s="47">
        <f>P103+P102</f>
        <v>3602159.4047619</v>
      </c>
      <c r="Q104" s="45"/>
      <c r="R104" s="46" t="s">
        <v>199</v>
      </c>
      <c r="S104" s="45"/>
      <c r="T104" s="46" t="s">
        <v>200</v>
      </c>
      <c r="U104" s="45"/>
      <c r="BA104" s="43">
        <f>SUM(BA102:BA103)</f>
        <v>3877961.8095238</v>
      </c>
      <c r="BB104" s="45"/>
      <c r="BI104" s="34" t="s">
        <v>240</v>
      </c>
    </row>
    <row r="105" spans="1:54" ht="15.75">
      <c r="A105" s="7" t="s">
        <v>106</v>
      </c>
      <c r="B105" s="2"/>
      <c r="C105" s="2"/>
      <c r="D105" s="2"/>
      <c r="E105" s="3"/>
      <c r="F105" s="2"/>
      <c r="G105" s="11"/>
      <c r="H105" s="2"/>
      <c r="I105" s="8"/>
      <c r="J105" s="2"/>
      <c r="K105" s="8"/>
      <c r="L105" s="2"/>
      <c r="M105" s="8"/>
      <c r="N105" s="105"/>
      <c r="O105" s="8"/>
      <c r="P105" s="4"/>
      <c r="Q105" s="9"/>
      <c r="R105" s="4"/>
      <c r="S105" s="9"/>
      <c r="T105" s="4"/>
      <c r="U105" s="9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4"/>
      <c r="BB105" s="9"/>
    </row>
    <row r="106" spans="1:62" s="61" customFormat="1" ht="15.75">
      <c r="A106" s="36" t="s">
        <v>33</v>
      </c>
      <c r="B106" s="41"/>
      <c r="C106" s="41"/>
      <c r="D106" s="41"/>
      <c r="E106" s="42"/>
      <c r="F106" s="47">
        <v>36399</v>
      </c>
      <c r="G106" s="44" t="s">
        <v>101</v>
      </c>
      <c r="H106" s="47">
        <v>52627</v>
      </c>
      <c r="I106" s="45" t="s">
        <v>101</v>
      </c>
      <c r="J106" s="47">
        <v>51091</v>
      </c>
      <c r="K106" s="45" t="s">
        <v>101</v>
      </c>
      <c r="L106" s="47">
        <v>44599</v>
      </c>
      <c r="M106" s="45" t="s">
        <v>101</v>
      </c>
      <c r="N106" s="104" t="s">
        <v>306</v>
      </c>
      <c r="O106" s="95" t="s">
        <v>101</v>
      </c>
      <c r="P106" s="43">
        <v>41817</v>
      </c>
      <c r="Q106" s="45" t="s">
        <v>101</v>
      </c>
      <c r="R106" s="43">
        <v>42065</v>
      </c>
      <c r="S106" s="45" t="s">
        <v>101</v>
      </c>
      <c r="T106" s="46" t="s">
        <v>202</v>
      </c>
      <c r="U106" s="45" t="s">
        <v>101</v>
      </c>
      <c r="BA106" s="43">
        <v>41501</v>
      </c>
      <c r="BB106" s="45" t="s">
        <v>101</v>
      </c>
      <c r="BI106" s="94">
        <v>40716</v>
      </c>
      <c r="BJ106" s="61" t="s">
        <v>101</v>
      </c>
    </row>
    <row r="107" spans="1:61" s="61" customFormat="1" ht="15.75">
      <c r="A107" s="36" t="s">
        <v>233</v>
      </c>
      <c r="B107" s="41"/>
      <c r="C107" s="41"/>
      <c r="D107" s="41"/>
      <c r="E107" s="42"/>
      <c r="F107" s="43" t="s">
        <v>13</v>
      </c>
      <c r="G107" s="44"/>
      <c r="H107" s="43" t="s">
        <v>13</v>
      </c>
      <c r="I107" s="45"/>
      <c r="J107" s="43" t="s">
        <v>13</v>
      </c>
      <c r="K107" s="45"/>
      <c r="L107" s="43">
        <v>3231000</v>
      </c>
      <c r="M107" s="45"/>
      <c r="N107" s="104" t="s">
        <v>307</v>
      </c>
      <c r="O107" s="45"/>
      <c r="P107" s="43">
        <v>3465000</v>
      </c>
      <c r="Q107" s="45"/>
      <c r="R107" s="46" t="s">
        <v>201</v>
      </c>
      <c r="S107" s="45"/>
      <c r="T107" s="43">
        <v>3348000</v>
      </c>
      <c r="U107" s="45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>
        <v>3192000</v>
      </c>
      <c r="BB107" s="45"/>
      <c r="BI107" s="94">
        <v>3266000</v>
      </c>
    </row>
    <row r="108" spans="1:61" s="61" customFormat="1" ht="16.5" thickBot="1">
      <c r="A108" s="76" t="s">
        <v>34</v>
      </c>
      <c r="B108" s="77"/>
      <c r="C108" s="77"/>
      <c r="D108" s="77"/>
      <c r="E108" s="78"/>
      <c r="F108" s="79" t="s">
        <v>13</v>
      </c>
      <c r="G108" s="29"/>
      <c r="H108" s="79" t="s">
        <v>13</v>
      </c>
      <c r="I108" s="30"/>
      <c r="J108" s="79" t="s">
        <v>13</v>
      </c>
      <c r="K108" s="30"/>
      <c r="L108" s="79">
        <v>6471000</v>
      </c>
      <c r="M108" s="30"/>
      <c r="N108" s="106" t="s">
        <v>308</v>
      </c>
      <c r="O108" s="30"/>
      <c r="P108" s="79">
        <v>6699000</v>
      </c>
      <c r="Q108" s="30"/>
      <c r="R108" s="79">
        <v>6770000</v>
      </c>
      <c r="S108" s="30"/>
      <c r="T108" s="79">
        <v>6624000</v>
      </c>
      <c r="U108" s="30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79">
        <v>6335000</v>
      </c>
      <c r="BB108" s="30"/>
      <c r="BI108" s="94">
        <v>6496000</v>
      </c>
    </row>
    <row r="109" spans="1:15" ht="15.75">
      <c r="A109" s="18" t="s">
        <v>229</v>
      </c>
      <c r="B109" s="34"/>
      <c r="C109" s="34"/>
      <c r="E109" s="41"/>
      <c r="F109" s="34"/>
      <c r="G109" s="80"/>
      <c r="H109" s="34"/>
      <c r="I109" s="53"/>
      <c r="J109" s="34"/>
      <c r="K109" s="53"/>
      <c r="L109" s="34"/>
      <c r="M109" s="53"/>
      <c r="N109" s="53"/>
      <c r="O109" s="53"/>
    </row>
    <row r="110" spans="1:15" ht="15.75">
      <c r="A110" s="34"/>
      <c r="B110" s="34"/>
      <c r="C110" s="34"/>
      <c r="D110" s="81" t="s">
        <v>12</v>
      </c>
      <c r="E110" s="18" t="s">
        <v>12</v>
      </c>
      <c r="F110" s="34"/>
      <c r="G110" s="80"/>
      <c r="H110" s="34"/>
      <c r="I110" s="53"/>
      <c r="J110" s="34"/>
      <c r="K110" s="53"/>
      <c r="L110" s="34"/>
      <c r="M110" s="53"/>
      <c r="N110" s="53"/>
      <c r="O110" s="53"/>
    </row>
    <row r="111" spans="1:54" s="20" customFormat="1" ht="15.75">
      <c r="A111" s="82" t="s">
        <v>0</v>
      </c>
      <c r="B111" s="18" t="s">
        <v>89</v>
      </c>
      <c r="C111" s="19"/>
      <c r="F111" s="21"/>
      <c r="G111" s="22"/>
      <c r="H111" s="21"/>
      <c r="I111" s="23"/>
      <c r="J111" s="21"/>
      <c r="K111" s="23"/>
      <c r="L111" s="21"/>
      <c r="M111" s="23"/>
      <c r="N111" s="23"/>
      <c r="O111" s="23"/>
      <c r="P111" s="21"/>
      <c r="Q111" s="23"/>
      <c r="R111" s="24"/>
      <c r="S111" s="83"/>
      <c r="U111" s="84"/>
      <c r="BB111" s="84"/>
    </row>
    <row r="112" spans="2:54" s="20" customFormat="1" ht="15.75">
      <c r="B112" s="18" t="s">
        <v>210</v>
      </c>
      <c r="C112" s="19"/>
      <c r="F112" s="21"/>
      <c r="G112" s="22"/>
      <c r="H112" s="21"/>
      <c r="I112" s="23"/>
      <c r="J112" s="21"/>
      <c r="K112" s="23"/>
      <c r="L112" s="21"/>
      <c r="M112" s="23"/>
      <c r="N112" s="23"/>
      <c r="O112" s="23"/>
      <c r="P112" s="21"/>
      <c r="Q112" s="23"/>
      <c r="R112" s="24"/>
      <c r="S112" s="83"/>
      <c r="U112" s="84"/>
      <c r="BB112" s="84"/>
    </row>
    <row r="113" spans="2:54" s="20" customFormat="1" ht="15.75">
      <c r="B113" s="18" t="s">
        <v>36</v>
      </c>
      <c r="C113" s="19"/>
      <c r="F113" s="21"/>
      <c r="G113" s="22"/>
      <c r="H113" s="21"/>
      <c r="I113" s="23"/>
      <c r="J113" s="21"/>
      <c r="K113" s="23"/>
      <c r="L113" s="21"/>
      <c r="M113" s="23"/>
      <c r="N113" s="23"/>
      <c r="O113" s="23"/>
      <c r="P113" s="21"/>
      <c r="Q113" s="23"/>
      <c r="R113" s="24"/>
      <c r="S113" s="83"/>
      <c r="U113" s="84"/>
      <c r="BB113" s="84"/>
    </row>
    <row r="114" spans="1:54" s="20" customFormat="1" ht="15.75">
      <c r="A114" s="82"/>
      <c r="B114" s="18" t="s">
        <v>211</v>
      </c>
      <c r="C114" s="19"/>
      <c r="F114" s="21"/>
      <c r="G114" s="22"/>
      <c r="H114" s="21"/>
      <c r="I114" s="23"/>
      <c r="J114" s="21"/>
      <c r="K114" s="23"/>
      <c r="L114" s="21"/>
      <c r="M114" s="23"/>
      <c r="N114" s="23"/>
      <c r="O114" s="23"/>
      <c r="P114" s="21"/>
      <c r="Q114" s="23"/>
      <c r="R114" s="24"/>
      <c r="S114" s="83"/>
      <c r="U114" s="84"/>
      <c r="BB114" s="84"/>
    </row>
    <row r="115" spans="1:54" s="20" customFormat="1" ht="15.75">
      <c r="A115" s="82" t="s">
        <v>1</v>
      </c>
      <c r="B115" s="18" t="s">
        <v>93</v>
      </c>
      <c r="C115" s="19"/>
      <c r="F115" s="21"/>
      <c r="G115" s="22"/>
      <c r="H115" s="21"/>
      <c r="I115" s="23"/>
      <c r="J115" s="21"/>
      <c r="K115" s="23"/>
      <c r="L115" s="21"/>
      <c r="M115" s="23"/>
      <c r="N115" s="23"/>
      <c r="O115" s="23"/>
      <c r="P115" s="21"/>
      <c r="Q115" s="23"/>
      <c r="R115" s="24"/>
      <c r="S115" s="83"/>
      <c r="U115" s="84"/>
      <c r="BB115" s="84"/>
    </row>
    <row r="116" spans="1:54" s="20" customFormat="1" ht="15.75">
      <c r="A116" s="82" t="s">
        <v>5</v>
      </c>
      <c r="B116" s="18" t="s">
        <v>92</v>
      </c>
      <c r="C116" s="19"/>
      <c r="F116" s="21"/>
      <c r="G116" s="22"/>
      <c r="H116" s="21"/>
      <c r="I116" s="23"/>
      <c r="J116" s="21"/>
      <c r="K116" s="23"/>
      <c r="L116" s="21"/>
      <c r="M116" s="23"/>
      <c r="N116" s="23"/>
      <c r="O116" s="23"/>
      <c r="P116" s="21"/>
      <c r="Q116" s="23"/>
      <c r="R116" s="24"/>
      <c r="S116" s="83"/>
      <c r="U116" s="84"/>
      <c r="BB116" s="84"/>
    </row>
    <row r="117" spans="1:54" s="20" customFormat="1" ht="15.75">
      <c r="A117" s="82" t="s">
        <v>6</v>
      </c>
      <c r="B117" s="18" t="s">
        <v>88</v>
      </c>
      <c r="C117" s="19"/>
      <c r="F117" s="21"/>
      <c r="G117" s="22"/>
      <c r="H117" s="21"/>
      <c r="I117" s="23"/>
      <c r="J117" s="21"/>
      <c r="K117" s="23"/>
      <c r="L117" s="21"/>
      <c r="M117" s="23"/>
      <c r="N117" s="23"/>
      <c r="O117" s="23"/>
      <c r="P117" s="21"/>
      <c r="Q117" s="23"/>
      <c r="R117" s="24"/>
      <c r="S117" s="83"/>
      <c r="U117" s="84"/>
      <c r="BB117" s="84"/>
    </row>
    <row r="118" spans="1:54" s="20" customFormat="1" ht="15.75">
      <c r="A118" s="82" t="s">
        <v>7</v>
      </c>
      <c r="B118" s="18" t="s">
        <v>86</v>
      </c>
      <c r="C118" s="19"/>
      <c r="F118" s="21"/>
      <c r="G118" s="22"/>
      <c r="H118" s="21"/>
      <c r="I118" s="23"/>
      <c r="J118" s="21"/>
      <c r="K118" s="23"/>
      <c r="L118" s="21"/>
      <c r="M118" s="23"/>
      <c r="N118" s="23"/>
      <c r="O118" s="23"/>
      <c r="P118" s="21"/>
      <c r="Q118" s="23"/>
      <c r="R118" s="24"/>
      <c r="S118" s="83"/>
      <c r="U118" s="84"/>
      <c r="BB118" s="84"/>
    </row>
    <row r="119" spans="1:54" s="20" customFormat="1" ht="15.75">
      <c r="A119" s="82"/>
      <c r="B119" s="18" t="s">
        <v>37</v>
      </c>
      <c r="C119" s="19"/>
      <c r="F119" s="21"/>
      <c r="G119" s="22"/>
      <c r="H119" s="21"/>
      <c r="I119" s="23"/>
      <c r="J119" s="21"/>
      <c r="K119" s="23"/>
      <c r="L119" s="21"/>
      <c r="M119" s="23"/>
      <c r="N119" s="23"/>
      <c r="O119" s="23"/>
      <c r="P119" s="21"/>
      <c r="Q119" s="23"/>
      <c r="R119" s="24"/>
      <c r="S119" s="83"/>
      <c r="U119" s="84"/>
      <c r="BB119" s="84"/>
    </row>
    <row r="120" spans="1:54" s="20" customFormat="1" ht="15.75">
      <c r="A120" s="82" t="s">
        <v>8</v>
      </c>
      <c r="B120" s="18" t="s">
        <v>87</v>
      </c>
      <c r="C120" s="19"/>
      <c r="F120" s="21"/>
      <c r="G120" s="22"/>
      <c r="H120" s="21"/>
      <c r="I120" s="23"/>
      <c r="J120" s="21"/>
      <c r="K120" s="23"/>
      <c r="L120" s="21"/>
      <c r="M120" s="23"/>
      <c r="N120" s="23"/>
      <c r="O120" s="23"/>
      <c r="P120" s="21"/>
      <c r="Q120" s="23"/>
      <c r="R120" s="24"/>
      <c r="S120" s="83"/>
      <c r="U120" s="84"/>
      <c r="BB120" s="84"/>
    </row>
    <row r="121" spans="2:54" s="20" customFormat="1" ht="15.75">
      <c r="B121" s="18" t="s">
        <v>38</v>
      </c>
      <c r="C121" s="19"/>
      <c r="F121" s="21"/>
      <c r="G121" s="22"/>
      <c r="H121" s="21"/>
      <c r="I121" s="23"/>
      <c r="J121" s="21"/>
      <c r="K121" s="23"/>
      <c r="L121" s="21"/>
      <c r="M121" s="23"/>
      <c r="N121" s="23"/>
      <c r="O121" s="23"/>
      <c r="P121" s="21"/>
      <c r="Q121" s="23"/>
      <c r="R121" s="24"/>
      <c r="S121" s="83"/>
      <c r="U121" s="84"/>
      <c r="BB121" s="84"/>
    </row>
    <row r="122" spans="1:54" s="20" customFormat="1" ht="15.75">
      <c r="A122" s="82" t="s">
        <v>9</v>
      </c>
      <c r="B122" s="85" t="s">
        <v>91</v>
      </c>
      <c r="C122" s="19"/>
      <c r="F122" s="21"/>
      <c r="G122" s="22"/>
      <c r="H122" s="21"/>
      <c r="I122" s="23"/>
      <c r="J122" s="21"/>
      <c r="K122" s="23"/>
      <c r="L122" s="21"/>
      <c r="M122" s="23"/>
      <c r="N122" s="23"/>
      <c r="O122" s="23"/>
      <c r="P122" s="21"/>
      <c r="Q122" s="23"/>
      <c r="R122" s="24"/>
      <c r="S122" s="83"/>
      <c r="U122" s="84"/>
      <c r="BB122" s="84"/>
    </row>
    <row r="123" spans="1:54" s="20" customFormat="1" ht="15.75">
      <c r="A123" s="82" t="s">
        <v>10</v>
      </c>
      <c r="B123" s="85" t="s">
        <v>90</v>
      </c>
      <c r="C123" s="19"/>
      <c r="F123" s="21"/>
      <c r="G123" s="22"/>
      <c r="H123" s="21"/>
      <c r="I123" s="23"/>
      <c r="J123" s="21"/>
      <c r="K123" s="23"/>
      <c r="L123" s="21"/>
      <c r="M123" s="23"/>
      <c r="N123" s="23"/>
      <c r="O123" s="23"/>
      <c r="P123" s="21"/>
      <c r="Q123" s="23"/>
      <c r="R123" s="24"/>
      <c r="S123" s="83"/>
      <c r="U123" s="84"/>
      <c r="BB123" s="84"/>
    </row>
    <row r="124" spans="1:54" s="20" customFormat="1" ht="15.75">
      <c r="A124" s="82"/>
      <c r="B124" s="85" t="s">
        <v>63</v>
      </c>
      <c r="C124" s="19"/>
      <c r="F124" s="21"/>
      <c r="G124" s="22"/>
      <c r="H124" s="21"/>
      <c r="I124" s="23"/>
      <c r="J124" s="21"/>
      <c r="K124" s="23"/>
      <c r="L124" s="21"/>
      <c r="M124" s="23"/>
      <c r="N124" s="23"/>
      <c r="O124" s="23"/>
      <c r="P124" s="21"/>
      <c r="Q124" s="23"/>
      <c r="R124" s="24"/>
      <c r="S124" s="83"/>
      <c r="U124" s="84"/>
      <c r="BB124" s="84"/>
    </row>
    <row r="125" spans="1:54" s="20" customFormat="1" ht="15.75">
      <c r="A125" s="82"/>
      <c r="B125" s="18" t="s">
        <v>35</v>
      </c>
      <c r="C125" s="19"/>
      <c r="F125" s="21"/>
      <c r="G125" s="22"/>
      <c r="H125" s="21"/>
      <c r="I125" s="23"/>
      <c r="J125" s="21"/>
      <c r="K125" s="23"/>
      <c r="L125" s="21"/>
      <c r="M125" s="23"/>
      <c r="N125" s="23"/>
      <c r="O125" s="23"/>
      <c r="P125" s="21"/>
      <c r="Q125" s="23"/>
      <c r="R125" s="24"/>
      <c r="S125" s="83"/>
      <c r="U125" s="84"/>
      <c r="BB125" s="84"/>
    </row>
    <row r="126" spans="1:54" s="20" customFormat="1" ht="15.75">
      <c r="A126" s="82"/>
      <c r="B126" s="18"/>
      <c r="C126" s="19"/>
      <c r="F126" s="21"/>
      <c r="G126" s="22"/>
      <c r="H126" s="21"/>
      <c r="I126" s="23"/>
      <c r="J126" s="21"/>
      <c r="K126" s="23"/>
      <c r="L126" s="21"/>
      <c r="M126" s="23"/>
      <c r="N126" s="23"/>
      <c r="O126" s="23"/>
      <c r="P126" s="21"/>
      <c r="Q126" s="23"/>
      <c r="R126" s="24"/>
      <c r="S126" s="83"/>
      <c r="U126" s="84"/>
      <c r="BB126" s="84"/>
    </row>
    <row r="127" spans="1:54" s="20" customFormat="1" ht="15.75">
      <c r="A127" s="18" t="s">
        <v>212</v>
      </c>
      <c r="B127" s="19"/>
      <c r="C127" s="19"/>
      <c r="D127" s="86"/>
      <c r="F127" s="21"/>
      <c r="G127" s="22"/>
      <c r="H127" s="21"/>
      <c r="I127" s="23"/>
      <c r="J127" s="21"/>
      <c r="K127" s="23"/>
      <c r="L127" s="21"/>
      <c r="M127" s="23"/>
      <c r="N127" s="23"/>
      <c r="O127" s="23"/>
      <c r="P127" s="21"/>
      <c r="Q127" s="23"/>
      <c r="R127" s="24"/>
      <c r="S127" s="83"/>
      <c r="U127" s="84"/>
      <c r="BB127" s="84"/>
    </row>
    <row r="128" spans="1:54" s="20" customFormat="1" ht="18">
      <c r="A128" s="18" t="s">
        <v>39</v>
      </c>
      <c r="B128" s="19"/>
      <c r="C128" s="19"/>
      <c r="D128" s="87"/>
      <c r="F128" s="21"/>
      <c r="G128" s="22"/>
      <c r="H128" s="21"/>
      <c r="I128" s="23"/>
      <c r="J128" s="21"/>
      <c r="K128" s="23"/>
      <c r="L128" s="21"/>
      <c r="M128" s="23"/>
      <c r="N128" s="23"/>
      <c r="O128" s="23"/>
      <c r="P128" s="21"/>
      <c r="Q128" s="23"/>
      <c r="R128" s="24"/>
      <c r="S128" s="83"/>
      <c r="U128" s="84"/>
      <c r="BB128" s="84"/>
    </row>
    <row r="129" spans="1:54" s="20" customFormat="1" ht="18">
      <c r="A129" s="18" t="s">
        <v>40</v>
      </c>
      <c r="B129" s="19"/>
      <c r="C129" s="19"/>
      <c r="D129" s="87"/>
      <c r="F129" s="21"/>
      <c r="G129" s="22"/>
      <c r="H129" s="21"/>
      <c r="I129" s="23"/>
      <c r="J129" s="21"/>
      <c r="K129" s="23"/>
      <c r="L129" s="21"/>
      <c r="M129" s="23"/>
      <c r="N129" s="23"/>
      <c r="O129" s="23"/>
      <c r="P129" s="21"/>
      <c r="Q129" s="23"/>
      <c r="R129" s="24"/>
      <c r="S129" s="83"/>
      <c r="U129" s="84"/>
      <c r="BB129" s="84"/>
    </row>
    <row r="130" spans="1:54" s="20" customFormat="1" ht="18">
      <c r="A130" s="18" t="s">
        <v>213</v>
      </c>
      <c r="B130" s="19"/>
      <c r="C130" s="19"/>
      <c r="D130" s="87"/>
      <c r="F130" s="21"/>
      <c r="G130" s="22"/>
      <c r="H130" s="21"/>
      <c r="I130" s="23"/>
      <c r="J130" s="21"/>
      <c r="K130" s="23"/>
      <c r="L130" s="21"/>
      <c r="M130" s="23"/>
      <c r="N130" s="23"/>
      <c r="O130" s="23"/>
      <c r="P130" s="21"/>
      <c r="Q130" s="23"/>
      <c r="R130" s="24"/>
      <c r="S130" s="83"/>
      <c r="U130" s="84"/>
      <c r="BB130" s="84"/>
    </row>
    <row r="131" spans="1:54" s="20" customFormat="1" ht="18">
      <c r="A131" s="18" t="s">
        <v>41</v>
      </c>
      <c r="B131" s="19"/>
      <c r="C131" s="19"/>
      <c r="D131" s="87"/>
      <c r="F131" s="21"/>
      <c r="G131" s="22"/>
      <c r="H131" s="21"/>
      <c r="I131" s="23"/>
      <c r="J131" s="21"/>
      <c r="K131" s="23"/>
      <c r="L131" s="21"/>
      <c r="M131" s="23"/>
      <c r="N131" s="23"/>
      <c r="O131" s="23"/>
      <c r="P131" s="21"/>
      <c r="Q131" s="23"/>
      <c r="R131" s="24"/>
      <c r="S131" s="83"/>
      <c r="U131" s="84"/>
      <c r="BB131" s="84"/>
    </row>
    <row r="132" spans="1:54" s="20" customFormat="1" ht="18">
      <c r="A132" s="18" t="s">
        <v>42</v>
      </c>
      <c r="B132" s="19"/>
      <c r="C132" s="19"/>
      <c r="D132" s="87"/>
      <c r="F132" s="21"/>
      <c r="G132" s="22"/>
      <c r="H132" s="21"/>
      <c r="I132" s="23"/>
      <c r="J132" s="21"/>
      <c r="K132" s="23"/>
      <c r="L132" s="21"/>
      <c r="M132" s="23"/>
      <c r="N132" s="23"/>
      <c r="O132" s="23"/>
      <c r="P132" s="21"/>
      <c r="Q132" s="23"/>
      <c r="R132" s="24"/>
      <c r="S132" s="83"/>
      <c r="U132" s="84"/>
      <c r="BB132" s="84"/>
    </row>
    <row r="133" spans="1:54" s="20" customFormat="1" ht="18">
      <c r="A133" s="18"/>
      <c r="B133" s="19"/>
      <c r="C133" s="19"/>
      <c r="D133" s="87"/>
      <c r="F133" s="21"/>
      <c r="G133" s="22"/>
      <c r="H133" s="21"/>
      <c r="I133" s="23"/>
      <c r="J133" s="21"/>
      <c r="K133" s="23"/>
      <c r="L133" s="21"/>
      <c r="M133" s="23"/>
      <c r="N133" s="23"/>
      <c r="O133" s="23"/>
      <c r="P133" s="21"/>
      <c r="Q133" s="23"/>
      <c r="R133" s="24"/>
      <c r="S133" s="83"/>
      <c r="U133" s="84"/>
      <c r="BB133" s="84"/>
    </row>
    <row r="134" spans="1:54" s="20" customFormat="1" ht="18">
      <c r="A134" s="18" t="s">
        <v>43</v>
      </c>
      <c r="B134" s="19"/>
      <c r="C134" s="19"/>
      <c r="D134" s="87"/>
      <c r="F134" s="21"/>
      <c r="G134" s="22"/>
      <c r="H134" s="21"/>
      <c r="I134" s="23"/>
      <c r="J134" s="21"/>
      <c r="K134" s="23"/>
      <c r="L134" s="21"/>
      <c r="M134" s="23"/>
      <c r="N134" s="23"/>
      <c r="O134" s="23"/>
      <c r="P134" s="21"/>
      <c r="Q134" s="23"/>
      <c r="R134" s="24"/>
      <c r="S134" s="83"/>
      <c r="U134" s="84"/>
      <c r="BB134" s="84"/>
    </row>
    <row r="135" spans="1:54" s="20" customFormat="1" ht="18">
      <c r="A135" s="18" t="s">
        <v>214</v>
      </c>
      <c r="B135" s="19"/>
      <c r="C135" s="19"/>
      <c r="D135" s="87"/>
      <c r="F135" s="21"/>
      <c r="G135" s="22"/>
      <c r="H135" s="21"/>
      <c r="I135" s="23"/>
      <c r="J135" s="21"/>
      <c r="K135" s="23"/>
      <c r="L135" s="21"/>
      <c r="M135" s="23"/>
      <c r="N135" s="23"/>
      <c r="O135" s="23"/>
      <c r="P135" s="21"/>
      <c r="Q135" s="23"/>
      <c r="R135" s="24"/>
      <c r="S135" s="83"/>
      <c r="U135" s="84"/>
      <c r="BB135" s="84"/>
    </row>
    <row r="136" spans="1:54" s="20" customFormat="1" ht="18">
      <c r="A136" s="18" t="s">
        <v>44</v>
      </c>
      <c r="B136" s="19"/>
      <c r="C136" s="19"/>
      <c r="D136" s="87"/>
      <c r="F136" s="21"/>
      <c r="G136" s="22"/>
      <c r="H136" s="21"/>
      <c r="I136" s="23"/>
      <c r="J136" s="21"/>
      <c r="K136" s="23"/>
      <c r="L136" s="21"/>
      <c r="M136" s="23"/>
      <c r="N136" s="23"/>
      <c r="O136" s="23"/>
      <c r="P136" s="21"/>
      <c r="Q136" s="23"/>
      <c r="R136" s="24"/>
      <c r="S136" s="83"/>
      <c r="U136" s="84"/>
      <c r="BB136" s="84"/>
    </row>
    <row r="137" spans="1:54" s="20" customFormat="1" ht="18">
      <c r="A137" s="18" t="s">
        <v>45</v>
      </c>
      <c r="B137" s="19"/>
      <c r="C137" s="19"/>
      <c r="D137" s="87"/>
      <c r="F137" s="21"/>
      <c r="G137" s="22"/>
      <c r="H137" s="21"/>
      <c r="I137" s="23"/>
      <c r="J137" s="21"/>
      <c r="K137" s="23"/>
      <c r="L137" s="21"/>
      <c r="M137" s="23"/>
      <c r="N137" s="23"/>
      <c r="O137" s="23"/>
      <c r="P137" s="21"/>
      <c r="Q137" s="23"/>
      <c r="R137" s="24"/>
      <c r="S137" s="83"/>
      <c r="U137" s="84"/>
      <c r="BB137" s="84"/>
    </row>
    <row r="138" spans="1:54" s="20" customFormat="1" ht="18">
      <c r="A138" s="18"/>
      <c r="B138" s="19"/>
      <c r="C138" s="19"/>
      <c r="D138" s="87"/>
      <c r="F138" s="21"/>
      <c r="G138" s="22"/>
      <c r="H138" s="21"/>
      <c r="I138" s="23"/>
      <c r="J138" s="21"/>
      <c r="K138" s="23"/>
      <c r="L138" s="21"/>
      <c r="M138" s="23"/>
      <c r="N138" s="23"/>
      <c r="O138" s="23"/>
      <c r="P138" s="21"/>
      <c r="Q138" s="23"/>
      <c r="R138" s="24"/>
      <c r="S138" s="83"/>
      <c r="U138" s="84"/>
      <c r="BB138" s="84"/>
    </row>
    <row r="139" spans="1:54" s="20" customFormat="1" ht="18">
      <c r="A139" s="18" t="s">
        <v>215</v>
      </c>
      <c r="B139" s="19"/>
      <c r="C139" s="19"/>
      <c r="D139" s="87"/>
      <c r="F139" s="21"/>
      <c r="G139" s="22"/>
      <c r="H139" s="21"/>
      <c r="I139" s="23"/>
      <c r="J139" s="21"/>
      <c r="K139" s="23"/>
      <c r="L139" s="21"/>
      <c r="M139" s="23"/>
      <c r="N139" s="23"/>
      <c r="O139" s="23"/>
      <c r="P139" s="21"/>
      <c r="Q139" s="23"/>
      <c r="R139" s="24"/>
      <c r="S139" s="83"/>
      <c r="U139" s="84"/>
      <c r="BB139" s="84"/>
    </row>
    <row r="140" spans="1:54" s="20" customFormat="1" ht="18">
      <c r="A140" s="18" t="s">
        <v>231</v>
      </c>
      <c r="B140" s="19"/>
      <c r="C140" s="19"/>
      <c r="D140" s="87"/>
      <c r="F140" s="21"/>
      <c r="G140" s="22"/>
      <c r="H140" s="21"/>
      <c r="I140" s="23"/>
      <c r="J140" s="21"/>
      <c r="K140" s="23"/>
      <c r="L140" s="21"/>
      <c r="M140" s="23"/>
      <c r="N140" s="23"/>
      <c r="O140" s="23"/>
      <c r="P140" s="21"/>
      <c r="Q140" s="23"/>
      <c r="R140" s="24"/>
      <c r="S140" s="83"/>
      <c r="U140" s="84"/>
      <c r="BB140" s="84"/>
    </row>
    <row r="141" spans="1:54" s="20" customFormat="1" ht="18">
      <c r="A141" s="18"/>
      <c r="B141" s="19"/>
      <c r="C141" s="19"/>
      <c r="D141" s="87"/>
      <c r="F141" s="21"/>
      <c r="G141" s="22"/>
      <c r="H141" s="21"/>
      <c r="I141" s="23"/>
      <c r="J141" s="21"/>
      <c r="K141" s="23"/>
      <c r="L141" s="21"/>
      <c r="M141" s="23"/>
      <c r="N141" s="23"/>
      <c r="O141" s="23"/>
      <c r="P141" s="21"/>
      <c r="Q141" s="23"/>
      <c r="R141" s="24"/>
      <c r="S141" s="83"/>
      <c r="U141" s="84"/>
      <c r="BB141" s="84"/>
    </row>
    <row r="142" spans="1:54" s="20" customFormat="1" ht="18">
      <c r="A142" s="18"/>
      <c r="B142" s="19"/>
      <c r="C142" s="19"/>
      <c r="D142" s="87"/>
      <c r="E142" s="18"/>
      <c r="F142" s="21"/>
      <c r="G142" s="22"/>
      <c r="H142" s="21"/>
      <c r="I142" s="23"/>
      <c r="J142" s="21"/>
      <c r="K142" s="23"/>
      <c r="L142" s="21"/>
      <c r="M142" s="23"/>
      <c r="N142" s="23"/>
      <c r="O142" s="23"/>
      <c r="P142" s="21"/>
      <c r="Q142" s="23"/>
      <c r="R142" s="24"/>
      <c r="S142" s="83"/>
      <c r="U142" s="84"/>
      <c r="BB142" s="84"/>
    </row>
    <row r="143" spans="1:54" s="20" customFormat="1" ht="18">
      <c r="A143" s="88" t="s">
        <v>94</v>
      </c>
      <c r="B143" s="19"/>
      <c r="C143" s="19"/>
      <c r="D143" s="87"/>
      <c r="E143" s="18"/>
      <c r="F143" s="21"/>
      <c r="G143" s="22"/>
      <c r="H143" s="21"/>
      <c r="I143" s="23"/>
      <c r="J143" s="21"/>
      <c r="K143" s="23"/>
      <c r="L143" s="21"/>
      <c r="M143" s="23"/>
      <c r="N143" s="23"/>
      <c r="O143" s="23"/>
      <c r="P143" s="21"/>
      <c r="Q143" s="23"/>
      <c r="R143" s="24"/>
      <c r="S143" s="83"/>
      <c r="U143" s="84"/>
      <c r="BB143" s="84"/>
    </row>
    <row r="144" spans="1:54" s="20" customFormat="1" ht="15.75">
      <c r="A144" s="89"/>
      <c r="B144" s="19"/>
      <c r="C144" s="19"/>
      <c r="D144" s="86"/>
      <c r="E144" s="86"/>
      <c r="F144" s="21"/>
      <c r="G144" s="22"/>
      <c r="H144" s="21"/>
      <c r="I144" s="23"/>
      <c r="J144" s="21"/>
      <c r="K144" s="23"/>
      <c r="L144" s="21"/>
      <c r="M144" s="23"/>
      <c r="N144" s="23"/>
      <c r="O144" s="23"/>
      <c r="P144" s="21"/>
      <c r="Q144" s="23"/>
      <c r="R144" s="24"/>
      <c r="S144" s="83"/>
      <c r="U144" s="84"/>
      <c r="BB144" s="84"/>
    </row>
    <row r="145" spans="1:54" s="20" customFormat="1" ht="15.75">
      <c r="A145" s="82" t="s">
        <v>11</v>
      </c>
      <c r="B145" s="18" t="s">
        <v>119</v>
      </c>
      <c r="E145" s="21"/>
      <c r="F145" s="22"/>
      <c r="G145" s="21"/>
      <c r="H145" s="23"/>
      <c r="I145" s="21"/>
      <c r="J145" s="23"/>
      <c r="K145" s="21"/>
      <c r="L145" s="23"/>
      <c r="M145" s="21"/>
      <c r="N145" s="21"/>
      <c r="O145" s="21"/>
      <c r="P145" s="23"/>
      <c r="Q145" s="24"/>
      <c r="R145" s="83"/>
      <c r="T145" s="84"/>
      <c r="BB145" s="84"/>
    </row>
    <row r="146" spans="1:54" s="20" customFormat="1" ht="15.75">
      <c r="A146" s="82" t="s">
        <v>17</v>
      </c>
      <c r="B146" s="18" t="s">
        <v>216</v>
      </c>
      <c r="C146" s="19"/>
      <c r="F146" s="21"/>
      <c r="G146" s="22"/>
      <c r="H146" s="21"/>
      <c r="I146" s="23"/>
      <c r="J146" s="21"/>
      <c r="K146" s="23"/>
      <c r="L146" s="21"/>
      <c r="M146" s="23"/>
      <c r="N146" s="23"/>
      <c r="O146" s="23"/>
      <c r="P146" s="21"/>
      <c r="Q146" s="23"/>
      <c r="R146" s="24"/>
      <c r="S146" s="83"/>
      <c r="U146" s="84"/>
      <c r="BB146" s="84"/>
    </row>
    <row r="147" spans="1:54" s="20" customFormat="1" ht="15.75">
      <c r="A147" s="82" t="s">
        <v>15</v>
      </c>
      <c r="B147" s="18" t="s">
        <v>234</v>
      </c>
      <c r="C147" s="19"/>
      <c r="F147" s="21"/>
      <c r="G147" s="22"/>
      <c r="H147" s="21"/>
      <c r="I147" s="23"/>
      <c r="J147" s="21"/>
      <c r="K147" s="23"/>
      <c r="L147" s="21"/>
      <c r="M147" s="23"/>
      <c r="N147" s="23"/>
      <c r="O147" s="23"/>
      <c r="P147" s="21"/>
      <c r="Q147" s="23"/>
      <c r="R147" s="24"/>
      <c r="S147" s="83"/>
      <c r="U147" s="84"/>
      <c r="BB147" s="84"/>
    </row>
    <row r="148" spans="1:54" s="20" customFormat="1" ht="15.75">
      <c r="A148" s="82" t="s">
        <v>16</v>
      </c>
      <c r="B148" s="18" t="s">
        <v>217</v>
      </c>
      <c r="C148" s="19"/>
      <c r="F148" s="21"/>
      <c r="G148" s="22"/>
      <c r="H148" s="21"/>
      <c r="I148" s="23"/>
      <c r="J148" s="21"/>
      <c r="K148" s="23"/>
      <c r="L148" s="21"/>
      <c r="M148" s="23"/>
      <c r="N148" s="23"/>
      <c r="O148" s="23"/>
      <c r="P148" s="21"/>
      <c r="Q148" s="23"/>
      <c r="R148" s="24"/>
      <c r="S148" s="83"/>
      <c r="U148" s="84"/>
      <c r="BB148" s="84"/>
    </row>
    <row r="149" spans="1:54" s="20" customFormat="1" ht="15.75">
      <c r="A149" s="82" t="s">
        <v>21</v>
      </c>
      <c r="B149" s="18" t="s">
        <v>218</v>
      </c>
      <c r="C149" s="19"/>
      <c r="F149" s="21"/>
      <c r="G149" s="22"/>
      <c r="H149" s="21"/>
      <c r="I149" s="23"/>
      <c r="J149" s="21"/>
      <c r="K149" s="23"/>
      <c r="L149" s="21"/>
      <c r="M149" s="23"/>
      <c r="N149" s="23"/>
      <c r="O149" s="23"/>
      <c r="P149" s="21"/>
      <c r="Q149" s="23"/>
      <c r="R149" s="24"/>
      <c r="S149" s="83"/>
      <c r="U149" s="84"/>
      <c r="BB149" s="84"/>
    </row>
    <row r="150" spans="1:54" s="20" customFormat="1" ht="15.75">
      <c r="A150" s="82" t="s">
        <v>23</v>
      </c>
      <c r="B150" s="18" t="s">
        <v>219</v>
      </c>
      <c r="C150" s="19"/>
      <c r="F150" s="21"/>
      <c r="G150" s="22"/>
      <c r="H150" s="21"/>
      <c r="I150" s="23"/>
      <c r="J150" s="21"/>
      <c r="K150" s="23"/>
      <c r="L150" s="21"/>
      <c r="M150" s="23"/>
      <c r="N150" s="23"/>
      <c r="O150" s="23"/>
      <c r="P150" s="21"/>
      <c r="Q150" s="23"/>
      <c r="R150" s="24"/>
      <c r="S150" s="83"/>
      <c r="U150" s="84"/>
      <c r="BB150" s="84"/>
    </row>
    <row r="151" spans="1:54" s="20" customFormat="1" ht="15.75">
      <c r="A151" s="82" t="s">
        <v>25</v>
      </c>
      <c r="B151" s="18" t="s">
        <v>220</v>
      </c>
      <c r="C151" s="19"/>
      <c r="F151" s="21"/>
      <c r="G151" s="22"/>
      <c r="H151" s="21"/>
      <c r="I151" s="23"/>
      <c r="J151" s="21"/>
      <c r="K151" s="23"/>
      <c r="L151" s="21"/>
      <c r="M151" s="23"/>
      <c r="N151" s="23"/>
      <c r="O151" s="23"/>
      <c r="P151" s="21"/>
      <c r="Q151" s="23"/>
      <c r="R151" s="24"/>
      <c r="S151" s="83"/>
      <c r="U151" s="84"/>
      <c r="BB151" s="84"/>
    </row>
    <row r="152" spans="1:54" s="20" customFormat="1" ht="15.75">
      <c r="A152" s="82" t="s">
        <v>26</v>
      </c>
      <c r="B152" s="18" t="s">
        <v>221</v>
      </c>
      <c r="C152" s="19"/>
      <c r="F152" s="21"/>
      <c r="G152" s="22"/>
      <c r="H152" s="21"/>
      <c r="I152" s="23"/>
      <c r="J152" s="21"/>
      <c r="K152" s="23"/>
      <c r="L152" s="21"/>
      <c r="M152" s="23"/>
      <c r="N152" s="23"/>
      <c r="O152" s="23"/>
      <c r="P152" s="21"/>
      <c r="Q152" s="23"/>
      <c r="R152" s="24"/>
      <c r="S152" s="83"/>
      <c r="U152" s="84"/>
      <c r="BB152" s="84"/>
    </row>
    <row r="153" spans="1:54" s="20" customFormat="1" ht="15.75">
      <c r="A153" s="82" t="s">
        <v>27</v>
      </c>
      <c r="B153" s="18" t="s">
        <v>222</v>
      </c>
      <c r="C153" s="19"/>
      <c r="F153" s="21"/>
      <c r="G153" s="22"/>
      <c r="H153" s="21"/>
      <c r="I153" s="23"/>
      <c r="J153" s="21"/>
      <c r="K153" s="23"/>
      <c r="L153" s="21"/>
      <c r="M153" s="23"/>
      <c r="N153" s="23"/>
      <c r="O153" s="23"/>
      <c r="P153" s="21"/>
      <c r="Q153" s="23"/>
      <c r="R153" s="24"/>
      <c r="S153" s="83"/>
      <c r="U153" s="84"/>
      <c r="BB153" s="84"/>
    </row>
    <row r="154" spans="1:54" s="20" customFormat="1" ht="15.75">
      <c r="A154" s="82" t="s">
        <v>102</v>
      </c>
      <c r="B154" s="18" t="s">
        <v>223</v>
      </c>
      <c r="C154" s="19"/>
      <c r="F154" s="21"/>
      <c r="G154" s="22"/>
      <c r="H154" s="21"/>
      <c r="I154" s="23"/>
      <c r="J154" s="21"/>
      <c r="K154" s="23"/>
      <c r="L154" s="21"/>
      <c r="M154" s="23"/>
      <c r="N154" s="23"/>
      <c r="O154" s="23"/>
      <c r="P154" s="21"/>
      <c r="Q154" s="23"/>
      <c r="R154" s="24"/>
      <c r="S154" s="83"/>
      <c r="U154" s="84"/>
      <c r="BB154" s="84"/>
    </row>
    <row r="155" spans="1:54" s="20" customFormat="1" ht="15.75">
      <c r="A155" s="82" t="s">
        <v>28</v>
      </c>
      <c r="B155" s="18" t="s">
        <v>224</v>
      </c>
      <c r="C155" s="19"/>
      <c r="F155" s="21"/>
      <c r="G155" s="22"/>
      <c r="H155" s="21"/>
      <c r="I155" s="23"/>
      <c r="J155" s="21"/>
      <c r="K155" s="23"/>
      <c r="L155" s="21"/>
      <c r="M155" s="23"/>
      <c r="N155" s="23"/>
      <c r="O155" s="23"/>
      <c r="P155" s="21"/>
      <c r="Q155" s="23"/>
      <c r="R155" s="24"/>
      <c r="S155" s="83"/>
      <c r="U155" s="84"/>
      <c r="BB155" s="84"/>
    </row>
    <row r="156" spans="1:54" s="20" customFormat="1" ht="15.75">
      <c r="A156" s="82" t="s">
        <v>29</v>
      </c>
      <c r="B156" s="18" t="s">
        <v>225</v>
      </c>
      <c r="C156" s="19"/>
      <c r="F156" s="21"/>
      <c r="G156" s="22"/>
      <c r="H156" s="21"/>
      <c r="I156" s="23"/>
      <c r="J156" s="21"/>
      <c r="K156" s="23"/>
      <c r="L156" s="21"/>
      <c r="M156" s="23"/>
      <c r="N156" s="23"/>
      <c r="O156" s="23"/>
      <c r="P156" s="21"/>
      <c r="Q156" s="23"/>
      <c r="R156" s="24"/>
      <c r="S156" s="83"/>
      <c r="U156" s="84"/>
      <c r="BB156" s="84"/>
    </row>
    <row r="157" spans="1:54" s="20" customFormat="1" ht="15.75">
      <c r="A157" s="82" t="s">
        <v>46</v>
      </c>
      <c r="B157" s="18" t="s">
        <v>226</v>
      </c>
      <c r="C157" s="19"/>
      <c r="F157" s="21"/>
      <c r="G157" s="22"/>
      <c r="H157" s="21"/>
      <c r="I157" s="23"/>
      <c r="J157" s="21"/>
      <c r="K157" s="23"/>
      <c r="L157" s="21"/>
      <c r="M157" s="23"/>
      <c r="N157" s="23"/>
      <c r="O157" s="23"/>
      <c r="P157" s="21"/>
      <c r="Q157" s="23"/>
      <c r="R157" s="24"/>
      <c r="S157" s="83"/>
      <c r="U157" s="84"/>
      <c r="BB157" s="84"/>
    </row>
    <row r="158" spans="1:54" s="20" customFormat="1" ht="15.75">
      <c r="A158" s="82" t="s">
        <v>31</v>
      </c>
      <c r="B158" s="18" t="s">
        <v>177</v>
      </c>
      <c r="C158" s="19"/>
      <c r="F158" s="21"/>
      <c r="G158" s="22"/>
      <c r="H158" s="21"/>
      <c r="I158" s="23"/>
      <c r="J158" s="21"/>
      <c r="K158" s="23"/>
      <c r="L158" s="21"/>
      <c r="M158" s="23"/>
      <c r="N158" s="23"/>
      <c r="O158" s="23"/>
      <c r="P158" s="21"/>
      <c r="Q158" s="23"/>
      <c r="R158" s="24"/>
      <c r="S158" s="83"/>
      <c r="U158" s="84"/>
      <c r="BB158" s="84"/>
    </row>
    <row r="159" spans="1:54" s="20" customFormat="1" ht="15.75">
      <c r="A159" s="82" t="s">
        <v>32</v>
      </c>
      <c r="B159" s="18" t="s">
        <v>235</v>
      </c>
      <c r="C159" s="19"/>
      <c r="F159" s="21"/>
      <c r="G159" s="22"/>
      <c r="H159" s="21"/>
      <c r="I159" s="23"/>
      <c r="J159" s="21"/>
      <c r="K159" s="23"/>
      <c r="L159" s="21"/>
      <c r="M159" s="23"/>
      <c r="N159" s="23"/>
      <c r="O159" s="23"/>
      <c r="P159" s="21"/>
      <c r="Q159" s="23"/>
      <c r="R159" s="24"/>
      <c r="S159" s="83"/>
      <c r="U159" s="84"/>
      <c r="BB159" s="84"/>
    </row>
    <row r="160" spans="1:54" s="20" customFormat="1" ht="15.75">
      <c r="A160" s="66" t="s">
        <v>95</v>
      </c>
      <c r="B160" s="18" t="s">
        <v>230</v>
      </c>
      <c r="C160" s="19"/>
      <c r="F160" s="21"/>
      <c r="G160" s="22"/>
      <c r="H160" s="21"/>
      <c r="I160" s="23"/>
      <c r="J160" s="21"/>
      <c r="K160" s="23"/>
      <c r="L160" s="21"/>
      <c r="M160" s="23"/>
      <c r="N160" s="23"/>
      <c r="O160" s="23"/>
      <c r="P160" s="21"/>
      <c r="Q160" s="23"/>
      <c r="R160" s="24"/>
      <c r="S160" s="83"/>
      <c r="U160" s="84"/>
      <c r="BB160" s="84"/>
    </row>
    <row r="161" spans="1:54" s="20" customFormat="1" ht="15.75">
      <c r="A161" s="66" t="s">
        <v>96</v>
      </c>
      <c r="B161" s="18" t="s">
        <v>227</v>
      </c>
      <c r="C161" s="19"/>
      <c r="F161" s="21"/>
      <c r="G161" s="22"/>
      <c r="H161" s="21"/>
      <c r="I161" s="23"/>
      <c r="J161" s="21"/>
      <c r="K161" s="23"/>
      <c r="L161" s="21"/>
      <c r="M161" s="23"/>
      <c r="N161" s="23"/>
      <c r="O161" s="23"/>
      <c r="P161" s="21"/>
      <c r="Q161" s="23"/>
      <c r="R161" s="24"/>
      <c r="S161" s="83"/>
      <c r="U161" s="84"/>
      <c r="BB161" s="84"/>
    </row>
    <row r="162" spans="1:54" s="20" customFormat="1" ht="15.75">
      <c r="A162" s="66" t="s">
        <v>97</v>
      </c>
      <c r="B162" s="18" t="s">
        <v>228</v>
      </c>
      <c r="C162" s="19"/>
      <c r="F162" s="21"/>
      <c r="G162" s="22"/>
      <c r="H162" s="21"/>
      <c r="I162" s="23"/>
      <c r="J162" s="21"/>
      <c r="K162" s="23"/>
      <c r="L162" s="21"/>
      <c r="M162" s="23"/>
      <c r="N162" s="23"/>
      <c r="O162" s="23"/>
      <c r="P162" s="21"/>
      <c r="Q162" s="23"/>
      <c r="R162" s="24"/>
      <c r="S162" s="83"/>
      <c r="U162" s="84"/>
      <c r="BB162" s="84"/>
    </row>
    <row r="163" spans="1:54" s="20" customFormat="1" ht="15.75">
      <c r="A163" s="66" t="s">
        <v>98</v>
      </c>
      <c r="B163" s="18" t="s">
        <v>232</v>
      </c>
      <c r="C163" s="19"/>
      <c r="F163" s="21"/>
      <c r="G163" s="22"/>
      <c r="H163" s="21"/>
      <c r="I163" s="23"/>
      <c r="J163" s="21"/>
      <c r="K163" s="23"/>
      <c r="L163" s="21"/>
      <c r="M163" s="23"/>
      <c r="N163" s="23"/>
      <c r="O163" s="23"/>
      <c r="P163" s="21"/>
      <c r="Q163" s="23"/>
      <c r="R163" s="24"/>
      <c r="S163" s="83"/>
      <c r="U163" s="84"/>
      <c r="BB163" s="84"/>
    </row>
    <row r="164" spans="1:54" s="20" customFormat="1" ht="15.75">
      <c r="A164" s="66" t="s">
        <v>99</v>
      </c>
      <c r="B164" s="18" t="s">
        <v>120</v>
      </c>
      <c r="C164" s="19"/>
      <c r="F164" s="21"/>
      <c r="G164" s="22"/>
      <c r="H164" s="21"/>
      <c r="I164" s="23"/>
      <c r="J164" s="21"/>
      <c r="K164" s="23"/>
      <c r="L164" s="21"/>
      <c r="M164" s="23"/>
      <c r="N164" s="23"/>
      <c r="O164" s="23"/>
      <c r="P164" s="21"/>
      <c r="Q164" s="23"/>
      <c r="R164" s="24"/>
      <c r="S164" s="83"/>
      <c r="U164" s="84"/>
      <c r="BB164" s="84"/>
    </row>
    <row r="165" spans="1:54" s="89" customFormat="1" ht="15.75">
      <c r="A165" s="66" t="s">
        <v>100</v>
      </c>
      <c r="B165" s="90" t="s">
        <v>208</v>
      </c>
      <c r="C165" s="19"/>
      <c r="F165" s="21"/>
      <c r="G165" s="22"/>
      <c r="H165" s="21"/>
      <c r="I165" s="23"/>
      <c r="J165" s="21"/>
      <c r="K165" s="23"/>
      <c r="L165" s="21"/>
      <c r="M165" s="23"/>
      <c r="N165" s="23"/>
      <c r="O165" s="23"/>
      <c r="P165" s="21"/>
      <c r="Q165" s="23"/>
      <c r="R165" s="91"/>
      <c r="S165" s="83"/>
      <c r="U165" s="83"/>
      <c r="BB165" s="83"/>
    </row>
    <row r="166" spans="1:54" s="20" customFormat="1" ht="15.75">
      <c r="A166" s="66" t="s">
        <v>101</v>
      </c>
      <c r="B166" s="18" t="s">
        <v>117</v>
      </c>
      <c r="C166" s="19"/>
      <c r="F166" s="21"/>
      <c r="G166" s="22"/>
      <c r="H166" s="21"/>
      <c r="I166" s="23"/>
      <c r="J166" s="21"/>
      <c r="K166" s="23"/>
      <c r="L166" s="21"/>
      <c r="M166" s="23"/>
      <c r="N166" s="23"/>
      <c r="O166" s="23"/>
      <c r="P166" s="21"/>
      <c r="Q166" s="23"/>
      <c r="R166" s="24"/>
      <c r="S166" s="83"/>
      <c r="U166" s="84"/>
      <c r="BB166" s="84"/>
    </row>
    <row r="167" spans="1:5" ht="15.75">
      <c r="A167" s="66"/>
      <c r="E167" s="41"/>
    </row>
    <row r="168" spans="1:5" ht="15.75">
      <c r="A168" s="66"/>
      <c r="E168" s="41"/>
    </row>
    <row r="169" spans="1:5" ht="15.75">
      <c r="A169" s="66"/>
      <c r="E169" s="41"/>
    </row>
    <row r="170" spans="1:5" ht="15.75">
      <c r="A170" s="66"/>
      <c r="E170" s="41"/>
    </row>
    <row r="171" ht="15.75">
      <c r="E171" s="41"/>
    </row>
    <row r="172" ht="15.75">
      <c r="E172" s="41"/>
    </row>
    <row r="173" ht="15.75">
      <c r="E173" s="41"/>
    </row>
    <row r="174" ht="15.75">
      <c r="E174" s="41"/>
    </row>
    <row r="175" ht="15.75">
      <c r="E175" s="41"/>
    </row>
    <row r="176" ht="15.75">
      <c r="E176" s="41"/>
    </row>
    <row r="177" ht="15.75">
      <c r="E177" s="41"/>
    </row>
    <row r="178" ht="15.75">
      <c r="E178" s="41"/>
    </row>
    <row r="179" ht="15.75">
      <c r="E179" s="41"/>
    </row>
    <row r="180" ht="15.75">
      <c r="E180" s="41"/>
    </row>
    <row r="181" ht="15.75">
      <c r="E181" s="41"/>
    </row>
    <row r="182" ht="15.75">
      <c r="E182" s="41"/>
    </row>
    <row r="183" ht="15.75">
      <c r="E183" s="41"/>
    </row>
    <row r="184" ht="15.75">
      <c r="E184" s="41"/>
    </row>
    <row r="185" ht="15.75">
      <c r="E185" s="41"/>
    </row>
    <row r="186" ht="15.75">
      <c r="E186" s="41"/>
    </row>
    <row r="187" ht="15.75">
      <c r="E187" s="41"/>
    </row>
    <row r="188" ht="15.75">
      <c r="E188" s="41"/>
    </row>
    <row r="189" ht="15.75">
      <c r="E189" s="41"/>
    </row>
    <row r="190" ht="15.75">
      <c r="E190" s="41"/>
    </row>
    <row r="191" ht="15.75">
      <c r="E191" s="41"/>
    </row>
    <row r="192" ht="15.75">
      <c r="E192" s="41"/>
    </row>
    <row r="193" ht="15.75">
      <c r="E193" s="41"/>
    </row>
    <row r="194" ht="15.75">
      <c r="E194" s="41"/>
    </row>
    <row r="195" ht="15.75">
      <c r="E195" s="41"/>
    </row>
    <row r="196" ht="15.75">
      <c r="E196" s="41"/>
    </row>
    <row r="197" ht="15.75">
      <c r="E197" s="41"/>
    </row>
    <row r="198" ht="15.75">
      <c r="E198" s="41"/>
    </row>
    <row r="199" ht="15.75">
      <c r="E199" s="41"/>
    </row>
    <row r="200" ht="15.75">
      <c r="E200" s="41"/>
    </row>
    <row r="201" ht="15.75">
      <c r="E201" s="41"/>
    </row>
    <row r="202" ht="15.75">
      <c r="E202" s="41"/>
    </row>
    <row r="203" ht="15.75">
      <c r="E203" s="41"/>
    </row>
    <row r="204" ht="15.75">
      <c r="E204" s="41"/>
    </row>
    <row r="205" ht="15.75">
      <c r="E205" s="41"/>
    </row>
    <row r="206" ht="15.75">
      <c r="E206" s="41"/>
    </row>
    <row r="207" ht="15.75">
      <c r="E207" s="41"/>
    </row>
    <row r="208" ht="15.75">
      <c r="E208" s="41"/>
    </row>
    <row r="209" ht="15.75">
      <c r="E209" s="41"/>
    </row>
    <row r="210" ht="15.75">
      <c r="E210" s="41"/>
    </row>
    <row r="211" ht="15.75">
      <c r="E211" s="41"/>
    </row>
    <row r="212" ht="15.75">
      <c r="E212" s="41"/>
    </row>
    <row r="213" ht="15.75">
      <c r="E213" s="41"/>
    </row>
    <row r="214" ht="15.75">
      <c r="E214" s="41"/>
    </row>
    <row r="215" ht="15.75">
      <c r="E215" s="41"/>
    </row>
    <row r="216" ht="15.75">
      <c r="E216" s="41"/>
    </row>
    <row r="217" ht="15.75">
      <c r="E217" s="41"/>
    </row>
    <row r="218" ht="15.75">
      <c r="E218" s="41"/>
    </row>
    <row r="219" ht="15.75">
      <c r="E219" s="41"/>
    </row>
    <row r="220" ht="15.75">
      <c r="E220" s="41"/>
    </row>
    <row r="221" ht="15.75">
      <c r="E221" s="41"/>
    </row>
    <row r="222" ht="15.75">
      <c r="E222" s="41"/>
    </row>
    <row r="223" ht="15.75">
      <c r="E223" s="41"/>
    </row>
    <row r="224" ht="15.75">
      <c r="E224" s="41"/>
    </row>
    <row r="225" ht="15.75">
      <c r="E225" s="41"/>
    </row>
    <row r="226" ht="15.75">
      <c r="E226" s="41"/>
    </row>
    <row r="227" ht="15.75">
      <c r="E227" s="41"/>
    </row>
    <row r="228" ht="15.75">
      <c r="E228" s="41"/>
    </row>
    <row r="229" ht="15.75">
      <c r="E229" s="41"/>
    </row>
    <row r="230" ht="15.75">
      <c r="E230" s="41"/>
    </row>
    <row r="231" ht="15.75">
      <c r="E231" s="41"/>
    </row>
    <row r="232" ht="15.75">
      <c r="E232" s="41"/>
    </row>
    <row r="233" ht="15.75">
      <c r="E233" s="41"/>
    </row>
    <row r="234" ht="15.75">
      <c r="E234" s="41"/>
    </row>
    <row r="235" ht="15.75">
      <c r="E235" s="41"/>
    </row>
    <row r="236" ht="15.75">
      <c r="E236" s="41"/>
    </row>
    <row r="237" ht="15.75">
      <c r="E237" s="41"/>
    </row>
    <row r="238" ht="15.75">
      <c r="E238" s="41"/>
    </row>
    <row r="239" ht="15.75">
      <c r="E239" s="41"/>
    </row>
    <row r="240" ht="15.75">
      <c r="E240" s="41"/>
    </row>
    <row r="241" ht="15.75">
      <c r="E241" s="41"/>
    </row>
    <row r="242" ht="15.75">
      <c r="E242" s="41"/>
    </row>
    <row r="243" ht="15.75">
      <c r="E243" s="41"/>
    </row>
    <row r="244" ht="15.75">
      <c r="E244" s="41"/>
    </row>
    <row r="245" ht="15.75">
      <c r="E245" s="41"/>
    </row>
    <row r="246" ht="15.75">
      <c r="E246" s="41"/>
    </row>
    <row r="247" ht="15.75">
      <c r="E247" s="41"/>
    </row>
    <row r="248" ht="15.75">
      <c r="E248" s="41"/>
    </row>
    <row r="249" ht="15.75">
      <c r="E249" s="41"/>
    </row>
    <row r="250" ht="15.75">
      <c r="E250" s="41"/>
    </row>
    <row r="251" ht="15.75">
      <c r="E251" s="41"/>
    </row>
    <row r="252" ht="15.75">
      <c r="E252" s="41"/>
    </row>
    <row r="253" ht="15.75">
      <c r="E253" s="41"/>
    </row>
    <row r="254" ht="15.75">
      <c r="E254" s="41"/>
    </row>
    <row r="255" ht="15.75">
      <c r="E255" s="41"/>
    </row>
    <row r="256" ht="15.75">
      <c r="E256" s="41"/>
    </row>
    <row r="257" ht="15.75">
      <c r="E257" s="41"/>
    </row>
    <row r="258" ht="15.75">
      <c r="E258" s="41"/>
    </row>
    <row r="259" ht="15.75">
      <c r="E259" s="41"/>
    </row>
    <row r="260" ht="15.75">
      <c r="E260" s="41"/>
    </row>
    <row r="261" ht="15.75">
      <c r="E261" s="41"/>
    </row>
    <row r="262" ht="15.75">
      <c r="E262" s="41"/>
    </row>
    <row r="263" ht="15.75">
      <c r="E263" s="41"/>
    </row>
    <row r="264" ht="15.75">
      <c r="E264" s="41"/>
    </row>
    <row r="265" ht="15.75">
      <c r="E265" s="41"/>
    </row>
    <row r="266" ht="15.75">
      <c r="E266" s="41"/>
    </row>
    <row r="267" ht="15.75">
      <c r="E267" s="41"/>
    </row>
    <row r="268" ht="15.75">
      <c r="E268" s="41"/>
    </row>
    <row r="269" ht="15.75">
      <c r="E269" s="41"/>
    </row>
    <row r="270" ht="15.75">
      <c r="E270" s="41"/>
    </row>
    <row r="271" ht="15.75">
      <c r="E271" s="41"/>
    </row>
    <row r="272" ht="15.75">
      <c r="E272" s="41"/>
    </row>
    <row r="273" ht="15.75">
      <c r="E273" s="41"/>
    </row>
    <row r="274" ht="15.75">
      <c r="E274" s="41"/>
    </row>
    <row r="275" ht="15.75">
      <c r="E275" s="41"/>
    </row>
    <row r="276" ht="15.75">
      <c r="E276" s="41"/>
    </row>
    <row r="277" ht="15.75">
      <c r="E277" s="41"/>
    </row>
    <row r="278" ht="15.75">
      <c r="E278" s="41"/>
    </row>
    <row r="279" ht="15.75">
      <c r="E279" s="41"/>
    </row>
    <row r="280" ht="15.75">
      <c r="E280" s="41"/>
    </row>
    <row r="281" ht="15.75">
      <c r="E281" s="41"/>
    </row>
    <row r="282" ht="15.75">
      <c r="E282" s="41"/>
    </row>
    <row r="283" ht="15.75">
      <c r="E283" s="41"/>
    </row>
    <row r="284" ht="15.75">
      <c r="E284" s="41"/>
    </row>
    <row r="285" ht="15.75">
      <c r="E285" s="41"/>
    </row>
    <row r="286" ht="15.75">
      <c r="E286" s="41"/>
    </row>
    <row r="287" ht="15.75">
      <c r="E287" s="41"/>
    </row>
    <row r="288" ht="15.75">
      <c r="E288" s="41"/>
    </row>
    <row r="289" ht="15.75">
      <c r="E289" s="41"/>
    </row>
    <row r="290" ht="15.75">
      <c r="E290" s="41"/>
    </row>
    <row r="291" ht="15.75">
      <c r="E291" s="41"/>
    </row>
    <row r="292" ht="15.75">
      <c r="E292" s="41"/>
    </row>
    <row r="293" ht="15.75">
      <c r="E293" s="41"/>
    </row>
    <row r="294" ht="15.75">
      <c r="E294" s="41"/>
    </row>
    <row r="295" ht="15.75">
      <c r="E295" s="41"/>
    </row>
    <row r="296" ht="15.75">
      <c r="E296" s="41"/>
    </row>
    <row r="297" ht="15.75">
      <c r="E297" s="41"/>
    </row>
    <row r="298" ht="15.75">
      <c r="E298" s="41"/>
    </row>
    <row r="299" ht="15.75">
      <c r="E299" s="41"/>
    </row>
    <row r="300" ht="15.75">
      <c r="E300" s="41"/>
    </row>
    <row r="301" ht="15.75">
      <c r="E301" s="41"/>
    </row>
    <row r="302" ht="15.75">
      <c r="E302" s="41"/>
    </row>
    <row r="303" ht="15.75">
      <c r="E303" s="41"/>
    </row>
    <row r="304" ht="15.75">
      <c r="E304" s="41"/>
    </row>
    <row r="305" ht="15.75">
      <c r="E305" s="41"/>
    </row>
    <row r="306" ht="15.75">
      <c r="E306" s="41"/>
    </row>
    <row r="307" ht="15.75">
      <c r="E307" s="41"/>
    </row>
    <row r="308" ht="15.75">
      <c r="E308" s="41"/>
    </row>
    <row r="309" ht="15.75">
      <c r="E309" s="41"/>
    </row>
    <row r="310" ht="15.75">
      <c r="E310" s="41"/>
    </row>
    <row r="311" ht="15.75">
      <c r="E311" s="41"/>
    </row>
    <row r="312" ht="15.75">
      <c r="E312" s="41"/>
    </row>
    <row r="313" ht="15.75">
      <c r="E313" s="41"/>
    </row>
    <row r="314" ht="15.75">
      <c r="E314" s="41"/>
    </row>
    <row r="315" ht="15.75">
      <c r="E315" s="41"/>
    </row>
    <row r="316" ht="15.75">
      <c r="E316" s="41"/>
    </row>
    <row r="317" ht="15.75">
      <c r="E317" s="41"/>
    </row>
    <row r="318" ht="15.75">
      <c r="E318" s="41"/>
    </row>
    <row r="319" ht="15.75">
      <c r="E319" s="41"/>
    </row>
    <row r="320" ht="15.75">
      <c r="E320" s="41"/>
    </row>
    <row r="321" ht="15.75">
      <c r="E321" s="41"/>
    </row>
    <row r="322" ht="15.75">
      <c r="E322" s="41"/>
    </row>
    <row r="323" ht="15.75">
      <c r="E323" s="41"/>
    </row>
    <row r="324" ht="15.75">
      <c r="E324" s="41"/>
    </row>
    <row r="325" ht="15.75">
      <c r="E325" s="41"/>
    </row>
    <row r="326" ht="15.75">
      <c r="E326" s="41"/>
    </row>
    <row r="327" ht="15.75">
      <c r="E327" s="41"/>
    </row>
    <row r="328" ht="15.75">
      <c r="E328" s="41"/>
    </row>
    <row r="329" ht="15.75">
      <c r="E329" s="41"/>
    </row>
    <row r="330" ht="15.75">
      <c r="E330" s="41"/>
    </row>
    <row r="331" ht="15.75">
      <c r="E331" s="41"/>
    </row>
    <row r="332" ht="15.75">
      <c r="E332" s="41"/>
    </row>
    <row r="333" ht="15.75">
      <c r="E333" s="41"/>
    </row>
    <row r="334" ht="15.75">
      <c r="E334" s="41"/>
    </row>
    <row r="335" ht="15.75">
      <c r="E335" s="41"/>
    </row>
    <row r="336" ht="15.75">
      <c r="E336" s="41"/>
    </row>
    <row r="337" ht="15.75">
      <c r="E337" s="41"/>
    </row>
    <row r="338" ht="15.75">
      <c r="E338" s="41"/>
    </row>
    <row r="339" ht="15.75">
      <c r="E339" s="41"/>
    </row>
    <row r="340" ht="15.75">
      <c r="E340" s="41"/>
    </row>
    <row r="341" ht="15.75">
      <c r="E341" s="41"/>
    </row>
    <row r="342" ht="15.75">
      <c r="E342" s="41"/>
    </row>
    <row r="343" ht="15.75">
      <c r="E343" s="41"/>
    </row>
    <row r="344" ht="15.75">
      <c r="E344" s="41"/>
    </row>
    <row r="345" ht="15.75">
      <c r="E345" s="41"/>
    </row>
    <row r="346" ht="15.75">
      <c r="E346" s="41"/>
    </row>
    <row r="347" ht="15.75">
      <c r="E347" s="41"/>
    </row>
    <row r="348" ht="15.75">
      <c r="E348" s="41"/>
    </row>
    <row r="349" ht="15.75">
      <c r="E349" s="41"/>
    </row>
    <row r="350" ht="15.75">
      <c r="E350" s="41"/>
    </row>
    <row r="351" ht="15.75">
      <c r="E351" s="41"/>
    </row>
    <row r="352" ht="15.75">
      <c r="E352" s="41"/>
    </row>
    <row r="353" ht="15.75">
      <c r="E353" s="41"/>
    </row>
    <row r="354" ht="15.75">
      <c r="E354" s="41"/>
    </row>
    <row r="355" ht="15.75">
      <c r="E355" s="41"/>
    </row>
    <row r="356" ht="15.75">
      <c r="E356" s="41"/>
    </row>
    <row r="357" ht="15.75">
      <c r="E357" s="41"/>
    </row>
    <row r="358" ht="15.75">
      <c r="E358" s="41"/>
    </row>
    <row r="359" ht="15.75">
      <c r="E359" s="41"/>
    </row>
    <row r="360" ht="15.75">
      <c r="E360" s="41"/>
    </row>
    <row r="361" ht="15.75">
      <c r="E361" s="41"/>
    </row>
    <row r="362" ht="15.75">
      <c r="E362" s="41"/>
    </row>
    <row r="363" ht="15.75">
      <c r="E363" s="41"/>
    </row>
    <row r="364" ht="15.75">
      <c r="E364" s="41"/>
    </row>
    <row r="365" ht="15.75">
      <c r="E365" s="41"/>
    </row>
    <row r="366" ht="15.75">
      <c r="E366" s="41"/>
    </row>
    <row r="367" ht="15.75">
      <c r="E367" s="41"/>
    </row>
    <row r="368" ht="15.75">
      <c r="E368" s="41"/>
    </row>
    <row r="369" ht="15.75">
      <c r="E369" s="41"/>
    </row>
    <row r="370" ht="15.75">
      <c r="E370" s="41"/>
    </row>
    <row r="371" ht="15.75">
      <c r="E371" s="41"/>
    </row>
    <row r="372" ht="15.75">
      <c r="E372" s="41"/>
    </row>
    <row r="373" ht="15.75">
      <c r="E373" s="41"/>
    </row>
    <row r="374" ht="15.75">
      <c r="E374" s="41"/>
    </row>
    <row r="375" ht="15.75">
      <c r="E375" s="41"/>
    </row>
    <row r="376" ht="15.75">
      <c r="E376" s="41"/>
    </row>
    <row r="377" ht="15.75">
      <c r="E377" s="41"/>
    </row>
    <row r="378" ht="15.75">
      <c r="E378" s="41"/>
    </row>
    <row r="379" ht="15.75">
      <c r="E379" s="41"/>
    </row>
    <row r="380" ht="15.75">
      <c r="E380" s="41"/>
    </row>
    <row r="381" ht="15.75">
      <c r="E381" s="41"/>
    </row>
    <row r="382" ht="15.75">
      <c r="E382" s="41"/>
    </row>
    <row r="383" ht="15.75">
      <c r="E383" s="41"/>
    </row>
    <row r="384" ht="15.75">
      <c r="E384" s="41"/>
    </row>
    <row r="385" ht="15.75">
      <c r="E385" s="41"/>
    </row>
    <row r="386" ht="15.75">
      <c r="E386" s="41"/>
    </row>
    <row r="387" ht="15.75">
      <c r="E387" s="41"/>
    </row>
    <row r="388" ht="15.75">
      <c r="E388" s="41"/>
    </row>
    <row r="389" ht="15.75">
      <c r="E389" s="41"/>
    </row>
    <row r="390" ht="15.75">
      <c r="E390" s="41"/>
    </row>
    <row r="391" ht="15.75">
      <c r="E391" s="41"/>
    </row>
    <row r="392" ht="15.75">
      <c r="E392" s="41"/>
    </row>
    <row r="393" ht="15.75">
      <c r="E393" s="41"/>
    </row>
    <row r="394" ht="15.75">
      <c r="E394" s="41"/>
    </row>
    <row r="395" ht="15.75">
      <c r="E395" s="41"/>
    </row>
    <row r="396" ht="15.75">
      <c r="E396" s="41"/>
    </row>
    <row r="397" ht="15.75">
      <c r="E397" s="41"/>
    </row>
    <row r="398" ht="15.75">
      <c r="E398" s="41"/>
    </row>
    <row r="399" ht="15.75">
      <c r="E399" s="41"/>
    </row>
    <row r="400" ht="15.75">
      <c r="E400" s="41"/>
    </row>
    <row r="401" ht="15.75">
      <c r="E401" s="41"/>
    </row>
    <row r="402" ht="15.75">
      <c r="E402" s="41"/>
    </row>
    <row r="403" ht="15.75">
      <c r="E403" s="41"/>
    </row>
    <row r="404" ht="15.75">
      <c r="E404" s="41"/>
    </row>
    <row r="405" ht="15.75">
      <c r="E405" s="41"/>
    </row>
    <row r="406" ht="15.75">
      <c r="E406" s="41"/>
    </row>
    <row r="407" ht="15.75">
      <c r="E407" s="41"/>
    </row>
    <row r="408" ht="15.75">
      <c r="E408" s="41"/>
    </row>
    <row r="409" ht="15.75">
      <c r="E409" s="41"/>
    </row>
    <row r="410" ht="15.75">
      <c r="E410" s="41"/>
    </row>
    <row r="411" ht="15.75">
      <c r="E411" s="41"/>
    </row>
    <row r="412" ht="15.75">
      <c r="E412" s="41"/>
    </row>
    <row r="413" ht="15.75">
      <c r="E413" s="41"/>
    </row>
    <row r="414" ht="15.75">
      <c r="E414" s="41"/>
    </row>
    <row r="415" ht="15.75">
      <c r="E415" s="41"/>
    </row>
    <row r="416" ht="15.75">
      <c r="E416" s="41"/>
    </row>
    <row r="417" ht="15.75">
      <c r="E417" s="41"/>
    </row>
    <row r="418" ht="15.75">
      <c r="E418" s="41"/>
    </row>
    <row r="419" ht="15.75">
      <c r="E419" s="41"/>
    </row>
    <row r="420" ht="15.75">
      <c r="E420" s="41"/>
    </row>
    <row r="421" ht="15.75">
      <c r="E421" s="41"/>
    </row>
    <row r="422" ht="15.75">
      <c r="E422" s="41"/>
    </row>
    <row r="423" ht="15.75">
      <c r="E423" s="41"/>
    </row>
    <row r="424" ht="15.75">
      <c r="E424" s="41"/>
    </row>
    <row r="425" ht="15.75">
      <c r="E425" s="41"/>
    </row>
    <row r="426" ht="15.75">
      <c r="E426" s="41"/>
    </row>
    <row r="427" ht="15.75">
      <c r="E427" s="41"/>
    </row>
    <row r="428" ht="15.75">
      <c r="E428" s="41"/>
    </row>
    <row r="429" ht="15.75">
      <c r="E429" s="41"/>
    </row>
    <row r="430" ht="15.75">
      <c r="E430" s="41"/>
    </row>
    <row r="431" ht="15.75">
      <c r="E431" s="41"/>
    </row>
    <row r="432" ht="15.75">
      <c r="E432" s="41"/>
    </row>
    <row r="433" ht="15.75">
      <c r="E433" s="41"/>
    </row>
    <row r="434" ht="15.75">
      <c r="E434" s="41"/>
    </row>
    <row r="435" ht="15.75">
      <c r="E435" s="41"/>
    </row>
    <row r="436" ht="15.75">
      <c r="E436" s="41"/>
    </row>
    <row r="437" ht="15.75">
      <c r="E437" s="41"/>
    </row>
    <row r="438" ht="15.75">
      <c r="E438" s="41"/>
    </row>
    <row r="439" ht="15.75">
      <c r="E439" s="41"/>
    </row>
    <row r="440" ht="15.75">
      <c r="E440" s="41"/>
    </row>
    <row r="441" ht="15.75">
      <c r="E441" s="41"/>
    </row>
    <row r="442" ht="15.75">
      <c r="E442" s="41"/>
    </row>
    <row r="443" ht="15.75">
      <c r="E443" s="41"/>
    </row>
    <row r="444" ht="15.75">
      <c r="E444" s="41"/>
    </row>
    <row r="445" ht="15.75">
      <c r="E445" s="41"/>
    </row>
    <row r="446" ht="15.75">
      <c r="E446" s="41"/>
    </row>
    <row r="447" ht="15.75">
      <c r="E447" s="41"/>
    </row>
    <row r="448" ht="15.75">
      <c r="E448" s="41"/>
    </row>
    <row r="449" ht="15.75">
      <c r="E449" s="41"/>
    </row>
    <row r="450" ht="15.75">
      <c r="E450" s="41"/>
    </row>
    <row r="451" ht="15.75">
      <c r="E451" s="41"/>
    </row>
    <row r="452" ht="15.75">
      <c r="E452" s="41"/>
    </row>
    <row r="453" ht="15.75">
      <c r="E453" s="41"/>
    </row>
    <row r="454" ht="15.75">
      <c r="E454" s="41"/>
    </row>
    <row r="455" ht="15.75">
      <c r="E455" s="41"/>
    </row>
    <row r="456" ht="15.75">
      <c r="E456" s="41"/>
    </row>
    <row r="457" ht="15.75">
      <c r="E457" s="41"/>
    </row>
    <row r="458" ht="15.75">
      <c r="E458" s="41"/>
    </row>
    <row r="459" ht="15.75">
      <c r="E459" s="41"/>
    </row>
    <row r="460" ht="15.75">
      <c r="E460" s="41"/>
    </row>
    <row r="461" ht="15.75">
      <c r="E461" s="41"/>
    </row>
    <row r="462" ht="15.75">
      <c r="E462" s="41"/>
    </row>
    <row r="463" ht="15.75">
      <c r="E463" s="41"/>
    </row>
    <row r="464" ht="15.75">
      <c r="E464" s="41"/>
    </row>
    <row r="465" ht="15.75">
      <c r="E465" s="41"/>
    </row>
    <row r="466" ht="15.75">
      <c r="E466" s="41"/>
    </row>
    <row r="467" ht="15.75">
      <c r="E467" s="41"/>
    </row>
    <row r="468" ht="15.75">
      <c r="E468" s="41"/>
    </row>
    <row r="469" ht="15.75">
      <c r="E469" s="41"/>
    </row>
    <row r="470" ht="15.75">
      <c r="E470" s="41"/>
    </row>
    <row r="471" ht="15.75">
      <c r="E471" s="41"/>
    </row>
    <row r="472" ht="15.75">
      <c r="E472" s="41"/>
    </row>
    <row r="473" ht="15.75">
      <c r="E473" s="41"/>
    </row>
    <row r="474" ht="15.75">
      <c r="E474" s="41"/>
    </row>
    <row r="475" ht="15.75">
      <c r="E475" s="41"/>
    </row>
    <row r="476" ht="15.75">
      <c r="E476" s="41"/>
    </row>
    <row r="477" ht="15.75">
      <c r="E477" s="41"/>
    </row>
    <row r="478" ht="15.75">
      <c r="E478" s="41"/>
    </row>
    <row r="479" ht="15.75">
      <c r="E479" s="41"/>
    </row>
    <row r="480" ht="15.75">
      <c r="E480" s="41"/>
    </row>
    <row r="481" ht="15.75">
      <c r="E481" s="41"/>
    </row>
    <row r="482" ht="15.75">
      <c r="E482" s="41"/>
    </row>
    <row r="483" ht="15.75">
      <c r="E483" s="41"/>
    </row>
    <row r="484" ht="15.75">
      <c r="E484" s="41"/>
    </row>
    <row r="485" ht="15.75">
      <c r="E485" s="41"/>
    </row>
    <row r="486" ht="15.75">
      <c r="E486" s="41"/>
    </row>
    <row r="487" ht="15.75">
      <c r="E487" s="41"/>
    </row>
    <row r="488" ht="15.75">
      <c r="E488" s="41"/>
    </row>
    <row r="489" ht="15.75">
      <c r="E489" s="41"/>
    </row>
    <row r="490" ht="15.75">
      <c r="E490" s="41"/>
    </row>
    <row r="491" ht="15.75">
      <c r="E491" s="41"/>
    </row>
    <row r="492" ht="15.75">
      <c r="E492" s="41"/>
    </row>
    <row r="493" ht="15.75">
      <c r="E493" s="41"/>
    </row>
    <row r="494" ht="15.75">
      <c r="E494" s="41"/>
    </row>
    <row r="495" ht="15.75">
      <c r="E495" s="41"/>
    </row>
    <row r="496" ht="15.75">
      <c r="E496" s="41"/>
    </row>
    <row r="497" ht="15.75">
      <c r="E497" s="41"/>
    </row>
    <row r="498" ht="15.75">
      <c r="E498" s="41"/>
    </row>
    <row r="499" ht="15.75">
      <c r="E499" s="41"/>
    </row>
    <row r="500" ht="15.75">
      <c r="E500" s="41"/>
    </row>
    <row r="501" ht="15.75">
      <c r="E501" s="41"/>
    </row>
    <row r="502" ht="15.75">
      <c r="E502" s="41"/>
    </row>
    <row r="503" ht="15.75">
      <c r="E503" s="41"/>
    </row>
    <row r="504" ht="15.75">
      <c r="E504" s="41"/>
    </row>
    <row r="505" ht="15.75">
      <c r="E505" s="41"/>
    </row>
    <row r="506" ht="15.75">
      <c r="E506" s="41"/>
    </row>
    <row r="507" ht="15.75">
      <c r="E507" s="41"/>
    </row>
    <row r="508" ht="15.75">
      <c r="E508" s="41"/>
    </row>
    <row r="509" ht="15.75">
      <c r="E509" s="41"/>
    </row>
    <row r="510" ht="15.75">
      <c r="E510" s="41"/>
    </row>
    <row r="511" ht="15.75">
      <c r="E511" s="41"/>
    </row>
    <row r="512" ht="15.75">
      <c r="E512" s="41"/>
    </row>
    <row r="513" ht="15.75">
      <c r="E513" s="41"/>
    </row>
    <row r="514" ht="15.75">
      <c r="E514" s="41"/>
    </row>
    <row r="515" ht="15.75">
      <c r="E515" s="41"/>
    </row>
    <row r="516" ht="15.75">
      <c r="E516" s="41"/>
    </row>
    <row r="517" ht="15.75">
      <c r="E517" s="41"/>
    </row>
    <row r="518" ht="15.75">
      <c r="E518" s="41"/>
    </row>
    <row r="519" ht="15.75">
      <c r="E519" s="41"/>
    </row>
    <row r="520" ht="15.75">
      <c r="E520" s="41"/>
    </row>
    <row r="521" ht="15.75">
      <c r="E521" s="41"/>
    </row>
    <row r="522" ht="15.75">
      <c r="E522" s="41"/>
    </row>
    <row r="523" ht="15.75">
      <c r="E523" s="41"/>
    </row>
    <row r="524" ht="15.75">
      <c r="E524" s="41"/>
    </row>
    <row r="525" ht="15.75">
      <c r="E525" s="41"/>
    </row>
    <row r="526" ht="15.75">
      <c r="E526" s="41"/>
    </row>
    <row r="527" ht="15.75">
      <c r="E527" s="41"/>
    </row>
    <row r="528" ht="15.75">
      <c r="E528" s="41"/>
    </row>
    <row r="529" ht="15.75">
      <c r="E529" s="41"/>
    </row>
    <row r="530" ht="15.75">
      <c r="E530" s="41"/>
    </row>
    <row r="531" ht="15.75">
      <c r="E531" s="41"/>
    </row>
    <row r="532" ht="15.75">
      <c r="E532" s="41"/>
    </row>
    <row r="533" ht="15.75">
      <c r="E533" s="41"/>
    </row>
    <row r="534" ht="15.75">
      <c r="E534" s="41"/>
    </row>
    <row r="535" ht="15.75">
      <c r="E535" s="41"/>
    </row>
    <row r="536" ht="15.75">
      <c r="E536" s="41"/>
    </row>
    <row r="537" ht="15.75">
      <c r="E537" s="41"/>
    </row>
    <row r="538" ht="15.75">
      <c r="E538" s="41"/>
    </row>
    <row r="539" ht="15.75">
      <c r="E539" s="41"/>
    </row>
    <row r="540" ht="15.75">
      <c r="E540" s="41"/>
    </row>
    <row r="541" ht="15.75">
      <c r="E541" s="41"/>
    </row>
    <row r="542" ht="15.75">
      <c r="E542" s="41"/>
    </row>
    <row r="543" ht="15.75">
      <c r="E543" s="41"/>
    </row>
    <row r="544" ht="15.75">
      <c r="E544" s="41"/>
    </row>
    <row r="545" ht="15.75">
      <c r="E545" s="41"/>
    </row>
    <row r="546" ht="15.75">
      <c r="E546" s="41"/>
    </row>
    <row r="547" ht="15.75">
      <c r="E547" s="41"/>
    </row>
    <row r="548" ht="15.75">
      <c r="E548" s="41"/>
    </row>
    <row r="549" ht="15.75">
      <c r="E549" s="41"/>
    </row>
    <row r="550" ht="15.75">
      <c r="E550" s="41"/>
    </row>
    <row r="551" ht="15.75">
      <c r="E551" s="41"/>
    </row>
    <row r="552" ht="15.75">
      <c r="E552" s="41"/>
    </row>
    <row r="553" ht="15.75">
      <c r="E553" s="41"/>
    </row>
    <row r="554" ht="15.75">
      <c r="E554" s="41"/>
    </row>
    <row r="555" ht="15.75">
      <c r="E555" s="41"/>
    </row>
    <row r="556" ht="15.75">
      <c r="E556" s="41"/>
    </row>
    <row r="557" ht="15.75">
      <c r="E557" s="41"/>
    </row>
    <row r="558" ht="15.75">
      <c r="E558" s="41"/>
    </row>
    <row r="559" ht="15.75">
      <c r="E559" s="41"/>
    </row>
    <row r="560" ht="15.75">
      <c r="E560" s="41"/>
    </row>
    <row r="561" ht="15.75">
      <c r="E561" s="41"/>
    </row>
    <row r="562" ht="15.75">
      <c r="E562" s="41"/>
    </row>
    <row r="563" ht="15.75">
      <c r="E563" s="41"/>
    </row>
    <row r="564" ht="15.75">
      <c r="E564" s="41"/>
    </row>
    <row r="565" ht="15.75">
      <c r="E565" s="41"/>
    </row>
    <row r="566" ht="15.75">
      <c r="E566" s="41"/>
    </row>
    <row r="567" ht="15.75">
      <c r="E567" s="41"/>
    </row>
    <row r="568" ht="15.75">
      <c r="E568" s="41"/>
    </row>
    <row r="569" ht="15.75">
      <c r="E569" s="41"/>
    </row>
    <row r="570" ht="15.75">
      <c r="E570" s="41"/>
    </row>
    <row r="571" ht="15.75">
      <c r="E571" s="41"/>
    </row>
    <row r="572" ht="15.75">
      <c r="E572" s="41"/>
    </row>
    <row r="573" ht="15.75">
      <c r="E573" s="41"/>
    </row>
    <row r="574" ht="15.75">
      <c r="E574" s="41"/>
    </row>
    <row r="575" ht="15.75">
      <c r="E575" s="41"/>
    </row>
    <row r="576" ht="15.75">
      <c r="E576" s="41"/>
    </row>
    <row r="577" ht="15.75">
      <c r="E577" s="41"/>
    </row>
    <row r="578" ht="15.75">
      <c r="E578" s="41"/>
    </row>
    <row r="579" ht="15.75">
      <c r="E579" s="41"/>
    </row>
    <row r="580" ht="15.75">
      <c r="E580" s="41"/>
    </row>
    <row r="581" ht="15.75">
      <c r="E581" s="41"/>
    </row>
    <row r="582" ht="15.75">
      <c r="E582" s="41"/>
    </row>
    <row r="583" ht="15.75">
      <c r="E583" s="41"/>
    </row>
    <row r="584" ht="15.75">
      <c r="E584" s="41"/>
    </row>
    <row r="585" ht="15.75">
      <c r="E585" s="41"/>
    </row>
    <row r="586" ht="15.75">
      <c r="E586" s="41"/>
    </row>
    <row r="587" ht="15.75">
      <c r="E587" s="41"/>
    </row>
    <row r="588" ht="15.75">
      <c r="E588" s="41"/>
    </row>
    <row r="589" ht="15.75">
      <c r="E589" s="41"/>
    </row>
    <row r="590" ht="15.75">
      <c r="E590" s="41"/>
    </row>
    <row r="591" ht="15.75">
      <c r="E591" s="41"/>
    </row>
    <row r="592" ht="15.75">
      <c r="E592" s="41"/>
    </row>
    <row r="593" ht="15.75">
      <c r="E593" s="41"/>
    </row>
    <row r="594" ht="15.75">
      <c r="E594" s="41"/>
    </row>
    <row r="595" ht="15.75">
      <c r="E595" s="41"/>
    </row>
    <row r="596" ht="15.75">
      <c r="E596" s="41"/>
    </row>
    <row r="597" ht="15.75">
      <c r="E597" s="41"/>
    </row>
    <row r="598" ht="15.75">
      <c r="E598" s="41"/>
    </row>
    <row r="599" ht="15.75">
      <c r="E599" s="41"/>
    </row>
    <row r="600" ht="15.75">
      <c r="E600" s="41"/>
    </row>
    <row r="601" ht="15.75">
      <c r="E601" s="41"/>
    </row>
    <row r="602" ht="15.75">
      <c r="E602" s="41"/>
    </row>
    <row r="603" ht="15.75">
      <c r="E603" s="41"/>
    </row>
    <row r="604" ht="15.75">
      <c r="E604" s="41"/>
    </row>
    <row r="605" ht="15.75">
      <c r="E605" s="41"/>
    </row>
    <row r="606" ht="15.75">
      <c r="E606" s="41"/>
    </row>
    <row r="607" ht="15.75">
      <c r="E607" s="41"/>
    </row>
    <row r="608" ht="15.75">
      <c r="E608" s="41"/>
    </row>
    <row r="609" ht="15.75">
      <c r="E609" s="41"/>
    </row>
    <row r="610" ht="15.75">
      <c r="E610" s="41"/>
    </row>
    <row r="611" ht="15.75">
      <c r="E611" s="41"/>
    </row>
    <row r="612" ht="15.75">
      <c r="E612" s="41"/>
    </row>
    <row r="613" ht="15.75">
      <c r="E613" s="41"/>
    </row>
    <row r="614" ht="15.75">
      <c r="E614" s="41"/>
    </row>
    <row r="615" ht="15.75">
      <c r="E615" s="41"/>
    </row>
    <row r="616" ht="15.75">
      <c r="E616" s="41"/>
    </row>
    <row r="617" ht="15.75">
      <c r="E617" s="41"/>
    </row>
    <row r="618" ht="15.75">
      <c r="E618" s="41"/>
    </row>
    <row r="619" ht="15.75">
      <c r="E619" s="41"/>
    </row>
    <row r="620" ht="15.75">
      <c r="E620" s="41"/>
    </row>
    <row r="621" ht="15.75">
      <c r="E621" s="41"/>
    </row>
    <row r="622" ht="15.75">
      <c r="E622" s="41"/>
    </row>
    <row r="623" ht="15.75">
      <c r="E623" s="41"/>
    </row>
    <row r="624" ht="15.75">
      <c r="E624" s="41"/>
    </row>
    <row r="625" ht="15.75">
      <c r="E625" s="41"/>
    </row>
    <row r="626" ht="15.75">
      <c r="E626" s="41"/>
    </row>
    <row r="627" ht="15.75">
      <c r="E627" s="41"/>
    </row>
    <row r="628" ht="15.75">
      <c r="E628" s="41"/>
    </row>
    <row r="629" ht="15.75">
      <c r="E629" s="41"/>
    </row>
    <row r="630" ht="15.75">
      <c r="E630" s="41"/>
    </row>
    <row r="631" ht="15.75">
      <c r="E631" s="41"/>
    </row>
    <row r="632" ht="15.75">
      <c r="E632" s="41"/>
    </row>
    <row r="633" ht="15.75">
      <c r="E633" s="41"/>
    </row>
    <row r="634" ht="15.75">
      <c r="E634" s="41"/>
    </row>
    <row r="635" ht="15.75">
      <c r="E635" s="41"/>
    </row>
    <row r="636" ht="15.75">
      <c r="E636" s="41"/>
    </row>
    <row r="637" ht="15.75">
      <c r="E637" s="41"/>
    </row>
    <row r="638" ht="15.75">
      <c r="E638" s="41"/>
    </row>
    <row r="639" ht="15.75">
      <c r="E639" s="41"/>
    </row>
    <row r="640" ht="15.75">
      <c r="E640" s="41"/>
    </row>
    <row r="641" ht="15.75">
      <c r="E641" s="41"/>
    </row>
    <row r="642" ht="15.75">
      <c r="E642" s="41"/>
    </row>
    <row r="643" ht="15.75">
      <c r="E643" s="41"/>
    </row>
    <row r="644" ht="15.75">
      <c r="E644" s="41"/>
    </row>
    <row r="645" ht="15.75">
      <c r="E645" s="41"/>
    </row>
    <row r="646" ht="15.75">
      <c r="E646" s="41"/>
    </row>
    <row r="647" ht="15.75">
      <c r="E647" s="41"/>
    </row>
    <row r="648" ht="15.75">
      <c r="E648" s="41"/>
    </row>
    <row r="649" ht="15.75">
      <c r="E649" s="41"/>
    </row>
    <row r="650" ht="15.75">
      <c r="E650" s="41"/>
    </row>
    <row r="651" ht="15.75">
      <c r="E651" s="41"/>
    </row>
    <row r="652" ht="15.75">
      <c r="E652" s="41"/>
    </row>
    <row r="653" ht="15.75">
      <c r="E653" s="41"/>
    </row>
    <row r="654" ht="15.75">
      <c r="E654" s="41"/>
    </row>
    <row r="655" ht="15.75">
      <c r="E655" s="41"/>
    </row>
    <row r="656" ht="15.75">
      <c r="E656" s="41"/>
    </row>
    <row r="657" ht="15.75">
      <c r="E657" s="41"/>
    </row>
    <row r="658" ht="15.75">
      <c r="E658" s="41"/>
    </row>
    <row r="659" ht="15.75">
      <c r="E659" s="41"/>
    </row>
    <row r="660" ht="15.75">
      <c r="E660" s="41"/>
    </row>
    <row r="661" ht="15.75">
      <c r="E661" s="41"/>
    </row>
    <row r="662" ht="15.75">
      <c r="E662" s="41"/>
    </row>
    <row r="663" ht="15.75">
      <c r="E663" s="41"/>
    </row>
    <row r="664" ht="15.75">
      <c r="E664" s="41"/>
    </row>
    <row r="665" ht="15.75">
      <c r="E665" s="41"/>
    </row>
    <row r="666" ht="15.75">
      <c r="E666" s="41"/>
    </row>
    <row r="667" ht="15.75">
      <c r="E667" s="41"/>
    </row>
    <row r="668" ht="15.75">
      <c r="E668" s="41"/>
    </row>
    <row r="669" ht="15.75">
      <c r="E669" s="41"/>
    </row>
    <row r="670" ht="15.75">
      <c r="E670" s="41"/>
    </row>
    <row r="671" ht="15.75">
      <c r="E671" s="41"/>
    </row>
    <row r="672" ht="15.75">
      <c r="E672" s="41"/>
    </row>
    <row r="673" ht="15.75">
      <c r="E673" s="41"/>
    </row>
    <row r="674" ht="15.75">
      <c r="E674" s="41"/>
    </row>
    <row r="675" ht="15.75">
      <c r="E675" s="41"/>
    </row>
    <row r="676" ht="15.75">
      <c r="E676" s="41"/>
    </row>
    <row r="677" ht="15.75">
      <c r="E677" s="41"/>
    </row>
    <row r="678" ht="15.75">
      <c r="E678" s="41"/>
    </row>
    <row r="679" ht="15.75">
      <c r="E679" s="41"/>
    </row>
    <row r="680" ht="15.75">
      <c r="E680" s="41"/>
    </row>
    <row r="681" ht="15.75">
      <c r="E681" s="41"/>
    </row>
    <row r="682" ht="15.75">
      <c r="E682" s="41"/>
    </row>
    <row r="683" ht="15.75">
      <c r="E683" s="41"/>
    </row>
    <row r="684" ht="15.75">
      <c r="E684" s="41"/>
    </row>
    <row r="685" ht="15.75">
      <c r="E685" s="41"/>
    </row>
    <row r="686" ht="15.75">
      <c r="E686" s="41"/>
    </row>
    <row r="687" ht="15.75">
      <c r="E687" s="41"/>
    </row>
    <row r="688" ht="15.75">
      <c r="E688" s="41"/>
    </row>
    <row r="689" ht="15.75">
      <c r="E689" s="41"/>
    </row>
    <row r="690" ht="15.75">
      <c r="E690" s="41"/>
    </row>
    <row r="691" ht="15.75">
      <c r="E691" s="41"/>
    </row>
    <row r="692" ht="15.75">
      <c r="E692" s="41"/>
    </row>
    <row r="693" ht="15.75">
      <c r="E693" s="41"/>
    </row>
    <row r="694" ht="15.75">
      <c r="E694" s="41"/>
    </row>
    <row r="695" ht="15.75">
      <c r="E695" s="41"/>
    </row>
    <row r="696" ht="15.75">
      <c r="E696" s="41"/>
    </row>
    <row r="697" ht="15.75">
      <c r="E697" s="41"/>
    </row>
    <row r="698" ht="15.75">
      <c r="E698" s="41"/>
    </row>
    <row r="699" ht="15.75">
      <c r="E699" s="41"/>
    </row>
    <row r="700" ht="15.75">
      <c r="E700" s="41"/>
    </row>
    <row r="701" ht="15.75">
      <c r="E701" s="41"/>
    </row>
    <row r="702" ht="15.75">
      <c r="E702" s="41"/>
    </row>
    <row r="703" ht="15.75">
      <c r="E703" s="41"/>
    </row>
    <row r="704" ht="15.75">
      <c r="E704" s="41"/>
    </row>
    <row r="705" ht="15.75">
      <c r="E705" s="41"/>
    </row>
    <row r="706" ht="15.75">
      <c r="E706" s="41"/>
    </row>
    <row r="707" ht="15.75">
      <c r="E707" s="41"/>
    </row>
    <row r="708" ht="15.75">
      <c r="E708" s="41"/>
    </row>
    <row r="709" ht="15.75">
      <c r="E709" s="41"/>
    </row>
    <row r="710" ht="15.75">
      <c r="E710" s="41"/>
    </row>
    <row r="711" ht="15.75">
      <c r="E711" s="41"/>
    </row>
    <row r="712" ht="15.75">
      <c r="E712" s="41"/>
    </row>
    <row r="713" ht="15.75">
      <c r="E713" s="41"/>
    </row>
    <row r="714" ht="15.75">
      <c r="E714" s="41"/>
    </row>
    <row r="715" ht="15.75">
      <c r="E715" s="41"/>
    </row>
    <row r="716" ht="15.75">
      <c r="E716" s="41"/>
    </row>
    <row r="717" ht="15.75">
      <c r="E717" s="41"/>
    </row>
    <row r="718" ht="15.75">
      <c r="E718" s="41"/>
    </row>
    <row r="719" ht="15.75">
      <c r="E719" s="41"/>
    </row>
    <row r="720" ht="15.75">
      <c r="E720" s="41"/>
    </row>
    <row r="721" ht="15.75">
      <c r="E721" s="41"/>
    </row>
    <row r="722" ht="15.75">
      <c r="E722" s="41"/>
    </row>
    <row r="723" ht="15.75">
      <c r="E723" s="41"/>
    </row>
    <row r="724" ht="15.75">
      <c r="E724" s="41"/>
    </row>
    <row r="725" ht="15.75">
      <c r="E725" s="41"/>
    </row>
    <row r="726" ht="15.75">
      <c r="E726" s="41"/>
    </row>
    <row r="727" ht="15.75">
      <c r="E727" s="41"/>
    </row>
    <row r="728" ht="15.75">
      <c r="E728" s="41"/>
    </row>
    <row r="729" ht="15.75">
      <c r="E729" s="41"/>
    </row>
    <row r="730" ht="15.75">
      <c r="E730" s="41"/>
    </row>
    <row r="731" ht="15.75">
      <c r="E731" s="41"/>
    </row>
    <row r="732" ht="15.75">
      <c r="E732" s="41"/>
    </row>
    <row r="733" ht="15.75">
      <c r="E733" s="41"/>
    </row>
    <row r="734" ht="15.75">
      <c r="E734" s="41"/>
    </row>
    <row r="735" ht="15.75">
      <c r="E735" s="41"/>
    </row>
    <row r="736" ht="15.75">
      <c r="E736" s="41"/>
    </row>
    <row r="737" ht="15.75">
      <c r="E737" s="41"/>
    </row>
    <row r="738" ht="15.75">
      <c r="E738" s="41"/>
    </row>
    <row r="739" ht="15.75">
      <c r="E739" s="41"/>
    </row>
    <row r="740" ht="15.75">
      <c r="E740" s="41"/>
    </row>
    <row r="741" ht="15.75">
      <c r="E741" s="41"/>
    </row>
    <row r="742" ht="15.75">
      <c r="E742" s="41"/>
    </row>
    <row r="743" ht="15.75">
      <c r="E743" s="41"/>
    </row>
    <row r="744" ht="15.75">
      <c r="E744" s="41"/>
    </row>
    <row r="745" ht="15.75">
      <c r="E745" s="41"/>
    </row>
    <row r="746" ht="15.75">
      <c r="E746" s="41"/>
    </row>
    <row r="747" ht="15.75">
      <c r="E747" s="41"/>
    </row>
    <row r="748" ht="15.75">
      <c r="E748" s="41"/>
    </row>
    <row r="749" ht="15.75">
      <c r="E749" s="41"/>
    </row>
    <row r="750" ht="15.75">
      <c r="E750" s="41"/>
    </row>
    <row r="751" ht="15.75">
      <c r="E751" s="41"/>
    </row>
    <row r="752" ht="15.75">
      <c r="E752" s="41"/>
    </row>
    <row r="753" ht="15.75">
      <c r="E753" s="41"/>
    </row>
    <row r="754" ht="15.75">
      <c r="E754" s="41"/>
    </row>
    <row r="755" ht="15.75">
      <c r="E755" s="41"/>
    </row>
    <row r="756" ht="15.75">
      <c r="E756" s="41"/>
    </row>
    <row r="757" ht="15.75">
      <c r="E757" s="41"/>
    </row>
    <row r="758" ht="15.75">
      <c r="E758" s="41"/>
    </row>
    <row r="759" ht="15.75">
      <c r="E759" s="41"/>
    </row>
    <row r="760" ht="15.75">
      <c r="E760" s="41"/>
    </row>
    <row r="761" ht="15.75">
      <c r="E761" s="41"/>
    </row>
    <row r="762" ht="15.75">
      <c r="E762" s="41"/>
    </row>
    <row r="763" ht="15.75">
      <c r="E763" s="41"/>
    </row>
    <row r="764" ht="15.75">
      <c r="E764" s="41"/>
    </row>
    <row r="765" ht="15.75">
      <c r="E765" s="41"/>
    </row>
    <row r="766" ht="15.75">
      <c r="E766" s="41"/>
    </row>
    <row r="767" ht="15.75">
      <c r="E767" s="41"/>
    </row>
    <row r="768" ht="15.75">
      <c r="E768" s="41"/>
    </row>
    <row r="769" ht="15.75">
      <c r="E769" s="41"/>
    </row>
    <row r="770" ht="15.75">
      <c r="E770" s="41"/>
    </row>
    <row r="771" ht="15.75">
      <c r="E771" s="41"/>
    </row>
    <row r="772" ht="15.75">
      <c r="E772" s="41"/>
    </row>
    <row r="773" ht="15.75">
      <c r="E773" s="41"/>
    </row>
    <row r="774" ht="15.75">
      <c r="E774" s="41"/>
    </row>
    <row r="775" ht="15.75">
      <c r="E775" s="41"/>
    </row>
    <row r="776" ht="15.75">
      <c r="E776" s="41"/>
    </row>
    <row r="777" ht="15.75">
      <c r="E777" s="41"/>
    </row>
    <row r="778" ht="15.75">
      <c r="E778" s="41"/>
    </row>
    <row r="779" ht="15.75">
      <c r="E779" s="41"/>
    </row>
    <row r="780" ht="15.75">
      <c r="E780" s="41"/>
    </row>
    <row r="781" ht="15.75">
      <c r="E781" s="41"/>
    </row>
    <row r="782" ht="15.75">
      <c r="E782" s="41"/>
    </row>
    <row r="783" ht="15.75">
      <c r="E783" s="41"/>
    </row>
    <row r="784" ht="15.75">
      <c r="E784" s="41"/>
    </row>
    <row r="785" ht="15.75">
      <c r="E785" s="41"/>
    </row>
    <row r="786" ht="15.75">
      <c r="E786" s="41"/>
    </row>
    <row r="787" ht="15.75">
      <c r="E787" s="41"/>
    </row>
    <row r="788" ht="15.75">
      <c r="E788" s="41"/>
    </row>
    <row r="789" ht="15.75">
      <c r="E789" s="41"/>
    </row>
    <row r="790" ht="15.75">
      <c r="E790" s="41"/>
    </row>
    <row r="791" ht="15.75">
      <c r="E791" s="41"/>
    </row>
    <row r="792" ht="15.75">
      <c r="E792" s="41"/>
    </row>
    <row r="793" ht="15.75">
      <c r="E793" s="41"/>
    </row>
    <row r="794" ht="15.75">
      <c r="E794" s="41"/>
    </row>
    <row r="795" ht="15.75">
      <c r="E795" s="41"/>
    </row>
    <row r="796" ht="15.75">
      <c r="E796" s="41"/>
    </row>
    <row r="797" ht="15.75">
      <c r="E797" s="41"/>
    </row>
    <row r="798" ht="15.75">
      <c r="E798" s="41"/>
    </row>
    <row r="799" ht="15.75">
      <c r="E799" s="41"/>
    </row>
    <row r="800" ht="15.75">
      <c r="E800" s="41"/>
    </row>
    <row r="801" ht="15.75">
      <c r="E801" s="41"/>
    </row>
    <row r="802" ht="15.75">
      <c r="E802" s="41"/>
    </row>
    <row r="803" ht="15.75">
      <c r="E803" s="41"/>
    </row>
    <row r="804" ht="15.75">
      <c r="E804" s="41"/>
    </row>
    <row r="805" ht="15.75">
      <c r="E805" s="41"/>
    </row>
    <row r="806" ht="15.75">
      <c r="E806" s="41"/>
    </row>
    <row r="807" ht="15.75">
      <c r="E807" s="41"/>
    </row>
    <row r="808" ht="15.75">
      <c r="E808" s="41"/>
    </row>
    <row r="809" ht="15.75">
      <c r="E809" s="41"/>
    </row>
    <row r="810" ht="15.75">
      <c r="E810" s="41"/>
    </row>
    <row r="811" ht="15.75">
      <c r="E811" s="41"/>
    </row>
    <row r="812" ht="15.75">
      <c r="E812" s="41"/>
    </row>
    <row r="813" ht="15.75">
      <c r="E813" s="41"/>
    </row>
    <row r="814" ht="15.75">
      <c r="E814" s="41"/>
    </row>
    <row r="815" ht="15.75">
      <c r="E815" s="41"/>
    </row>
    <row r="816" ht="15.75">
      <c r="E816" s="41"/>
    </row>
    <row r="817" ht="15.75">
      <c r="E817" s="41"/>
    </row>
    <row r="818" ht="15.75">
      <c r="E818" s="41"/>
    </row>
    <row r="819" ht="15.75">
      <c r="E819" s="41"/>
    </row>
    <row r="820" ht="15.75">
      <c r="E820" s="41"/>
    </row>
    <row r="821" ht="15.75">
      <c r="E821" s="41"/>
    </row>
    <row r="822" ht="15.75">
      <c r="E822" s="41"/>
    </row>
    <row r="823" ht="15.75">
      <c r="E823" s="41"/>
    </row>
    <row r="824" ht="15.75">
      <c r="E824" s="41"/>
    </row>
    <row r="825" ht="15.75">
      <c r="E825" s="41"/>
    </row>
    <row r="826" ht="15.75">
      <c r="E826" s="41"/>
    </row>
    <row r="827" ht="15.75">
      <c r="E827" s="41"/>
    </row>
    <row r="828" ht="15.75">
      <c r="E828" s="41"/>
    </row>
    <row r="829" ht="15.75">
      <c r="E829" s="41"/>
    </row>
    <row r="830" ht="15.75">
      <c r="E830" s="41"/>
    </row>
    <row r="831" ht="15.75">
      <c r="E831" s="41"/>
    </row>
    <row r="832" ht="15.75">
      <c r="E832" s="41"/>
    </row>
    <row r="833" ht="15.75">
      <c r="E833" s="41"/>
    </row>
    <row r="834" ht="15.75">
      <c r="E834" s="41"/>
    </row>
    <row r="835" ht="15.75">
      <c r="E835" s="41"/>
    </row>
    <row r="836" ht="15.75">
      <c r="E836" s="41"/>
    </row>
    <row r="837" ht="15.75">
      <c r="E837" s="41"/>
    </row>
    <row r="838" ht="15.75">
      <c r="E838" s="41"/>
    </row>
    <row r="839" ht="15.75">
      <c r="E839" s="41"/>
    </row>
    <row r="840" ht="15.75">
      <c r="E840" s="41"/>
    </row>
    <row r="841" ht="15.75">
      <c r="E841" s="41"/>
    </row>
    <row r="842" ht="15.75">
      <c r="E842" s="41"/>
    </row>
    <row r="843" ht="15.75">
      <c r="E843" s="41"/>
    </row>
    <row r="844" ht="15.75">
      <c r="E844" s="41"/>
    </row>
    <row r="845" ht="15.75">
      <c r="E845" s="41"/>
    </row>
    <row r="846" ht="15.75">
      <c r="E846" s="41"/>
    </row>
    <row r="847" ht="15.75">
      <c r="E847" s="41"/>
    </row>
    <row r="848" ht="15.75">
      <c r="E848" s="41"/>
    </row>
    <row r="849" ht="15.75">
      <c r="E849" s="41"/>
    </row>
    <row r="850" ht="15.75">
      <c r="E850" s="41"/>
    </row>
    <row r="851" ht="15.75">
      <c r="E851" s="41"/>
    </row>
    <row r="852" ht="15.75">
      <c r="E852" s="41"/>
    </row>
    <row r="853" ht="15.75">
      <c r="E853" s="41"/>
    </row>
    <row r="854" ht="15.75">
      <c r="E854" s="41"/>
    </row>
    <row r="855" ht="15.75">
      <c r="E855" s="41"/>
    </row>
    <row r="856" ht="15.75">
      <c r="E856" s="41"/>
    </row>
    <row r="857" ht="15.75">
      <c r="E857" s="41"/>
    </row>
    <row r="858" ht="15.75">
      <c r="E858" s="41"/>
    </row>
    <row r="859" ht="15.75">
      <c r="E859" s="41"/>
    </row>
    <row r="860" ht="15.75">
      <c r="E860" s="41"/>
    </row>
    <row r="861" ht="15.75">
      <c r="E861" s="41"/>
    </row>
    <row r="862" ht="15.75">
      <c r="E862" s="41"/>
    </row>
    <row r="863" ht="15.75">
      <c r="E863" s="41"/>
    </row>
    <row r="864" ht="15.75">
      <c r="E864" s="41"/>
    </row>
    <row r="865" ht="15.75">
      <c r="E865" s="41"/>
    </row>
    <row r="866" ht="15.75">
      <c r="E866" s="41"/>
    </row>
    <row r="867" ht="15.75">
      <c r="E867" s="41"/>
    </row>
    <row r="868" ht="15.75">
      <c r="E868" s="41"/>
    </row>
    <row r="869" ht="15.75">
      <c r="E869" s="41"/>
    </row>
    <row r="870" ht="15.75">
      <c r="E870" s="41"/>
    </row>
    <row r="871" ht="15.75">
      <c r="E871" s="41"/>
    </row>
    <row r="872" ht="15.75">
      <c r="E872" s="41"/>
    </row>
    <row r="873" ht="15.75">
      <c r="E873" s="41"/>
    </row>
    <row r="874" ht="15.75">
      <c r="E874" s="41"/>
    </row>
    <row r="875" ht="15.75">
      <c r="E875" s="41"/>
    </row>
    <row r="876" ht="15.75">
      <c r="E876" s="41"/>
    </row>
    <row r="877" ht="15.75">
      <c r="E877" s="41"/>
    </row>
    <row r="878" ht="15.75">
      <c r="E878" s="41"/>
    </row>
    <row r="879" ht="15.75">
      <c r="E879" s="41"/>
    </row>
    <row r="880" ht="15.75">
      <c r="E880" s="41"/>
    </row>
    <row r="881" ht="15.75">
      <c r="E881" s="41"/>
    </row>
    <row r="882" ht="15.75">
      <c r="E882" s="41"/>
    </row>
    <row r="883" ht="15.75">
      <c r="E883" s="41"/>
    </row>
    <row r="884" ht="15.75">
      <c r="E884" s="41"/>
    </row>
    <row r="885" ht="15.75">
      <c r="E885" s="41"/>
    </row>
    <row r="886" ht="15.75">
      <c r="E886" s="41"/>
    </row>
    <row r="887" ht="15.75">
      <c r="E887" s="41"/>
    </row>
    <row r="888" ht="15.75">
      <c r="E888" s="41"/>
    </row>
    <row r="889" ht="15.75">
      <c r="E889" s="41"/>
    </row>
    <row r="890" ht="15.75">
      <c r="E890" s="41"/>
    </row>
    <row r="891" ht="15.75">
      <c r="E891" s="41"/>
    </row>
    <row r="892" ht="15.75">
      <c r="E892" s="41"/>
    </row>
    <row r="893" ht="15.75">
      <c r="E893" s="41"/>
    </row>
    <row r="894" ht="15.75">
      <c r="E894" s="41"/>
    </row>
    <row r="895" ht="15.75">
      <c r="E895" s="41"/>
    </row>
    <row r="896" ht="15.75">
      <c r="E896" s="41"/>
    </row>
    <row r="897" ht="15.75">
      <c r="E897" s="41"/>
    </row>
    <row r="898" ht="15.75">
      <c r="E898" s="41"/>
    </row>
    <row r="899" ht="15.75">
      <c r="E899" s="41"/>
    </row>
    <row r="900" ht="15.75">
      <c r="E900" s="41"/>
    </row>
    <row r="901" ht="15.75">
      <c r="E901" s="41"/>
    </row>
    <row r="902" ht="15.75">
      <c r="E902" s="41"/>
    </row>
    <row r="903" ht="15.75">
      <c r="E903" s="41"/>
    </row>
    <row r="904" ht="15.75">
      <c r="E904" s="41"/>
    </row>
    <row r="905" ht="15.75">
      <c r="E905" s="41"/>
    </row>
    <row r="906" ht="15.75">
      <c r="E906" s="41"/>
    </row>
    <row r="907" ht="15.75">
      <c r="E907" s="41"/>
    </row>
    <row r="908" ht="15.75">
      <c r="E908" s="41"/>
    </row>
    <row r="909" ht="15.75">
      <c r="E909" s="41"/>
    </row>
    <row r="910" ht="15.75">
      <c r="E910" s="41"/>
    </row>
    <row r="911" ht="15.75">
      <c r="E911" s="41"/>
    </row>
    <row r="912" ht="15.75">
      <c r="E912" s="41"/>
    </row>
    <row r="913" ht="15.75">
      <c r="E913" s="41"/>
    </row>
    <row r="914" ht="15.75">
      <c r="E914" s="41"/>
    </row>
    <row r="915" ht="15.75">
      <c r="E915" s="41"/>
    </row>
    <row r="916" ht="15.75">
      <c r="E916" s="41"/>
    </row>
    <row r="917" ht="15.75">
      <c r="E917" s="41"/>
    </row>
    <row r="918" ht="15.75">
      <c r="E918" s="41"/>
    </row>
    <row r="919" ht="15.75">
      <c r="E919" s="41"/>
    </row>
    <row r="920" ht="15.75">
      <c r="E920" s="41"/>
    </row>
    <row r="921" ht="15.75">
      <c r="E921" s="41"/>
    </row>
    <row r="922" ht="15.75">
      <c r="E922" s="41"/>
    </row>
    <row r="923" ht="15.75">
      <c r="E923" s="41"/>
    </row>
    <row r="924" ht="15.75">
      <c r="E924" s="41"/>
    </row>
    <row r="925" ht="15.75">
      <c r="E925" s="41"/>
    </row>
    <row r="926" ht="15.75">
      <c r="E926" s="41"/>
    </row>
    <row r="927" ht="15.75">
      <c r="E927" s="41"/>
    </row>
    <row r="928" ht="15.75">
      <c r="E928" s="41"/>
    </row>
    <row r="929" ht="15.75">
      <c r="E929" s="41"/>
    </row>
    <row r="930" ht="15.75">
      <c r="E930" s="41"/>
    </row>
    <row r="931" ht="15.75">
      <c r="E931" s="41"/>
    </row>
    <row r="932" ht="15.75">
      <c r="E932" s="41"/>
    </row>
    <row r="933" ht="15.75">
      <c r="E933" s="41"/>
    </row>
    <row r="934" ht="15.75">
      <c r="E934" s="41"/>
    </row>
    <row r="935" ht="15.75">
      <c r="E935" s="41"/>
    </row>
    <row r="936" ht="15.75">
      <c r="E936" s="41"/>
    </row>
    <row r="937" ht="15.75">
      <c r="E937" s="41"/>
    </row>
    <row r="938" ht="15.75">
      <c r="E938" s="41"/>
    </row>
    <row r="939" ht="15.75">
      <c r="E939" s="41"/>
    </row>
    <row r="940" ht="15.75">
      <c r="E940" s="41"/>
    </row>
    <row r="941" ht="15.75">
      <c r="E941" s="41"/>
    </row>
    <row r="942" ht="15.75">
      <c r="E942" s="41"/>
    </row>
    <row r="943" ht="15.75">
      <c r="E943" s="41"/>
    </row>
    <row r="944" ht="15.75">
      <c r="E944" s="41"/>
    </row>
    <row r="945" ht="15.75">
      <c r="E945" s="41"/>
    </row>
    <row r="946" ht="15.75">
      <c r="E946" s="41"/>
    </row>
    <row r="947" ht="15.75">
      <c r="E947" s="41"/>
    </row>
    <row r="948" ht="15.75">
      <c r="E948" s="41"/>
    </row>
    <row r="949" ht="15.75">
      <c r="E949" s="41"/>
    </row>
    <row r="950" ht="15.75">
      <c r="E950" s="41"/>
    </row>
    <row r="951" ht="15.75">
      <c r="E951" s="41"/>
    </row>
    <row r="952" ht="15.75">
      <c r="E952" s="41"/>
    </row>
    <row r="953" ht="15.75">
      <c r="E953" s="41"/>
    </row>
    <row r="954" ht="15.75">
      <c r="E954" s="41"/>
    </row>
    <row r="955" ht="15.75">
      <c r="E955" s="41"/>
    </row>
    <row r="956" ht="15.75">
      <c r="E956" s="41"/>
    </row>
    <row r="957" ht="15.75">
      <c r="E957" s="41"/>
    </row>
    <row r="958" ht="15.75">
      <c r="E958" s="41"/>
    </row>
    <row r="959" ht="15.75">
      <c r="E959" s="41"/>
    </row>
    <row r="960" ht="15.75">
      <c r="E960" s="41"/>
    </row>
    <row r="961" ht="15.75">
      <c r="E961" s="41"/>
    </row>
    <row r="962" ht="15.75">
      <c r="E962" s="41"/>
    </row>
    <row r="963" ht="15.75">
      <c r="E963" s="41"/>
    </row>
    <row r="964" ht="15.75">
      <c r="E964" s="41"/>
    </row>
    <row r="965" ht="15.75">
      <c r="E965" s="41"/>
    </row>
    <row r="966" ht="15.75">
      <c r="E966" s="41"/>
    </row>
    <row r="967" ht="15.75">
      <c r="E967" s="41"/>
    </row>
    <row r="968" ht="15.75">
      <c r="E968" s="41"/>
    </row>
    <row r="969" ht="15.75">
      <c r="E969" s="41"/>
    </row>
    <row r="970" ht="15.75">
      <c r="E970" s="41"/>
    </row>
    <row r="971" ht="15.75">
      <c r="E971" s="41"/>
    </row>
    <row r="972" ht="15.75">
      <c r="E972" s="41"/>
    </row>
    <row r="973" ht="15.75">
      <c r="E973" s="41"/>
    </row>
    <row r="974" ht="15.75">
      <c r="E974" s="41"/>
    </row>
    <row r="975" ht="15.75">
      <c r="E975" s="41"/>
    </row>
    <row r="976" ht="15.75">
      <c r="E976" s="41"/>
    </row>
    <row r="977" ht="15.75">
      <c r="E977" s="41"/>
    </row>
    <row r="978" ht="15.75">
      <c r="E978" s="41"/>
    </row>
    <row r="979" ht="15.75">
      <c r="E979" s="41"/>
    </row>
    <row r="980" ht="15.75">
      <c r="E980" s="41"/>
    </row>
    <row r="981" ht="15.75">
      <c r="E981" s="41"/>
    </row>
    <row r="982" ht="15.75">
      <c r="E982" s="41"/>
    </row>
    <row r="983" ht="15.75">
      <c r="E983" s="41"/>
    </row>
    <row r="984" ht="15.75">
      <c r="E984" s="41"/>
    </row>
    <row r="985" ht="15.75">
      <c r="E985" s="41"/>
    </row>
    <row r="986" ht="15.75">
      <c r="E986" s="41"/>
    </row>
    <row r="987" ht="15.75">
      <c r="E987" s="41"/>
    </row>
    <row r="988" ht="15.75">
      <c r="E988" s="41"/>
    </row>
    <row r="989" ht="15.75">
      <c r="E989" s="41"/>
    </row>
    <row r="990" ht="15.75">
      <c r="E990" s="41"/>
    </row>
    <row r="991" ht="15.75">
      <c r="E991" s="41"/>
    </row>
    <row r="992" ht="15.75">
      <c r="E992" s="41"/>
    </row>
    <row r="993" ht="15.75">
      <c r="E993" s="41"/>
    </row>
    <row r="994" ht="15.75">
      <c r="E994" s="41"/>
    </row>
    <row r="995" ht="15.75">
      <c r="E995" s="41"/>
    </row>
    <row r="996" ht="15.75">
      <c r="E996" s="41"/>
    </row>
    <row r="997" ht="15.75">
      <c r="E997" s="41"/>
    </row>
    <row r="998" ht="15.75">
      <c r="E998" s="41"/>
    </row>
    <row r="999" ht="15.75">
      <c r="E999" s="41"/>
    </row>
    <row r="1000" ht="15.75">
      <c r="E1000" s="41"/>
    </row>
    <row r="1001" ht="15.75">
      <c r="E1001" s="41"/>
    </row>
    <row r="1002" ht="15.75">
      <c r="E1002" s="41"/>
    </row>
    <row r="1003" ht="15.75">
      <c r="E1003" s="41"/>
    </row>
    <row r="1004" ht="15.75">
      <c r="E1004" s="41"/>
    </row>
    <row r="1005" ht="15.75">
      <c r="E1005" s="41"/>
    </row>
    <row r="1006" ht="15.75">
      <c r="E1006" s="41"/>
    </row>
    <row r="1007" ht="15.75">
      <c r="E1007" s="41"/>
    </row>
    <row r="1008" ht="15.75">
      <c r="E1008" s="41"/>
    </row>
    <row r="1009" ht="15.75">
      <c r="E1009" s="41"/>
    </row>
    <row r="1010" ht="15.75">
      <c r="E1010" s="41"/>
    </row>
    <row r="1011" ht="15.75">
      <c r="E1011" s="41"/>
    </row>
    <row r="1012" ht="15.75">
      <c r="E1012" s="41"/>
    </row>
    <row r="1013" ht="15.75">
      <c r="E1013" s="41"/>
    </row>
    <row r="1014" ht="15.75">
      <c r="E1014" s="41"/>
    </row>
    <row r="1015" ht="15.75">
      <c r="E1015" s="41"/>
    </row>
    <row r="1016" ht="15.75">
      <c r="E1016" s="41"/>
    </row>
    <row r="1017" ht="15.75">
      <c r="E1017" s="41"/>
    </row>
    <row r="1018" ht="15.75">
      <c r="E1018" s="41"/>
    </row>
    <row r="1019" ht="15.75">
      <c r="E1019" s="41"/>
    </row>
    <row r="1020" ht="15.75">
      <c r="E1020" s="41"/>
    </row>
    <row r="1021" ht="15.75">
      <c r="E1021" s="41"/>
    </row>
    <row r="1022" ht="15.75">
      <c r="E1022" s="41"/>
    </row>
    <row r="1023" ht="15.75">
      <c r="E1023" s="41"/>
    </row>
    <row r="1024" ht="15.75">
      <c r="E1024" s="41"/>
    </row>
    <row r="1025" ht="15.75">
      <c r="E1025" s="41"/>
    </row>
    <row r="1026" ht="15.75">
      <c r="E1026" s="41"/>
    </row>
    <row r="1027" ht="15.75">
      <c r="E1027" s="41"/>
    </row>
    <row r="1028" ht="15.75">
      <c r="E1028" s="41"/>
    </row>
    <row r="1029" ht="15.75">
      <c r="E1029" s="41"/>
    </row>
    <row r="1030" ht="15.75">
      <c r="E1030" s="41"/>
    </row>
    <row r="1031" ht="15.75">
      <c r="E1031" s="41"/>
    </row>
    <row r="1032" ht="15.75">
      <c r="E1032" s="41"/>
    </row>
    <row r="1033" ht="15.75">
      <c r="E1033" s="41"/>
    </row>
    <row r="1034" ht="15.75">
      <c r="E1034" s="41"/>
    </row>
    <row r="1035" ht="15.75">
      <c r="E1035" s="41"/>
    </row>
    <row r="1036" ht="15.75">
      <c r="E1036" s="41"/>
    </row>
    <row r="1037" ht="15.75">
      <c r="E1037" s="41"/>
    </row>
    <row r="1038" ht="15.75">
      <c r="E1038" s="41"/>
    </row>
    <row r="1039" ht="15.75">
      <c r="E1039" s="41"/>
    </row>
    <row r="1040" ht="15.75">
      <c r="E1040" s="41"/>
    </row>
    <row r="1041" ht="15.75">
      <c r="E1041" s="41"/>
    </row>
    <row r="1042" ht="15.75">
      <c r="E1042" s="41"/>
    </row>
    <row r="1043" ht="15.75">
      <c r="E1043" s="41"/>
    </row>
    <row r="1044" ht="15.75">
      <c r="E1044" s="41"/>
    </row>
    <row r="1045" ht="15.75">
      <c r="E1045" s="41"/>
    </row>
    <row r="1046" ht="15.75">
      <c r="E1046" s="41"/>
    </row>
    <row r="1047" ht="15.75">
      <c r="E1047" s="41"/>
    </row>
    <row r="1048" ht="15.75">
      <c r="E1048" s="41"/>
    </row>
    <row r="1049" ht="15.75">
      <c r="E1049" s="41"/>
    </row>
    <row r="1050" ht="15.75">
      <c r="E1050" s="41"/>
    </row>
    <row r="1051" ht="15.75">
      <c r="E1051" s="41"/>
    </row>
    <row r="1052" ht="15.75">
      <c r="E1052" s="41"/>
    </row>
    <row r="1053" ht="15.75">
      <c r="E1053" s="41"/>
    </row>
    <row r="1054" ht="15.75">
      <c r="E1054" s="41"/>
    </row>
    <row r="1055" ht="15.75">
      <c r="E1055" s="41"/>
    </row>
    <row r="1056" ht="15.75">
      <c r="E1056" s="41"/>
    </row>
    <row r="1057" ht="15.75">
      <c r="E1057" s="41"/>
    </row>
    <row r="1058" ht="15.75">
      <c r="E1058" s="41"/>
    </row>
    <row r="1059" ht="15.75">
      <c r="E1059" s="41"/>
    </row>
    <row r="1060" ht="15.75">
      <c r="E1060" s="41"/>
    </row>
    <row r="1061" ht="15.75">
      <c r="E1061" s="41"/>
    </row>
    <row r="1062" ht="15.75">
      <c r="E1062" s="41"/>
    </row>
    <row r="1063" ht="15.75">
      <c r="E1063" s="41"/>
    </row>
    <row r="1064" ht="15.75">
      <c r="E1064" s="41"/>
    </row>
    <row r="1065" ht="15.75">
      <c r="E1065" s="41"/>
    </row>
    <row r="1066" ht="15.75">
      <c r="E1066" s="41"/>
    </row>
    <row r="1067" ht="15.75">
      <c r="E1067" s="41"/>
    </row>
    <row r="1068" ht="15.75">
      <c r="E1068" s="41"/>
    </row>
    <row r="1069" ht="15.75">
      <c r="E1069" s="41"/>
    </row>
    <row r="1070" ht="15.75">
      <c r="E1070" s="41"/>
    </row>
    <row r="1071" ht="15.75">
      <c r="E1071" s="41"/>
    </row>
    <row r="1072" ht="15.75">
      <c r="E1072" s="41"/>
    </row>
    <row r="1073" ht="15.75">
      <c r="E1073" s="41"/>
    </row>
    <row r="1074" ht="15.75">
      <c r="E1074" s="41"/>
    </row>
    <row r="1075" ht="15.75">
      <c r="E1075" s="41"/>
    </row>
    <row r="1076" ht="15.75">
      <c r="E1076" s="41"/>
    </row>
    <row r="1077" ht="15.75">
      <c r="E1077" s="41"/>
    </row>
    <row r="1078" ht="15.75">
      <c r="E1078" s="41"/>
    </row>
    <row r="1079" ht="15.75">
      <c r="E1079" s="41"/>
    </row>
    <row r="1080" ht="15.75">
      <c r="E1080" s="41"/>
    </row>
    <row r="1081" ht="15.75">
      <c r="E1081" s="41"/>
    </row>
    <row r="1082" ht="15.75">
      <c r="E1082" s="41"/>
    </row>
    <row r="1083" ht="15.75">
      <c r="E1083" s="41"/>
    </row>
    <row r="1084" ht="15.75">
      <c r="E1084" s="41"/>
    </row>
    <row r="1085" ht="15.75">
      <c r="E1085" s="41"/>
    </row>
    <row r="1086" ht="15.75">
      <c r="E1086" s="41"/>
    </row>
    <row r="1087" ht="15.75">
      <c r="E1087" s="41"/>
    </row>
    <row r="1088" ht="15.75">
      <c r="E1088" s="41"/>
    </row>
    <row r="1089" ht="15.75">
      <c r="E1089" s="41"/>
    </row>
    <row r="1090" ht="15.75">
      <c r="E1090" s="41"/>
    </row>
    <row r="1091" ht="15.75">
      <c r="E1091" s="41"/>
    </row>
    <row r="1092" ht="15.75">
      <c r="E1092" s="41"/>
    </row>
    <row r="1093" ht="15.75">
      <c r="E1093" s="41"/>
    </row>
    <row r="1094" ht="15.75">
      <c r="E1094" s="41"/>
    </row>
    <row r="1095" ht="15.75">
      <c r="E1095" s="41"/>
    </row>
    <row r="1096" ht="15.75">
      <c r="E1096" s="41"/>
    </row>
    <row r="1097" ht="15.75">
      <c r="E1097" s="41"/>
    </row>
    <row r="1098" ht="15.75">
      <c r="E1098" s="41"/>
    </row>
    <row r="1099" ht="15.75">
      <c r="E1099" s="41"/>
    </row>
    <row r="1100" ht="15.75">
      <c r="E1100" s="41"/>
    </row>
    <row r="1101" ht="15.75">
      <c r="E1101" s="41"/>
    </row>
    <row r="1102" ht="15.75">
      <c r="E1102" s="41"/>
    </row>
    <row r="1103" ht="15.75">
      <c r="E1103" s="41"/>
    </row>
    <row r="1104" ht="15.75">
      <c r="E1104" s="41"/>
    </row>
    <row r="1105" ht="15.75">
      <c r="E1105" s="41"/>
    </row>
    <row r="1106" ht="15.75">
      <c r="E1106" s="41"/>
    </row>
    <row r="1107" ht="15.75">
      <c r="E1107" s="41"/>
    </row>
    <row r="1108" ht="15.75">
      <c r="E1108" s="41"/>
    </row>
    <row r="1109" ht="15.75">
      <c r="E1109" s="41"/>
    </row>
    <row r="1110" ht="15.75">
      <c r="E1110" s="41"/>
    </row>
    <row r="1111" ht="15.75">
      <c r="E1111" s="41"/>
    </row>
    <row r="1112" ht="15.75">
      <c r="E1112" s="41"/>
    </row>
    <row r="1113" ht="15.75">
      <c r="E1113" s="41"/>
    </row>
    <row r="1114" ht="15.75">
      <c r="E1114" s="41"/>
    </row>
    <row r="1115" ht="15.75">
      <c r="E1115" s="41"/>
    </row>
    <row r="1116" ht="15.75">
      <c r="E1116" s="41"/>
    </row>
    <row r="1117" ht="15.75">
      <c r="E1117" s="41"/>
    </row>
    <row r="1118" ht="15.75">
      <c r="E1118" s="41"/>
    </row>
    <row r="1119" ht="15.75">
      <c r="E1119" s="41"/>
    </row>
    <row r="1120" ht="15.75">
      <c r="E1120" s="41"/>
    </row>
    <row r="1121" ht="15.75">
      <c r="E1121" s="41"/>
    </row>
    <row r="1122" ht="15.75">
      <c r="E1122" s="41"/>
    </row>
    <row r="1123" ht="15.75">
      <c r="E1123" s="41"/>
    </row>
    <row r="1124" ht="15.75">
      <c r="E1124" s="41"/>
    </row>
    <row r="1125" ht="15.75">
      <c r="E1125" s="41"/>
    </row>
    <row r="1126" ht="15.75">
      <c r="E1126" s="41"/>
    </row>
    <row r="1127" ht="15.75">
      <c r="E1127" s="41"/>
    </row>
    <row r="1128" ht="15.75">
      <c r="E1128" s="41"/>
    </row>
    <row r="1129" ht="15.75">
      <c r="E1129" s="41"/>
    </row>
    <row r="1130" ht="15.75">
      <c r="E1130" s="41"/>
    </row>
    <row r="1131" ht="15.75">
      <c r="E1131" s="41"/>
    </row>
    <row r="1132" ht="15.75">
      <c r="E1132" s="41"/>
    </row>
    <row r="1133" ht="15.75">
      <c r="E1133" s="41"/>
    </row>
    <row r="1134" ht="15.75">
      <c r="E1134" s="41"/>
    </row>
    <row r="1135" ht="15.75">
      <c r="E1135" s="41"/>
    </row>
    <row r="1136" ht="15.75">
      <c r="E1136" s="41"/>
    </row>
    <row r="1137" ht="15.75">
      <c r="E1137" s="41"/>
    </row>
    <row r="1138" ht="15.75">
      <c r="E1138" s="41"/>
    </row>
    <row r="1139" ht="15.75">
      <c r="E1139" s="41"/>
    </row>
    <row r="1140" ht="15.75">
      <c r="E1140" s="41"/>
    </row>
    <row r="1141" ht="15.75">
      <c r="E1141" s="41"/>
    </row>
    <row r="1142" ht="15.75">
      <c r="E1142" s="41"/>
    </row>
    <row r="1143" ht="15.75">
      <c r="E1143" s="41"/>
    </row>
    <row r="1144" ht="15.75">
      <c r="E1144" s="41"/>
    </row>
    <row r="1145" ht="15.75">
      <c r="E1145" s="41"/>
    </row>
    <row r="1146" ht="15.75">
      <c r="E1146" s="41"/>
    </row>
    <row r="1147" ht="15.75">
      <c r="E1147" s="41"/>
    </row>
    <row r="1148" ht="15.75">
      <c r="E1148" s="41"/>
    </row>
    <row r="1149" ht="15.75">
      <c r="E1149" s="41"/>
    </row>
    <row r="1150" ht="15.75">
      <c r="E1150" s="41"/>
    </row>
    <row r="1151" ht="15.75">
      <c r="E1151" s="41"/>
    </row>
    <row r="1152" ht="15.75">
      <c r="E1152" s="41"/>
    </row>
    <row r="1153" ht="15.75">
      <c r="E1153" s="41"/>
    </row>
    <row r="1154" ht="15.75">
      <c r="E1154" s="41"/>
    </row>
    <row r="1155" ht="15.75">
      <c r="E1155" s="41"/>
    </row>
    <row r="1156" ht="15.75">
      <c r="E1156" s="41"/>
    </row>
    <row r="1157" ht="15.75">
      <c r="E1157" s="41"/>
    </row>
    <row r="1158" ht="15.75">
      <c r="E1158" s="41"/>
    </row>
    <row r="1159" ht="15.75">
      <c r="E1159" s="41"/>
    </row>
    <row r="1160" ht="15.75">
      <c r="E1160" s="41"/>
    </row>
    <row r="1161" ht="15.75">
      <c r="E1161" s="41"/>
    </row>
    <row r="1162" ht="15.75">
      <c r="E1162" s="41"/>
    </row>
    <row r="1163" ht="15.75">
      <c r="E1163" s="41"/>
    </row>
    <row r="1164" ht="15.75">
      <c r="E1164" s="41"/>
    </row>
    <row r="1165" ht="15.75">
      <c r="E1165" s="41"/>
    </row>
    <row r="1166" ht="15.75">
      <c r="E1166" s="41"/>
    </row>
    <row r="1167" ht="15.75">
      <c r="E1167" s="41"/>
    </row>
    <row r="1168" ht="15.75">
      <c r="E1168" s="41"/>
    </row>
    <row r="1169" ht="15.75">
      <c r="E1169" s="41"/>
    </row>
    <row r="1170" ht="15.75">
      <c r="E1170" s="41"/>
    </row>
    <row r="1171" ht="15.75">
      <c r="E1171" s="41"/>
    </row>
    <row r="1172" ht="15.75">
      <c r="E1172" s="41"/>
    </row>
    <row r="1173" ht="15.75">
      <c r="E1173" s="41"/>
    </row>
    <row r="1174" ht="15.75">
      <c r="E1174" s="41"/>
    </row>
    <row r="1175" ht="15.75">
      <c r="E1175" s="41"/>
    </row>
    <row r="1176" ht="15.75">
      <c r="E1176" s="41"/>
    </row>
    <row r="1177" ht="15.75">
      <c r="E1177" s="41"/>
    </row>
    <row r="1178" ht="15.75">
      <c r="E1178" s="41"/>
    </row>
    <row r="1179" ht="15.75">
      <c r="E1179" s="41"/>
    </row>
    <row r="1180" ht="15.75">
      <c r="E1180" s="41"/>
    </row>
    <row r="1181" ht="15.75">
      <c r="E1181" s="41"/>
    </row>
    <row r="1182" ht="15.75">
      <c r="E1182" s="41"/>
    </row>
    <row r="1183" ht="15.75">
      <c r="E1183" s="41"/>
    </row>
    <row r="1184" ht="15.75">
      <c r="E1184" s="41"/>
    </row>
    <row r="1185" ht="15.75">
      <c r="E1185" s="41"/>
    </row>
    <row r="1186" ht="15.75">
      <c r="E1186" s="41"/>
    </row>
    <row r="1187" ht="15.75">
      <c r="E1187" s="41"/>
    </row>
    <row r="1188" ht="15.75">
      <c r="E1188" s="41"/>
    </row>
    <row r="1189" ht="15.75">
      <c r="E1189" s="41"/>
    </row>
    <row r="1190" ht="15.75">
      <c r="E1190" s="41"/>
    </row>
    <row r="1191" ht="15.75">
      <c r="E1191" s="41"/>
    </row>
    <row r="1192" ht="15.75">
      <c r="E1192" s="41"/>
    </row>
    <row r="1193" ht="15.75">
      <c r="E1193" s="41"/>
    </row>
    <row r="1194" ht="15.75">
      <c r="E1194" s="41"/>
    </row>
    <row r="1195" ht="15.75">
      <c r="E1195" s="41"/>
    </row>
    <row r="1196" ht="15.75">
      <c r="E1196" s="41"/>
    </row>
    <row r="1197" ht="15.75">
      <c r="E1197" s="41"/>
    </row>
    <row r="1198" ht="15.75">
      <c r="E1198" s="41"/>
    </row>
    <row r="1199" ht="15.75">
      <c r="E1199" s="41"/>
    </row>
    <row r="1200" ht="15.75">
      <c r="E1200" s="41"/>
    </row>
    <row r="1201" ht="15.75">
      <c r="E1201" s="41"/>
    </row>
    <row r="1202" ht="15.75">
      <c r="E1202" s="41"/>
    </row>
    <row r="1203" ht="15.75">
      <c r="E1203" s="41"/>
    </row>
    <row r="1204" ht="15.75">
      <c r="E1204" s="41"/>
    </row>
    <row r="1205" ht="15.75">
      <c r="E1205" s="41"/>
    </row>
    <row r="1206" ht="15.75">
      <c r="E1206" s="41"/>
    </row>
    <row r="1207" ht="15.75">
      <c r="E1207" s="41"/>
    </row>
    <row r="1208" ht="15.75">
      <c r="E1208" s="41"/>
    </row>
    <row r="1209" ht="15.75">
      <c r="E1209" s="41"/>
    </row>
    <row r="1210" ht="15.75">
      <c r="E1210" s="41"/>
    </row>
    <row r="1211" ht="15.75">
      <c r="E1211" s="41"/>
    </row>
    <row r="1212" ht="15.75">
      <c r="E1212" s="41"/>
    </row>
    <row r="1213" ht="15.75">
      <c r="E1213" s="41"/>
    </row>
    <row r="1214" ht="15.75">
      <c r="E1214" s="41"/>
    </row>
    <row r="1215" ht="15.75">
      <c r="E1215" s="41"/>
    </row>
    <row r="1216" ht="15.75">
      <c r="E1216" s="41"/>
    </row>
    <row r="1217" ht="15.75">
      <c r="E1217" s="41"/>
    </row>
    <row r="1218" ht="15.75">
      <c r="E1218" s="41"/>
    </row>
    <row r="1219" ht="15.75">
      <c r="E1219" s="41"/>
    </row>
    <row r="1220" ht="15.75">
      <c r="E1220" s="41"/>
    </row>
    <row r="1221" ht="15.75">
      <c r="E1221" s="41"/>
    </row>
    <row r="1222" ht="15.75">
      <c r="E1222" s="41"/>
    </row>
    <row r="1223" ht="15.75">
      <c r="E1223" s="41"/>
    </row>
    <row r="1224" ht="15.75">
      <c r="E1224" s="41"/>
    </row>
    <row r="1225" ht="15.75">
      <c r="E1225" s="41"/>
    </row>
    <row r="1226" ht="15.75">
      <c r="E1226" s="41"/>
    </row>
    <row r="1227" ht="15.75">
      <c r="E1227" s="41"/>
    </row>
    <row r="1228" ht="15.75">
      <c r="E1228" s="41"/>
    </row>
    <row r="1229" ht="15.75">
      <c r="E1229" s="41"/>
    </row>
    <row r="1230" ht="15.75">
      <c r="E1230" s="41"/>
    </row>
    <row r="1231" ht="15.75">
      <c r="E1231" s="41"/>
    </row>
    <row r="1232" ht="15.75">
      <c r="E1232" s="41"/>
    </row>
    <row r="1233" ht="15.75">
      <c r="E1233" s="41"/>
    </row>
    <row r="1234" ht="15.75">
      <c r="E1234" s="41"/>
    </row>
    <row r="1235" ht="15.75">
      <c r="E1235" s="41"/>
    </row>
    <row r="1236" ht="15.75">
      <c r="E1236" s="41"/>
    </row>
    <row r="1237" ht="15.75">
      <c r="E1237" s="41"/>
    </row>
    <row r="1238" ht="15.75">
      <c r="E1238" s="41"/>
    </row>
    <row r="1239" ht="15.75">
      <c r="E1239" s="41"/>
    </row>
    <row r="1240" ht="15.75">
      <c r="E1240" s="41"/>
    </row>
    <row r="1241" ht="15.75">
      <c r="E1241" s="41"/>
    </row>
    <row r="1242" ht="15.75">
      <c r="E1242" s="41"/>
    </row>
    <row r="1243" ht="15.75">
      <c r="E1243" s="41"/>
    </row>
    <row r="1244" ht="15.75">
      <c r="E1244" s="41"/>
    </row>
    <row r="1245" ht="15.75">
      <c r="E1245" s="41"/>
    </row>
    <row r="1246" ht="15.75">
      <c r="E1246" s="41"/>
    </row>
    <row r="1247" ht="15.75">
      <c r="E1247" s="41"/>
    </row>
    <row r="1248" ht="15.75">
      <c r="E1248" s="41"/>
    </row>
    <row r="1249" ht="15.75">
      <c r="E1249" s="41"/>
    </row>
    <row r="1250" ht="15.75">
      <c r="E1250" s="41"/>
    </row>
    <row r="1251" ht="15.75">
      <c r="E1251" s="41"/>
    </row>
    <row r="1252" ht="15.75">
      <c r="E1252" s="41"/>
    </row>
    <row r="1253" ht="15.75">
      <c r="E1253" s="41"/>
    </row>
    <row r="1254" ht="15.75">
      <c r="E1254" s="41"/>
    </row>
    <row r="1255" ht="15.75">
      <c r="E1255" s="41"/>
    </row>
    <row r="1256" ht="15.75">
      <c r="E1256" s="41"/>
    </row>
    <row r="1257" ht="15.75">
      <c r="E1257" s="41"/>
    </row>
    <row r="1258" ht="15.75">
      <c r="E1258" s="41"/>
    </row>
    <row r="1259" ht="15.75">
      <c r="E1259" s="41"/>
    </row>
    <row r="1260" ht="15.75">
      <c r="E1260" s="41"/>
    </row>
    <row r="1261" ht="15.75">
      <c r="E1261" s="41"/>
    </row>
    <row r="1262" ht="15.75">
      <c r="E1262" s="41"/>
    </row>
    <row r="1263" ht="15.75">
      <c r="E1263" s="41"/>
    </row>
    <row r="1264" ht="15.75">
      <c r="E1264" s="41"/>
    </row>
    <row r="1265" ht="15.75">
      <c r="E1265" s="41"/>
    </row>
    <row r="1266" ht="15.75">
      <c r="E1266" s="41"/>
    </row>
    <row r="1267" ht="15.75">
      <c r="E1267" s="41"/>
    </row>
    <row r="1268" ht="15.75">
      <c r="E1268" s="41"/>
    </row>
    <row r="1269" ht="15.75">
      <c r="E1269" s="41"/>
    </row>
    <row r="1270" ht="15.75">
      <c r="E1270" s="41"/>
    </row>
    <row r="1271" ht="15.75">
      <c r="E1271" s="41"/>
    </row>
    <row r="1272" ht="15.75">
      <c r="E1272" s="41"/>
    </row>
    <row r="1273" ht="15.75">
      <c r="E1273" s="41"/>
    </row>
    <row r="1274" ht="15.75">
      <c r="E1274" s="41"/>
    </row>
    <row r="1275" ht="15.75">
      <c r="E1275" s="41"/>
    </row>
    <row r="1276" ht="15.75">
      <c r="E1276" s="41"/>
    </row>
    <row r="1277" ht="15.75">
      <c r="E1277" s="41"/>
    </row>
    <row r="1278" ht="15.75">
      <c r="E1278" s="41"/>
    </row>
    <row r="1279" ht="15.75">
      <c r="E1279" s="41"/>
    </row>
    <row r="1280" ht="15.75">
      <c r="E1280" s="41"/>
    </row>
    <row r="1281" ht="15.75">
      <c r="E1281" s="41"/>
    </row>
    <row r="1282" ht="15.75">
      <c r="E1282" s="41"/>
    </row>
    <row r="1283" ht="15.75">
      <c r="E1283" s="41"/>
    </row>
    <row r="1284" ht="15.75">
      <c r="E1284" s="41"/>
    </row>
    <row r="1285" ht="15.75">
      <c r="E1285" s="41"/>
    </row>
    <row r="1286" ht="15.75">
      <c r="E1286" s="41"/>
    </row>
    <row r="1287" ht="15.75">
      <c r="E1287" s="41"/>
    </row>
    <row r="1288" ht="15.75">
      <c r="E1288" s="41"/>
    </row>
    <row r="1289" ht="15.75">
      <c r="E1289" s="41"/>
    </row>
    <row r="1290" ht="15.75">
      <c r="E1290" s="41"/>
    </row>
    <row r="1291" ht="15.75">
      <c r="E1291" s="41"/>
    </row>
    <row r="1292" ht="15.75">
      <c r="E1292" s="41"/>
    </row>
    <row r="1293" ht="15.75">
      <c r="E1293" s="41"/>
    </row>
    <row r="1294" ht="15.75">
      <c r="E1294" s="41"/>
    </row>
    <row r="1295" ht="15.75">
      <c r="E1295" s="41"/>
    </row>
    <row r="1296" ht="15.75">
      <c r="E1296" s="41"/>
    </row>
    <row r="1297" ht="15.75">
      <c r="E1297" s="41"/>
    </row>
    <row r="1298" ht="15.75">
      <c r="E1298" s="41"/>
    </row>
    <row r="1299" ht="15.75">
      <c r="E1299" s="41"/>
    </row>
    <row r="1300" ht="15.75">
      <c r="E1300" s="41"/>
    </row>
    <row r="1301" ht="15.75">
      <c r="E1301" s="41"/>
    </row>
    <row r="1302" ht="15.75">
      <c r="E1302" s="41"/>
    </row>
    <row r="1303" ht="15.75">
      <c r="E1303" s="41"/>
    </row>
    <row r="1304" ht="15.75">
      <c r="E1304" s="41"/>
    </row>
    <row r="1305" ht="15.75">
      <c r="E1305" s="41"/>
    </row>
    <row r="1306" ht="15.75">
      <c r="E1306" s="41"/>
    </row>
    <row r="1307" ht="15.75">
      <c r="E1307" s="41"/>
    </row>
    <row r="1308" ht="15.75">
      <c r="E1308" s="41"/>
    </row>
    <row r="1309" ht="15.75">
      <c r="E1309" s="41"/>
    </row>
    <row r="1310" ht="15.75">
      <c r="E1310" s="41"/>
    </row>
    <row r="1311" ht="15.75">
      <c r="E1311" s="41"/>
    </row>
    <row r="1312" ht="15.75">
      <c r="E1312" s="41"/>
    </row>
    <row r="1313" ht="15.75">
      <c r="E1313" s="41"/>
    </row>
    <row r="1314" ht="15.75">
      <c r="E1314" s="41"/>
    </row>
    <row r="1315" ht="15.75">
      <c r="E1315" s="41"/>
    </row>
    <row r="1316" ht="15.75">
      <c r="E1316" s="41"/>
    </row>
    <row r="1317" ht="15.75">
      <c r="E1317" s="41"/>
    </row>
    <row r="1318" ht="15.75">
      <c r="E1318" s="41"/>
    </row>
    <row r="1319" ht="15.75">
      <c r="E1319" s="41"/>
    </row>
    <row r="1320" ht="15.75">
      <c r="E1320" s="41"/>
    </row>
    <row r="1321" ht="15.75">
      <c r="E1321" s="41"/>
    </row>
    <row r="1322" ht="15.75">
      <c r="E1322" s="41"/>
    </row>
    <row r="1323" ht="15.75">
      <c r="E1323" s="41"/>
    </row>
    <row r="1324" ht="15.75">
      <c r="E1324" s="41"/>
    </row>
    <row r="1325" ht="15.75">
      <c r="E1325" s="41"/>
    </row>
    <row r="1326" ht="15.75">
      <c r="E1326" s="41"/>
    </row>
    <row r="1327" ht="15.75">
      <c r="E1327" s="41"/>
    </row>
    <row r="1328" ht="15.75">
      <c r="E1328" s="41"/>
    </row>
    <row r="1329" ht="15.75">
      <c r="E1329" s="41"/>
    </row>
    <row r="1330" ht="15.75">
      <c r="E1330" s="41"/>
    </row>
    <row r="1331" ht="15.75">
      <c r="E1331" s="41"/>
    </row>
    <row r="1332" ht="15.75">
      <c r="E1332" s="41"/>
    </row>
    <row r="1333" ht="15.75">
      <c r="E1333" s="41"/>
    </row>
    <row r="1334" ht="15.75">
      <c r="E1334" s="41"/>
    </row>
    <row r="1335" ht="15.75">
      <c r="E1335" s="41"/>
    </row>
    <row r="1336" ht="15.75">
      <c r="E1336" s="41"/>
    </row>
    <row r="1337" ht="15.75">
      <c r="E1337" s="41"/>
    </row>
    <row r="1338" ht="15.75">
      <c r="E1338" s="41"/>
    </row>
    <row r="1339" ht="15.75">
      <c r="E1339" s="41"/>
    </row>
    <row r="1340" ht="15.75">
      <c r="E1340" s="41"/>
    </row>
    <row r="1341" ht="15.75">
      <c r="E1341" s="41"/>
    </row>
    <row r="1342" ht="15.75">
      <c r="E1342" s="41"/>
    </row>
    <row r="1343" ht="15.75">
      <c r="E1343" s="41"/>
    </row>
    <row r="1344" ht="15.75">
      <c r="E1344" s="41"/>
    </row>
    <row r="1345" ht="15.75">
      <c r="E1345" s="41"/>
    </row>
    <row r="1346" ht="15.75">
      <c r="E1346" s="41"/>
    </row>
    <row r="1347" ht="15.75">
      <c r="E1347" s="41"/>
    </row>
    <row r="1348" ht="15.75">
      <c r="E1348" s="41"/>
    </row>
    <row r="1349" ht="15.75">
      <c r="E1349" s="41"/>
    </row>
    <row r="1350" ht="15.75">
      <c r="E1350" s="41"/>
    </row>
    <row r="1351" ht="15.75">
      <c r="E1351" s="41"/>
    </row>
    <row r="1352" ht="15.75">
      <c r="E1352" s="41"/>
    </row>
    <row r="1353" ht="15.75">
      <c r="E1353" s="41"/>
    </row>
    <row r="1354" ht="15.75">
      <c r="E1354" s="41"/>
    </row>
    <row r="1355" ht="15.75">
      <c r="E1355" s="41"/>
    </row>
    <row r="1356" ht="15.75">
      <c r="E1356" s="41"/>
    </row>
    <row r="1357" ht="15.75">
      <c r="E1357" s="41"/>
    </row>
    <row r="1358" ht="15.75">
      <c r="E1358" s="41"/>
    </row>
    <row r="1359" ht="15.75">
      <c r="E1359" s="41"/>
    </row>
    <row r="1360" ht="15.75">
      <c r="E1360" s="41"/>
    </row>
    <row r="1361" ht="15.75">
      <c r="E1361" s="41"/>
    </row>
    <row r="1362" ht="15.75">
      <c r="E1362" s="41"/>
    </row>
    <row r="1363" ht="15.75">
      <c r="E1363" s="41"/>
    </row>
    <row r="1364" ht="15.75">
      <c r="E1364" s="41"/>
    </row>
    <row r="1365" ht="15.75">
      <c r="E1365" s="41"/>
    </row>
    <row r="1366" ht="15.75">
      <c r="E1366" s="41"/>
    </row>
    <row r="1367" ht="15.75">
      <c r="E1367" s="41"/>
    </row>
    <row r="1368" ht="15.75">
      <c r="E1368" s="41"/>
    </row>
    <row r="1369" ht="15.75">
      <c r="E1369" s="41"/>
    </row>
    <row r="1370" ht="15.75">
      <c r="E1370" s="41"/>
    </row>
    <row r="1371" ht="15.75">
      <c r="E1371" s="41"/>
    </row>
    <row r="1372" ht="15.75">
      <c r="E1372" s="41"/>
    </row>
    <row r="1373" ht="15.75">
      <c r="E1373" s="41"/>
    </row>
    <row r="1374" ht="15.75">
      <c r="E1374" s="41"/>
    </row>
    <row r="1375" ht="15.75">
      <c r="E1375" s="41"/>
    </row>
    <row r="1376" ht="15.75">
      <c r="E1376" s="41"/>
    </row>
    <row r="1377" ht="15.75">
      <c r="E1377" s="41"/>
    </row>
    <row r="1378" ht="15.75">
      <c r="E1378" s="41"/>
    </row>
    <row r="1379" ht="15.75">
      <c r="E1379" s="41"/>
    </row>
    <row r="1380" ht="15.75">
      <c r="E1380" s="41"/>
    </row>
    <row r="1381" ht="15.75">
      <c r="E1381" s="41"/>
    </row>
    <row r="1382" ht="15.75">
      <c r="E1382" s="41"/>
    </row>
    <row r="1383" ht="15.75">
      <c r="E1383" s="41"/>
    </row>
    <row r="1384" ht="15.75">
      <c r="E1384" s="41"/>
    </row>
    <row r="1385" ht="15.75">
      <c r="E1385" s="41"/>
    </row>
    <row r="1386" ht="15.75">
      <c r="E1386" s="41"/>
    </row>
    <row r="1387" ht="15.75">
      <c r="E1387" s="41"/>
    </row>
    <row r="1388" ht="15.75">
      <c r="E1388" s="41"/>
    </row>
    <row r="1389" ht="15.75">
      <c r="E1389" s="41"/>
    </row>
    <row r="1390" ht="15.75">
      <c r="E1390" s="41"/>
    </row>
    <row r="1391" ht="15.75">
      <c r="E1391" s="41"/>
    </row>
    <row r="1392" ht="15.75">
      <c r="E1392" s="41"/>
    </row>
    <row r="1393" ht="15.75">
      <c r="E1393" s="41"/>
    </row>
    <row r="1394" ht="15.75">
      <c r="E1394" s="41"/>
    </row>
    <row r="1395" ht="15.75">
      <c r="E1395" s="41"/>
    </row>
    <row r="1396" ht="15.75">
      <c r="E1396" s="41"/>
    </row>
    <row r="1397" ht="15.75">
      <c r="E1397" s="41"/>
    </row>
    <row r="1398" ht="15.75">
      <c r="E1398" s="41"/>
    </row>
    <row r="1399" ht="15.75">
      <c r="E1399" s="41"/>
    </row>
    <row r="1400" ht="15.75">
      <c r="E1400" s="41"/>
    </row>
    <row r="1401" ht="15.75">
      <c r="E1401" s="41"/>
    </row>
    <row r="1402" ht="15.75">
      <c r="E1402" s="41"/>
    </row>
    <row r="1403" ht="15.75">
      <c r="E1403" s="41"/>
    </row>
    <row r="1404" ht="15.75">
      <c r="E1404" s="41"/>
    </row>
    <row r="1405" ht="15.75">
      <c r="E1405" s="41"/>
    </row>
    <row r="1406" ht="15.75">
      <c r="E1406" s="41"/>
    </row>
    <row r="1407" ht="15.75">
      <c r="E1407" s="41"/>
    </row>
    <row r="1408" ht="15.75">
      <c r="E1408" s="41"/>
    </row>
    <row r="1409" ht="15.75">
      <c r="E1409" s="41"/>
    </row>
    <row r="1410" ht="15.75">
      <c r="E1410" s="41"/>
    </row>
    <row r="1411" ht="15.75">
      <c r="E1411" s="41"/>
    </row>
    <row r="1412" ht="15.75">
      <c r="E1412" s="41"/>
    </row>
    <row r="1413" ht="15.75">
      <c r="E1413" s="41"/>
    </row>
    <row r="1414" ht="15.75">
      <c r="E1414" s="41"/>
    </row>
    <row r="1415" ht="15.75">
      <c r="E1415" s="41"/>
    </row>
    <row r="1416" ht="15.75">
      <c r="E1416" s="41"/>
    </row>
    <row r="1417" ht="15.75">
      <c r="E1417" s="41"/>
    </row>
    <row r="1418" ht="15.75">
      <c r="E1418" s="41"/>
    </row>
    <row r="1419" ht="15.75">
      <c r="E1419" s="41"/>
    </row>
    <row r="1420" ht="15.75">
      <c r="E1420" s="41"/>
    </row>
    <row r="1421" ht="15.75">
      <c r="E1421" s="41"/>
    </row>
    <row r="1422" ht="15.75">
      <c r="E1422" s="41"/>
    </row>
    <row r="1423" ht="15.75">
      <c r="E1423" s="41"/>
    </row>
    <row r="1424" ht="15.75">
      <c r="E1424" s="41"/>
    </row>
    <row r="1425" ht="15.75">
      <c r="E1425" s="41"/>
    </row>
    <row r="1426" ht="15.75">
      <c r="E1426" s="41"/>
    </row>
    <row r="1427" ht="15.75">
      <c r="E1427" s="41"/>
    </row>
    <row r="1428" ht="15.75">
      <c r="E1428" s="41"/>
    </row>
    <row r="1429" ht="15.75">
      <c r="E1429" s="41"/>
    </row>
    <row r="1430" ht="15.75">
      <c r="E1430" s="41"/>
    </row>
    <row r="1431" ht="15.75">
      <c r="E1431" s="41"/>
    </row>
    <row r="1432" ht="15.75">
      <c r="E1432" s="41"/>
    </row>
    <row r="1433" ht="15.75">
      <c r="E1433" s="41"/>
    </row>
    <row r="1434" ht="15.75">
      <c r="E1434" s="41"/>
    </row>
    <row r="1435" ht="15.75">
      <c r="E1435" s="41"/>
    </row>
    <row r="1436" ht="15.75">
      <c r="E1436" s="41"/>
    </row>
    <row r="1437" ht="15.75">
      <c r="E1437" s="41"/>
    </row>
    <row r="1438" ht="15.75">
      <c r="E1438" s="41"/>
    </row>
    <row r="1439" ht="15.75">
      <c r="E1439" s="41"/>
    </row>
    <row r="1440" ht="15.75">
      <c r="E1440" s="41"/>
    </row>
    <row r="1441" ht="15.75">
      <c r="E1441" s="41"/>
    </row>
    <row r="1442" ht="15.75">
      <c r="E1442" s="41"/>
    </row>
    <row r="1443" ht="15.75">
      <c r="E1443" s="41"/>
    </row>
    <row r="1444" ht="15.75">
      <c r="E1444" s="41"/>
    </row>
    <row r="1445" ht="15.75">
      <c r="E1445" s="41"/>
    </row>
    <row r="1446" ht="15.75">
      <c r="E1446" s="41"/>
    </row>
    <row r="1447" ht="15.75">
      <c r="E1447" s="41"/>
    </row>
    <row r="1448" ht="15.75">
      <c r="E1448" s="41"/>
    </row>
    <row r="1449" ht="15.75">
      <c r="E1449" s="41"/>
    </row>
    <row r="1450" ht="15.75">
      <c r="E1450" s="41"/>
    </row>
    <row r="1451" ht="15.75">
      <c r="E1451" s="41"/>
    </row>
    <row r="1452" ht="15.75">
      <c r="E1452" s="41"/>
    </row>
    <row r="1453" ht="15.75">
      <c r="E1453" s="41"/>
    </row>
    <row r="1454" ht="15.75">
      <c r="E1454" s="41"/>
    </row>
    <row r="1455" ht="15.75">
      <c r="E1455" s="41"/>
    </row>
    <row r="1456" ht="15.75">
      <c r="E1456" s="41"/>
    </row>
    <row r="1457" ht="15.75">
      <c r="E1457" s="41"/>
    </row>
    <row r="1458" ht="15.75">
      <c r="E1458" s="41"/>
    </row>
    <row r="1459" ht="15.75">
      <c r="E1459" s="41"/>
    </row>
    <row r="1460" ht="15.75">
      <c r="E1460" s="41"/>
    </row>
    <row r="1461" ht="15.75">
      <c r="E1461" s="41"/>
    </row>
    <row r="1462" ht="15.75">
      <c r="E1462" s="41"/>
    </row>
    <row r="1463" ht="15.75">
      <c r="E1463" s="41"/>
    </row>
    <row r="1464" ht="15.75">
      <c r="E1464" s="41"/>
    </row>
    <row r="1465" ht="15.75">
      <c r="E1465" s="41"/>
    </row>
    <row r="1466" ht="15.75">
      <c r="E1466" s="41"/>
    </row>
    <row r="1467" ht="15.75">
      <c r="E1467" s="41"/>
    </row>
    <row r="1468" ht="15.75">
      <c r="E1468" s="41"/>
    </row>
    <row r="1469" ht="15.75">
      <c r="E1469" s="41"/>
    </row>
    <row r="1470" ht="15.75">
      <c r="E1470" s="41"/>
    </row>
    <row r="1471" ht="15.75">
      <c r="E1471" s="41"/>
    </row>
    <row r="1472" ht="15.75">
      <c r="E1472" s="41"/>
    </row>
    <row r="1473" ht="15.75">
      <c r="E1473" s="41"/>
    </row>
    <row r="1474" ht="15.75">
      <c r="E1474" s="41"/>
    </row>
    <row r="1475" ht="15.75">
      <c r="E1475" s="41"/>
    </row>
    <row r="1476" ht="15.75">
      <c r="E1476" s="41"/>
    </row>
    <row r="1477" ht="15.75">
      <c r="E1477" s="41"/>
    </row>
    <row r="1478" ht="15.75">
      <c r="E1478" s="41"/>
    </row>
    <row r="1479" ht="15.75">
      <c r="E1479" s="41"/>
    </row>
    <row r="1480" ht="15.75">
      <c r="E1480" s="41"/>
    </row>
    <row r="1481" ht="15.75">
      <c r="E1481" s="41"/>
    </row>
    <row r="1482" ht="15.75">
      <c r="E1482" s="41"/>
    </row>
    <row r="1483" ht="15.75">
      <c r="E1483" s="41"/>
    </row>
    <row r="1484" ht="15.75">
      <c r="E1484" s="41"/>
    </row>
    <row r="1485" ht="15.75">
      <c r="E1485" s="41"/>
    </row>
    <row r="1486" ht="15.75">
      <c r="E1486" s="41"/>
    </row>
    <row r="1487" ht="15.75">
      <c r="E1487" s="41"/>
    </row>
    <row r="1488" ht="15.75">
      <c r="E1488" s="41"/>
    </row>
    <row r="1489" ht="15.75">
      <c r="E1489" s="41"/>
    </row>
    <row r="1490" ht="15.75">
      <c r="E1490" s="41"/>
    </row>
    <row r="1491" ht="15.75">
      <c r="E1491" s="41"/>
    </row>
    <row r="1492" ht="15.75">
      <c r="E1492" s="41"/>
    </row>
    <row r="1493" ht="15.75">
      <c r="E1493" s="41"/>
    </row>
    <row r="1494" ht="15.75">
      <c r="E1494" s="41"/>
    </row>
    <row r="1495" ht="15.75">
      <c r="E1495" s="41"/>
    </row>
    <row r="1496" ht="15.75">
      <c r="E1496" s="41"/>
    </row>
    <row r="1497" ht="15.75">
      <c r="E1497" s="41"/>
    </row>
    <row r="1498" ht="15.75">
      <c r="E1498" s="41"/>
    </row>
    <row r="1499" ht="15.75">
      <c r="E1499" s="41"/>
    </row>
    <row r="1500" ht="15.75">
      <c r="E1500" s="41"/>
    </row>
    <row r="1501" ht="15.75">
      <c r="E1501" s="41"/>
    </row>
    <row r="1502" ht="15.75">
      <c r="E1502" s="41"/>
    </row>
    <row r="1503" ht="15.75">
      <c r="E1503" s="41"/>
    </row>
    <row r="1504" ht="15.75">
      <c r="E1504" s="41"/>
    </row>
    <row r="1505" ht="15.75">
      <c r="E1505" s="41"/>
    </row>
    <row r="1506" ht="15.75">
      <c r="E1506" s="41"/>
    </row>
    <row r="1507" ht="15.75">
      <c r="E1507" s="41"/>
    </row>
    <row r="1508" ht="15.75">
      <c r="E1508" s="41"/>
    </row>
    <row r="1509" ht="15.75">
      <c r="E1509" s="41"/>
    </row>
    <row r="1510" ht="15.75">
      <c r="E1510" s="41"/>
    </row>
    <row r="1511" ht="15.75">
      <c r="E1511" s="41"/>
    </row>
    <row r="1512" ht="15.75">
      <c r="E1512" s="41"/>
    </row>
    <row r="1513" ht="15.75">
      <c r="E1513" s="41"/>
    </row>
    <row r="1514" ht="15.75">
      <c r="E1514" s="41"/>
    </row>
    <row r="1515" ht="15.75">
      <c r="E1515" s="41"/>
    </row>
    <row r="1516" ht="15.75">
      <c r="E1516" s="41"/>
    </row>
    <row r="1517" ht="15.75">
      <c r="E1517" s="41"/>
    </row>
    <row r="1518" ht="15.75">
      <c r="E1518" s="41"/>
    </row>
    <row r="1519" ht="15.75">
      <c r="E1519" s="41"/>
    </row>
    <row r="1520" ht="15.75">
      <c r="E1520" s="41"/>
    </row>
    <row r="1521" ht="15.75">
      <c r="E1521" s="41"/>
    </row>
    <row r="1522" ht="15.75">
      <c r="E1522" s="41"/>
    </row>
    <row r="1523" ht="15.75">
      <c r="E1523" s="41"/>
    </row>
    <row r="1524" ht="15.75">
      <c r="E1524" s="41"/>
    </row>
    <row r="1525" ht="15.75">
      <c r="E1525" s="41"/>
    </row>
    <row r="1526" ht="15.75">
      <c r="E1526" s="41"/>
    </row>
    <row r="1527" ht="15.75">
      <c r="E1527" s="41"/>
    </row>
    <row r="1528" ht="15.75">
      <c r="E1528" s="41"/>
    </row>
    <row r="1529" ht="15.75">
      <c r="E1529" s="41"/>
    </row>
    <row r="1530" ht="15.75">
      <c r="E1530" s="41"/>
    </row>
    <row r="1531" ht="15.75">
      <c r="E1531" s="41"/>
    </row>
    <row r="1532" ht="15.75">
      <c r="E1532" s="41"/>
    </row>
    <row r="1533" ht="15.75">
      <c r="E1533" s="41"/>
    </row>
    <row r="1534" ht="15.75">
      <c r="E1534" s="41"/>
    </row>
    <row r="1535" ht="15.75">
      <c r="E1535" s="41"/>
    </row>
    <row r="1536" ht="15.75">
      <c r="E1536" s="41"/>
    </row>
    <row r="1537" ht="15.75">
      <c r="E1537" s="41"/>
    </row>
    <row r="1538" ht="15.75">
      <c r="E1538" s="41"/>
    </row>
    <row r="1539" ht="15.75">
      <c r="E1539" s="41"/>
    </row>
    <row r="1540" ht="15.75">
      <c r="E1540" s="41"/>
    </row>
    <row r="1541" ht="15.75">
      <c r="E1541" s="41"/>
    </row>
    <row r="1542" ht="15.75">
      <c r="E1542" s="41"/>
    </row>
    <row r="1543" ht="15.75">
      <c r="E1543" s="41"/>
    </row>
    <row r="1544" ht="15.75">
      <c r="E1544" s="41"/>
    </row>
    <row r="1545" ht="15.75">
      <c r="E1545" s="41"/>
    </row>
    <row r="1546" ht="15.75">
      <c r="E1546" s="41"/>
    </row>
    <row r="1547" ht="15.75">
      <c r="E1547" s="41"/>
    </row>
    <row r="1548" ht="15.75">
      <c r="E1548" s="41"/>
    </row>
    <row r="1549" ht="15.75">
      <c r="E1549" s="41"/>
    </row>
    <row r="1550" ht="15.75">
      <c r="E1550" s="41"/>
    </row>
    <row r="1551" ht="15.75">
      <c r="E1551" s="41"/>
    </row>
    <row r="1552" ht="15.75">
      <c r="E1552" s="41"/>
    </row>
    <row r="1553" ht="15.75">
      <c r="E1553" s="41"/>
    </row>
    <row r="1554" ht="15.75">
      <c r="E1554" s="41"/>
    </row>
    <row r="1555" ht="15.75">
      <c r="E1555" s="41"/>
    </row>
    <row r="1556" ht="15.75">
      <c r="E1556" s="41"/>
    </row>
    <row r="1557" ht="15.75">
      <c r="E1557" s="41"/>
    </row>
    <row r="1558" ht="15.75">
      <c r="E1558" s="41"/>
    </row>
    <row r="1559" ht="15.75">
      <c r="E1559" s="41"/>
    </row>
    <row r="1560" ht="15.75">
      <c r="E1560" s="41"/>
    </row>
    <row r="1561" ht="15.75">
      <c r="E1561" s="41"/>
    </row>
    <row r="1562" ht="15.75">
      <c r="E1562" s="41"/>
    </row>
    <row r="1563" ht="15.75">
      <c r="E1563" s="41"/>
    </row>
    <row r="1564" ht="15.75">
      <c r="E1564" s="41"/>
    </row>
    <row r="1565" ht="15.75">
      <c r="E1565" s="41"/>
    </row>
    <row r="1566" ht="15.75">
      <c r="E1566" s="41"/>
    </row>
    <row r="1567" ht="15.75">
      <c r="E1567" s="41"/>
    </row>
    <row r="1568" ht="15.75">
      <c r="E1568" s="41"/>
    </row>
    <row r="1569" ht="15.75">
      <c r="E1569" s="41"/>
    </row>
    <row r="1570" ht="15.75">
      <c r="E1570" s="41"/>
    </row>
    <row r="1571" ht="15.75">
      <c r="E1571" s="41"/>
    </row>
    <row r="1572" ht="15.75">
      <c r="E1572" s="41"/>
    </row>
    <row r="1573" ht="15.75">
      <c r="E1573" s="41"/>
    </row>
    <row r="1574" ht="15.75">
      <c r="E1574" s="41"/>
    </row>
    <row r="1575" ht="15.75">
      <c r="E1575" s="41"/>
    </row>
    <row r="1576" ht="15.75">
      <c r="E1576" s="41"/>
    </row>
    <row r="1577" ht="15.75">
      <c r="E1577" s="41"/>
    </row>
    <row r="1578" ht="15.75">
      <c r="E1578" s="41"/>
    </row>
    <row r="1579" ht="15.75">
      <c r="E1579" s="41"/>
    </row>
    <row r="1580" ht="15.75">
      <c r="E1580" s="41"/>
    </row>
    <row r="1581" ht="15.75">
      <c r="E1581" s="41"/>
    </row>
    <row r="1582" ht="15.75">
      <c r="E1582" s="41"/>
    </row>
    <row r="1583" ht="15.75">
      <c r="E1583" s="41"/>
    </row>
    <row r="1584" ht="15.75">
      <c r="E1584" s="41"/>
    </row>
    <row r="1585" ht="15.75">
      <c r="E1585" s="41"/>
    </row>
    <row r="1586" ht="15.75">
      <c r="E1586" s="41"/>
    </row>
    <row r="1587" ht="15.75">
      <c r="E1587" s="41"/>
    </row>
    <row r="1588" ht="15.75">
      <c r="E1588" s="41"/>
    </row>
    <row r="1589" ht="15.75">
      <c r="E1589" s="41"/>
    </row>
    <row r="1590" ht="15.75">
      <c r="E1590" s="41"/>
    </row>
    <row r="1591" ht="15.75">
      <c r="E1591" s="41"/>
    </row>
    <row r="1592" ht="15.75">
      <c r="E1592" s="41"/>
    </row>
    <row r="1593" ht="15.75">
      <c r="E1593" s="41"/>
    </row>
    <row r="1594" ht="15.75">
      <c r="E1594" s="41"/>
    </row>
    <row r="1595" ht="15.75">
      <c r="E1595" s="41"/>
    </row>
    <row r="1596" ht="15.75">
      <c r="E1596" s="41"/>
    </row>
    <row r="1597" ht="15.75">
      <c r="E1597" s="41"/>
    </row>
    <row r="1598" ht="15.75">
      <c r="E1598" s="41"/>
    </row>
    <row r="1599" ht="15.75">
      <c r="E1599" s="41"/>
    </row>
    <row r="1600" ht="15.75">
      <c r="E1600" s="41"/>
    </row>
    <row r="1601" ht="15.75">
      <c r="E1601" s="41"/>
    </row>
    <row r="1602" ht="15.75">
      <c r="E1602" s="41"/>
    </row>
    <row r="1603" ht="15.75">
      <c r="E1603" s="41"/>
    </row>
    <row r="1604" ht="15.75">
      <c r="E1604" s="41"/>
    </row>
    <row r="1605" ht="15.75">
      <c r="E1605" s="41"/>
    </row>
    <row r="1606" ht="15.75">
      <c r="E1606" s="41"/>
    </row>
    <row r="1607" ht="15.75">
      <c r="E1607" s="41"/>
    </row>
    <row r="1608" ht="15.75">
      <c r="E1608" s="41"/>
    </row>
    <row r="1609" ht="15.75">
      <c r="E1609" s="41"/>
    </row>
    <row r="1610" ht="15.75">
      <c r="E1610" s="41"/>
    </row>
    <row r="1611" ht="15.75">
      <c r="E1611" s="41"/>
    </row>
    <row r="1612" ht="15.75">
      <c r="E1612" s="41"/>
    </row>
    <row r="1613" ht="15.75">
      <c r="E1613" s="41"/>
    </row>
    <row r="1614" ht="15.75">
      <c r="E1614" s="41"/>
    </row>
    <row r="1615" ht="15.75">
      <c r="E1615" s="41"/>
    </row>
    <row r="1616" ht="15.75">
      <c r="E1616" s="41"/>
    </row>
    <row r="1617" ht="15.75">
      <c r="E1617" s="41"/>
    </row>
    <row r="1618" ht="15.75">
      <c r="E1618" s="41"/>
    </row>
    <row r="1619" ht="15.75">
      <c r="E1619" s="41"/>
    </row>
    <row r="1620" ht="15.75">
      <c r="E1620" s="41"/>
    </row>
    <row r="1621" ht="15.75">
      <c r="E1621" s="41"/>
    </row>
    <row r="1622" ht="15.75">
      <c r="E1622" s="41"/>
    </row>
    <row r="1623" ht="15.75">
      <c r="E1623" s="41"/>
    </row>
    <row r="1624" ht="15.75">
      <c r="E1624" s="41"/>
    </row>
    <row r="1625" ht="15.75">
      <c r="E1625" s="41"/>
    </row>
    <row r="1626" ht="15.75">
      <c r="E1626" s="41"/>
    </row>
    <row r="1627" ht="15.75">
      <c r="E1627" s="41"/>
    </row>
    <row r="1628" ht="15.75">
      <c r="E1628" s="41"/>
    </row>
    <row r="1629" ht="15.75">
      <c r="E1629" s="41"/>
    </row>
    <row r="1630" ht="15.75">
      <c r="E1630" s="41"/>
    </row>
    <row r="1631" ht="15.75">
      <c r="E1631" s="41"/>
    </row>
    <row r="1632" ht="15.75">
      <c r="E1632" s="41"/>
    </row>
    <row r="1633" ht="15.75">
      <c r="E1633" s="41"/>
    </row>
    <row r="1634" ht="15.75">
      <c r="E1634" s="41"/>
    </row>
    <row r="1635" ht="15.75">
      <c r="E1635" s="41"/>
    </row>
    <row r="1636" ht="15.75">
      <c r="E1636" s="41"/>
    </row>
    <row r="1637" ht="15.75">
      <c r="E1637" s="41"/>
    </row>
    <row r="1638" ht="15.75">
      <c r="E1638" s="41"/>
    </row>
    <row r="1639" ht="15.75">
      <c r="E1639" s="41"/>
    </row>
    <row r="1640" ht="15.75">
      <c r="E1640" s="41"/>
    </row>
    <row r="1641" ht="15.75">
      <c r="E1641" s="41"/>
    </row>
    <row r="1642" ht="15.75">
      <c r="E1642" s="41"/>
    </row>
    <row r="1643" ht="15.75">
      <c r="E1643" s="41"/>
    </row>
    <row r="1644" ht="15.75">
      <c r="E1644" s="41"/>
    </row>
    <row r="1645" ht="15.75">
      <c r="E1645" s="41"/>
    </row>
    <row r="1646" ht="15.75">
      <c r="E1646" s="41"/>
    </row>
    <row r="1647" ht="15.75">
      <c r="E1647" s="41"/>
    </row>
    <row r="1648" ht="15.75">
      <c r="E1648" s="41"/>
    </row>
    <row r="1649" ht="15.75">
      <c r="E1649" s="41"/>
    </row>
    <row r="1650" ht="15.75">
      <c r="E1650" s="41"/>
    </row>
    <row r="1651" ht="15.75">
      <c r="E1651" s="41"/>
    </row>
    <row r="1652" ht="15.75">
      <c r="E1652" s="41"/>
    </row>
    <row r="1653" ht="15.75">
      <c r="E1653" s="41"/>
    </row>
    <row r="1654" ht="15.75">
      <c r="E1654" s="41"/>
    </row>
    <row r="1655" ht="15.75">
      <c r="E1655" s="41"/>
    </row>
    <row r="1656" ht="15.75">
      <c r="E1656" s="41"/>
    </row>
    <row r="1657" ht="15.75">
      <c r="E1657" s="41"/>
    </row>
    <row r="1658" ht="15.75">
      <c r="E1658" s="41"/>
    </row>
    <row r="1659" ht="15.75">
      <c r="E1659" s="41"/>
    </row>
    <row r="1660" ht="15.75">
      <c r="E1660" s="41"/>
    </row>
    <row r="1661" ht="15.75">
      <c r="E1661" s="41"/>
    </row>
    <row r="1662" ht="15.75">
      <c r="E1662" s="41"/>
    </row>
    <row r="1663" ht="15.75">
      <c r="E1663" s="41"/>
    </row>
    <row r="1664" ht="15.75">
      <c r="E1664" s="41"/>
    </row>
    <row r="1665" ht="15.75">
      <c r="E1665" s="41"/>
    </row>
    <row r="1666" ht="15.75">
      <c r="E1666" s="41"/>
    </row>
    <row r="1667" ht="15.75">
      <c r="E1667" s="41"/>
    </row>
    <row r="1668" ht="15.75">
      <c r="E1668" s="41"/>
    </row>
    <row r="1669" ht="15.75">
      <c r="E1669" s="41"/>
    </row>
    <row r="1670" ht="15.75">
      <c r="E1670" s="41"/>
    </row>
    <row r="1671" ht="15.75">
      <c r="E1671" s="41"/>
    </row>
    <row r="1672" ht="15.75">
      <c r="E1672" s="41"/>
    </row>
    <row r="1673" ht="15.75">
      <c r="E1673" s="41"/>
    </row>
    <row r="1674" ht="15.75">
      <c r="E1674" s="41"/>
    </row>
    <row r="1675" ht="15.75">
      <c r="E1675" s="41"/>
    </row>
    <row r="1676" ht="15.75">
      <c r="E1676" s="41"/>
    </row>
    <row r="1677" ht="15.75">
      <c r="E1677" s="41"/>
    </row>
    <row r="1678" ht="15.75">
      <c r="E1678" s="41"/>
    </row>
    <row r="1679" ht="15.75">
      <c r="E1679" s="41"/>
    </row>
    <row r="1680" ht="15.75">
      <c r="E1680" s="41"/>
    </row>
    <row r="1681" ht="15.75">
      <c r="E1681" s="41"/>
    </row>
    <row r="1682" ht="15.75">
      <c r="E1682" s="41"/>
    </row>
    <row r="1683" ht="15.75">
      <c r="E1683" s="41"/>
    </row>
    <row r="1684" ht="15.75">
      <c r="E1684" s="41"/>
    </row>
    <row r="1685" ht="15.75">
      <c r="E1685" s="41"/>
    </row>
    <row r="1686" ht="15.75">
      <c r="E1686" s="41"/>
    </row>
    <row r="1687" ht="15.75">
      <c r="E1687" s="41"/>
    </row>
    <row r="1688" ht="15.75">
      <c r="E1688" s="41"/>
    </row>
    <row r="1689" ht="15.75">
      <c r="E1689" s="41"/>
    </row>
    <row r="1690" ht="15.75">
      <c r="E1690" s="41"/>
    </row>
    <row r="1691" ht="15.75">
      <c r="E1691" s="41"/>
    </row>
    <row r="1692" ht="15.75">
      <c r="E1692" s="41"/>
    </row>
    <row r="1693" ht="15.75">
      <c r="E1693" s="41"/>
    </row>
    <row r="1694" ht="15.75">
      <c r="E1694" s="41"/>
    </row>
    <row r="1695" ht="15.75">
      <c r="E1695" s="41"/>
    </row>
    <row r="1696" ht="15.75">
      <c r="E1696" s="41"/>
    </row>
    <row r="1697" ht="15.75">
      <c r="E1697" s="41"/>
    </row>
    <row r="1698" ht="15.75">
      <c r="E1698" s="41"/>
    </row>
    <row r="1699" ht="15.75">
      <c r="E1699" s="41"/>
    </row>
    <row r="1700" ht="15.75">
      <c r="E1700" s="41"/>
    </row>
    <row r="1701" ht="15.75">
      <c r="E1701" s="41"/>
    </row>
    <row r="1702" ht="15.75">
      <c r="E1702" s="41"/>
    </row>
    <row r="1703" ht="15.75">
      <c r="E1703" s="41"/>
    </row>
    <row r="1704" ht="15.75">
      <c r="E1704" s="41"/>
    </row>
    <row r="1705" ht="15.75">
      <c r="E1705" s="41"/>
    </row>
    <row r="1706" ht="15.75">
      <c r="E1706" s="41"/>
    </row>
    <row r="1707" ht="15.75">
      <c r="E1707" s="41"/>
    </row>
    <row r="1708" ht="15.75">
      <c r="E1708" s="41"/>
    </row>
    <row r="1709" ht="15.75">
      <c r="E1709" s="41"/>
    </row>
    <row r="1710" ht="15.75">
      <c r="E1710" s="41"/>
    </row>
    <row r="1711" ht="15.75">
      <c r="E1711" s="41"/>
    </row>
    <row r="1712" ht="15.75">
      <c r="E1712" s="41"/>
    </row>
    <row r="1713" ht="15.75">
      <c r="E1713" s="41"/>
    </row>
    <row r="1714" ht="15.75">
      <c r="E1714" s="41"/>
    </row>
    <row r="1715" ht="15.75">
      <c r="E1715" s="41"/>
    </row>
    <row r="1716" ht="15.75">
      <c r="E1716" s="41"/>
    </row>
    <row r="1717" ht="15.75">
      <c r="E1717" s="41"/>
    </row>
    <row r="1718" ht="15.75">
      <c r="E1718" s="41"/>
    </row>
  </sheetData>
  <printOptions/>
  <pageMargins left="0.75" right="0.52" top="0.75" bottom="0.75" header="0.3" footer="0.25"/>
  <pageSetup fitToHeight="6" fitToWidth="1" horizontalDpi="300" verticalDpi="300" orientation="landscape" scale="94" r:id="rId1"/>
  <headerFooter alignWithMargins="0">
    <oddFooter>&amp;R&amp;F     &amp;D    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Profile</dc:title>
  <dc:subject/>
  <dc:creator>RF</dc:creator>
  <cp:keywords/>
  <dc:description/>
  <cp:lastModifiedBy>jsedor</cp:lastModifiedBy>
  <cp:lastPrinted>2000-09-08T21:08:19Z</cp:lastPrinted>
  <dcterms:created xsi:type="dcterms:W3CDTF">1999-05-04T14:28:14Z</dcterms:created>
  <dcterms:modified xsi:type="dcterms:W3CDTF">2000-11-28T15:13:34Z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