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1-19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<sst xmlns="http://schemas.openxmlformats.org/spreadsheetml/2006/main" count="46" uniqueCount="40">
  <si>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Fleet</t>
  </si>
  <si>
    <t>Minicompact</t>
  </si>
  <si>
    <t xml:space="preserve">Subcompact </t>
  </si>
  <si>
    <t xml:space="preserve">Compact </t>
  </si>
  <si>
    <t xml:space="preserve">Midsize </t>
  </si>
  <si>
    <t xml:space="preserve">Large </t>
  </si>
  <si>
    <t xml:space="preserve">Two-seater </t>
  </si>
  <si>
    <t>Fuel economy, mpg</t>
  </si>
  <si>
    <t xml:space="preserve">Minicompact </t>
  </si>
  <si>
    <t>Subcompact</t>
  </si>
  <si>
    <t>Compact</t>
  </si>
  <si>
    <t>Midsize</t>
  </si>
  <si>
    <t>Large</t>
  </si>
  <si>
    <t>Two-seater</t>
  </si>
  <si>
    <t>1980</t>
  </si>
  <si>
    <t>1990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</si>
  <si>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</si>
  <si>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</si>
  <si>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</si>
  <si>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</si>
  <si>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</si>
  <si>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</si>
  <si>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</si>
  <si>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</si>
  <si>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</si>
  <si>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</si>
  <si>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r>
      <t>KEY:</t>
    </r>
    <r>
      <rPr>
        <sz val="9"/>
        <rFont val="Arial"/>
        <family val="2"/>
      </rPr>
      <t xml:space="preserve">  mpg = miles per gallon.</t>
    </r>
  </si>
  <si>
    <t>SOURCE</t>
  </si>
  <si>
    <t>NOTE</t>
  </si>
  <si>
    <t>Market share, percent</t>
  </si>
  <si>
    <r>
      <t xml:space="preserve">a  </t>
    </r>
    <r>
      <rPr>
        <sz val="9"/>
        <rFont val="Arial"/>
        <family val="2"/>
      </rPr>
      <t>Sales period is October 1 of the previous year through September 30 of the current year.  These figures represent only those sales that could be matched to corresponding U.S. Environmental Protection Agency fuel economy values.</t>
    </r>
  </si>
  <si>
    <r>
      <t>Sales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>(thousands)</t>
    </r>
  </si>
  <si>
    <t>TOTAL units</t>
  </si>
  <si>
    <t>1985</t>
  </si>
  <si>
    <t>1996</t>
  </si>
  <si>
    <t>2002</t>
  </si>
  <si>
    <t>Table 1-19:  Period Sales, Market Shares, and Sales-Weighted Fuel Economies of New Domestic and Imported Automobiles</t>
  </si>
  <si>
    <t>2003</t>
  </si>
  <si>
    <r>
      <t xml:space="preserve">Light-Duty Vehicle MPG and Market Shares System Database, as cited in Oak Ridge National Laboratory, </t>
    </r>
    <r>
      <rPr>
        <i/>
        <sz val="9"/>
        <rFont val="Arial"/>
        <family val="2"/>
      </rPr>
      <t xml:space="preserve">Transportation Energy Data Book, </t>
    </r>
    <r>
      <rPr>
        <sz val="9"/>
        <rFont val="Arial"/>
        <family val="2"/>
      </rPr>
      <t>Edition 24</t>
    </r>
    <r>
      <rPr>
        <i/>
        <sz val="9"/>
        <rFont val="Arial"/>
        <family val="2"/>
      </rPr>
      <t>,</t>
    </r>
    <r>
      <rPr>
        <sz val="9"/>
        <rFont val="Arial"/>
        <family val="2"/>
      </rPr>
      <t xml:space="preserve"> table 4.7, p. 4-7, and similar tables in earlier editions (Oak Ridge, TN).</t>
    </r>
  </si>
  <si>
    <t>Numbers may not add to totals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</si>
</sst>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7" fillId="0" borderId="0" xfId="26" applyFont="1" applyFill="1" applyBorder="1" applyAlignment="1">
      <alignment horizontal="left"/>
      <protection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66" fontId="17" fillId="0" borderId="0" xfId="19" applyNumberFormat="1" applyFont="1" applyFill="1" applyBorder="1" applyAlignment="1">
      <alignment horizontal="right"/>
      <protection/>
    </xf>
    <xf numFmtId="167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6" fontId="17" fillId="0" borderId="4" xfId="19" applyNumberFormat="1" applyFont="1" applyFill="1" applyBorder="1" applyAlignment="1">
      <alignment horizontal="right"/>
      <protection/>
    </xf>
    <xf numFmtId="3" fontId="17" fillId="0" borderId="0" xfId="20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 horizontal="left"/>
      <protection/>
    </xf>
    <xf numFmtId="167" fontId="15" fillId="0" borderId="0" xfId="26" applyNumberFormat="1" applyFont="1" applyFill="1" applyBorder="1" applyAlignment="1">
      <alignment horizontal="left"/>
      <protection/>
    </xf>
    <xf numFmtId="167" fontId="17" fillId="0" borderId="0" xfId="26" applyNumberFormat="1" applyFont="1" applyFill="1" applyBorder="1" applyAlignment="1">
      <alignment horizontal="left"/>
      <protection/>
    </xf>
    <xf numFmtId="166" fontId="17" fillId="0" borderId="0" xfId="0" applyNumberFormat="1" applyFont="1" applyFill="1" applyAlignment="1">
      <alignment/>
    </xf>
    <xf numFmtId="166" fontId="17" fillId="0" borderId="0" xfId="0" applyNumberFormat="1" applyFont="1" applyFill="1" applyBorder="1" applyAlignment="1">
      <alignment/>
    </xf>
    <xf numFmtId="0" fontId="17" fillId="0" borderId="4" xfId="26" applyFont="1" applyFill="1" applyBorder="1" applyAlignment="1">
      <alignment horizontal="left"/>
      <protection/>
    </xf>
    <xf numFmtId="166" fontId="17" fillId="0" borderId="4" xfId="0" applyNumberFormat="1" applyFont="1" applyFill="1" applyBorder="1" applyAlignment="1">
      <alignment/>
    </xf>
    <xf numFmtId="168" fontId="20" fillId="0" borderId="0" xfId="19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23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right"/>
    </xf>
    <xf numFmtId="168" fontId="19" fillId="0" borderId="0" xfId="19" applyNumberFormat="1" applyFont="1" applyFill="1" applyBorder="1" applyAlignment="1">
      <alignment horizontal="left"/>
      <protection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3" fontId="17" fillId="0" borderId="0" xfId="20" applyNumberFormat="1" applyFont="1" applyFill="1" applyBorder="1" applyAlignment="1">
      <alignment horizontal="right" vertical="top"/>
      <protection/>
    </xf>
    <xf numFmtId="166" fontId="17" fillId="0" borderId="0" xfId="19" applyNumberFormat="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/>
    </xf>
    <xf numFmtId="167" fontId="17" fillId="0" borderId="0" xfId="0" applyNumberFormat="1" applyFont="1" applyFill="1" applyAlignment="1">
      <alignment horizontal="right" vertical="top"/>
    </xf>
    <xf numFmtId="0" fontId="17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5" fillId="0" borderId="0" xfId="28" applyNumberFormat="1" applyFont="1" applyFill="1" applyBorder="1" applyAlignment="1">
      <alignment horizontal="right" wrapText="1"/>
      <protection/>
    </xf>
    <xf numFmtId="0" fontId="15" fillId="0" borderId="0" xfId="28" applyFont="1" applyFill="1" applyBorder="1" applyAlignment="1">
      <alignment horizontal="left"/>
      <protection/>
    </xf>
    <xf numFmtId="3" fontId="15" fillId="0" borderId="0" xfId="20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5" fillId="0" borderId="5" xfId="28" applyFont="1" applyFill="1" applyBorder="1" applyAlignment="1">
      <alignment horizontal="center" wrapText="1"/>
      <protection/>
    </xf>
    <xf numFmtId="49" fontId="15" fillId="0" borderId="5" xfId="28" applyNumberFormat="1" applyFont="1" applyFill="1" applyBorder="1" applyAlignment="1">
      <alignment horizontal="center"/>
      <protection/>
    </xf>
    <xf numFmtId="49" fontId="15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6" xfId="23" applyFont="1" applyFill="1" applyBorder="1" applyAlignment="1">
      <alignment horizontal="left" vertical="top" wrapText="1"/>
      <protection/>
    </xf>
    <xf numFmtId="0" fontId="0" fillId="0" borderId="6" xfId="0" applyFill="1" applyBorder="1" applyAlignment="1">
      <alignment horizontal="left" vertical="top" wrapText="1"/>
    </xf>
    <xf numFmtId="0" fontId="17" fillId="0" borderId="0" xfId="2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168" fontId="14" fillId="0" borderId="0" xfId="19" applyNumberFormat="1" applyFont="1" applyFill="1" applyBorder="1" applyAlignment="1">
      <alignment horizontal="left" wrapText="1"/>
      <protection/>
    </xf>
    <xf numFmtId="0" fontId="19" fillId="0" borderId="0" xfId="19" applyNumberFormat="1" applyFont="1" applyFill="1" applyBorder="1" applyAlignment="1">
      <alignment horizontal="left" wrapText="1"/>
      <protection/>
    </xf>
    <xf numFmtId="168" fontId="20" fillId="0" borderId="0" xfId="19" applyNumberFormat="1" applyFont="1" applyFill="1" applyBorder="1" applyAlignment="1">
      <alignment horizontal="left" wrapText="1"/>
      <protection/>
    </xf>
    <xf numFmtId="0" fontId="13" fillId="0" borderId="4" xfId="43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0" fontId="20" fillId="0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100" workbookViewId="0" topLeftCell="A1">
      <selection activeCell="A1" sqref="A1:Q1"/>
    </sheetView>
  </sheetViews>
  <sheetFormatPr defaultColWidth="9.140625" defaultRowHeight="12.75"/>
  <cols>
    <col min="1" max="1" width="24.00390625" style="23" customWidth="1"/>
    <col min="2" max="12" width="9.140625" style="23" customWidth="1"/>
    <col min="13" max="13" width="9.00390625" style="23" customWidth="1"/>
    <col min="14" max="16384" width="9.140625" style="23" customWidth="1"/>
  </cols>
  <sheetData>
    <row r="1" spans="1:17" ht="15.75" thickBo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39" customFormat="1" ht="13.5">
      <c r="A2" s="36"/>
      <c r="B2" s="37" t="s">
        <v>14</v>
      </c>
      <c r="C2" s="37" t="s">
        <v>33</v>
      </c>
      <c r="D2" s="37" t="s">
        <v>15</v>
      </c>
      <c r="E2" s="37" t="s">
        <v>16</v>
      </c>
      <c r="F2" s="37" t="s">
        <v>17</v>
      </c>
      <c r="G2" s="37" t="s">
        <v>18</v>
      </c>
      <c r="H2" s="37" t="s">
        <v>19</v>
      </c>
      <c r="I2" s="37" t="s">
        <v>20</v>
      </c>
      <c r="J2" s="37" t="s">
        <v>34</v>
      </c>
      <c r="K2" s="37" t="s">
        <v>21</v>
      </c>
      <c r="L2" s="37" t="s">
        <v>22</v>
      </c>
      <c r="M2" s="38" t="s">
        <v>23</v>
      </c>
      <c r="N2" s="38" t="s">
        <v>24</v>
      </c>
      <c r="O2" s="38" t="s">
        <v>25</v>
      </c>
      <c r="P2" s="38" t="s">
        <v>35</v>
      </c>
      <c r="Q2" s="38" t="s">
        <v>37</v>
      </c>
    </row>
    <row r="3" spans="1:17" ht="15.75">
      <c r="A3" s="32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35" customFormat="1" ht="13.5">
      <c r="A4" s="10" t="s">
        <v>32</v>
      </c>
      <c r="B4" s="33">
        <f>9094506/1000</f>
        <v>9094.506</v>
      </c>
      <c r="C4" s="33">
        <f>10968515/1000</f>
        <v>10968.515</v>
      </c>
      <c r="D4" s="33">
        <f>9224465/1000</f>
        <v>9224.465</v>
      </c>
      <c r="E4" s="33">
        <f>8379963/1000</f>
        <v>8379.963</v>
      </c>
      <c r="F4" s="33">
        <f>8107003/1000</f>
        <v>8107.003</v>
      </c>
      <c r="G4" s="33">
        <f>8387928/1000</f>
        <v>8387.928</v>
      </c>
      <c r="H4" s="33">
        <f>8916462/1000</f>
        <v>8916.462</v>
      </c>
      <c r="I4" s="33">
        <f>8724870/1000</f>
        <v>8724.87</v>
      </c>
      <c r="J4" s="33">
        <f>8651849/1000</f>
        <v>8651.849</v>
      </c>
      <c r="K4" s="33">
        <f>8261040/1000</f>
        <v>8261.04</v>
      </c>
      <c r="L4" s="34">
        <f>8070937/1000</f>
        <v>8070.937</v>
      </c>
      <c r="M4" s="34">
        <f>8645913/1000</f>
        <v>8645.913</v>
      </c>
      <c r="N4" s="34">
        <v>8978.102</v>
      </c>
      <c r="O4" s="34">
        <v>8307.985</v>
      </c>
      <c r="P4" s="34">
        <v>8336.459</v>
      </c>
      <c r="Q4" s="34">
        <v>7698.056</v>
      </c>
    </row>
    <row r="5" spans="1:17" ht="13.5">
      <c r="A5" s="2" t="s">
        <v>1</v>
      </c>
      <c r="B5" s="9">
        <f>428346/1000</f>
        <v>428.346</v>
      </c>
      <c r="C5" s="9">
        <f>52295/1000</f>
        <v>52.295</v>
      </c>
      <c r="D5" s="9">
        <f>76698/1000</f>
        <v>76.698</v>
      </c>
      <c r="E5" s="9">
        <f>96290/1000</f>
        <v>96.29</v>
      </c>
      <c r="F5" s="9">
        <f>107634/1000</f>
        <v>107.634</v>
      </c>
      <c r="G5" s="9">
        <f>84345/1000</f>
        <v>84.345</v>
      </c>
      <c r="H5" s="9">
        <f>57198/1000</f>
        <v>57.198</v>
      </c>
      <c r="I5" s="9">
        <f>44752/1000</f>
        <v>44.752</v>
      </c>
      <c r="J5" s="9">
        <f>34234/1000</f>
        <v>34.234</v>
      </c>
      <c r="K5" s="9">
        <f>39519/1000</f>
        <v>39.519</v>
      </c>
      <c r="L5" s="4">
        <f>12159/1000</f>
        <v>12.159</v>
      </c>
      <c r="M5" s="4">
        <f>12903/1000</f>
        <v>12.903</v>
      </c>
      <c r="N5" s="3">
        <v>19.245</v>
      </c>
      <c r="O5" s="3">
        <v>33.206</v>
      </c>
      <c r="P5" s="3">
        <v>53.84</v>
      </c>
      <c r="Q5" s="3">
        <v>80.286</v>
      </c>
    </row>
    <row r="6" spans="1:17" ht="13.5">
      <c r="A6" s="2" t="s">
        <v>2</v>
      </c>
      <c r="B6" s="9">
        <f>3441480/1000</f>
        <v>3441.48</v>
      </c>
      <c r="C6" s="9">
        <f>2382339/1000</f>
        <v>2382.339</v>
      </c>
      <c r="D6" s="9">
        <f>2030226/1000</f>
        <v>2030.226</v>
      </c>
      <c r="E6" s="9">
        <f>2256293/1000</f>
        <v>2256.293</v>
      </c>
      <c r="F6" s="9">
        <f>2074351/1000</f>
        <v>2074.351</v>
      </c>
      <c r="G6" s="9">
        <f>1944892/1000</f>
        <v>1944.892</v>
      </c>
      <c r="H6" s="9">
        <f>2015280/1000</f>
        <v>2015.28</v>
      </c>
      <c r="I6" s="9">
        <f>1518209/1000</f>
        <v>1518.209</v>
      </c>
      <c r="J6" s="9">
        <f>1315281/1000</f>
        <v>1315.281</v>
      </c>
      <c r="K6" s="9">
        <f>1510050/1000</f>
        <v>1510.05</v>
      </c>
      <c r="L6" s="3">
        <f>1491233/1000</f>
        <v>1491.233</v>
      </c>
      <c r="M6" s="3">
        <f>1622483/1000</f>
        <v>1622.483</v>
      </c>
      <c r="N6" s="3">
        <v>1789.35</v>
      </c>
      <c r="O6" s="3">
        <v>922.287</v>
      </c>
      <c r="P6" s="3">
        <v>636.397</v>
      </c>
      <c r="Q6" s="3">
        <v>459.025</v>
      </c>
    </row>
    <row r="7" spans="1:17" ht="13.5">
      <c r="A7" s="2" t="s">
        <v>3</v>
      </c>
      <c r="B7" s="9">
        <f>599423/1000</f>
        <v>599.423</v>
      </c>
      <c r="C7" s="9">
        <f>3526118/1000</f>
        <v>3526.118</v>
      </c>
      <c r="D7" s="9">
        <f>3156481/1000</f>
        <v>3156.481</v>
      </c>
      <c r="E7" s="9">
        <f>2425398/1000</f>
        <v>2425.398</v>
      </c>
      <c r="F7" s="9">
        <f>2451498/1000</f>
        <v>2451.498</v>
      </c>
      <c r="G7" s="9">
        <f>2655378/1000</f>
        <v>2655.378</v>
      </c>
      <c r="H7" s="9">
        <f>3077203/1000</f>
        <v>3077.203</v>
      </c>
      <c r="I7" s="9">
        <f>3289735/1000</f>
        <v>3289.735</v>
      </c>
      <c r="J7" s="24">
        <v>3493</v>
      </c>
      <c r="K7" s="9">
        <f>2937064/1000</f>
        <v>2937.064</v>
      </c>
      <c r="L7" s="3">
        <f>2309330/1000</f>
        <v>2309.33</v>
      </c>
      <c r="M7" s="3">
        <f>2367048/1000</f>
        <v>2367.048</v>
      </c>
      <c r="N7" s="3">
        <v>2397.813</v>
      </c>
      <c r="O7" s="3">
        <v>3058.389</v>
      </c>
      <c r="P7" s="3">
        <v>3217.151</v>
      </c>
      <c r="Q7" s="3">
        <v>3018.407</v>
      </c>
    </row>
    <row r="8" spans="1:17" ht="13.5">
      <c r="A8" s="2" t="s">
        <v>4</v>
      </c>
      <c r="B8" s="9">
        <f>3073103/1000</f>
        <v>3073.103</v>
      </c>
      <c r="C8" s="9">
        <f>3117817/1000</f>
        <v>3117.817</v>
      </c>
      <c r="D8" s="9">
        <f>2511503/1000</f>
        <v>2511.503</v>
      </c>
      <c r="E8" s="9">
        <f>2305773/1000</f>
        <v>2305.773</v>
      </c>
      <c r="F8" s="9">
        <f>2249553/1000</f>
        <v>2249.553</v>
      </c>
      <c r="G8" s="9">
        <f>2445842/1000</f>
        <v>2445.842</v>
      </c>
      <c r="H8" s="9">
        <f>2359898/1000</f>
        <v>2359.898</v>
      </c>
      <c r="I8" s="9">
        <f>2498521/1000</f>
        <v>2498.521</v>
      </c>
      <c r="J8" s="9">
        <f>2487880/1000</f>
        <v>2487.88</v>
      </c>
      <c r="K8" s="9">
        <f>2531196/1000</f>
        <v>2531.196</v>
      </c>
      <c r="L8" s="3">
        <f>3106787/1000</f>
        <v>3106.787</v>
      </c>
      <c r="M8" s="3">
        <f>3359492/1000</f>
        <v>3359.492</v>
      </c>
      <c r="N8" s="3">
        <v>3352.198</v>
      </c>
      <c r="O8" s="3">
        <v>2669.116</v>
      </c>
      <c r="P8" s="3">
        <v>2917.527</v>
      </c>
      <c r="Q8" s="3">
        <v>2624.346</v>
      </c>
    </row>
    <row r="9" spans="1:17" ht="13.5">
      <c r="A9" s="2" t="s">
        <v>5</v>
      </c>
      <c r="B9" s="9">
        <f>1336190/1000</f>
        <v>1336.19</v>
      </c>
      <c r="C9" s="9">
        <f>1516249/1000</f>
        <v>1516.249</v>
      </c>
      <c r="D9" s="9">
        <f>1279092/1000</f>
        <v>1279.092</v>
      </c>
      <c r="E9" s="9">
        <f>1161319/1000</f>
        <v>1161.319</v>
      </c>
      <c r="F9" s="9">
        <f>1140775/1000</f>
        <v>1140.775</v>
      </c>
      <c r="G9" s="9">
        <f>1186991/1000</f>
        <v>1186.991</v>
      </c>
      <c r="H9" s="9">
        <f>1339863/1000</f>
        <v>1339.863</v>
      </c>
      <c r="I9" s="9">
        <f>1320608/1000</f>
        <v>1320.608</v>
      </c>
      <c r="J9" s="9">
        <f>1259266/1000</f>
        <v>1259.266</v>
      </c>
      <c r="K9" s="9">
        <f>1162290/1000</f>
        <v>1162.29</v>
      </c>
      <c r="L9" s="3">
        <f>1050405/1000</f>
        <v>1050.405</v>
      </c>
      <c r="M9" s="3">
        <f>1180739/1000</f>
        <v>1180.739</v>
      </c>
      <c r="N9" s="3">
        <v>1297.237</v>
      </c>
      <c r="O9" s="3">
        <v>1506.89</v>
      </c>
      <c r="P9" s="3">
        <v>1377.357</v>
      </c>
      <c r="Q9" s="3">
        <v>1350.67</v>
      </c>
    </row>
    <row r="10" spans="1:17" ht="13.5">
      <c r="A10" s="2" t="s">
        <v>6</v>
      </c>
      <c r="B10" s="9">
        <f>215964/1000</f>
        <v>215.964</v>
      </c>
      <c r="C10" s="9">
        <f>373697/1000</f>
        <v>373.697</v>
      </c>
      <c r="D10" s="9">
        <f>170465/1000</f>
        <v>170.465</v>
      </c>
      <c r="E10" s="9">
        <f>134890/1000</f>
        <v>134.89</v>
      </c>
      <c r="F10" s="9">
        <f>83192/1000</f>
        <v>83.192</v>
      </c>
      <c r="G10" s="9">
        <f>70480/1000</f>
        <v>70.48</v>
      </c>
      <c r="H10" s="9">
        <f>67020/1000</f>
        <v>67.02</v>
      </c>
      <c r="I10" s="9">
        <f>53045/1000</f>
        <v>53.045</v>
      </c>
      <c r="J10" s="9">
        <f>62231/1000</f>
        <v>62.231</v>
      </c>
      <c r="K10" s="9">
        <f>80921/1000</f>
        <v>80.921</v>
      </c>
      <c r="L10" s="3">
        <f>101023/1000</f>
        <v>101.023</v>
      </c>
      <c r="M10" s="3">
        <f>103248/1000</f>
        <v>103.248</v>
      </c>
      <c r="N10" s="3">
        <v>122.259</v>
      </c>
      <c r="O10" s="3">
        <v>118.097</v>
      </c>
      <c r="P10" s="3">
        <v>134.187</v>
      </c>
      <c r="Q10" s="3">
        <v>165.322</v>
      </c>
    </row>
    <row r="11" spans="1:17" ht="13.5">
      <c r="A11" s="1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 ht="13.5">
      <c r="A12" s="12" t="s">
        <v>1</v>
      </c>
      <c r="B12" s="5">
        <v>4.7</v>
      </c>
      <c r="C12" s="5">
        <v>0.5</v>
      </c>
      <c r="D12" s="5">
        <v>0.8</v>
      </c>
      <c r="E12" s="5">
        <v>1.1</v>
      </c>
      <c r="F12" s="5">
        <v>1.3</v>
      </c>
      <c r="G12" s="5">
        <v>1</v>
      </c>
      <c r="H12" s="5">
        <v>0.6</v>
      </c>
      <c r="I12" s="5">
        <v>0.5</v>
      </c>
      <c r="J12" s="5">
        <v>0.4</v>
      </c>
      <c r="K12" s="5">
        <v>0.5</v>
      </c>
      <c r="L12" s="1">
        <v>0.2</v>
      </c>
      <c r="M12" s="1">
        <v>0.1</v>
      </c>
      <c r="N12" s="13">
        <v>0.2</v>
      </c>
      <c r="O12" s="13">
        <v>0.4</v>
      </c>
      <c r="P12" s="13">
        <v>0.6</v>
      </c>
      <c r="Q12" s="13">
        <v>1</v>
      </c>
    </row>
    <row r="13" spans="1:17" ht="13.5">
      <c r="A13" s="2" t="s">
        <v>9</v>
      </c>
      <c r="B13" s="5">
        <v>37.8</v>
      </c>
      <c r="C13" s="5">
        <v>21.7</v>
      </c>
      <c r="D13" s="5">
        <v>22</v>
      </c>
      <c r="E13" s="5">
        <v>26.9</v>
      </c>
      <c r="F13" s="5">
        <v>25.6</v>
      </c>
      <c r="G13" s="5">
        <v>23.2</v>
      </c>
      <c r="H13" s="5">
        <v>22.6</v>
      </c>
      <c r="I13" s="5">
        <v>17.4</v>
      </c>
      <c r="J13" s="5">
        <v>15.2</v>
      </c>
      <c r="K13" s="5">
        <v>18.3</v>
      </c>
      <c r="L13" s="1">
        <v>18.5</v>
      </c>
      <c r="M13" s="1">
        <v>18.8</v>
      </c>
      <c r="N13" s="13">
        <v>19.9</v>
      </c>
      <c r="O13" s="13">
        <v>11.1</v>
      </c>
      <c r="P13" s="13">
        <v>7.6</v>
      </c>
      <c r="Q13" s="13">
        <v>6</v>
      </c>
    </row>
    <row r="14" spans="1:17" ht="13.5">
      <c r="A14" s="2" t="s">
        <v>3</v>
      </c>
      <c r="B14" s="5">
        <v>6.6</v>
      </c>
      <c r="C14" s="5">
        <v>32.1</v>
      </c>
      <c r="D14" s="5">
        <v>34.2</v>
      </c>
      <c r="E14" s="5">
        <v>28.9</v>
      </c>
      <c r="F14" s="5">
        <v>30.2</v>
      </c>
      <c r="G14" s="5">
        <v>31.7</v>
      </c>
      <c r="H14" s="5">
        <v>34.5</v>
      </c>
      <c r="I14" s="5">
        <v>37.7</v>
      </c>
      <c r="J14" s="5">
        <v>40.4</v>
      </c>
      <c r="K14" s="5">
        <v>35.6</v>
      </c>
      <c r="L14" s="1">
        <v>28.6</v>
      </c>
      <c r="M14" s="1">
        <v>27.4</v>
      </c>
      <c r="N14" s="13">
        <v>26.7</v>
      </c>
      <c r="O14" s="13">
        <v>36.8</v>
      </c>
      <c r="P14" s="13">
        <v>38.6</v>
      </c>
      <c r="Q14" s="13">
        <v>39.2</v>
      </c>
    </row>
    <row r="15" spans="1:17" ht="13.5">
      <c r="A15" s="2" t="s">
        <v>11</v>
      </c>
      <c r="B15" s="5">
        <v>33.8</v>
      </c>
      <c r="C15" s="5">
        <v>28.4</v>
      </c>
      <c r="D15" s="5">
        <v>27.2</v>
      </c>
      <c r="E15" s="5">
        <v>27.5</v>
      </c>
      <c r="F15" s="5">
        <v>27.7</v>
      </c>
      <c r="G15" s="5">
        <v>29.2</v>
      </c>
      <c r="H15" s="5">
        <v>26.5</v>
      </c>
      <c r="I15" s="5">
        <v>28.6</v>
      </c>
      <c r="J15" s="5">
        <v>28.8</v>
      </c>
      <c r="K15" s="5">
        <v>30.6</v>
      </c>
      <c r="L15" s="1">
        <v>38.5</v>
      </c>
      <c r="M15" s="1">
        <v>38.9</v>
      </c>
      <c r="N15" s="13">
        <v>37.3</v>
      </c>
      <c r="O15" s="13">
        <v>32.1</v>
      </c>
      <c r="P15" s="13">
        <v>35</v>
      </c>
      <c r="Q15" s="13">
        <v>34.1</v>
      </c>
    </row>
    <row r="16" spans="1:17" ht="13.5">
      <c r="A16" s="2" t="s">
        <v>12</v>
      </c>
      <c r="B16" s="5">
        <v>14.7</v>
      </c>
      <c r="C16" s="5">
        <v>13.8</v>
      </c>
      <c r="D16" s="5">
        <v>13.9</v>
      </c>
      <c r="E16" s="5">
        <v>13.9</v>
      </c>
      <c r="F16" s="5">
        <v>14.1</v>
      </c>
      <c r="G16" s="5">
        <v>14.2</v>
      </c>
      <c r="H16" s="5">
        <v>15</v>
      </c>
      <c r="I16" s="5">
        <v>15.1</v>
      </c>
      <c r="J16" s="5">
        <v>14.6</v>
      </c>
      <c r="K16" s="25">
        <v>14.1</v>
      </c>
      <c r="L16" s="6">
        <v>13</v>
      </c>
      <c r="M16" s="1">
        <v>13.7</v>
      </c>
      <c r="N16" s="13">
        <v>14.4</v>
      </c>
      <c r="O16" s="13">
        <v>18.1</v>
      </c>
      <c r="P16" s="13">
        <v>16.5</v>
      </c>
      <c r="Q16" s="13">
        <v>17.5</v>
      </c>
    </row>
    <row r="17" spans="1:17" s="26" customFormat="1" ht="13.5">
      <c r="A17" s="2" t="s">
        <v>13</v>
      </c>
      <c r="B17" s="5">
        <v>2.4</v>
      </c>
      <c r="C17" s="5">
        <v>3.4</v>
      </c>
      <c r="D17" s="5">
        <v>1.8</v>
      </c>
      <c r="E17" s="5">
        <v>1.6</v>
      </c>
      <c r="F17" s="5">
        <v>1</v>
      </c>
      <c r="G17" s="5">
        <v>0.8</v>
      </c>
      <c r="H17" s="5">
        <v>0.8</v>
      </c>
      <c r="I17" s="5">
        <v>0.6</v>
      </c>
      <c r="J17" s="5">
        <v>0.7</v>
      </c>
      <c r="K17" s="5">
        <v>1</v>
      </c>
      <c r="L17" s="7">
        <v>1.3</v>
      </c>
      <c r="M17" s="7">
        <v>1.2</v>
      </c>
      <c r="N17" s="14">
        <v>1.4</v>
      </c>
      <c r="O17" s="14">
        <v>1.4</v>
      </c>
      <c r="P17" s="14">
        <v>1.6</v>
      </c>
      <c r="Q17" s="14">
        <v>2.1</v>
      </c>
    </row>
    <row r="18" spans="1:17" ht="13.5">
      <c r="A18" s="10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  <c r="N18" s="13"/>
      <c r="O18" s="13"/>
      <c r="P18" s="13"/>
      <c r="Q18" s="13"/>
    </row>
    <row r="19" spans="1:17" ht="13.5">
      <c r="A19" s="2" t="s">
        <v>0</v>
      </c>
      <c r="B19" s="5">
        <v>23.2</v>
      </c>
      <c r="C19" s="5">
        <v>27</v>
      </c>
      <c r="D19" s="5">
        <v>27.6</v>
      </c>
      <c r="E19" s="5">
        <v>27.7</v>
      </c>
      <c r="F19" s="5">
        <v>27.7</v>
      </c>
      <c r="G19" s="5">
        <v>27.8</v>
      </c>
      <c r="H19" s="5">
        <v>27.8</v>
      </c>
      <c r="I19" s="5">
        <v>28</v>
      </c>
      <c r="J19" s="5">
        <v>28.3</v>
      </c>
      <c r="K19" s="5">
        <v>28.3</v>
      </c>
      <c r="L19" s="1">
        <v>28.3</v>
      </c>
      <c r="M19" s="6">
        <v>28</v>
      </c>
      <c r="N19" s="13">
        <v>28.2</v>
      </c>
      <c r="O19" s="13">
        <v>28.5</v>
      </c>
      <c r="P19" s="13">
        <v>28.5</v>
      </c>
      <c r="Q19" s="13">
        <v>28.7</v>
      </c>
    </row>
    <row r="20" spans="1:17" ht="13.5">
      <c r="A20" s="2" t="s">
        <v>8</v>
      </c>
      <c r="B20" s="5">
        <v>29.4</v>
      </c>
      <c r="C20" s="5">
        <v>32.7</v>
      </c>
      <c r="D20" s="5">
        <v>26.4</v>
      </c>
      <c r="E20" s="5">
        <v>29.3</v>
      </c>
      <c r="F20" s="5">
        <v>30.6</v>
      </c>
      <c r="G20" s="5">
        <v>29.9</v>
      </c>
      <c r="H20" s="5">
        <v>27.8</v>
      </c>
      <c r="I20" s="5">
        <v>27</v>
      </c>
      <c r="J20" s="5">
        <v>27.2</v>
      </c>
      <c r="K20" s="5">
        <v>26.3</v>
      </c>
      <c r="L20" s="1">
        <v>23.9</v>
      </c>
      <c r="M20" s="1">
        <v>24.8</v>
      </c>
      <c r="N20" s="13">
        <v>25.6</v>
      </c>
      <c r="O20" s="13">
        <v>24.6</v>
      </c>
      <c r="P20" s="13">
        <v>26.2</v>
      </c>
      <c r="Q20" s="13">
        <v>29</v>
      </c>
    </row>
    <row r="21" spans="1:17" ht="13.5">
      <c r="A21" s="2" t="s">
        <v>2</v>
      </c>
      <c r="B21" s="5">
        <v>27.3</v>
      </c>
      <c r="C21" s="5">
        <v>30.1</v>
      </c>
      <c r="D21" s="5">
        <v>31.3</v>
      </c>
      <c r="E21" s="5">
        <v>31.6</v>
      </c>
      <c r="F21" s="5">
        <v>31.8</v>
      </c>
      <c r="G21" s="5">
        <v>31.9</v>
      </c>
      <c r="H21" s="5">
        <v>31.3</v>
      </c>
      <c r="I21" s="5">
        <v>31.7</v>
      </c>
      <c r="J21" s="5">
        <v>32.1</v>
      </c>
      <c r="K21" s="5">
        <v>32.6</v>
      </c>
      <c r="L21" s="1">
        <v>31.3</v>
      </c>
      <c r="M21" s="6">
        <v>31</v>
      </c>
      <c r="N21" s="13">
        <v>31.1</v>
      </c>
      <c r="O21" s="13">
        <v>29.6</v>
      </c>
      <c r="P21" s="13">
        <v>27.6</v>
      </c>
      <c r="Q21" s="13">
        <v>27.1</v>
      </c>
    </row>
    <row r="22" spans="1:17" ht="13.5">
      <c r="A22" s="2" t="s">
        <v>10</v>
      </c>
      <c r="B22" s="5">
        <v>22.3</v>
      </c>
      <c r="C22" s="5">
        <v>29.6</v>
      </c>
      <c r="D22" s="5">
        <v>28.9</v>
      </c>
      <c r="E22" s="5">
        <v>28.8</v>
      </c>
      <c r="F22" s="5">
        <v>28.7</v>
      </c>
      <c r="G22" s="5">
        <v>29.3</v>
      </c>
      <c r="H22" s="5">
        <v>29.8</v>
      </c>
      <c r="I22" s="5">
        <v>30.2</v>
      </c>
      <c r="J22" s="5">
        <v>30.4</v>
      </c>
      <c r="K22" s="5">
        <v>30</v>
      </c>
      <c r="L22" s="1">
        <v>30.8</v>
      </c>
      <c r="M22" s="1">
        <v>30.2</v>
      </c>
      <c r="N22" s="13">
        <v>30.4</v>
      </c>
      <c r="O22" s="13">
        <v>31.3</v>
      </c>
      <c r="P22" s="13">
        <v>31.5</v>
      </c>
      <c r="Q22" s="13">
        <v>31.5</v>
      </c>
    </row>
    <row r="23" spans="1:17" ht="13.5">
      <c r="A23" s="2" t="s">
        <v>11</v>
      </c>
      <c r="B23" s="5">
        <v>21.3</v>
      </c>
      <c r="C23" s="5">
        <v>24.9</v>
      </c>
      <c r="D23" s="5">
        <v>25.9</v>
      </c>
      <c r="E23" s="5">
        <v>25.9</v>
      </c>
      <c r="F23" s="5">
        <v>25.8</v>
      </c>
      <c r="G23" s="5">
        <v>25.7</v>
      </c>
      <c r="H23" s="5">
        <v>25.6</v>
      </c>
      <c r="I23" s="5">
        <v>25.9</v>
      </c>
      <c r="J23" s="5">
        <v>26.4</v>
      </c>
      <c r="K23" s="5">
        <v>26.3</v>
      </c>
      <c r="L23" s="1">
        <v>26.9</v>
      </c>
      <c r="M23" s="27">
        <v>27</v>
      </c>
      <c r="N23" s="13">
        <v>26.8</v>
      </c>
      <c r="O23" s="13">
        <v>27.2</v>
      </c>
      <c r="P23" s="13">
        <v>27.4</v>
      </c>
      <c r="Q23" s="13">
        <v>28</v>
      </c>
    </row>
    <row r="24" spans="1:17" ht="13.5">
      <c r="A24" s="2" t="s">
        <v>12</v>
      </c>
      <c r="B24" s="5">
        <v>19.3</v>
      </c>
      <c r="C24" s="5">
        <v>22.3</v>
      </c>
      <c r="D24" s="5">
        <v>23.5</v>
      </c>
      <c r="E24" s="5">
        <v>23.3</v>
      </c>
      <c r="F24" s="5">
        <v>23.7</v>
      </c>
      <c r="G24" s="5">
        <v>24</v>
      </c>
      <c r="H24" s="5">
        <v>24.2</v>
      </c>
      <c r="I24" s="5">
        <v>24.1</v>
      </c>
      <c r="J24" s="5">
        <v>24.2</v>
      </c>
      <c r="K24" s="5">
        <v>24.5</v>
      </c>
      <c r="L24" s="7">
        <v>24.6</v>
      </c>
      <c r="M24" s="7">
        <v>24.4</v>
      </c>
      <c r="N24" s="14">
        <v>25.3</v>
      </c>
      <c r="O24" s="14">
        <v>25.4</v>
      </c>
      <c r="P24" s="14">
        <v>25.5</v>
      </c>
      <c r="Q24" s="14">
        <v>25.9</v>
      </c>
    </row>
    <row r="25" spans="1:17" s="26" customFormat="1" ht="14.25" thickBot="1">
      <c r="A25" s="15" t="s">
        <v>13</v>
      </c>
      <c r="B25" s="8">
        <v>21</v>
      </c>
      <c r="C25" s="8">
        <v>27.6</v>
      </c>
      <c r="D25" s="8">
        <v>28</v>
      </c>
      <c r="E25" s="8">
        <v>27.3</v>
      </c>
      <c r="F25" s="8">
        <v>25.9</v>
      </c>
      <c r="G25" s="8">
        <v>24.8</v>
      </c>
      <c r="H25" s="8">
        <v>23.9</v>
      </c>
      <c r="I25" s="8">
        <v>24.7</v>
      </c>
      <c r="J25" s="8">
        <v>25.4</v>
      </c>
      <c r="K25" s="8">
        <v>26.3</v>
      </c>
      <c r="L25" s="8">
        <v>25.4</v>
      </c>
      <c r="M25" s="28">
        <v>25.2</v>
      </c>
      <c r="N25" s="16">
        <v>25.8</v>
      </c>
      <c r="O25" s="16">
        <v>26.5</v>
      </c>
      <c r="P25" s="16">
        <v>25.2</v>
      </c>
      <c r="Q25" s="16">
        <v>25.1</v>
      </c>
    </row>
    <row r="26" spans="1:17" s="26" customFormat="1" ht="12.75" customHeight="1">
      <c r="A26" s="40" t="s">
        <v>26</v>
      </c>
      <c r="B26" s="41"/>
      <c r="C26" s="41"/>
      <c r="D26" s="41"/>
      <c r="E26" s="41"/>
      <c r="F26" s="41"/>
      <c r="G26" s="19"/>
      <c r="H26" s="19"/>
      <c r="I26" s="19"/>
      <c r="J26" s="19"/>
      <c r="K26" s="19"/>
      <c r="L26" s="5"/>
      <c r="M26" s="20"/>
      <c r="N26" s="14"/>
      <c r="O26" s="14"/>
      <c r="P26" s="14"/>
      <c r="Q26" s="14"/>
    </row>
    <row r="27" spans="1:14" s="26" customFormat="1" ht="12.75" customHeight="1">
      <c r="A27" s="42"/>
      <c r="B27" s="43"/>
      <c r="C27" s="43"/>
      <c r="D27" s="43"/>
      <c r="E27" s="43"/>
      <c r="F27" s="43"/>
      <c r="G27" s="5"/>
      <c r="H27" s="5"/>
      <c r="I27" s="5"/>
      <c r="J27" s="5"/>
      <c r="K27" s="5"/>
      <c r="L27" s="5"/>
      <c r="M27" s="20"/>
      <c r="N27" s="14"/>
    </row>
    <row r="28" spans="1:17" s="26" customFormat="1" ht="36.75" customHeight="1">
      <c r="A28" s="46" t="s">
        <v>30</v>
      </c>
      <c r="B28" s="46"/>
      <c r="C28" s="46"/>
      <c r="D28" s="46"/>
      <c r="E28" s="46"/>
      <c r="F28" s="46"/>
      <c r="G28" s="46"/>
      <c r="H28" s="49"/>
      <c r="I28" s="21"/>
      <c r="J28" s="21"/>
      <c r="K28" s="21"/>
      <c r="L28" s="23"/>
      <c r="M28" s="23"/>
      <c r="N28" s="23"/>
      <c r="O28" s="23"/>
      <c r="P28" s="23"/>
      <c r="Q28" s="23"/>
    </row>
    <row r="29" spans="1:11" ht="12.75">
      <c r="A29" s="1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>
      <c r="A30" s="45" t="s">
        <v>28</v>
      </c>
      <c r="B30" s="43"/>
      <c r="C30" s="43"/>
      <c r="D30" s="43"/>
      <c r="E30" s="43"/>
      <c r="F30" s="43"/>
      <c r="G30" s="43"/>
      <c r="H30" s="29"/>
      <c r="I30" s="29"/>
      <c r="J30" s="29"/>
      <c r="K30" s="29"/>
    </row>
    <row r="31" spans="1:11" ht="12.75">
      <c r="A31" s="47" t="s">
        <v>39</v>
      </c>
      <c r="B31" s="43"/>
      <c r="C31" s="43"/>
      <c r="D31" s="43"/>
      <c r="E31" s="43"/>
      <c r="F31" s="43"/>
      <c r="G31" s="43"/>
      <c r="H31" s="49"/>
      <c r="I31" s="18"/>
      <c r="J31" s="18"/>
      <c r="K31" s="18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44" t="s">
        <v>27</v>
      </c>
      <c r="B33" s="44"/>
      <c r="C33" s="44"/>
      <c r="D33" s="44"/>
      <c r="E33" s="44"/>
      <c r="F33" s="44"/>
      <c r="G33" s="44"/>
      <c r="H33" s="17"/>
      <c r="I33" s="17"/>
      <c r="J33" s="17"/>
      <c r="K33" s="17"/>
    </row>
    <row r="34" spans="1:11" ht="23.25" customHeight="1">
      <c r="A34" s="50" t="s">
        <v>38</v>
      </c>
      <c r="B34" s="44"/>
      <c r="C34" s="44"/>
      <c r="D34" s="44"/>
      <c r="E34" s="44"/>
      <c r="F34" s="44"/>
      <c r="G34" s="44"/>
      <c r="H34" s="49"/>
      <c r="I34" s="18"/>
      <c r="J34" s="18"/>
      <c r="K34" s="18"/>
    </row>
    <row r="35" spans="1:10" s="30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2:11" ht="12.75"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mergeCells count="8">
    <mergeCell ref="A1:Q1"/>
    <mergeCell ref="A34:H34"/>
    <mergeCell ref="A26:F26"/>
    <mergeCell ref="A27:F27"/>
    <mergeCell ref="A33:G33"/>
    <mergeCell ref="A30:G30"/>
    <mergeCell ref="A28:H28"/>
    <mergeCell ref="A31:H31"/>
  </mergeCells>
  <printOptions/>
  <pageMargins left="0.95" right="1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2004-09-24T18:44:10Z</cp:lastPrinted>
  <dcterms:created xsi:type="dcterms:W3CDTF">1999-02-08T16:10:53Z</dcterms:created>
  <dcterms:modified xsi:type="dcterms:W3CDTF">2004-10-01T18:57:05Z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1427546407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