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05" tabRatio="603" activeTab="0"/>
  </bookViews>
  <sheets>
    <sheet name="281" sheetId="1" r:id="rId1"/>
    <sheet name="historical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<sst xmlns="http://schemas.openxmlformats.org/spreadsheetml/2006/main" count="249" uniqueCount="56">
  <si>
    <t>http://www.census.gov/population/www/socdemo/school.html</t>
  </si>
  <si>
    <t>SYMBOL:</t>
  </si>
  <si>
    <t>FOOTNOTES:</t>
  </si>
  <si>
    <r>
      <t>..</t>
    </r>
    <r>
      <rPr>
        <sz val="12"/>
        <rFont val="Courier New"/>
        <family val="3"/>
      </rPr>
      <t>35 years old and over</t>
    </r>
  </si>
  <si>
    <r>
      <t>..</t>
    </r>
    <r>
      <rPr>
        <sz val="12"/>
        <rFont val="Courier New"/>
        <family val="3"/>
      </rPr>
      <t xml:space="preserve">18 to 24 years </t>
    </r>
  </si>
  <si>
    <r>
      <t>..</t>
    </r>
    <r>
      <rPr>
        <sz val="12"/>
        <rFont val="Courier New"/>
        <family val="3"/>
      </rPr>
      <t xml:space="preserve">25 to 34 years </t>
    </r>
  </si>
  <si>
    <r>
      <t>..</t>
    </r>
    <r>
      <rPr>
        <sz val="12"/>
        <rFont val="Courier New"/>
        <family val="3"/>
      </rPr>
      <t xml:space="preserve">Male </t>
    </r>
  </si>
  <si>
    <r>
      <t>..</t>
    </r>
    <r>
      <rPr>
        <sz val="12"/>
        <rFont val="Courier New"/>
        <family val="3"/>
      </rPr>
      <t>Female</t>
    </r>
  </si>
  <si>
    <t>\4 Beginning 2003, for persons who selected this race group only. See footnote 2, Table 214.</t>
  </si>
  <si>
    <t>\1 Beginning 1986, based on a revised edit and</t>
  </si>
  <si>
    <t>1990 \1</t>
  </si>
  <si>
    <t>Characteristic</t>
  </si>
  <si>
    <t>College Enrollment by Sex, Age, Race, and Hispanic Origin</t>
  </si>
  <si>
    <t>White \3, \4</t>
  </si>
  <si>
    <t>White Non-Hispanic \3, \4</t>
  </si>
  <si>
    <t>Black \3, \4</t>
  </si>
  <si>
    <t>Asian \3, \4</t>
  </si>
  <si>
    <t>Hispanic origin \3, \5</t>
  </si>
  <si>
    <t>For more information:</t>
  </si>
  <si>
    <t>population, 14 years old and over. Based on the Current Population</t>
  </si>
  <si>
    <t>Survey; see text, Section 1, Population, and Appendix III]</t>
  </si>
  <si>
    <t>CHARACTERISTIC</t>
  </si>
  <si>
    <t xml:space="preserve">  Total \2  </t>
  </si>
  <si>
    <t xml:space="preserve">Male \3 </t>
  </si>
  <si>
    <t xml:space="preserve">  18 to 24 years </t>
  </si>
  <si>
    <t xml:space="preserve">  25 to 34 years </t>
  </si>
  <si>
    <t xml:space="preserve">  35 years old and over</t>
  </si>
  <si>
    <t xml:space="preserve"> </t>
  </si>
  <si>
    <t xml:space="preserve">Female \3 </t>
  </si>
  <si>
    <t xml:space="preserve">  Male </t>
  </si>
  <si>
    <t xml:space="preserve">  Female</t>
  </si>
  <si>
    <t>(NA)</t>
  </si>
  <si>
    <t>NA Not available.</t>
  </si>
  <si>
    <t>tabulation package.</t>
  </si>
  <si>
    <t>\2 Includes other races not shown separately.</t>
  </si>
  <si>
    <t>\3 Includes persons 14 to 17 years old, not shown</t>
  </si>
  <si>
    <t>race.</t>
  </si>
  <si>
    <t>Source: U.S. Census Bureau, Current Population</t>
  </si>
  <si>
    <t>Reports, PPL-148; and earlier PPL and P-20 reports.</t>
  </si>
  <si>
    <t>See Internet site &lt;http://www.census.gov/population/www/socdemo/school.html&gt;</t>
  </si>
  <si>
    <t>[In thousands (10,880 represents 10,880,000). As of October for the civilian noninstitutional</t>
  </si>
  <si>
    <t>NA</t>
  </si>
  <si>
    <t>1986  \1</t>
  </si>
  <si>
    <t>SYMBOL</t>
  </si>
  <si>
    <t>FOOTNOTES</t>
  </si>
  <si>
    <t xml:space="preserve">separately. </t>
  </si>
  <si>
    <t>\5 Persons of Hispanic origin may be of any</t>
  </si>
  <si>
    <r>
      <t>Table 281.</t>
    </r>
    <r>
      <rPr>
        <b/>
        <sz val="12"/>
        <rFont val="Courier New"/>
        <family val="3"/>
      </rPr>
      <t xml:space="preserve"> College Enrollment by Sex, Age, Race, and Hispanic Origin</t>
    </r>
  </si>
  <si>
    <t>\4 Beginning 2003, for persons who selected this race group only. See footnote 2, Table 229.</t>
  </si>
  <si>
    <t>Internet release date: 9/30/2011</t>
  </si>
  <si>
    <t xml:space="preserve">[In thousands (11,387 represents 11,387,000). As of October for the civilian noninstitutional population, 14 years old and over. Based on the Current Population  Survey; see text, Section 1, Population and Appendix III]                </t>
  </si>
  <si>
    <t xml:space="preserve">\1 Beginning 1990, based on a revised edit and tabulation package.       </t>
  </si>
  <si>
    <t>\5 Persons of Hispanic origin may be any race.</t>
  </si>
  <si>
    <t>Source: U.S. Census Bureau, Current Population Reports, PPL-148, P-20, and earlier reports; and "School Enrollment."</t>
  </si>
  <si>
    <t>Table with row headers in column A and column headers in row  4.  Leading dots indicate sub-parts.</t>
  </si>
  <si>
    <r>
      <t xml:space="preserve">\3 Includes persons 14 to 17 years old not shown separately. </t>
    </r>
    <r>
      <rPr>
        <sz val="12"/>
        <color indexed="9"/>
        <rFont val="Courier New"/>
        <family val="3"/>
      </rPr>
      <t>Arrow down for footnotes 4 and 5.</t>
    </r>
    <r>
      <rPr>
        <sz val="12"/>
        <rFont val="Courier New"/>
        <family val="3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</si>
</sst>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3"/>
    </font>
    <font>
      <u val="single"/>
      <sz val="10.45"/>
      <color indexed="36"/>
      <name val="Courier New"/>
      <family val="3"/>
    </font>
    <font>
      <sz val="12"/>
      <color indexed="9"/>
      <name val="Courier New"/>
      <family val="3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ourier New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FF"/>
      <name val="Courier New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37" fillId="0" borderId="0">
      <alignment/>
      <protection/>
    </xf>
    <xf numFmtId="0" fontId="0" fillId="29" borderId="7" applyNumberFormat="0" applyFont="0" applyAlignment="0" applyProtection="0"/>
    <xf numFmtId="0" fontId="38" fillId="24" borderId="8" applyNumberFormat="0" applyAlignment="0" applyProtection="0"/>
    <xf numFmtId="0" fontId="11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fill"/>
    </xf>
    <xf numFmtId="0" fontId="0" fillId="0" borderId="11" xfId="0" applyNumberFormat="1" applyFont="1" applyBorder="1" applyAlignment="1">
      <alignment horizontal="fill"/>
    </xf>
    <xf numFmtId="0" fontId="5" fillId="0" borderId="0" xfId="0" applyNumberFormat="1" applyFont="1" applyAlignment="1">
      <alignment/>
    </xf>
    <xf numFmtId="0" fontId="0" fillId="0" borderId="12" xfId="0" applyNumberFormat="1" applyFont="1" applyBorder="1" applyAlignment="1">
      <alignment horizontal="fill"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 horizontal="fill"/>
    </xf>
    <xf numFmtId="3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NumberFormat="1" applyFont="1" applyBorder="1" applyAlignment="1">
      <alignment horizontal="fill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NumberFormat="1" applyFont="1" applyBorder="1" applyAlignment="1">
      <alignment horizontal="fill"/>
    </xf>
    <xf numFmtId="0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5" fillId="0" borderId="1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3" fontId="12" fillId="3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12" fillId="30" borderId="0" xfId="0" applyFont="1" applyFill="1" applyBorder="1" applyAlignment="1">
      <alignment horizontal="right" wrapText="1"/>
    </xf>
    <xf numFmtId="0" fontId="41" fillId="0" borderId="0" xfId="0" applyFont="1" applyAlignment="1">
      <alignment/>
    </xf>
    <xf numFmtId="3" fontId="4" fillId="0" borderId="0" xfId="49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4" fillId="0" borderId="0" xfId="49" applyNumberFormat="1" applyFont="1" applyAlignment="1" applyProtection="1">
      <alignment/>
      <protection/>
    </xf>
    <xf numFmtId="0" fontId="4" fillId="0" borderId="15" xfId="49" applyNumberFormat="1" applyFont="1" applyBorder="1" applyAlignment="1" applyProtection="1">
      <alignment/>
      <protection/>
    </xf>
    <xf numFmtId="0" fontId="0" fillId="0" borderId="11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27" fillId="0" borderId="11" xfId="49" applyNumberFormat="1" applyFont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 vertical="center" wrapText="1"/>
    </xf>
    <xf numFmtId="0" fontId="37" fillId="0" borderId="0" xfId="53" applyFont="1">
      <alignment/>
      <protection/>
    </xf>
    <xf numFmtId="0" fontId="27" fillId="0" borderId="0" xfId="49" applyNumberFormat="1" applyFont="1" applyAlignment="1" applyProtection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school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tabSelected="1" showOutlineSymbol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69921875" defaultRowHeight="15.75"/>
  <cols>
    <col min="1" max="1" width="26.69921875" style="23" customWidth="1"/>
    <col min="2" max="4" width="11.69921875" style="23" customWidth="1"/>
    <col min="5" max="11" width="10.69921875" style="23" customWidth="1"/>
    <col min="12" max="16384" width="9.69921875" style="23" customWidth="1"/>
  </cols>
  <sheetData>
    <row r="1" ht="3" customHeight="1">
      <c r="A1" s="36" t="s">
        <v>54</v>
      </c>
    </row>
    <row r="2" spans="1:9" ht="16.5">
      <c r="A2" s="45" t="s">
        <v>47</v>
      </c>
      <c r="B2" s="45"/>
      <c r="C2" s="45"/>
      <c r="D2" s="45"/>
      <c r="E2" s="45"/>
      <c r="F2" s="45"/>
      <c r="G2" s="45"/>
      <c r="H2" s="45"/>
      <c r="I2" s="45"/>
    </row>
    <row r="3" spans="1:16" ht="33.75" customHeight="1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26"/>
      <c r="K3" s="26"/>
      <c r="L3" s="26"/>
      <c r="M3" s="26"/>
      <c r="N3" s="26"/>
      <c r="O3" s="26"/>
      <c r="P3" s="26"/>
    </row>
    <row r="4" spans="1:16" ht="16.5">
      <c r="A4" s="47" t="s">
        <v>11</v>
      </c>
      <c r="B4" s="31">
        <v>1980</v>
      </c>
      <c r="C4" s="31">
        <v>1985</v>
      </c>
      <c r="D4" s="46" t="s">
        <v>10</v>
      </c>
      <c r="E4" s="31">
        <v>1995</v>
      </c>
      <c r="F4" s="31">
        <v>1999</v>
      </c>
      <c r="G4" s="31">
        <v>2000</v>
      </c>
      <c r="H4" s="31">
        <v>2001</v>
      </c>
      <c r="I4" s="31">
        <v>2002</v>
      </c>
      <c r="J4" s="31">
        <v>2003</v>
      </c>
      <c r="K4" s="31">
        <v>2004</v>
      </c>
      <c r="L4" s="31">
        <v>2005</v>
      </c>
      <c r="M4" s="31">
        <v>2006</v>
      </c>
      <c r="N4" s="31">
        <v>2007</v>
      </c>
      <c r="O4" s="31">
        <v>2008</v>
      </c>
      <c r="P4" s="31">
        <v>2009</v>
      </c>
    </row>
    <row r="5" spans="1:16" ht="16.5">
      <c r="A5" s="49" t="s">
        <v>22</v>
      </c>
      <c r="B5" s="16">
        <v>11387</v>
      </c>
      <c r="C5" s="17">
        <v>12524</v>
      </c>
      <c r="D5" s="17">
        <v>13621</v>
      </c>
      <c r="E5" s="17">
        <v>14715</v>
      </c>
      <c r="F5" s="17">
        <v>15203</v>
      </c>
      <c r="G5" s="17">
        <v>15314</v>
      </c>
      <c r="H5" s="17">
        <v>15873</v>
      </c>
      <c r="I5" s="17">
        <v>16497</v>
      </c>
      <c r="J5" s="17">
        <v>16638</v>
      </c>
      <c r="K5" s="17">
        <v>17383</v>
      </c>
      <c r="L5" s="17">
        <v>17472</v>
      </c>
      <c r="M5" s="17">
        <v>17020</v>
      </c>
      <c r="N5" s="17">
        <v>17770</v>
      </c>
      <c r="O5" s="17">
        <v>18632</v>
      </c>
      <c r="P5" s="17">
        <v>19764</v>
      </c>
    </row>
    <row r="6" spans="1:16" ht="15.75">
      <c r="A6" s="42" t="s">
        <v>23</v>
      </c>
      <c r="B6" s="29">
        <v>5430</v>
      </c>
      <c r="C6" s="25">
        <v>5906</v>
      </c>
      <c r="D6" s="25">
        <v>6192</v>
      </c>
      <c r="E6" s="25">
        <v>6703</v>
      </c>
      <c r="F6" s="25">
        <v>6956</v>
      </c>
      <c r="G6" s="25">
        <v>6682</v>
      </c>
      <c r="H6" s="25">
        <v>6875</v>
      </c>
      <c r="I6" s="25">
        <v>7240</v>
      </c>
      <c r="J6" s="25">
        <v>7318</v>
      </c>
      <c r="K6" s="25">
        <v>7575</v>
      </c>
      <c r="L6" s="25">
        <v>7539</v>
      </c>
      <c r="M6" s="25">
        <v>7427</v>
      </c>
      <c r="N6" s="25">
        <v>7749</v>
      </c>
      <c r="O6" s="25">
        <v>8311</v>
      </c>
      <c r="P6" s="33">
        <v>8642</v>
      </c>
    </row>
    <row r="7" spans="1:16" ht="15.75">
      <c r="A7" s="32" t="s">
        <v>4</v>
      </c>
      <c r="B7" s="29">
        <v>3604</v>
      </c>
      <c r="C7" s="25">
        <v>3749</v>
      </c>
      <c r="D7" s="25">
        <v>3922</v>
      </c>
      <c r="E7" s="25">
        <v>4089</v>
      </c>
      <c r="F7" s="25">
        <f>1648+1525+1224</f>
        <v>4397</v>
      </c>
      <c r="G7" s="25">
        <f>1570+1472+1300</f>
        <v>4342</v>
      </c>
      <c r="H7" s="25">
        <v>4437</v>
      </c>
      <c r="I7" s="25">
        <v>4629</v>
      </c>
      <c r="J7" s="25">
        <v>4697</v>
      </c>
      <c r="K7" s="25">
        <v>4866</v>
      </c>
      <c r="L7" s="25">
        <v>4972</v>
      </c>
      <c r="M7" s="25">
        <v>4874</v>
      </c>
      <c r="N7" s="25">
        <v>5156</v>
      </c>
      <c r="O7" s="25">
        <v>5383</v>
      </c>
      <c r="P7" s="33">
        <v>5640</v>
      </c>
    </row>
    <row r="8" spans="1:16" ht="15.75">
      <c r="A8" s="32" t="s">
        <v>5</v>
      </c>
      <c r="B8" s="29">
        <v>1325</v>
      </c>
      <c r="C8" s="25">
        <v>1464</v>
      </c>
      <c r="D8" s="25">
        <v>1412</v>
      </c>
      <c r="E8" s="25">
        <v>1561</v>
      </c>
      <c r="F8" s="25">
        <f>911+547</f>
        <v>1458</v>
      </c>
      <c r="G8" s="25">
        <f>844+517</f>
        <v>1361</v>
      </c>
      <c r="H8" s="25">
        <v>1476</v>
      </c>
      <c r="I8" s="25">
        <v>1460</v>
      </c>
      <c r="J8" s="25">
        <v>1590</v>
      </c>
      <c r="K8" s="25">
        <v>1604</v>
      </c>
      <c r="L8" s="25">
        <v>1486</v>
      </c>
      <c r="M8" s="25">
        <v>1571</v>
      </c>
      <c r="N8" s="25">
        <v>1625</v>
      </c>
      <c r="O8" s="25">
        <v>1806</v>
      </c>
      <c r="P8" s="33">
        <v>1843</v>
      </c>
    </row>
    <row r="9" spans="1:16" ht="15.75">
      <c r="A9" s="32" t="s">
        <v>3</v>
      </c>
      <c r="B9" s="29">
        <v>405</v>
      </c>
      <c r="C9" s="25">
        <v>561</v>
      </c>
      <c r="D9" s="25">
        <v>772</v>
      </c>
      <c r="E9" s="25">
        <v>985</v>
      </c>
      <c r="F9" s="25">
        <f>100+276+648</f>
        <v>1024</v>
      </c>
      <c r="G9" s="25">
        <f>620+233+65</f>
        <v>918</v>
      </c>
      <c r="H9" s="25">
        <v>908</v>
      </c>
      <c r="I9" s="25">
        <v>1071</v>
      </c>
      <c r="J9" s="25">
        <v>970</v>
      </c>
      <c r="K9" s="25">
        <v>1033</v>
      </c>
      <c r="L9" s="25">
        <v>1019</v>
      </c>
      <c r="M9" s="25">
        <v>982</v>
      </c>
      <c r="N9" s="25">
        <v>968</v>
      </c>
      <c r="O9" s="25">
        <v>989</v>
      </c>
      <c r="P9" s="33">
        <v>1069</v>
      </c>
    </row>
    <row r="10" spans="1:16" ht="15.75">
      <c r="A10" s="22"/>
      <c r="B10" s="28"/>
      <c r="C10" s="22"/>
      <c r="D10" s="22"/>
      <c r="E10" s="25"/>
      <c r="F10" s="25"/>
      <c r="G10" s="25"/>
      <c r="H10" s="22"/>
      <c r="I10" s="22"/>
      <c r="N10" s="25"/>
      <c r="P10" s="34"/>
    </row>
    <row r="11" spans="1:16" ht="15.75">
      <c r="A11" s="42" t="s">
        <v>28</v>
      </c>
      <c r="B11" s="29">
        <v>5957</v>
      </c>
      <c r="C11" s="25">
        <v>6618</v>
      </c>
      <c r="D11" s="25">
        <v>7429</v>
      </c>
      <c r="E11" s="25">
        <v>8013</v>
      </c>
      <c r="F11" s="25">
        <v>8247</v>
      </c>
      <c r="G11" s="25">
        <v>8631</v>
      </c>
      <c r="H11" s="25">
        <v>8998</v>
      </c>
      <c r="I11" s="25">
        <v>9258</v>
      </c>
      <c r="J11" s="25">
        <v>9319</v>
      </c>
      <c r="K11" s="25">
        <v>9808</v>
      </c>
      <c r="L11" s="25">
        <v>9933</v>
      </c>
      <c r="M11" s="25">
        <v>9593</v>
      </c>
      <c r="N11" s="25">
        <v>10021</v>
      </c>
      <c r="O11" s="25">
        <v>10321</v>
      </c>
      <c r="P11" s="33">
        <v>11123</v>
      </c>
    </row>
    <row r="12" spans="1:16" ht="15.75">
      <c r="A12" s="32" t="s">
        <v>4</v>
      </c>
      <c r="B12" s="29">
        <v>3625</v>
      </c>
      <c r="C12" s="25">
        <v>3788</v>
      </c>
      <c r="D12" s="25">
        <v>4042</v>
      </c>
      <c r="E12" s="25">
        <v>4452</v>
      </c>
      <c r="F12" s="25">
        <f>1872+1595+1396</f>
        <v>4863</v>
      </c>
      <c r="G12" s="25">
        <f>2029+1697+1383</f>
        <v>5109</v>
      </c>
      <c r="H12" s="25">
        <v>5192</v>
      </c>
      <c r="I12" s="25">
        <v>5404</v>
      </c>
      <c r="J12" s="25">
        <v>5667</v>
      </c>
      <c r="K12" s="25">
        <v>5742</v>
      </c>
      <c r="L12" s="25">
        <v>5859</v>
      </c>
      <c r="M12" s="25">
        <v>5712</v>
      </c>
      <c r="N12" s="25">
        <v>6004</v>
      </c>
      <c r="O12" s="25">
        <v>6083</v>
      </c>
      <c r="P12" s="33">
        <v>6432</v>
      </c>
    </row>
    <row r="13" spans="1:16" ht="15.75">
      <c r="A13" s="32" t="s">
        <v>5</v>
      </c>
      <c r="B13" s="29">
        <v>1378</v>
      </c>
      <c r="C13" s="25">
        <v>1599</v>
      </c>
      <c r="D13" s="25">
        <v>1749</v>
      </c>
      <c r="E13" s="25">
        <v>1788</v>
      </c>
      <c r="F13" s="25">
        <f>1029+608</f>
        <v>1637</v>
      </c>
      <c r="G13" s="25">
        <f>1118+728</f>
        <v>1846</v>
      </c>
      <c r="H13" s="25">
        <v>1946</v>
      </c>
      <c r="I13" s="25">
        <v>1941</v>
      </c>
      <c r="J13" s="25">
        <v>1904</v>
      </c>
      <c r="K13" s="25">
        <v>2091</v>
      </c>
      <c r="L13" s="25">
        <v>2115</v>
      </c>
      <c r="M13" s="25">
        <v>2087</v>
      </c>
      <c r="N13" s="25">
        <v>2212</v>
      </c>
      <c r="O13" s="25">
        <v>2207</v>
      </c>
      <c r="P13" s="33">
        <v>2450</v>
      </c>
    </row>
    <row r="14" spans="1:16" ht="15.75">
      <c r="A14" s="32" t="s">
        <v>3</v>
      </c>
      <c r="B14" s="29">
        <v>802</v>
      </c>
      <c r="C14" s="25">
        <v>1100</v>
      </c>
      <c r="D14" s="25">
        <v>1546</v>
      </c>
      <c r="E14" s="25">
        <v>1684</v>
      </c>
      <c r="F14" s="25">
        <f>163+564+948</f>
        <v>1675</v>
      </c>
      <c r="G14" s="25">
        <f>943+535+111</f>
        <v>1589</v>
      </c>
      <c r="H14" s="25">
        <v>1776</v>
      </c>
      <c r="I14" s="25">
        <v>1797</v>
      </c>
      <c r="J14" s="25">
        <v>1660</v>
      </c>
      <c r="K14" s="25">
        <v>1850</v>
      </c>
      <c r="L14" s="25">
        <v>1838</v>
      </c>
      <c r="M14" s="25">
        <v>1793</v>
      </c>
      <c r="N14" s="25">
        <v>1804</v>
      </c>
      <c r="O14" s="25">
        <v>1922</v>
      </c>
      <c r="P14" s="33">
        <v>2124</v>
      </c>
    </row>
    <row r="15" spans="1:16" ht="15.75">
      <c r="A15" s="22"/>
      <c r="B15" s="28"/>
      <c r="C15" s="22"/>
      <c r="D15" s="22"/>
      <c r="E15" s="25"/>
      <c r="F15" s="25"/>
      <c r="G15" s="25"/>
      <c r="H15" s="22"/>
      <c r="I15" s="22"/>
      <c r="N15" s="25"/>
      <c r="P15" s="34"/>
    </row>
    <row r="16" spans="1:16" ht="15.75">
      <c r="A16" s="42" t="s">
        <v>13</v>
      </c>
      <c r="B16" s="29">
        <v>9925</v>
      </c>
      <c r="C16" s="25">
        <v>10781</v>
      </c>
      <c r="D16" s="25">
        <v>11488</v>
      </c>
      <c r="E16" s="25">
        <v>12021</v>
      </c>
      <c r="F16" s="25">
        <v>12053</v>
      </c>
      <c r="G16" s="25">
        <v>11999</v>
      </c>
      <c r="H16" s="25">
        <v>12208</v>
      </c>
      <c r="I16" s="25">
        <v>12781</v>
      </c>
      <c r="J16" s="25">
        <v>12870</v>
      </c>
      <c r="K16" s="25">
        <v>13381</v>
      </c>
      <c r="L16" s="25">
        <v>13467</v>
      </c>
      <c r="M16" s="25">
        <v>13112</v>
      </c>
      <c r="N16" s="25">
        <v>13693</v>
      </c>
      <c r="O16" s="25">
        <v>14405</v>
      </c>
      <c r="P16" s="33">
        <v>15027</v>
      </c>
    </row>
    <row r="17" spans="1:16" ht="15.75">
      <c r="A17" s="32" t="s">
        <v>4</v>
      </c>
      <c r="B17" s="29">
        <v>6334</v>
      </c>
      <c r="C17" s="25">
        <v>6500</v>
      </c>
      <c r="D17" s="25">
        <v>6635</v>
      </c>
      <c r="E17" s="25">
        <v>7011</v>
      </c>
      <c r="F17" s="25">
        <v>7446</v>
      </c>
      <c r="G17" s="25">
        <f>2914+2590+2062</f>
        <v>7566</v>
      </c>
      <c r="H17" s="25">
        <v>7548</v>
      </c>
      <c r="I17" s="25">
        <v>7921</v>
      </c>
      <c r="J17" s="25">
        <v>8150</v>
      </c>
      <c r="K17" s="25">
        <v>8354</v>
      </c>
      <c r="L17" s="25">
        <v>8499</v>
      </c>
      <c r="M17" s="25">
        <v>8298</v>
      </c>
      <c r="N17" s="25">
        <v>8780</v>
      </c>
      <c r="O17" s="25">
        <v>9141</v>
      </c>
      <c r="P17" s="33">
        <v>9327</v>
      </c>
    </row>
    <row r="18" spans="1:16" ht="15.75">
      <c r="A18" s="32" t="s">
        <v>5</v>
      </c>
      <c r="B18" s="29">
        <v>2328</v>
      </c>
      <c r="C18" s="25">
        <v>2604</v>
      </c>
      <c r="D18" s="25">
        <v>2698</v>
      </c>
      <c r="E18" s="25">
        <v>2686</v>
      </c>
      <c r="F18" s="25">
        <f>1475+870</f>
        <v>2345</v>
      </c>
      <c r="G18" s="25">
        <f>1433+906</f>
        <v>2339</v>
      </c>
      <c r="H18" s="25">
        <v>2469</v>
      </c>
      <c r="I18" s="25">
        <v>2515</v>
      </c>
      <c r="J18" s="25">
        <v>2545</v>
      </c>
      <c r="K18" s="25">
        <v>2748</v>
      </c>
      <c r="L18" s="25">
        <v>2647</v>
      </c>
      <c r="M18" s="25">
        <v>2725</v>
      </c>
      <c r="N18" s="25">
        <v>2769</v>
      </c>
      <c r="O18" s="25">
        <v>2859</v>
      </c>
      <c r="P18" s="33">
        <v>3163</v>
      </c>
    </row>
    <row r="19" spans="1:16" ht="15.75">
      <c r="A19" s="32" t="s">
        <v>3</v>
      </c>
      <c r="B19" s="29">
        <v>1051</v>
      </c>
      <c r="C19" s="25">
        <v>1448</v>
      </c>
      <c r="D19" s="25">
        <v>2023</v>
      </c>
      <c r="E19" s="25">
        <v>2208</v>
      </c>
      <c r="F19" s="25">
        <f>1260+695+219</f>
        <v>2174</v>
      </c>
      <c r="G19" s="25">
        <f>1197+641+140</f>
        <v>1978</v>
      </c>
      <c r="H19" s="25">
        <v>2103</v>
      </c>
      <c r="I19" s="25">
        <v>2236</v>
      </c>
      <c r="J19" s="25">
        <v>2075</v>
      </c>
      <c r="K19" s="25">
        <v>2143</v>
      </c>
      <c r="L19" s="25">
        <v>2206</v>
      </c>
      <c r="M19" s="25">
        <v>2090</v>
      </c>
      <c r="N19" s="25">
        <v>2144</v>
      </c>
      <c r="O19" s="25">
        <v>2234</v>
      </c>
      <c r="P19" s="33">
        <v>2377</v>
      </c>
    </row>
    <row r="20" spans="1:16" ht="15.75">
      <c r="A20" s="32" t="s">
        <v>6</v>
      </c>
      <c r="B20" s="29">
        <v>4804</v>
      </c>
      <c r="C20" s="25">
        <v>5103</v>
      </c>
      <c r="D20" s="25">
        <v>5235</v>
      </c>
      <c r="E20" s="25">
        <v>5535</v>
      </c>
      <c r="F20" s="25">
        <v>5562</v>
      </c>
      <c r="G20" s="25">
        <v>5311</v>
      </c>
      <c r="H20" s="25">
        <v>5383</v>
      </c>
      <c r="I20" s="25">
        <v>5719</v>
      </c>
      <c r="J20" s="25">
        <v>5714</v>
      </c>
      <c r="K20" s="25">
        <v>5944</v>
      </c>
      <c r="L20" s="25">
        <v>5844</v>
      </c>
      <c r="M20" s="25">
        <v>5772</v>
      </c>
      <c r="N20" s="25">
        <v>5989</v>
      </c>
      <c r="O20" s="25">
        <v>6570</v>
      </c>
      <c r="P20" s="33">
        <v>6681</v>
      </c>
    </row>
    <row r="21" spans="1:16" ht="15.75">
      <c r="A21" s="32" t="s">
        <v>7</v>
      </c>
      <c r="B21" s="29">
        <v>5121</v>
      </c>
      <c r="C21" s="25">
        <v>5679</v>
      </c>
      <c r="D21" s="25">
        <v>6253</v>
      </c>
      <c r="E21" s="25">
        <v>6486</v>
      </c>
      <c r="F21" s="25">
        <v>6491</v>
      </c>
      <c r="G21" s="25">
        <v>6689</v>
      </c>
      <c r="H21" s="25">
        <v>6826</v>
      </c>
      <c r="I21" s="25">
        <v>7062</v>
      </c>
      <c r="J21" s="25">
        <v>7155</v>
      </c>
      <c r="K21" s="25">
        <v>7438</v>
      </c>
      <c r="L21" s="25">
        <v>7624</v>
      </c>
      <c r="M21" s="25">
        <v>7340</v>
      </c>
      <c r="N21" s="25">
        <v>7705</v>
      </c>
      <c r="O21" s="25">
        <v>7834</v>
      </c>
      <c r="P21" s="33">
        <v>8346</v>
      </c>
    </row>
    <row r="22" spans="1:16" ht="15.75">
      <c r="A22" s="40"/>
      <c r="B22" s="38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4"/>
    </row>
    <row r="23" spans="1:16" ht="15.75">
      <c r="A23" s="43" t="s">
        <v>14</v>
      </c>
      <c r="B23" s="37" t="s">
        <v>31</v>
      </c>
      <c r="C23" s="37" t="s">
        <v>31</v>
      </c>
      <c r="D23" s="37" t="s">
        <v>31</v>
      </c>
      <c r="E23" s="37" t="s">
        <v>31</v>
      </c>
      <c r="F23" s="37" t="s">
        <v>31</v>
      </c>
      <c r="G23" s="37" t="s">
        <v>31</v>
      </c>
      <c r="H23" s="37" t="s">
        <v>31</v>
      </c>
      <c r="I23" s="37" t="s">
        <v>31</v>
      </c>
      <c r="J23" s="37" t="s">
        <v>31</v>
      </c>
      <c r="K23" s="37" t="s">
        <v>31</v>
      </c>
      <c r="L23" s="25">
        <v>11714</v>
      </c>
      <c r="M23" s="25">
        <v>11371</v>
      </c>
      <c r="N23" s="25">
        <v>11763</v>
      </c>
      <c r="O23" s="25">
        <v>12324</v>
      </c>
      <c r="P23" s="33">
        <v>12826</v>
      </c>
    </row>
    <row r="24" spans="1:16" ht="15.75">
      <c r="A24" s="41" t="s">
        <v>4</v>
      </c>
      <c r="B24" s="37" t="s">
        <v>31</v>
      </c>
      <c r="C24" s="37" t="s">
        <v>31</v>
      </c>
      <c r="D24" s="37" t="s">
        <v>31</v>
      </c>
      <c r="E24" s="37" t="s">
        <v>31</v>
      </c>
      <c r="F24" s="37" t="s">
        <v>31</v>
      </c>
      <c r="G24" s="37" t="s">
        <v>31</v>
      </c>
      <c r="H24" s="37" t="s">
        <v>31</v>
      </c>
      <c r="I24" s="37" t="s">
        <v>31</v>
      </c>
      <c r="J24" s="37" t="s">
        <v>31</v>
      </c>
      <c r="K24" s="37" t="s">
        <v>31</v>
      </c>
      <c r="L24" s="25">
        <v>7394</v>
      </c>
      <c r="M24" s="25">
        <v>7200</v>
      </c>
      <c r="N24" s="25">
        <v>7533</v>
      </c>
      <c r="O24" s="25">
        <v>7894</v>
      </c>
      <c r="P24" s="33">
        <v>7983</v>
      </c>
    </row>
    <row r="25" spans="1:16" ht="15.75">
      <c r="A25" s="41" t="s">
        <v>5</v>
      </c>
      <c r="B25" s="37" t="s">
        <v>31</v>
      </c>
      <c r="C25" s="37" t="s">
        <v>31</v>
      </c>
      <c r="D25" s="37" t="s">
        <v>31</v>
      </c>
      <c r="E25" s="37" t="s">
        <v>31</v>
      </c>
      <c r="F25" s="37" t="s">
        <v>31</v>
      </c>
      <c r="G25" s="37" t="s">
        <v>31</v>
      </c>
      <c r="H25" s="37" t="s">
        <v>31</v>
      </c>
      <c r="I25" s="37" t="s">
        <v>31</v>
      </c>
      <c r="J25" s="37" t="s">
        <v>31</v>
      </c>
      <c r="K25" s="37" t="s">
        <v>31</v>
      </c>
      <c r="L25" s="25">
        <v>2253</v>
      </c>
      <c r="M25" s="25">
        <v>2323</v>
      </c>
      <c r="N25" s="25">
        <v>2326</v>
      </c>
      <c r="O25" s="25">
        <v>2404</v>
      </c>
      <c r="P25" s="33">
        <v>2649</v>
      </c>
    </row>
    <row r="26" spans="1:16" ht="15.75">
      <c r="A26" s="41" t="s">
        <v>3</v>
      </c>
      <c r="B26" s="37" t="s">
        <v>31</v>
      </c>
      <c r="C26" s="37" t="s">
        <v>31</v>
      </c>
      <c r="D26" s="37" t="s">
        <v>31</v>
      </c>
      <c r="E26" s="37" t="s">
        <v>31</v>
      </c>
      <c r="F26" s="37" t="s">
        <v>31</v>
      </c>
      <c r="G26" s="37" t="s">
        <v>31</v>
      </c>
      <c r="H26" s="37" t="s">
        <v>31</v>
      </c>
      <c r="I26" s="37" t="s">
        <v>31</v>
      </c>
      <c r="J26" s="37" t="s">
        <v>31</v>
      </c>
      <c r="K26" s="37" t="s">
        <v>31</v>
      </c>
      <c r="L26" s="25">
        <v>1979</v>
      </c>
      <c r="M26" s="25">
        <v>1848</v>
      </c>
      <c r="N26" s="25">
        <v>1904</v>
      </c>
      <c r="O26" s="25">
        <v>1906</v>
      </c>
      <c r="P26" s="33">
        <v>2074</v>
      </c>
    </row>
    <row r="27" spans="1:16" ht="15.75">
      <c r="A27" s="41" t="s">
        <v>6</v>
      </c>
      <c r="B27" s="37" t="s">
        <v>31</v>
      </c>
      <c r="C27" s="37" t="s">
        <v>31</v>
      </c>
      <c r="D27" s="37" t="s">
        <v>31</v>
      </c>
      <c r="E27" s="37" t="s">
        <v>31</v>
      </c>
      <c r="F27" s="37" t="s">
        <v>31</v>
      </c>
      <c r="G27" s="37" t="s">
        <v>31</v>
      </c>
      <c r="H27" s="37" t="s">
        <v>31</v>
      </c>
      <c r="I27" s="37" t="s">
        <v>31</v>
      </c>
      <c r="J27" s="37" t="s">
        <v>31</v>
      </c>
      <c r="K27" s="37" t="s">
        <v>31</v>
      </c>
      <c r="L27" s="25">
        <v>5115</v>
      </c>
      <c r="M27" s="25">
        <v>5044</v>
      </c>
      <c r="N27" s="25">
        <v>5223</v>
      </c>
      <c r="O27" s="25">
        <v>5602</v>
      </c>
      <c r="P27" s="33">
        <v>5709</v>
      </c>
    </row>
    <row r="28" spans="1:16" ht="15.75">
      <c r="A28" s="41" t="s">
        <v>7</v>
      </c>
      <c r="B28" s="37" t="s">
        <v>31</v>
      </c>
      <c r="C28" s="37" t="s">
        <v>31</v>
      </c>
      <c r="D28" s="37" t="s">
        <v>31</v>
      </c>
      <c r="E28" s="37" t="s">
        <v>31</v>
      </c>
      <c r="F28" s="37" t="s">
        <v>31</v>
      </c>
      <c r="G28" s="37" t="s">
        <v>31</v>
      </c>
      <c r="H28" s="37" t="s">
        <v>31</v>
      </c>
      <c r="I28" s="37" t="s">
        <v>31</v>
      </c>
      <c r="J28" s="37" t="s">
        <v>31</v>
      </c>
      <c r="K28" s="37" t="s">
        <v>31</v>
      </c>
      <c r="L28" s="25">
        <v>6600</v>
      </c>
      <c r="M28" s="25">
        <v>6327</v>
      </c>
      <c r="N28" s="25">
        <v>6539</v>
      </c>
      <c r="O28" s="25">
        <v>6722</v>
      </c>
      <c r="P28" s="33">
        <v>7116</v>
      </c>
    </row>
    <row r="29" spans="1:16" ht="15.75">
      <c r="A29" s="40"/>
      <c r="B29" s="38"/>
      <c r="C29" s="37"/>
      <c r="D29" s="37"/>
      <c r="E29" s="37"/>
      <c r="F29" s="37"/>
      <c r="G29" s="37"/>
      <c r="H29" s="37"/>
      <c r="I29" s="37"/>
      <c r="J29" s="37"/>
      <c r="K29" s="30"/>
      <c r="L29" s="25"/>
      <c r="N29" s="25"/>
      <c r="P29" s="34"/>
    </row>
    <row r="30" spans="1:16" ht="15.75">
      <c r="A30" s="43" t="s">
        <v>15</v>
      </c>
      <c r="B30" s="38">
        <v>1163</v>
      </c>
      <c r="C30" s="25">
        <v>1263</v>
      </c>
      <c r="D30" s="25">
        <v>1393</v>
      </c>
      <c r="E30" s="25">
        <v>1772</v>
      </c>
      <c r="F30" s="25">
        <v>1998</v>
      </c>
      <c r="G30" s="25">
        <v>2164</v>
      </c>
      <c r="H30" s="25">
        <v>2230</v>
      </c>
      <c r="I30" s="25">
        <v>2278</v>
      </c>
      <c r="J30" s="25">
        <v>2144</v>
      </c>
      <c r="K30" s="25">
        <v>2301</v>
      </c>
      <c r="L30" s="25">
        <v>2297</v>
      </c>
      <c r="M30" s="25">
        <v>2304</v>
      </c>
      <c r="N30" s="25">
        <v>2473</v>
      </c>
      <c r="O30" s="25">
        <v>2481</v>
      </c>
      <c r="P30" s="33">
        <v>2889</v>
      </c>
    </row>
    <row r="31" spans="1:16" ht="15.75">
      <c r="A31" s="41" t="s">
        <v>4</v>
      </c>
      <c r="B31" s="39">
        <v>688</v>
      </c>
      <c r="C31" s="22">
        <v>734</v>
      </c>
      <c r="D31" s="22">
        <v>894</v>
      </c>
      <c r="E31" s="25">
        <v>988</v>
      </c>
      <c r="F31" s="25">
        <f>326+390+430</f>
        <v>1146</v>
      </c>
      <c r="G31" s="25">
        <f>454+375+387</f>
        <v>1216</v>
      </c>
      <c r="H31" s="25">
        <v>1206</v>
      </c>
      <c r="I31" s="25">
        <v>1227</v>
      </c>
      <c r="J31" s="25">
        <v>1225</v>
      </c>
      <c r="K31" s="25">
        <v>1238</v>
      </c>
      <c r="L31" s="25">
        <v>1229</v>
      </c>
      <c r="M31" s="25">
        <v>1321</v>
      </c>
      <c r="N31" s="25">
        <v>1395</v>
      </c>
      <c r="O31" s="25">
        <v>1349</v>
      </c>
      <c r="P31" s="33">
        <v>1604</v>
      </c>
    </row>
    <row r="32" spans="1:16" ht="15.75">
      <c r="A32" s="41" t="s">
        <v>5</v>
      </c>
      <c r="B32" s="39">
        <v>289</v>
      </c>
      <c r="C32" s="22">
        <v>295</v>
      </c>
      <c r="D32" s="22">
        <v>258</v>
      </c>
      <c r="E32" s="25">
        <v>426</v>
      </c>
      <c r="F32" s="25">
        <f>254+199</f>
        <v>453</v>
      </c>
      <c r="G32" s="25">
        <f>325+242</f>
        <v>567</v>
      </c>
      <c r="H32" s="25">
        <v>562</v>
      </c>
      <c r="I32" s="25">
        <v>542</v>
      </c>
      <c r="J32" s="25">
        <v>503</v>
      </c>
      <c r="K32" s="25">
        <v>522</v>
      </c>
      <c r="L32" s="25">
        <v>520</v>
      </c>
      <c r="M32" s="25">
        <v>502</v>
      </c>
      <c r="N32" s="25">
        <v>629</v>
      </c>
      <c r="O32" s="25">
        <v>646</v>
      </c>
      <c r="P32" s="35">
        <v>663</v>
      </c>
    </row>
    <row r="33" spans="1:16" ht="15.75">
      <c r="A33" s="41" t="s">
        <v>3</v>
      </c>
      <c r="B33" s="38">
        <v>156</v>
      </c>
      <c r="C33" s="22">
        <v>213</v>
      </c>
      <c r="D33" s="22">
        <v>207</v>
      </c>
      <c r="E33" s="25">
        <v>334</v>
      </c>
      <c r="F33" s="25">
        <f>25+113+216</f>
        <v>354</v>
      </c>
      <c r="G33" s="25">
        <f>244+90+27</f>
        <v>361</v>
      </c>
      <c r="H33" s="25">
        <v>429</v>
      </c>
      <c r="I33" s="25">
        <v>454</v>
      </c>
      <c r="J33" s="25">
        <v>388</v>
      </c>
      <c r="K33" s="25">
        <v>502</v>
      </c>
      <c r="L33" s="25">
        <v>448</v>
      </c>
      <c r="M33" s="25">
        <v>480</v>
      </c>
      <c r="N33" s="25">
        <v>449</v>
      </c>
      <c r="O33" s="25">
        <v>451</v>
      </c>
      <c r="P33" s="35">
        <v>587</v>
      </c>
    </row>
    <row r="34" spans="1:16" ht="15.75">
      <c r="A34" s="41" t="s">
        <v>6</v>
      </c>
      <c r="B34" s="38">
        <v>476</v>
      </c>
      <c r="C34" s="25">
        <v>552</v>
      </c>
      <c r="D34" s="25">
        <v>587</v>
      </c>
      <c r="E34" s="25">
        <v>710</v>
      </c>
      <c r="F34" s="25">
        <v>833</v>
      </c>
      <c r="G34" s="25">
        <v>815</v>
      </c>
      <c r="H34" s="25">
        <v>781</v>
      </c>
      <c r="I34" s="25">
        <v>802</v>
      </c>
      <c r="J34" s="25">
        <v>798</v>
      </c>
      <c r="K34" s="25">
        <v>776</v>
      </c>
      <c r="L34" s="25">
        <v>864</v>
      </c>
      <c r="M34" s="25">
        <v>886</v>
      </c>
      <c r="N34" s="25">
        <v>1006</v>
      </c>
      <c r="O34" s="25">
        <v>919</v>
      </c>
      <c r="P34" s="33">
        <v>1058</v>
      </c>
    </row>
    <row r="35" spans="1:16" ht="15.75">
      <c r="A35" s="41" t="s">
        <v>7</v>
      </c>
      <c r="B35" s="38">
        <v>686</v>
      </c>
      <c r="C35" s="25">
        <v>712</v>
      </c>
      <c r="D35" s="25">
        <v>807</v>
      </c>
      <c r="E35" s="25">
        <v>1062</v>
      </c>
      <c r="F35" s="25">
        <v>1164</v>
      </c>
      <c r="G35" s="25">
        <v>1349</v>
      </c>
      <c r="H35" s="25">
        <v>1449</v>
      </c>
      <c r="I35" s="25">
        <v>1476</v>
      </c>
      <c r="J35" s="25">
        <v>1346</v>
      </c>
      <c r="K35" s="25">
        <v>1525</v>
      </c>
      <c r="L35" s="25">
        <v>1435</v>
      </c>
      <c r="M35" s="25">
        <v>1418</v>
      </c>
      <c r="N35" s="25">
        <v>1468</v>
      </c>
      <c r="O35" s="25">
        <v>1562</v>
      </c>
      <c r="P35" s="33">
        <v>1831</v>
      </c>
    </row>
    <row r="36" spans="1:16" ht="15.75">
      <c r="A36" s="40"/>
      <c r="B36" s="3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P36" s="34"/>
    </row>
    <row r="37" spans="1:16" ht="15.75">
      <c r="A37" s="43" t="s">
        <v>16</v>
      </c>
      <c r="B37" s="37" t="s">
        <v>31</v>
      </c>
      <c r="C37" s="37" t="s">
        <v>31</v>
      </c>
      <c r="D37" s="37" t="s">
        <v>31</v>
      </c>
      <c r="E37" s="37" t="s">
        <v>31</v>
      </c>
      <c r="F37" s="37" t="s">
        <v>31</v>
      </c>
      <c r="G37" s="37" t="s">
        <v>31</v>
      </c>
      <c r="H37" s="37" t="s">
        <v>31</v>
      </c>
      <c r="I37" s="37" t="s">
        <v>31</v>
      </c>
      <c r="J37" s="37" t="s">
        <v>31</v>
      </c>
      <c r="K37" s="37" t="s">
        <v>31</v>
      </c>
      <c r="L37" s="25">
        <v>1184</v>
      </c>
      <c r="M37" s="25">
        <v>1076</v>
      </c>
      <c r="N37" s="25">
        <v>1092</v>
      </c>
      <c r="O37" s="25">
        <v>1219</v>
      </c>
      <c r="P37" s="33">
        <v>1231</v>
      </c>
    </row>
    <row r="38" spans="1:16" ht="15.75">
      <c r="A38" s="41" t="s">
        <v>4</v>
      </c>
      <c r="B38" s="37" t="s">
        <v>31</v>
      </c>
      <c r="C38" s="37" t="s">
        <v>31</v>
      </c>
      <c r="D38" s="37" t="s">
        <v>31</v>
      </c>
      <c r="E38" s="37" t="s">
        <v>31</v>
      </c>
      <c r="F38" s="37" t="s">
        <v>31</v>
      </c>
      <c r="G38" s="37" t="s">
        <v>31</v>
      </c>
      <c r="H38" s="37" t="s">
        <v>31</v>
      </c>
      <c r="I38" s="37" t="s">
        <v>31</v>
      </c>
      <c r="J38" s="37" t="s">
        <v>31</v>
      </c>
      <c r="K38" s="37" t="s">
        <v>31</v>
      </c>
      <c r="L38" s="25">
        <v>696</v>
      </c>
      <c r="M38" s="25">
        <v>661</v>
      </c>
      <c r="N38" s="25">
        <v>658</v>
      </c>
      <c r="O38" s="25">
        <v>655</v>
      </c>
      <c r="P38" s="35">
        <v>768</v>
      </c>
    </row>
    <row r="39" spans="1:16" ht="15.75">
      <c r="A39" s="41" t="s">
        <v>5</v>
      </c>
      <c r="B39" s="37" t="s">
        <v>31</v>
      </c>
      <c r="C39" s="37" t="s">
        <v>31</v>
      </c>
      <c r="D39" s="37" t="s">
        <v>31</v>
      </c>
      <c r="E39" s="37" t="s">
        <v>31</v>
      </c>
      <c r="F39" s="37" t="s">
        <v>31</v>
      </c>
      <c r="G39" s="37" t="s">
        <v>31</v>
      </c>
      <c r="H39" s="37" t="s">
        <v>31</v>
      </c>
      <c r="I39" s="37" t="s">
        <v>31</v>
      </c>
      <c r="J39" s="37" t="s">
        <v>31</v>
      </c>
      <c r="K39" s="37" t="s">
        <v>31</v>
      </c>
      <c r="L39" s="25">
        <v>341</v>
      </c>
      <c r="M39" s="25">
        <v>290</v>
      </c>
      <c r="N39" s="25">
        <v>330</v>
      </c>
      <c r="O39" s="25">
        <v>381</v>
      </c>
      <c r="P39" s="35">
        <v>311</v>
      </c>
    </row>
    <row r="40" spans="1:16" ht="15.75">
      <c r="A40" s="41" t="s">
        <v>3</v>
      </c>
      <c r="B40" s="37" t="s">
        <v>31</v>
      </c>
      <c r="C40" s="37" t="s">
        <v>31</v>
      </c>
      <c r="D40" s="37" t="s">
        <v>31</v>
      </c>
      <c r="E40" s="37" t="s">
        <v>31</v>
      </c>
      <c r="F40" s="37" t="s">
        <v>31</v>
      </c>
      <c r="G40" s="37" t="s">
        <v>31</v>
      </c>
      <c r="H40" s="37" t="s">
        <v>31</v>
      </c>
      <c r="I40" s="37" t="s">
        <v>31</v>
      </c>
      <c r="J40" s="37" t="s">
        <v>31</v>
      </c>
      <c r="K40" s="37" t="s">
        <v>31</v>
      </c>
      <c r="L40" s="25">
        <v>130</v>
      </c>
      <c r="M40" s="25">
        <v>125</v>
      </c>
      <c r="N40" s="25">
        <v>105</v>
      </c>
      <c r="O40" s="25">
        <v>156</v>
      </c>
      <c r="P40" s="35">
        <v>141</v>
      </c>
    </row>
    <row r="41" spans="1:16" ht="15.75">
      <c r="A41" s="41" t="s">
        <v>6</v>
      </c>
      <c r="B41" s="37" t="s">
        <v>31</v>
      </c>
      <c r="C41" s="37" t="s">
        <v>31</v>
      </c>
      <c r="D41" s="37" t="s">
        <v>31</v>
      </c>
      <c r="E41" s="37" t="s">
        <v>31</v>
      </c>
      <c r="F41" s="37" t="s">
        <v>31</v>
      </c>
      <c r="G41" s="37" t="s">
        <v>31</v>
      </c>
      <c r="H41" s="37" t="s">
        <v>31</v>
      </c>
      <c r="I41" s="37" t="s">
        <v>31</v>
      </c>
      <c r="J41" s="37" t="s">
        <v>31</v>
      </c>
      <c r="K41" s="37" t="s">
        <v>31</v>
      </c>
      <c r="L41" s="25">
        <v>605</v>
      </c>
      <c r="M41" s="25">
        <v>530</v>
      </c>
      <c r="N41" s="25">
        <v>531</v>
      </c>
      <c r="O41" s="25">
        <v>567</v>
      </c>
      <c r="P41" s="35">
        <v>613</v>
      </c>
    </row>
    <row r="42" spans="1:16" ht="15.75">
      <c r="A42" s="41" t="s">
        <v>7</v>
      </c>
      <c r="B42" s="37" t="s">
        <v>31</v>
      </c>
      <c r="C42" s="37" t="s">
        <v>31</v>
      </c>
      <c r="D42" s="37" t="s">
        <v>31</v>
      </c>
      <c r="E42" s="37" t="s">
        <v>31</v>
      </c>
      <c r="F42" s="37" t="s">
        <v>31</v>
      </c>
      <c r="G42" s="37" t="s">
        <v>31</v>
      </c>
      <c r="H42" s="37" t="s">
        <v>31</v>
      </c>
      <c r="I42" s="37" t="s">
        <v>31</v>
      </c>
      <c r="J42" s="37" t="s">
        <v>31</v>
      </c>
      <c r="K42" s="37" t="s">
        <v>31</v>
      </c>
      <c r="L42" s="25">
        <v>579</v>
      </c>
      <c r="M42" s="25">
        <v>546</v>
      </c>
      <c r="N42" s="25">
        <v>561</v>
      </c>
      <c r="O42" s="25">
        <v>653</v>
      </c>
      <c r="P42" s="35">
        <v>619</v>
      </c>
    </row>
    <row r="43" spans="1:16" ht="15.75">
      <c r="A43" s="40"/>
      <c r="B43" s="39"/>
      <c r="C43" s="22"/>
      <c r="D43" s="22"/>
      <c r="E43" s="25"/>
      <c r="F43" s="25"/>
      <c r="G43" s="25"/>
      <c r="H43" s="22"/>
      <c r="I43" s="22"/>
      <c r="N43" s="25"/>
      <c r="P43" s="34"/>
    </row>
    <row r="44" spans="1:16" ht="15.75">
      <c r="A44" s="43" t="s">
        <v>17</v>
      </c>
      <c r="B44" s="38">
        <v>443</v>
      </c>
      <c r="C44" s="25">
        <v>580</v>
      </c>
      <c r="D44" s="25">
        <v>748</v>
      </c>
      <c r="E44" s="25">
        <v>1207</v>
      </c>
      <c r="F44" s="25">
        <v>1307</v>
      </c>
      <c r="G44" s="25">
        <v>1426</v>
      </c>
      <c r="H44" s="25">
        <v>1700</v>
      </c>
      <c r="I44" s="25">
        <v>1656</v>
      </c>
      <c r="J44" s="25">
        <v>1714</v>
      </c>
      <c r="K44" s="25">
        <v>1975</v>
      </c>
      <c r="L44" s="25">
        <v>1942</v>
      </c>
      <c r="M44" s="25">
        <v>1914</v>
      </c>
      <c r="N44" s="25">
        <v>2131</v>
      </c>
      <c r="O44" s="25">
        <v>2227</v>
      </c>
      <c r="P44" s="33">
        <v>2434</v>
      </c>
    </row>
    <row r="45" spans="1:16" ht="15.75">
      <c r="A45" s="41" t="s">
        <v>4</v>
      </c>
      <c r="B45" s="39">
        <v>315</v>
      </c>
      <c r="C45" s="22">
        <v>375</v>
      </c>
      <c r="D45" s="22">
        <v>435</v>
      </c>
      <c r="E45" s="25">
        <v>745</v>
      </c>
      <c r="F45" s="25">
        <f>247+196+297</f>
        <v>740</v>
      </c>
      <c r="G45" s="25">
        <f>349+268+282</f>
        <v>899</v>
      </c>
      <c r="H45" s="25">
        <v>1035</v>
      </c>
      <c r="I45" s="25">
        <v>979</v>
      </c>
      <c r="J45" s="25">
        <v>1115</v>
      </c>
      <c r="K45" s="25">
        <v>1223</v>
      </c>
      <c r="L45" s="25">
        <v>1216</v>
      </c>
      <c r="M45" s="25">
        <v>1182</v>
      </c>
      <c r="N45" s="25">
        <v>1375</v>
      </c>
      <c r="O45" s="25">
        <v>1338</v>
      </c>
      <c r="P45" s="33">
        <v>1465</v>
      </c>
    </row>
    <row r="46" spans="1:16" ht="15.75" customHeight="1">
      <c r="A46" s="32" t="s">
        <v>5</v>
      </c>
      <c r="B46" s="28">
        <v>118</v>
      </c>
      <c r="C46" s="22">
        <v>189</v>
      </c>
      <c r="D46" s="22">
        <v>168</v>
      </c>
      <c r="E46" s="25">
        <v>250</v>
      </c>
      <c r="F46" s="25">
        <f>207+127</f>
        <v>334</v>
      </c>
      <c r="G46" s="25">
        <f>167+142</f>
        <v>309</v>
      </c>
      <c r="H46" s="25">
        <v>392</v>
      </c>
      <c r="I46" s="25">
        <v>414</v>
      </c>
      <c r="J46" s="25">
        <v>380</v>
      </c>
      <c r="K46" s="25">
        <v>460</v>
      </c>
      <c r="L46" s="25">
        <v>438</v>
      </c>
      <c r="M46" s="25">
        <v>461</v>
      </c>
      <c r="N46" s="25">
        <v>487</v>
      </c>
      <c r="O46" s="25">
        <v>500</v>
      </c>
      <c r="P46" s="35">
        <v>590</v>
      </c>
    </row>
    <row r="47" spans="1:16" ht="15.75" customHeight="1">
      <c r="A47" s="32" t="s">
        <v>3</v>
      </c>
      <c r="B47" s="37" t="s">
        <v>31</v>
      </c>
      <c r="C47" s="37" t="s">
        <v>31</v>
      </c>
      <c r="D47" s="22">
        <v>130</v>
      </c>
      <c r="E47" s="25">
        <v>193</v>
      </c>
      <c r="F47" s="25">
        <f>21+34+171</f>
        <v>226</v>
      </c>
      <c r="G47" s="25">
        <f>146+42+7</f>
        <v>195</v>
      </c>
      <c r="H47" s="25">
        <v>260</v>
      </c>
      <c r="I47" s="25">
        <v>249</v>
      </c>
      <c r="J47" s="25">
        <v>207</v>
      </c>
      <c r="K47" s="25">
        <v>271</v>
      </c>
      <c r="L47" s="25">
        <v>257</v>
      </c>
      <c r="M47" s="25">
        <v>271</v>
      </c>
      <c r="N47" s="25">
        <v>269</v>
      </c>
      <c r="O47" s="25">
        <v>338</v>
      </c>
      <c r="P47" s="35">
        <v>336</v>
      </c>
    </row>
    <row r="48" spans="1:16" ht="15.75">
      <c r="A48" s="32" t="s">
        <v>6</v>
      </c>
      <c r="B48" s="29">
        <v>222</v>
      </c>
      <c r="C48" s="25">
        <v>279</v>
      </c>
      <c r="D48" s="25">
        <v>364</v>
      </c>
      <c r="E48" s="25">
        <v>568</v>
      </c>
      <c r="F48" s="25">
        <v>568</v>
      </c>
      <c r="G48" s="25">
        <v>619</v>
      </c>
      <c r="H48" s="25">
        <v>731</v>
      </c>
      <c r="I48" s="25">
        <v>705</v>
      </c>
      <c r="J48" s="25">
        <v>703</v>
      </c>
      <c r="K48" s="25">
        <v>852</v>
      </c>
      <c r="L48" s="25">
        <v>804</v>
      </c>
      <c r="M48" s="25">
        <v>789</v>
      </c>
      <c r="N48" s="25">
        <v>864</v>
      </c>
      <c r="O48" s="25">
        <v>1042</v>
      </c>
      <c r="P48" s="33">
        <v>1080</v>
      </c>
    </row>
    <row r="49" spans="1:16" ht="15.75">
      <c r="A49" s="32" t="s">
        <v>7</v>
      </c>
      <c r="B49" s="29">
        <v>221</v>
      </c>
      <c r="C49" s="25">
        <v>299</v>
      </c>
      <c r="D49" s="25">
        <v>384</v>
      </c>
      <c r="E49" s="25">
        <v>639</v>
      </c>
      <c r="F49" s="25">
        <v>739</v>
      </c>
      <c r="G49" s="25">
        <v>807</v>
      </c>
      <c r="H49" s="25">
        <v>969</v>
      </c>
      <c r="I49" s="25">
        <v>951</v>
      </c>
      <c r="J49" s="25">
        <v>1011</v>
      </c>
      <c r="K49" s="25">
        <v>1123</v>
      </c>
      <c r="L49" s="25">
        <v>1139</v>
      </c>
      <c r="M49" s="25">
        <v>1125</v>
      </c>
      <c r="N49" s="25">
        <v>1267</v>
      </c>
      <c r="O49" s="25">
        <v>1185</v>
      </c>
      <c r="P49" s="33">
        <v>1354</v>
      </c>
    </row>
    <row r="50" spans="1:16" ht="15.75">
      <c r="A50" s="24"/>
      <c r="B50" s="27"/>
      <c r="C50" s="24"/>
      <c r="D50" s="24"/>
      <c r="E50" s="24"/>
      <c r="F50" s="24"/>
      <c r="G50" s="24"/>
      <c r="H50" s="24"/>
      <c r="I50" s="24"/>
      <c r="J50" s="26"/>
      <c r="K50" s="26"/>
      <c r="L50" s="26"/>
      <c r="M50" s="26"/>
      <c r="N50" s="26"/>
      <c r="O50" s="26"/>
      <c r="P50" s="26"/>
    </row>
    <row r="51" spans="1:9" ht="33.75" customHeight="1">
      <c r="A51" s="22" t="s">
        <v>1</v>
      </c>
      <c r="B51" s="22"/>
      <c r="C51" s="22"/>
      <c r="D51" s="22"/>
      <c r="E51" s="22"/>
      <c r="F51" s="22"/>
      <c r="G51" s="22"/>
      <c r="H51" s="22"/>
      <c r="I51" s="22"/>
    </row>
    <row r="52" spans="1:9" ht="15.75">
      <c r="A52" s="45" t="s">
        <v>32</v>
      </c>
      <c r="B52" s="45"/>
      <c r="C52" s="45"/>
      <c r="D52" s="45"/>
      <c r="E52" s="45"/>
      <c r="F52" s="45"/>
      <c r="G52" s="45"/>
      <c r="H52" s="45"/>
      <c r="I52" s="45"/>
    </row>
    <row r="53" spans="1:9" ht="33.75" customHeight="1">
      <c r="A53" s="22" t="s">
        <v>2</v>
      </c>
      <c r="B53" s="22"/>
      <c r="C53" s="22"/>
      <c r="D53" s="22"/>
      <c r="E53" s="22"/>
      <c r="F53" s="22"/>
      <c r="G53" s="22"/>
      <c r="H53" s="22"/>
      <c r="I53" s="22"/>
    </row>
    <row r="54" spans="1:9" ht="15.75">
      <c r="A54" s="45" t="s">
        <v>51</v>
      </c>
      <c r="B54" s="45"/>
      <c r="C54" s="45"/>
      <c r="D54" s="45"/>
      <c r="E54" s="45"/>
      <c r="F54" s="45"/>
      <c r="G54" s="45"/>
      <c r="H54" s="45"/>
      <c r="I54" s="45"/>
    </row>
    <row r="55" spans="1:9" ht="15.75">
      <c r="A55" s="45" t="s">
        <v>34</v>
      </c>
      <c r="B55" s="45"/>
      <c r="C55" s="45"/>
      <c r="D55" s="45"/>
      <c r="E55" s="45"/>
      <c r="F55" s="45"/>
      <c r="G55" s="45"/>
      <c r="H55" s="45"/>
      <c r="I55" s="45"/>
    </row>
    <row r="56" spans="1:9" ht="15.75">
      <c r="A56" s="45" t="s">
        <v>55</v>
      </c>
      <c r="B56" s="45"/>
      <c r="C56" s="45"/>
      <c r="D56" s="45"/>
      <c r="E56" s="45"/>
      <c r="F56" s="45"/>
      <c r="G56" s="45"/>
      <c r="H56" s="45"/>
      <c r="I56" s="45"/>
    </row>
    <row r="57" spans="1:9" ht="15.75">
      <c r="A57" s="45" t="s">
        <v>48</v>
      </c>
      <c r="B57" s="45"/>
      <c r="C57" s="45"/>
      <c r="D57" s="45"/>
      <c r="E57" s="45"/>
      <c r="F57" s="45"/>
      <c r="G57" s="45"/>
      <c r="H57" s="45"/>
      <c r="I57" s="45"/>
    </row>
    <row r="58" spans="1:9" ht="15.75">
      <c r="A58" s="45" t="s">
        <v>52</v>
      </c>
      <c r="B58" s="45"/>
      <c r="C58" s="45"/>
      <c r="D58" s="45"/>
      <c r="E58" s="45"/>
      <c r="F58" s="45"/>
      <c r="G58" s="45"/>
      <c r="H58" s="45"/>
      <c r="I58" s="45"/>
    </row>
    <row r="59" spans="1:9" ht="33" customHeight="1">
      <c r="A59" s="45" t="s">
        <v>53</v>
      </c>
      <c r="B59" s="45"/>
      <c r="C59" s="45"/>
      <c r="D59" s="45"/>
      <c r="E59" s="45"/>
      <c r="F59" s="45"/>
      <c r="G59" s="45"/>
      <c r="H59" s="45"/>
      <c r="I59" s="45"/>
    </row>
    <row r="60" spans="1:9" ht="23.25" customHeight="1">
      <c r="A60" s="22" t="s">
        <v>18</v>
      </c>
      <c r="B60" s="22"/>
      <c r="C60" s="22"/>
      <c r="D60" s="22"/>
      <c r="E60" s="22"/>
      <c r="F60" s="22"/>
      <c r="G60" s="22"/>
      <c r="H60" s="22"/>
      <c r="I60" s="22"/>
    </row>
    <row r="61" spans="1:9" ht="15.75">
      <c r="A61" s="42" t="s">
        <v>0</v>
      </c>
      <c r="B61" s="22"/>
      <c r="C61" s="22"/>
      <c r="D61" s="22"/>
      <c r="E61" s="22"/>
      <c r="F61" s="22"/>
      <c r="G61" s="22"/>
      <c r="H61" s="22"/>
      <c r="I61" s="22"/>
    </row>
    <row r="62" spans="1:9" ht="33" customHeight="1">
      <c r="A62" s="48" t="s">
        <v>49</v>
      </c>
      <c r="B62" s="22"/>
      <c r="C62" s="22"/>
      <c r="D62" s="22"/>
      <c r="E62" s="22"/>
      <c r="F62" s="22"/>
      <c r="G62" s="22"/>
      <c r="H62" s="22"/>
      <c r="I62" s="22"/>
    </row>
    <row r="63" spans="1:9" ht="15.75">
      <c r="A63" s="42"/>
      <c r="B63" s="22"/>
      <c r="C63" s="22"/>
      <c r="D63" s="22"/>
      <c r="E63" s="22"/>
      <c r="F63" s="22"/>
      <c r="G63" s="22"/>
      <c r="H63" s="22"/>
      <c r="I63" s="22"/>
    </row>
    <row r="64" spans="1:9" ht="15.75">
      <c r="A64" s="42"/>
      <c r="B64" s="22"/>
      <c r="C64" s="22"/>
      <c r="D64" s="22"/>
      <c r="E64" s="22"/>
      <c r="F64" s="22"/>
      <c r="G64" s="22"/>
      <c r="H64" s="22"/>
      <c r="I64" s="22"/>
    </row>
  </sheetData>
  <sheetProtection/>
  <mergeCells count="9">
    <mergeCell ref="A56:I56"/>
    <mergeCell ref="A57:I57"/>
    <mergeCell ref="A58:I58"/>
    <mergeCell ref="A59:I59"/>
    <mergeCell ref="A3:I3"/>
    <mergeCell ref="A2:I2"/>
    <mergeCell ref="A52:I52"/>
    <mergeCell ref="A54:I54"/>
    <mergeCell ref="A55:I55"/>
  </mergeCells>
  <hyperlinks>
    <hyperlink ref="A61" r:id="rId1" display="http://www.census.gov/population/www/socdemo/school.html"/>
    <hyperlink ref="C23:J29" location="'281'!A54" display="(NA)"/>
    <hyperlink ref="D4" location="'281'!A54" display="1990 \1"/>
    <hyperlink ref="A5" location="'281'!A55" display="  Total \2  "/>
    <hyperlink ref="A11" location="'281'!A56" display="Female \3 "/>
    <hyperlink ref="A16" location="'281'!A56" display="White \3, \4"/>
    <hyperlink ref="A6" location="'281'!A56" display="Male \3 "/>
    <hyperlink ref="A23" location="'281'!A56" display="White Non-Hispanic \3, \4"/>
    <hyperlink ref="A30" location="'281'!A56" display="Black \3, \4"/>
    <hyperlink ref="A37" location="'281'!A56" display="Asian \3, \4"/>
    <hyperlink ref="A44" location="'281'!A56" display="Hispanic origin \3, \5"/>
    <hyperlink ref="C37" location="'281'!A52" display="(NA)"/>
    <hyperlink ref="B37:B42" location="'281'!A52" display="(NA)"/>
    <hyperlink ref="C38:C42" location="'281'!A52" display="(NA)"/>
    <hyperlink ref="D37:K42" location="'281'!A52" display="(NA)"/>
    <hyperlink ref="B47:C47" location="'281'!A52" display="(NA)"/>
    <hyperlink ref="B23:K28" location="'281'!A52" display="(NA)"/>
  </hyperlinks>
  <printOptions/>
  <pageMargins left="0.5" right="0.5" top="0.5" bottom="0.5" header="0.5" footer="0.5"/>
  <pageSetup fitToHeight="1" fitToWidth="1" horizontalDpi="600" verticalDpi="600" orientation="landscape" scale="54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58"/>
  <sheetViews>
    <sheetView showGridLines="0" zoomScale="75" zoomScaleNormal="75" zoomScalePageLayoutView="0" workbookViewId="0" topLeftCell="A1">
      <selection activeCell="A1" sqref="A1"/>
    </sheetView>
  </sheetViews>
  <sheetFormatPr defaultColWidth="9.69921875" defaultRowHeight="15.75"/>
  <cols>
    <col min="1" max="1" width="28" style="0" customWidth="1"/>
    <col min="2" max="6" width="11.5" style="0" customWidth="1"/>
    <col min="7" max="21" width="11.69921875" style="0" customWidth="1"/>
    <col min="22" max="22" width="10.69921875" style="0" customWidth="1"/>
    <col min="23" max="23" width="11.69921875" style="0" customWidth="1"/>
    <col min="24" max="25" width="10.69921875" style="0" customWidth="1"/>
    <col min="26" max="27" width="9.69921875" style="0" customWidth="1"/>
    <col min="28" max="28" width="10.69921875" style="0" customWidth="1"/>
    <col min="29" max="34" width="9.69921875" style="0" customWidth="1"/>
  </cols>
  <sheetData>
    <row r="1" spans="1:29" ht="16.5">
      <c r="A1" s="10" t="s">
        <v>12</v>
      </c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>
      <c r="A3" s="2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>
      <c r="A4" s="1" t="s">
        <v>19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>
      <c r="A5" s="1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1" ht="15.7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5.75">
      <c r="A7" s="8"/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16.5">
      <c r="A8" s="4" t="s">
        <v>21</v>
      </c>
      <c r="B8" s="18">
        <v>1975</v>
      </c>
      <c r="C8" s="10">
        <v>1976</v>
      </c>
      <c r="D8" s="10">
        <v>1977</v>
      </c>
      <c r="E8" s="10">
        <v>1978</v>
      </c>
      <c r="F8" s="10">
        <v>1979</v>
      </c>
      <c r="G8" s="10">
        <v>1980</v>
      </c>
      <c r="H8" s="10">
        <v>1981</v>
      </c>
      <c r="I8" s="10">
        <v>1982</v>
      </c>
      <c r="J8" s="10">
        <v>1983</v>
      </c>
      <c r="K8" s="10">
        <v>1984</v>
      </c>
      <c r="L8" s="10">
        <v>1985</v>
      </c>
      <c r="M8" s="19" t="s">
        <v>42</v>
      </c>
      <c r="N8" s="10">
        <v>1987</v>
      </c>
      <c r="O8" s="10">
        <v>1988</v>
      </c>
      <c r="P8" s="10">
        <v>1989</v>
      </c>
      <c r="Q8" s="19">
        <v>1990</v>
      </c>
      <c r="R8" s="10">
        <v>1991</v>
      </c>
      <c r="S8" s="10">
        <v>1992</v>
      </c>
      <c r="T8" s="10">
        <v>1993</v>
      </c>
      <c r="U8" s="10">
        <v>1994</v>
      </c>
      <c r="V8" s="10">
        <v>1995</v>
      </c>
      <c r="W8" s="10">
        <v>1996</v>
      </c>
      <c r="X8" s="10">
        <v>1997</v>
      </c>
      <c r="Y8" s="10">
        <v>1998</v>
      </c>
      <c r="Z8" s="10">
        <v>1999</v>
      </c>
      <c r="AA8" s="10">
        <v>2000</v>
      </c>
      <c r="AB8" s="10">
        <v>2001</v>
      </c>
      <c r="AC8" s="10">
        <v>2002</v>
      </c>
      <c r="AD8" s="10">
        <v>2003</v>
      </c>
      <c r="AE8" s="10">
        <v>2004</v>
      </c>
      <c r="AF8" s="10">
        <v>2005</v>
      </c>
      <c r="AG8" s="10">
        <v>2006</v>
      </c>
      <c r="AH8" s="10">
        <v>2007</v>
      </c>
      <c r="AI8" s="10">
        <v>2008</v>
      </c>
      <c r="AJ8" s="10">
        <v>2009</v>
      </c>
    </row>
    <row r="9" spans="1:36" ht="15.75">
      <c r="A9" s="9"/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16.5">
      <c r="A10" s="10" t="s">
        <v>22</v>
      </c>
      <c r="B10" s="16">
        <v>10880</v>
      </c>
      <c r="C10" s="17">
        <v>11139</v>
      </c>
      <c r="D10" s="17">
        <v>11546</v>
      </c>
      <c r="E10" s="17">
        <v>11141</v>
      </c>
      <c r="F10" s="17">
        <v>11380</v>
      </c>
      <c r="G10" s="17">
        <v>11387</v>
      </c>
      <c r="H10" s="17">
        <v>12127</v>
      </c>
      <c r="I10" s="17">
        <v>12308</v>
      </c>
      <c r="J10" s="17">
        <v>12320</v>
      </c>
      <c r="K10" s="17">
        <v>12304</v>
      </c>
      <c r="L10" s="17">
        <v>12524</v>
      </c>
      <c r="M10" s="17">
        <v>12651</v>
      </c>
      <c r="N10" s="17">
        <v>12719</v>
      </c>
      <c r="O10" s="17">
        <v>13116</v>
      </c>
      <c r="P10" s="17">
        <v>13180</v>
      </c>
      <c r="Q10" s="17">
        <v>13621</v>
      </c>
      <c r="R10" s="17">
        <v>14057</v>
      </c>
      <c r="S10" s="17">
        <v>14035</v>
      </c>
      <c r="T10" s="17">
        <v>13898</v>
      </c>
      <c r="U10" s="17">
        <v>15022</v>
      </c>
      <c r="V10" s="17">
        <v>14715</v>
      </c>
      <c r="W10" s="17">
        <v>15226</v>
      </c>
      <c r="X10" s="17">
        <v>15436</v>
      </c>
      <c r="Y10" s="17">
        <v>15546</v>
      </c>
      <c r="Z10" s="17">
        <v>15203</v>
      </c>
      <c r="AA10" s="17">
        <v>15314</v>
      </c>
      <c r="AB10" s="17">
        <v>15873</v>
      </c>
      <c r="AC10" s="17">
        <v>16497</v>
      </c>
      <c r="AD10" s="17">
        <v>16638</v>
      </c>
      <c r="AE10" s="17">
        <v>17383</v>
      </c>
      <c r="AF10" s="17">
        <v>17472</v>
      </c>
      <c r="AG10" s="17">
        <v>17020</v>
      </c>
      <c r="AH10" s="17">
        <v>17770</v>
      </c>
      <c r="AI10" s="17">
        <v>18632</v>
      </c>
      <c r="AJ10" s="17">
        <v>19764</v>
      </c>
    </row>
    <row r="11" spans="1:36" ht="15.75">
      <c r="A11" s="1" t="s">
        <v>23</v>
      </c>
      <c r="B11" s="14">
        <v>5911</v>
      </c>
      <c r="C11" s="6">
        <v>5785</v>
      </c>
      <c r="D11" s="6">
        <v>5889</v>
      </c>
      <c r="E11" s="6">
        <v>5580</v>
      </c>
      <c r="F11" s="6">
        <v>5480</v>
      </c>
      <c r="G11" s="6">
        <v>5430</v>
      </c>
      <c r="H11" s="6">
        <v>5825</v>
      </c>
      <c r="I11" s="6">
        <v>5899</v>
      </c>
      <c r="J11" s="6">
        <v>6010</v>
      </c>
      <c r="K11" s="6">
        <v>5989</v>
      </c>
      <c r="L11" s="6">
        <v>5906</v>
      </c>
      <c r="M11" s="6">
        <v>5957</v>
      </c>
      <c r="N11" s="6">
        <v>6030</v>
      </c>
      <c r="O11" s="6">
        <v>5950</v>
      </c>
      <c r="P11" s="6">
        <v>5950</v>
      </c>
      <c r="Q11" s="6">
        <v>6192</v>
      </c>
      <c r="R11" s="6">
        <v>6439</v>
      </c>
      <c r="S11" s="6">
        <v>6192</v>
      </c>
      <c r="T11" s="6">
        <v>6324</v>
      </c>
      <c r="U11" s="6">
        <v>6764</v>
      </c>
      <c r="V11" s="6">
        <v>6703</v>
      </c>
      <c r="W11" s="6">
        <v>6820</v>
      </c>
      <c r="X11" s="6">
        <v>6843</v>
      </c>
      <c r="Y11" s="6">
        <v>6905</v>
      </c>
      <c r="Z11" s="6">
        <v>6956</v>
      </c>
      <c r="AA11" s="6">
        <v>6682</v>
      </c>
      <c r="AB11" s="6">
        <v>6875</v>
      </c>
      <c r="AC11" s="6">
        <v>7240</v>
      </c>
      <c r="AD11" s="6">
        <v>7318</v>
      </c>
      <c r="AE11" s="6">
        <v>7575</v>
      </c>
      <c r="AF11" s="25">
        <v>7539</v>
      </c>
      <c r="AG11" s="25">
        <v>7427</v>
      </c>
      <c r="AH11" s="25">
        <v>7749</v>
      </c>
      <c r="AI11" s="25">
        <v>8311</v>
      </c>
      <c r="AJ11" s="33">
        <v>8642</v>
      </c>
    </row>
    <row r="12" spans="1:36" ht="15.75">
      <c r="A12" s="1" t="s">
        <v>24</v>
      </c>
      <c r="B12" s="14">
        <v>3693</v>
      </c>
      <c r="C12" s="6">
        <v>3673</v>
      </c>
      <c r="D12" s="6">
        <v>3712</v>
      </c>
      <c r="E12" s="6">
        <v>3621</v>
      </c>
      <c r="F12" s="6">
        <v>3508</v>
      </c>
      <c r="G12" s="6">
        <v>3604</v>
      </c>
      <c r="H12" s="6">
        <v>3833</v>
      </c>
      <c r="I12" s="6">
        <v>3837</v>
      </c>
      <c r="J12" s="6">
        <v>3820</v>
      </c>
      <c r="K12" s="6">
        <v>3929</v>
      </c>
      <c r="L12" s="6">
        <v>3749</v>
      </c>
      <c r="M12" s="6">
        <v>3702</v>
      </c>
      <c r="N12" s="6">
        <v>3867</v>
      </c>
      <c r="O12" s="6">
        <v>3770</v>
      </c>
      <c r="P12" s="6">
        <v>3717</v>
      </c>
      <c r="Q12" s="6">
        <v>3922</v>
      </c>
      <c r="R12" s="6">
        <v>3954</v>
      </c>
      <c r="S12" s="6">
        <v>3912</v>
      </c>
      <c r="T12" s="6">
        <v>3994</v>
      </c>
      <c r="U12" s="6">
        <v>4152</v>
      </c>
      <c r="V12" s="6">
        <v>4089</v>
      </c>
      <c r="W12" s="6">
        <v>4187</v>
      </c>
      <c r="X12" s="6">
        <v>4374</v>
      </c>
      <c r="Y12" s="6">
        <v>4403</v>
      </c>
      <c r="Z12" s="6">
        <f>1648+1525+1224</f>
        <v>4397</v>
      </c>
      <c r="AA12" s="6">
        <f>1570+1472+1300</f>
        <v>4342</v>
      </c>
      <c r="AB12" s="6">
        <v>4437</v>
      </c>
      <c r="AC12" s="6">
        <v>4629</v>
      </c>
      <c r="AD12" s="6">
        <v>4697</v>
      </c>
      <c r="AE12" s="6">
        <v>4866</v>
      </c>
      <c r="AF12" s="25">
        <v>4972</v>
      </c>
      <c r="AG12" s="25">
        <v>4874</v>
      </c>
      <c r="AH12" s="25">
        <v>5156</v>
      </c>
      <c r="AI12" s="25">
        <v>5383</v>
      </c>
      <c r="AJ12" s="33">
        <v>5640</v>
      </c>
    </row>
    <row r="13" spans="1:36" ht="15.75">
      <c r="A13" s="1" t="s">
        <v>25</v>
      </c>
      <c r="B13" s="14">
        <v>1521</v>
      </c>
      <c r="C13" s="6">
        <v>1518</v>
      </c>
      <c r="D13" s="6">
        <v>1546</v>
      </c>
      <c r="E13" s="6">
        <v>1396</v>
      </c>
      <c r="F13" s="6">
        <v>1356</v>
      </c>
      <c r="G13" s="6">
        <v>1325</v>
      </c>
      <c r="H13" s="6">
        <v>1442</v>
      </c>
      <c r="I13" s="6">
        <v>1460</v>
      </c>
      <c r="J13" s="6">
        <v>1576</v>
      </c>
      <c r="K13" s="6">
        <v>1492</v>
      </c>
      <c r="L13" s="6">
        <v>1464</v>
      </c>
      <c r="M13" s="6">
        <v>1545</v>
      </c>
      <c r="N13" s="6">
        <v>1421</v>
      </c>
      <c r="O13" s="6">
        <v>1395</v>
      </c>
      <c r="P13" s="6">
        <v>1443</v>
      </c>
      <c r="Q13" s="6">
        <v>1412</v>
      </c>
      <c r="R13" s="6">
        <v>1605</v>
      </c>
      <c r="S13" s="6">
        <v>1392</v>
      </c>
      <c r="T13" s="6">
        <v>1406</v>
      </c>
      <c r="U13" s="6">
        <v>1589</v>
      </c>
      <c r="V13" s="6">
        <v>1561</v>
      </c>
      <c r="W13" s="6">
        <v>1523</v>
      </c>
      <c r="X13" s="6">
        <v>1509</v>
      </c>
      <c r="Y13" s="6">
        <v>1500</v>
      </c>
      <c r="Z13" s="6">
        <f>911+547</f>
        <v>1458</v>
      </c>
      <c r="AA13" s="6">
        <f>844+517</f>
        <v>1361</v>
      </c>
      <c r="AB13" s="6">
        <v>1476</v>
      </c>
      <c r="AC13" s="6">
        <v>1460</v>
      </c>
      <c r="AD13" s="6">
        <v>1590</v>
      </c>
      <c r="AE13" s="6">
        <v>1604</v>
      </c>
      <c r="AF13" s="25">
        <v>1486</v>
      </c>
      <c r="AG13" s="25">
        <v>1571</v>
      </c>
      <c r="AH13" s="25">
        <v>1625</v>
      </c>
      <c r="AI13" s="25">
        <v>1806</v>
      </c>
      <c r="AJ13" s="33">
        <v>1843</v>
      </c>
    </row>
    <row r="14" spans="1:36" ht="15.75">
      <c r="A14" s="1" t="s">
        <v>26</v>
      </c>
      <c r="B14" s="14">
        <v>569</v>
      </c>
      <c r="C14" s="6">
        <v>489</v>
      </c>
      <c r="D14" s="6">
        <v>520</v>
      </c>
      <c r="E14" s="6">
        <v>457</v>
      </c>
      <c r="F14" s="6">
        <v>487</v>
      </c>
      <c r="G14" s="6">
        <v>405</v>
      </c>
      <c r="H14" s="6">
        <v>453</v>
      </c>
      <c r="I14" s="6">
        <v>490</v>
      </c>
      <c r="J14" s="6">
        <v>506</v>
      </c>
      <c r="K14" s="6">
        <v>476</v>
      </c>
      <c r="L14" s="6">
        <v>561</v>
      </c>
      <c r="M14" s="6">
        <v>628</v>
      </c>
      <c r="N14" s="6">
        <v>625</v>
      </c>
      <c r="O14" s="6">
        <v>727</v>
      </c>
      <c r="P14" s="6">
        <v>716</v>
      </c>
      <c r="Q14" s="6">
        <v>772</v>
      </c>
      <c r="R14" s="6">
        <v>832</v>
      </c>
      <c r="S14" s="6">
        <v>789</v>
      </c>
      <c r="T14" s="6">
        <v>873</v>
      </c>
      <c r="U14" s="6">
        <v>958</v>
      </c>
      <c r="V14" s="6">
        <v>985</v>
      </c>
      <c r="W14" s="6">
        <v>1013</v>
      </c>
      <c r="X14" s="6">
        <v>899</v>
      </c>
      <c r="Y14" s="6">
        <f>81+287+585</f>
        <v>953</v>
      </c>
      <c r="Z14" s="6">
        <f>100+276+648</f>
        <v>1024</v>
      </c>
      <c r="AA14" s="6">
        <f>620+233+65</f>
        <v>918</v>
      </c>
      <c r="AB14" s="6">
        <v>908</v>
      </c>
      <c r="AC14" s="6">
        <v>1071</v>
      </c>
      <c r="AD14" s="6">
        <v>970</v>
      </c>
      <c r="AE14" s="6">
        <v>1033</v>
      </c>
      <c r="AF14" s="25">
        <v>1019</v>
      </c>
      <c r="AG14" s="25">
        <v>982</v>
      </c>
      <c r="AH14" s="25">
        <v>968</v>
      </c>
      <c r="AI14" s="25">
        <v>989</v>
      </c>
      <c r="AJ14" s="33">
        <v>1069</v>
      </c>
    </row>
    <row r="15" spans="1:36" ht="15.75">
      <c r="A15" s="1"/>
      <c r="B15" s="12"/>
      <c r="C15" s="1"/>
      <c r="D15" s="1"/>
      <c r="E15" s="1"/>
      <c r="F15" s="1"/>
      <c r="G15" s="1"/>
      <c r="H15" s="6" t="s">
        <v>27</v>
      </c>
      <c r="I15" s="6" t="s">
        <v>27</v>
      </c>
      <c r="J15" s="6" t="s">
        <v>27</v>
      </c>
      <c r="K15" s="6" t="s">
        <v>27</v>
      </c>
      <c r="L15" s="1"/>
      <c r="M15" s="1"/>
      <c r="N15" s="1"/>
      <c r="O15" s="1"/>
      <c r="P15" s="1"/>
      <c r="Q15" s="1"/>
      <c r="R15" s="1"/>
      <c r="S15" s="1"/>
      <c r="T15" s="1"/>
      <c r="U15" s="6"/>
      <c r="V15" s="6"/>
      <c r="W15" s="6"/>
      <c r="X15" s="6"/>
      <c r="Y15" s="6" t="s">
        <v>27</v>
      </c>
      <c r="Z15" s="6"/>
      <c r="AA15" s="6"/>
      <c r="AB15" s="1"/>
      <c r="AC15" s="1"/>
      <c r="AF15" s="23"/>
      <c r="AG15" s="23"/>
      <c r="AH15" s="23"/>
      <c r="AI15" s="23"/>
      <c r="AJ15" s="34"/>
    </row>
    <row r="16" spans="1:36" ht="15.75">
      <c r="A16" s="1" t="s">
        <v>28</v>
      </c>
      <c r="B16" s="14">
        <v>4969</v>
      </c>
      <c r="C16" s="6">
        <v>5354</v>
      </c>
      <c r="D16" s="6">
        <v>5657</v>
      </c>
      <c r="E16" s="6">
        <v>5559</v>
      </c>
      <c r="F16" s="6">
        <v>5900</v>
      </c>
      <c r="G16" s="6">
        <v>5957</v>
      </c>
      <c r="H16" s="6">
        <v>6303</v>
      </c>
      <c r="I16" s="6">
        <v>6410</v>
      </c>
      <c r="J16" s="6">
        <v>6310</v>
      </c>
      <c r="K16" s="6">
        <v>6315</v>
      </c>
      <c r="L16" s="6">
        <v>6618</v>
      </c>
      <c r="M16" s="6">
        <v>6694</v>
      </c>
      <c r="N16" s="6">
        <v>6689</v>
      </c>
      <c r="O16" s="6">
        <v>7166</v>
      </c>
      <c r="P16" s="6">
        <v>7231</v>
      </c>
      <c r="Q16" s="6">
        <v>7429</v>
      </c>
      <c r="R16" s="6">
        <v>7618</v>
      </c>
      <c r="S16" s="6">
        <v>7844</v>
      </c>
      <c r="T16" s="6">
        <v>7574</v>
      </c>
      <c r="U16" s="6">
        <v>8258</v>
      </c>
      <c r="V16" s="6">
        <v>8013</v>
      </c>
      <c r="W16" s="6">
        <v>8406</v>
      </c>
      <c r="X16" s="6">
        <v>8593</v>
      </c>
      <c r="Y16" s="6">
        <v>8641</v>
      </c>
      <c r="Z16" s="6">
        <v>8247</v>
      </c>
      <c r="AA16" s="6">
        <v>8631</v>
      </c>
      <c r="AB16" s="6">
        <v>8998</v>
      </c>
      <c r="AC16" s="6">
        <v>9258</v>
      </c>
      <c r="AD16" s="6">
        <v>9319</v>
      </c>
      <c r="AE16" s="6">
        <v>9808</v>
      </c>
      <c r="AF16" s="25">
        <v>9933</v>
      </c>
      <c r="AG16" s="25">
        <v>9593</v>
      </c>
      <c r="AH16" s="25">
        <v>10021</v>
      </c>
      <c r="AI16" s="25">
        <v>10321</v>
      </c>
      <c r="AJ16" s="33">
        <v>11123</v>
      </c>
    </row>
    <row r="17" spans="1:36" ht="15.75">
      <c r="A17" s="1" t="s">
        <v>24</v>
      </c>
      <c r="B17" s="14">
        <v>3243</v>
      </c>
      <c r="C17" s="6">
        <v>3508</v>
      </c>
      <c r="D17" s="6">
        <v>3431</v>
      </c>
      <c r="E17" s="6">
        <v>3373</v>
      </c>
      <c r="F17" s="6">
        <v>3482</v>
      </c>
      <c r="G17" s="6">
        <v>3625</v>
      </c>
      <c r="H17" s="6">
        <v>3741</v>
      </c>
      <c r="I17" s="6">
        <v>3841</v>
      </c>
      <c r="J17" s="6">
        <v>3657</v>
      </c>
      <c r="K17" s="6">
        <v>3662</v>
      </c>
      <c r="L17" s="6">
        <v>3788</v>
      </c>
      <c r="M17" s="6">
        <v>3775</v>
      </c>
      <c r="N17" s="6">
        <v>3826</v>
      </c>
      <c r="O17" s="6">
        <v>4021</v>
      </c>
      <c r="P17" s="6">
        <v>4085</v>
      </c>
      <c r="Q17" s="6">
        <v>4042</v>
      </c>
      <c r="R17" s="6">
        <v>4218</v>
      </c>
      <c r="S17" s="6">
        <v>4429</v>
      </c>
      <c r="T17" s="6">
        <v>4199</v>
      </c>
      <c r="U17" s="6">
        <v>4576</v>
      </c>
      <c r="V17" s="6">
        <v>4452</v>
      </c>
      <c r="W17" s="6">
        <v>4582</v>
      </c>
      <c r="X17" s="6">
        <v>4829</v>
      </c>
      <c r="Y17" s="6">
        <f>1342+1574+2003</f>
        <v>4919</v>
      </c>
      <c r="Z17" s="6">
        <f>1872+1595+1396</f>
        <v>4863</v>
      </c>
      <c r="AA17" s="6">
        <f>2029+1697+1383</f>
        <v>5109</v>
      </c>
      <c r="AB17" s="6">
        <v>5192</v>
      </c>
      <c r="AC17" s="6">
        <v>5404</v>
      </c>
      <c r="AD17" s="6">
        <v>5667</v>
      </c>
      <c r="AE17" s="6">
        <v>5742</v>
      </c>
      <c r="AF17" s="25">
        <v>5859</v>
      </c>
      <c r="AG17" s="25">
        <v>5712</v>
      </c>
      <c r="AH17" s="25">
        <v>6004</v>
      </c>
      <c r="AI17" s="25">
        <v>6083</v>
      </c>
      <c r="AJ17" s="33">
        <v>6432</v>
      </c>
    </row>
    <row r="18" spans="1:36" ht="15.75">
      <c r="A18" s="1" t="s">
        <v>25</v>
      </c>
      <c r="B18" s="14">
        <v>947</v>
      </c>
      <c r="C18" s="6">
        <v>971</v>
      </c>
      <c r="D18" s="6">
        <v>1255</v>
      </c>
      <c r="E18" s="6">
        <v>1173</v>
      </c>
      <c r="F18" s="6">
        <v>1319</v>
      </c>
      <c r="G18" s="6">
        <v>1378</v>
      </c>
      <c r="H18" s="6">
        <v>1485</v>
      </c>
      <c r="I18" s="6">
        <v>1528</v>
      </c>
      <c r="J18" s="6">
        <v>1510</v>
      </c>
      <c r="K18" s="6">
        <v>1522</v>
      </c>
      <c r="L18" s="6">
        <v>1599</v>
      </c>
      <c r="M18" s="6">
        <v>1559</v>
      </c>
      <c r="N18" s="6">
        <v>1564</v>
      </c>
      <c r="O18" s="6">
        <v>1568</v>
      </c>
      <c r="P18" s="6">
        <v>1639</v>
      </c>
      <c r="Q18" s="6">
        <v>1749</v>
      </c>
      <c r="R18" s="6">
        <v>1680</v>
      </c>
      <c r="S18" s="6">
        <v>1732</v>
      </c>
      <c r="T18" s="6">
        <v>1688</v>
      </c>
      <c r="U18" s="6">
        <v>1830</v>
      </c>
      <c r="V18" s="6">
        <v>1788</v>
      </c>
      <c r="W18" s="6">
        <v>1920</v>
      </c>
      <c r="X18" s="6">
        <v>1760</v>
      </c>
      <c r="Y18" s="6">
        <f>745+1170</f>
        <v>1915</v>
      </c>
      <c r="Z18" s="6">
        <f>1029+608</f>
        <v>1637</v>
      </c>
      <c r="AA18" s="6">
        <f>1118+728</f>
        <v>1846</v>
      </c>
      <c r="AB18" s="6">
        <v>1946</v>
      </c>
      <c r="AC18" s="6">
        <v>1941</v>
      </c>
      <c r="AD18" s="6">
        <v>1904</v>
      </c>
      <c r="AE18" s="6">
        <v>2091</v>
      </c>
      <c r="AF18" s="25">
        <v>2115</v>
      </c>
      <c r="AG18" s="25">
        <v>2087</v>
      </c>
      <c r="AH18" s="25">
        <v>2212</v>
      </c>
      <c r="AI18" s="25">
        <v>2207</v>
      </c>
      <c r="AJ18" s="33">
        <v>2450</v>
      </c>
    </row>
    <row r="19" spans="1:36" ht="15.75">
      <c r="A19" s="1" t="s">
        <v>26</v>
      </c>
      <c r="B19" s="14">
        <v>614</v>
      </c>
      <c r="C19" s="6">
        <v>700</v>
      </c>
      <c r="D19" s="6">
        <v>809</v>
      </c>
      <c r="E19" s="6">
        <v>845</v>
      </c>
      <c r="F19" s="6">
        <v>914</v>
      </c>
      <c r="G19" s="6">
        <v>802</v>
      </c>
      <c r="H19" s="6">
        <v>940</v>
      </c>
      <c r="I19" s="6">
        <v>900</v>
      </c>
      <c r="J19" s="6">
        <v>989</v>
      </c>
      <c r="K19" s="6">
        <v>970</v>
      </c>
      <c r="L19" s="6">
        <v>1100</v>
      </c>
      <c r="M19" s="6">
        <v>1240</v>
      </c>
      <c r="N19" s="6">
        <v>1176</v>
      </c>
      <c r="O19" s="6">
        <v>1452</v>
      </c>
      <c r="P19" s="6">
        <v>1396</v>
      </c>
      <c r="Q19" s="6">
        <v>1546</v>
      </c>
      <c r="R19" s="6">
        <v>1636</v>
      </c>
      <c r="S19" s="6">
        <v>1575</v>
      </c>
      <c r="T19" s="6">
        <v>1616</v>
      </c>
      <c r="U19" s="6">
        <v>1766</v>
      </c>
      <c r="V19" s="6">
        <v>1684</v>
      </c>
      <c r="W19" s="6">
        <v>1765</v>
      </c>
      <c r="X19" s="6">
        <v>1892</v>
      </c>
      <c r="Y19" s="6">
        <f>143+519+1070</f>
        <v>1732</v>
      </c>
      <c r="Z19" s="6">
        <f>163+564+948</f>
        <v>1675</v>
      </c>
      <c r="AA19" s="6">
        <f>943+535+111</f>
        <v>1589</v>
      </c>
      <c r="AB19" s="6">
        <v>1776</v>
      </c>
      <c r="AC19" s="6">
        <v>1797</v>
      </c>
      <c r="AD19" s="6">
        <v>1660</v>
      </c>
      <c r="AE19" s="6">
        <v>1850</v>
      </c>
      <c r="AF19" s="25">
        <v>1838</v>
      </c>
      <c r="AG19" s="25">
        <v>1793</v>
      </c>
      <c r="AH19" s="25">
        <v>1804</v>
      </c>
      <c r="AI19" s="25">
        <v>1922</v>
      </c>
      <c r="AJ19" s="33">
        <v>2124</v>
      </c>
    </row>
    <row r="20" spans="1:36" ht="15.75">
      <c r="A20" s="1"/>
      <c r="B20" s="12"/>
      <c r="C20" s="1"/>
      <c r="D20" s="1"/>
      <c r="E20" s="1"/>
      <c r="F20" s="1"/>
      <c r="G20" s="1"/>
      <c r="H20" s="6" t="s">
        <v>27</v>
      </c>
      <c r="I20" s="6" t="s">
        <v>27</v>
      </c>
      <c r="J20" s="6" t="s">
        <v>27</v>
      </c>
      <c r="K20" s="6" t="s">
        <v>27</v>
      </c>
      <c r="L20" s="1"/>
      <c r="M20" s="1"/>
      <c r="N20" s="1"/>
      <c r="O20" s="1"/>
      <c r="P20" s="1"/>
      <c r="Q20" s="1"/>
      <c r="R20" s="1"/>
      <c r="S20" s="1"/>
      <c r="T20" s="1"/>
      <c r="U20" s="6"/>
      <c r="V20" s="6"/>
      <c r="W20" s="6"/>
      <c r="X20" s="6"/>
      <c r="Y20" s="6"/>
      <c r="Z20" s="6"/>
      <c r="AA20" s="6"/>
      <c r="AB20" s="1"/>
      <c r="AC20" s="1"/>
      <c r="AF20" s="23"/>
      <c r="AG20" s="23"/>
      <c r="AH20" s="23"/>
      <c r="AI20" s="23"/>
      <c r="AJ20" s="34"/>
    </row>
    <row r="21" spans="1:36" ht="15.75">
      <c r="A21" s="22" t="s">
        <v>13</v>
      </c>
      <c r="B21" s="14">
        <v>9546</v>
      </c>
      <c r="C21" s="6">
        <v>9679</v>
      </c>
      <c r="D21" s="6">
        <v>9962</v>
      </c>
      <c r="E21" s="6">
        <v>9661</v>
      </c>
      <c r="F21" s="6">
        <v>9956</v>
      </c>
      <c r="G21" s="6">
        <v>9925</v>
      </c>
      <c r="H21" s="6">
        <v>10353</v>
      </c>
      <c r="I21" s="6">
        <v>10551</v>
      </c>
      <c r="J21" s="6">
        <v>10565</v>
      </c>
      <c r="K21" s="6">
        <v>10520</v>
      </c>
      <c r="L21" s="6">
        <v>10781</v>
      </c>
      <c r="M21" s="6">
        <v>10707</v>
      </c>
      <c r="N21" s="6">
        <v>10731</v>
      </c>
      <c r="O21" s="6">
        <v>11140</v>
      </c>
      <c r="P21" s="6">
        <v>11243</v>
      </c>
      <c r="Q21" s="6">
        <v>11488</v>
      </c>
      <c r="R21" s="6">
        <v>11686</v>
      </c>
      <c r="S21" s="6">
        <v>11710</v>
      </c>
      <c r="T21" s="6">
        <v>11434</v>
      </c>
      <c r="U21" s="6">
        <v>12222</v>
      </c>
      <c r="V21" s="6">
        <v>12021</v>
      </c>
      <c r="W21" s="6">
        <v>12189</v>
      </c>
      <c r="X21" s="6">
        <v>12442</v>
      </c>
      <c r="Y21" s="6">
        <v>12401</v>
      </c>
      <c r="Z21" s="6">
        <v>12053</v>
      </c>
      <c r="AA21" s="6">
        <v>11999</v>
      </c>
      <c r="AB21" s="6">
        <v>12208</v>
      </c>
      <c r="AC21" s="6">
        <v>12781</v>
      </c>
      <c r="AD21" s="6">
        <v>12870</v>
      </c>
      <c r="AE21" s="6">
        <v>13381</v>
      </c>
      <c r="AF21" s="25">
        <v>13467</v>
      </c>
      <c r="AG21" s="25">
        <v>13112</v>
      </c>
      <c r="AH21" s="25">
        <v>13693</v>
      </c>
      <c r="AI21" s="25">
        <v>14405</v>
      </c>
      <c r="AJ21" s="33">
        <v>15027</v>
      </c>
    </row>
    <row r="22" spans="1:36" ht="15.75">
      <c r="A22" s="1" t="s">
        <v>24</v>
      </c>
      <c r="B22" s="14">
        <v>6116</v>
      </c>
      <c r="C22" s="6">
        <v>6276</v>
      </c>
      <c r="D22" s="6">
        <v>6209</v>
      </c>
      <c r="E22" s="6">
        <v>6077</v>
      </c>
      <c r="F22" s="6">
        <v>6120</v>
      </c>
      <c r="G22" s="6">
        <v>6334</v>
      </c>
      <c r="H22" s="6">
        <v>6549</v>
      </c>
      <c r="I22" s="6">
        <v>6594</v>
      </c>
      <c r="J22" s="6">
        <v>6463</v>
      </c>
      <c r="K22" s="6">
        <v>6526</v>
      </c>
      <c r="L22" s="6">
        <v>6500</v>
      </c>
      <c r="M22" s="6">
        <v>6307</v>
      </c>
      <c r="N22" s="6">
        <v>6483</v>
      </c>
      <c r="O22" s="6">
        <v>6659</v>
      </c>
      <c r="P22" s="6">
        <v>6631</v>
      </c>
      <c r="Q22" s="6">
        <v>6635</v>
      </c>
      <c r="R22" s="6">
        <v>6813</v>
      </c>
      <c r="S22" s="6">
        <v>6916</v>
      </c>
      <c r="T22" s="6">
        <v>6763</v>
      </c>
      <c r="U22" s="6">
        <v>7118</v>
      </c>
      <c r="V22" s="6">
        <v>7011</v>
      </c>
      <c r="W22" s="6">
        <v>7123</v>
      </c>
      <c r="X22" s="6">
        <v>7495</v>
      </c>
      <c r="Y22" s="6">
        <f>2010+2537+2994</f>
        <v>7541</v>
      </c>
      <c r="Z22" s="6">
        <v>7446</v>
      </c>
      <c r="AA22" s="6">
        <f>2914+2590+2062</f>
        <v>7566</v>
      </c>
      <c r="AB22" s="6">
        <v>7548</v>
      </c>
      <c r="AC22" s="6">
        <v>7921</v>
      </c>
      <c r="AD22" s="6">
        <v>8150</v>
      </c>
      <c r="AE22" s="6">
        <v>8354</v>
      </c>
      <c r="AF22" s="25">
        <v>8499</v>
      </c>
      <c r="AG22" s="25">
        <v>8298</v>
      </c>
      <c r="AH22" s="25">
        <v>8780</v>
      </c>
      <c r="AI22" s="25">
        <v>9141</v>
      </c>
      <c r="AJ22" s="33">
        <v>9327</v>
      </c>
    </row>
    <row r="23" spans="1:36" ht="15.75">
      <c r="A23" s="1" t="s">
        <v>25</v>
      </c>
      <c r="B23" s="14">
        <v>2147</v>
      </c>
      <c r="C23" s="6">
        <v>2131</v>
      </c>
      <c r="D23" s="6">
        <v>2377</v>
      </c>
      <c r="E23" s="6">
        <v>2207</v>
      </c>
      <c r="F23" s="6">
        <v>2333</v>
      </c>
      <c r="G23" s="6">
        <v>2328</v>
      </c>
      <c r="H23" s="6">
        <v>2417</v>
      </c>
      <c r="I23" s="6">
        <v>2519</v>
      </c>
      <c r="J23" s="6">
        <v>2564</v>
      </c>
      <c r="K23" s="6">
        <v>2533</v>
      </c>
      <c r="L23" s="6">
        <v>2604</v>
      </c>
      <c r="M23" s="6">
        <v>2617</v>
      </c>
      <c r="N23" s="6">
        <v>2468</v>
      </c>
      <c r="O23" s="6">
        <v>2448</v>
      </c>
      <c r="P23" s="6">
        <v>2597</v>
      </c>
      <c r="Q23" s="6">
        <v>2698</v>
      </c>
      <c r="R23" s="6">
        <v>2661</v>
      </c>
      <c r="S23" s="6">
        <v>2582</v>
      </c>
      <c r="T23" s="6">
        <v>2505</v>
      </c>
      <c r="U23" s="6">
        <v>2735</v>
      </c>
      <c r="V23" s="6">
        <v>2686</v>
      </c>
      <c r="W23" s="6">
        <v>2644</v>
      </c>
      <c r="X23" s="6">
        <v>2522</v>
      </c>
      <c r="Y23" s="6">
        <f>964+1604</f>
        <v>2568</v>
      </c>
      <c r="Z23" s="6">
        <f>1475+870</f>
        <v>2345</v>
      </c>
      <c r="AA23" s="6">
        <f>1433+906</f>
        <v>2339</v>
      </c>
      <c r="AB23" s="6">
        <v>2469</v>
      </c>
      <c r="AC23" s="6">
        <v>2515</v>
      </c>
      <c r="AD23" s="6">
        <v>2545</v>
      </c>
      <c r="AE23" s="6">
        <v>2748</v>
      </c>
      <c r="AF23" s="25">
        <v>2647</v>
      </c>
      <c r="AG23" s="25">
        <v>2725</v>
      </c>
      <c r="AH23" s="25">
        <v>2769</v>
      </c>
      <c r="AI23" s="25">
        <v>2859</v>
      </c>
      <c r="AJ23" s="33">
        <v>3163</v>
      </c>
    </row>
    <row r="24" spans="1:36" ht="15.75">
      <c r="A24" s="1" t="s">
        <v>26</v>
      </c>
      <c r="B24" s="14">
        <v>1031</v>
      </c>
      <c r="C24" s="6">
        <v>1035</v>
      </c>
      <c r="D24" s="6">
        <v>1149</v>
      </c>
      <c r="E24" s="6">
        <v>1148</v>
      </c>
      <c r="F24" s="6">
        <v>1247</v>
      </c>
      <c r="G24" s="6">
        <v>1051</v>
      </c>
      <c r="H24" s="6">
        <v>1190</v>
      </c>
      <c r="I24" s="6">
        <v>1222</v>
      </c>
      <c r="J24" s="6">
        <v>1324</v>
      </c>
      <c r="K24" s="6">
        <v>1252</v>
      </c>
      <c r="L24" s="6">
        <v>1448</v>
      </c>
      <c r="M24" s="6">
        <v>1609</v>
      </c>
      <c r="N24" s="6">
        <v>1584</v>
      </c>
      <c r="O24" s="6">
        <v>1896</v>
      </c>
      <c r="P24" s="6">
        <v>1868</v>
      </c>
      <c r="Q24" s="6">
        <v>2023</v>
      </c>
      <c r="R24" s="6">
        <v>2107</v>
      </c>
      <c r="S24" s="6">
        <v>2053</v>
      </c>
      <c r="T24" s="6">
        <v>2068</v>
      </c>
      <c r="U24" s="6">
        <v>2267</v>
      </c>
      <c r="V24" s="6">
        <v>2208</v>
      </c>
      <c r="W24" s="6">
        <v>2254</v>
      </c>
      <c r="X24" s="6">
        <v>2297</v>
      </c>
      <c r="Y24" s="6">
        <f>183+688+1328</f>
        <v>2199</v>
      </c>
      <c r="Z24" s="6">
        <f>1260+695+219</f>
        <v>2174</v>
      </c>
      <c r="AA24" s="6">
        <f>1197+641+140</f>
        <v>1978</v>
      </c>
      <c r="AB24" s="6">
        <v>2103</v>
      </c>
      <c r="AC24" s="6">
        <v>2236</v>
      </c>
      <c r="AD24" s="6">
        <v>2075</v>
      </c>
      <c r="AE24" s="6">
        <v>2143</v>
      </c>
      <c r="AF24" s="25">
        <v>2206</v>
      </c>
      <c r="AG24" s="25">
        <v>2090</v>
      </c>
      <c r="AH24" s="25">
        <v>2144</v>
      </c>
      <c r="AI24" s="25">
        <v>2234</v>
      </c>
      <c r="AJ24" s="33">
        <v>2377</v>
      </c>
    </row>
    <row r="25" spans="1:36" ht="15.75">
      <c r="A25" s="1" t="s">
        <v>29</v>
      </c>
      <c r="B25" s="14">
        <v>5263</v>
      </c>
      <c r="C25" s="6">
        <v>5084</v>
      </c>
      <c r="D25" s="6">
        <v>5156</v>
      </c>
      <c r="E25" s="6">
        <v>4913</v>
      </c>
      <c r="F25" s="6">
        <v>4823</v>
      </c>
      <c r="G25" s="6">
        <v>4804</v>
      </c>
      <c r="H25" s="6">
        <v>5010</v>
      </c>
      <c r="I25" s="6">
        <v>5077</v>
      </c>
      <c r="J25" s="6">
        <v>5162</v>
      </c>
      <c r="K25" s="6">
        <v>5111</v>
      </c>
      <c r="L25" s="6">
        <v>5103</v>
      </c>
      <c r="M25" s="6">
        <v>5074</v>
      </c>
      <c r="N25" s="6">
        <v>5104</v>
      </c>
      <c r="O25" s="6">
        <v>5078</v>
      </c>
      <c r="P25" s="6">
        <v>5136</v>
      </c>
      <c r="Q25" s="6">
        <v>5235</v>
      </c>
      <c r="R25" s="6">
        <v>5304</v>
      </c>
      <c r="S25" s="6">
        <v>5210</v>
      </c>
      <c r="T25" s="6">
        <v>5222</v>
      </c>
      <c r="U25" s="6">
        <v>5524</v>
      </c>
      <c r="V25" s="6">
        <v>5535</v>
      </c>
      <c r="W25" s="6">
        <v>5453</v>
      </c>
      <c r="X25" s="6">
        <v>5552</v>
      </c>
      <c r="Y25" s="6">
        <v>5602</v>
      </c>
      <c r="Z25" s="6">
        <v>5562</v>
      </c>
      <c r="AA25" s="6">
        <v>5311</v>
      </c>
      <c r="AB25" s="6">
        <v>5383</v>
      </c>
      <c r="AC25" s="6">
        <v>5719</v>
      </c>
      <c r="AD25" s="6">
        <v>5714</v>
      </c>
      <c r="AE25" s="6">
        <v>5944</v>
      </c>
      <c r="AF25" s="25">
        <v>5844</v>
      </c>
      <c r="AG25" s="25">
        <v>5772</v>
      </c>
      <c r="AH25" s="25">
        <v>5989</v>
      </c>
      <c r="AI25" s="25">
        <v>6570</v>
      </c>
      <c r="AJ25" s="33">
        <v>6681</v>
      </c>
    </row>
    <row r="26" spans="1:36" ht="15.75">
      <c r="A26" s="1" t="s">
        <v>30</v>
      </c>
      <c r="B26" s="14">
        <v>4284</v>
      </c>
      <c r="C26" s="6">
        <v>4593</v>
      </c>
      <c r="D26" s="6">
        <v>4806</v>
      </c>
      <c r="E26" s="6">
        <v>4748</v>
      </c>
      <c r="F26" s="6">
        <v>5131</v>
      </c>
      <c r="G26" s="6">
        <v>5121</v>
      </c>
      <c r="H26" s="6">
        <v>5342</v>
      </c>
      <c r="I26" s="6">
        <v>5472</v>
      </c>
      <c r="J26" s="6">
        <v>5404</v>
      </c>
      <c r="K26" s="6">
        <v>5410</v>
      </c>
      <c r="L26" s="6">
        <v>5679</v>
      </c>
      <c r="M26" s="6">
        <v>5632</v>
      </c>
      <c r="N26" s="6">
        <v>5627</v>
      </c>
      <c r="O26" s="6">
        <v>6063</v>
      </c>
      <c r="P26" s="6">
        <v>6107</v>
      </c>
      <c r="Q26" s="6">
        <v>6253</v>
      </c>
      <c r="R26" s="6">
        <v>6382</v>
      </c>
      <c r="S26" s="6">
        <v>6499</v>
      </c>
      <c r="T26" s="6">
        <v>6212</v>
      </c>
      <c r="U26" s="6">
        <v>6698</v>
      </c>
      <c r="V26" s="6">
        <v>6486</v>
      </c>
      <c r="W26" s="6">
        <v>6735</v>
      </c>
      <c r="X26" s="6">
        <v>6890</v>
      </c>
      <c r="Y26" s="6">
        <v>6799</v>
      </c>
      <c r="Z26" s="6">
        <v>6491</v>
      </c>
      <c r="AA26" s="6">
        <v>6689</v>
      </c>
      <c r="AB26" s="6">
        <v>6826</v>
      </c>
      <c r="AC26" s="6">
        <v>7062</v>
      </c>
      <c r="AD26" s="6">
        <v>7155</v>
      </c>
      <c r="AE26" s="6">
        <v>7438</v>
      </c>
      <c r="AF26" s="25">
        <v>7624</v>
      </c>
      <c r="AG26" s="25">
        <v>7340</v>
      </c>
      <c r="AH26" s="25">
        <v>7705</v>
      </c>
      <c r="AI26" s="25">
        <v>7834</v>
      </c>
      <c r="AJ26" s="33">
        <v>8346</v>
      </c>
    </row>
    <row r="27" spans="1:36" ht="15.75">
      <c r="A27" s="1"/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5"/>
      <c r="AG27" s="25"/>
      <c r="AH27" s="25"/>
      <c r="AI27" s="25"/>
      <c r="AJ27" s="34"/>
    </row>
    <row r="28" spans="1:36" ht="15.75">
      <c r="A28" s="22" t="s">
        <v>15</v>
      </c>
      <c r="B28" s="14">
        <v>1099</v>
      </c>
      <c r="C28" s="6">
        <v>1217</v>
      </c>
      <c r="D28" s="6">
        <v>1284</v>
      </c>
      <c r="E28" s="6">
        <v>1175</v>
      </c>
      <c r="F28" s="6">
        <v>1156</v>
      </c>
      <c r="G28" s="6">
        <v>1163</v>
      </c>
      <c r="H28" s="6">
        <v>1335</v>
      </c>
      <c r="I28" s="6">
        <v>1294</v>
      </c>
      <c r="J28" s="6">
        <v>1273</v>
      </c>
      <c r="K28" s="6">
        <v>1332</v>
      </c>
      <c r="L28" s="6">
        <v>1263</v>
      </c>
      <c r="M28" s="6">
        <v>1359</v>
      </c>
      <c r="N28" s="6">
        <v>1351</v>
      </c>
      <c r="O28" s="6">
        <v>1321</v>
      </c>
      <c r="P28" s="6">
        <v>1287</v>
      </c>
      <c r="Q28" s="6">
        <v>1393</v>
      </c>
      <c r="R28" s="6">
        <v>1477</v>
      </c>
      <c r="S28" s="6">
        <v>1424</v>
      </c>
      <c r="T28" s="6">
        <v>1545</v>
      </c>
      <c r="U28" s="6">
        <v>1800</v>
      </c>
      <c r="V28" s="6">
        <v>1772</v>
      </c>
      <c r="W28" s="6">
        <v>1901</v>
      </c>
      <c r="X28" s="6">
        <v>1903</v>
      </c>
      <c r="Y28" s="6">
        <v>2016</v>
      </c>
      <c r="Z28" s="6">
        <v>1998</v>
      </c>
      <c r="AA28" s="6">
        <v>2164</v>
      </c>
      <c r="AB28" s="6">
        <v>2230</v>
      </c>
      <c r="AC28" s="6">
        <v>2278</v>
      </c>
      <c r="AD28" s="6">
        <v>2144</v>
      </c>
      <c r="AE28" s="6">
        <v>2301</v>
      </c>
      <c r="AF28" s="25">
        <v>2297</v>
      </c>
      <c r="AG28" s="25">
        <v>2304</v>
      </c>
      <c r="AH28" s="25">
        <v>2473</v>
      </c>
      <c r="AI28" s="25">
        <v>2481</v>
      </c>
      <c r="AJ28" s="33">
        <v>2889</v>
      </c>
    </row>
    <row r="29" spans="1:36" ht="15.75">
      <c r="A29" s="1" t="s">
        <v>24</v>
      </c>
      <c r="B29" s="12">
        <v>665</v>
      </c>
      <c r="C29" s="6">
        <v>749</v>
      </c>
      <c r="D29" s="6">
        <v>721</v>
      </c>
      <c r="E29" s="6">
        <v>694</v>
      </c>
      <c r="F29" s="6">
        <v>696</v>
      </c>
      <c r="G29" s="1">
        <v>688</v>
      </c>
      <c r="H29" s="6">
        <v>750</v>
      </c>
      <c r="I29" s="6">
        <v>767</v>
      </c>
      <c r="J29" s="6">
        <v>741</v>
      </c>
      <c r="K29" s="6">
        <v>786</v>
      </c>
      <c r="L29" s="1">
        <v>734</v>
      </c>
      <c r="M29" s="1">
        <v>812</v>
      </c>
      <c r="N29" s="1">
        <v>823</v>
      </c>
      <c r="O29" s="1">
        <v>752</v>
      </c>
      <c r="P29" s="1">
        <v>835</v>
      </c>
      <c r="Q29" s="1">
        <v>894</v>
      </c>
      <c r="R29" s="1">
        <v>828</v>
      </c>
      <c r="S29" s="1">
        <v>886</v>
      </c>
      <c r="T29" s="6">
        <v>861</v>
      </c>
      <c r="U29" s="6">
        <v>1001</v>
      </c>
      <c r="V29" s="6">
        <v>988</v>
      </c>
      <c r="W29" s="6">
        <v>983</v>
      </c>
      <c r="X29" s="6">
        <v>1085</v>
      </c>
      <c r="Y29" s="6">
        <f>300+354+461</f>
        <v>1115</v>
      </c>
      <c r="Z29" s="6">
        <f>326+390+430</f>
        <v>1146</v>
      </c>
      <c r="AA29" s="6">
        <f>454+375+387</f>
        <v>1216</v>
      </c>
      <c r="AB29" s="6">
        <v>1206</v>
      </c>
      <c r="AC29" s="6">
        <v>1227</v>
      </c>
      <c r="AD29" s="6">
        <v>1225</v>
      </c>
      <c r="AE29" s="6">
        <v>1238</v>
      </c>
      <c r="AF29" s="25">
        <v>1229</v>
      </c>
      <c r="AG29" s="25">
        <v>1321</v>
      </c>
      <c r="AH29" s="25">
        <v>1395</v>
      </c>
      <c r="AI29" s="25">
        <v>1349</v>
      </c>
      <c r="AJ29" s="33">
        <v>1604</v>
      </c>
    </row>
    <row r="30" spans="1:36" ht="15.75">
      <c r="A30" s="1" t="s">
        <v>25</v>
      </c>
      <c r="B30" s="12">
        <v>248</v>
      </c>
      <c r="C30" s="6">
        <v>280</v>
      </c>
      <c r="D30" s="6">
        <v>346</v>
      </c>
      <c r="E30" s="6">
        <v>288</v>
      </c>
      <c r="F30" s="6">
        <v>262</v>
      </c>
      <c r="G30" s="1">
        <v>289</v>
      </c>
      <c r="H30" s="6">
        <v>351</v>
      </c>
      <c r="I30" s="6">
        <v>338</v>
      </c>
      <c r="J30" s="6">
        <v>330</v>
      </c>
      <c r="K30" s="6">
        <v>313</v>
      </c>
      <c r="L30" s="1">
        <v>295</v>
      </c>
      <c r="M30" s="1">
        <v>330</v>
      </c>
      <c r="N30" s="1">
        <v>341</v>
      </c>
      <c r="O30" s="1">
        <v>330</v>
      </c>
      <c r="P30" s="1">
        <v>275</v>
      </c>
      <c r="Q30" s="1">
        <v>258</v>
      </c>
      <c r="R30" s="1">
        <v>373</v>
      </c>
      <c r="S30" s="1">
        <v>302</v>
      </c>
      <c r="T30" s="6">
        <v>386</v>
      </c>
      <c r="U30" s="6">
        <v>440</v>
      </c>
      <c r="V30" s="6">
        <v>426</v>
      </c>
      <c r="W30" s="6">
        <v>519</v>
      </c>
      <c r="X30" s="6">
        <v>423</v>
      </c>
      <c r="Y30" s="6">
        <f>211+328</f>
        <v>539</v>
      </c>
      <c r="Z30" s="6">
        <f>254+199</f>
        <v>453</v>
      </c>
      <c r="AA30" s="6">
        <f>325+242</f>
        <v>567</v>
      </c>
      <c r="AB30" s="6">
        <v>562</v>
      </c>
      <c r="AC30" s="6">
        <v>542</v>
      </c>
      <c r="AD30" s="6">
        <v>503</v>
      </c>
      <c r="AE30" s="6">
        <v>522</v>
      </c>
      <c r="AF30" s="25">
        <v>520</v>
      </c>
      <c r="AG30" s="25">
        <v>502</v>
      </c>
      <c r="AH30" s="25">
        <v>629</v>
      </c>
      <c r="AI30" s="25">
        <v>646</v>
      </c>
      <c r="AJ30" s="35">
        <v>663</v>
      </c>
    </row>
    <row r="31" spans="1:36" ht="15.75">
      <c r="A31" s="1" t="s">
        <v>26</v>
      </c>
      <c r="B31" s="14">
        <v>152</v>
      </c>
      <c r="C31" s="6">
        <v>154</v>
      </c>
      <c r="D31" s="6">
        <v>180</v>
      </c>
      <c r="E31" s="6">
        <v>155</v>
      </c>
      <c r="F31" s="6">
        <v>155</v>
      </c>
      <c r="G31" s="6">
        <v>156</v>
      </c>
      <c r="H31" s="6">
        <v>203</v>
      </c>
      <c r="I31" s="6">
        <v>167</v>
      </c>
      <c r="J31" s="6">
        <v>171</v>
      </c>
      <c r="K31" s="6">
        <v>193</v>
      </c>
      <c r="L31" s="1">
        <v>213</v>
      </c>
      <c r="M31" s="1">
        <v>198</v>
      </c>
      <c r="N31" s="1">
        <v>155</v>
      </c>
      <c r="O31" s="1">
        <v>206</v>
      </c>
      <c r="P31" s="1">
        <v>146</v>
      </c>
      <c r="Q31" s="1">
        <v>207</v>
      </c>
      <c r="R31" s="1">
        <v>257</v>
      </c>
      <c r="S31" s="1">
        <v>208</v>
      </c>
      <c r="T31" s="6">
        <v>284</v>
      </c>
      <c r="U31" s="6">
        <v>323</v>
      </c>
      <c r="V31" s="6">
        <v>334</v>
      </c>
      <c r="W31" s="6">
        <v>354</v>
      </c>
      <c r="X31" s="6">
        <v>372</v>
      </c>
      <c r="Y31" s="6">
        <f>27+78+235</f>
        <v>340</v>
      </c>
      <c r="Z31" s="6">
        <f>25+113+216</f>
        <v>354</v>
      </c>
      <c r="AA31" s="6">
        <f>244+90+27</f>
        <v>361</v>
      </c>
      <c r="AB31" s="6">
        <v>429</v>
      </c>
      <c r="AC31" s="6">
        <v>454</v>
      </c>
      <c r="AD31" s="6">
        <v>388</v>
      </c>
      <c r="AE31" s="6">
        <v>502</v>
      </c>
      <c r="AF31" s="25">
        <v>448</v>
      </c>
      <c r="AG31" s="25">
        <v>480</v>
      </c>
      <c r="AH31" s="25">
        <v>449</v>
      </c>
      <c r="AI31" s="25">
        <v>451</v>
      </c>
      <c r="AJ31" s="35">
        <v>587</v>
      </c>
    </row>
    <row r="32" spans="1:36" ht="15.75">
      <c r="A32" s="1" t="s">
        <v>29</v>
      </c>
      <c r="B32" s="14">
        <v>523</v>
      </c>
      <c r="C32" s="6">
        <v>551</v>
      </c>
      <c r="D32" s="6">
        <v>571</v>
      </c>
      <c r="E32" s="6">
        <v>504</v>
      </c>
      <c r="F32" s="6">
        <v>498</v>
      </c>
      <c r="G32" s="6">
        <v>476</v>
      </c>
      <c r="H32" s="6">
        <v>566</v>
      </c>
      <c r="I32" s="6">
        <v>544</v>
      </c>
      <c r="J32" s="6">
        <v>560</v>
      </c>
      <c r="K32" s="6">
        <v>618</v>
      </c>
      <c r="L32" s="6">
        <v>552</v>
      </c>
      <c r="M32" s="6">
        <v>580</v>
      </c>
      <c r="N32" s="6">
        <v>587</v>
      </c>
      <c r="O32" s="6">
        <v>494</v>
      </c>
      <c r="P32" s="6">
        <v>480</v>
      </c>
      <c r="Q32" s="6">
        <v>587</v>
      </c>
      <c r="R32" s="6">
        <v>629</v>
      </c>
      <c r="S32" s="6">
        <v>527</v>
      </c>
      <c r="T32" s="6">
        <v>636</v>
      </c>
      <c r="U32" s="6">
        <v>745</v>
      </c>
      <c r="V32" s="6">
        <v>710</v>
      </c>
      <c r="W32" s="6">
        <v>764</v>
      </c>
      <c r="X32" s="6">
        <v>723</v>
      </c>
      <c r="Y32" s="6">
        <v>770</v>
      </c>
      <c r="Z32" s="6">
        <v>833</v>
      </c>
      <c r="AA32" s="6">
        <v>815</v>
      </c>
      <c r="AB32" s="6">
        <v>781</v>
      </c>
      <c r="AC32" s="6">
        <v>802</v>
      </c>
      <c r="AD32" s="6">
        <v>798</v>
      </c>
      <c r="AE32" s="6">
        <v>776</v>
      </c>
      <c r="AF32" s="25">
        <v>864</v>
      </c>
      <c r="AG32" s="25">
        <v>886</v>
      </c>
      <c r="AH32" s="25">
        <v>1006</v>
      </c>
      <c r="AI32" s="25">
        <v>919</v>
      </c>
      <c r="AJ32" s="33">
        <v>1058</v>
      </c>
    </row>
    <row r="33" spans="1:36" ht="15.75">
      <c r="A33" s="1" t="s">
        <v>30</v>
      </c>
      <c r="B33" s="14">
        <v>577</v>
      </c>
      <c r="C33" s="6">
        <v>665</v>
      </c>
      <c r="D33" s="6">
        <v>712</v>
      </c>
      <c r="E33" s="6">
        <v>671</v>
      </c>
      <c r="F33" s="6">
        <v>659</v>
      </c>
      <c r="G33" s="6">
        <v>686</v>
      </c>
      <c r="H33" s="6">
        <v>769</v>
      </c>
      <c r="I33" s="6">
        <v>750</v>
      </c>
      <c r="J33" s="6">
        <v>714</v>
      </c>
      <c r="K33" s="6">
        <v>714</v>
      </c>
      <c r="L33" s="6">
        <v>712</v>
      </c>
      <c r="M33" s="6">
        <v>779</v>
      </c>
      <c r="N33" s="6">
        <v>764</v>
      </c>
      <c r="O33" s="6">
        <v>827</v>
      </c>
      <c r="P33" s="6">
        <v>807</v>
      </c>
      <c r="Q33" s="6">
        <v>807</v>
      </c>
      <c r="R33" s="6">
        <v>848</v>
      </c>
      <c r="S33" s="6">
        <v>897</v>
      </c>
      <c r="T33" s="6">
        <v>909</v>
      </c>
      <c r="U33" s="6">
        <v>1054</v>
      </c>
      <c r="V33" s="6">
        <v>1062</v>
      </c>
      <c r="W33" s="6">
        <v>1136</v>
      </c>
      <c r="X33" s="6">
        <v>1180</v>
      </c>
      <c r="Y33" s="6">
        <v>1247</v>
      </c>
      <c r="Z33" s="6">
        <v>1164</v>
      </c>
      <c r="AA33" s="6">
        <v>1349</v>
      </c>
      <c r="AB33" s="6">
        <v>1449</v>
      </c>
      <c r="AC33" s="6">
        <v>1476</v>
      </c>
      <c r="AD33" s="6">
        <v>1346</v>
      </c>
      <c r="AE33" s="6">
        <v>1525</v>
      </c>
      <c r="AF33" s="25">
        <v>1435</v>
      </c>
      <c r="AG33" s="25">
        <v>1418</v>
      </c>
      <c r="AH33" s="25">
        <v>1468</v>
      </c>
      <c r="AI33" s="25">
        <v>1562</v>
      </c>
      <c r="AJ33" s="33">
        <v>1831</v>
      </c>
    </row>
    <row r="34" spans="1:36" ht="15.75">
      <c r="A34" s="1"/>
      <c r="B34" s="12"/>
      <c r="C34" s="1"/>
      <c r="D34" s="1"/>
      <c r="E34" s="1"/>
      <c r="F34" s="1"/>
      <c r="G34" s="1"/>
      <c r="H34" s="6" t="s">
        <v>27</v>
      </c>
      <c r="I34" s="6" t="s">
        <v>27</v>
      </c>
      <c r="J34" s="6" t="s">
        <v>27</v>
      </c>
      <c r="K34" s="6" t="s">
        <v>27</v>
      </c>
      <c r="L34" s="1"/>
      <c r="M34" s="1"/>
      <c r="N34" s="1"/>
      <c r="O34" s="1"/>
      <c r="P34" s="1"/>
      <c r="Q34" s="1"/>
      <c r="R34" s="1"/>
      <c r="S34" s="1"/>
      <c r="T34" s="1"/>
      <c r="U34" s="6"/>
      <c r="V34" s="6"/>
      <c r="W34" s="6"/>
      <c r="X34" s="6"/>
      <c r="Y34" s="6"/>
      <c r="Z34" s="6"/>
      <c r="AA34" s="6"/>
      <c r="AB34" s="1"/>
      <c r="AC34" s="1"/>
      <c r="AF34" s="25"/>
      <c r="AG34" s="25"/>
      <c r="AH34" s="25"/>
      <c r="AI34" s="23"/>
      <c r="AJ34" s="34"/>
    </row>
    <row r="35" spans="1:36" ht="15.75">
      <c r="A35" s="22" t="s">
        <v>17</v>
      </c>
      <c r="B35" s="14">
        <v>411</v>
      </c>
      <c r="C35" s="6">
        <v>426</v>
      </c>
      <c r="D35" s="6">
        <v>417</v>
      </c>
      <c r="E35" s="6">
        <v>377</v>
      </c>
      <c r="F35" s="6">
        <v>439</v>
      </c>
      <c r="G35" s="6">
        <v>443</v>
      </c>
      <c r="H35" s="6">
        <v>510</v>
      </c>
      <c r="I35" s="6">
        <v>494</v>
      </c>
      <c r="J35" s="6">
        <v>521</v>
      </c>
      <c r="K35" s="6">
        <v>524</v>
      </c>
      <c r="L35" s="6">
        <v>580</v>
      </c>
      <c r="M35" s="6">
        <v>794</v>
      </c>
      <c r="N35" s="6">
        <v>739</v>
      </c>
      <c r="O35" s="6">
        <v>747</v>
      </c>
      <c r="P35" s="6">
        <v>754</v>
      </c>
      <c r="Q35" s="6">
        <v>748</v>
      </c>
      <c r="R35" s="6">
        <v>830</v>
      </c>
      <c r="S35" s="6">
        <v>918</v>
      </c>
      <c r="T35" s="6">
        <v>995</v>
      </c>
      <c r="U35" s="6">
        <v>1187</v>
      </c>
      <c r="V35" s="6">
        <v>1207</v>
      </c>
      <c r="W35" s="6">
        <v>1223</v>
      </c>
      <c r="X35" s="6">
        <v>1260</v>
      </c>
      <c r="Y35" s="6">
        <v>1363</v>
      </c>
      <c r="Z35" s="6">
        <v>1307</v>
      </c>
      <c r="AA35" s="6">
        <v>1426</v>
      </c>
      <c r="AB35" s="6">
        <v>1700</v>
      </c>
      <c r="AC35" s="6">
        <v>1656</v>
      </c>
      <c r="AD35" s="6">
        <v>1714</v>
      </c>
      <c r="AE35" s="6">
        <v>1975</v>
      </c>
      <c r="AF35" s="25">
        <v>1942</v>
      </c>
      <c r="AG35" s="25">
        <v>1914</v>
      </c>
      <c r="AH35" s="25">
        <v>2131</v>
      </c>
      <c r="AI35" s="25">
        <v>2227</v>
      </c>
      <c r="AJ35" s="33">
        <v>2434</v>
      </c>
    </row>
    <row r="36" spans="1:36" ht="15.75">
      <c r="A36" s="1" t="s">
        <v>24</v>
      </c>
      <c r="B36" s="12">
        <v>295</v>
      </c>
      <c r="C36" s="1">
        <v>309</v>
      </c>
      <c r="D36" s="1">
        <v>277</v>
      </c>
      <c r="E36" s="1">
        <v>254</v>
      </c>
      <c r="F36" s="1">
        <v>292</v>
      </c>
      <c r="G36" s="1">
        <v>315</v>
      </c>
      <c r="H36" s="6">
        <v>342</v>
      </c>
      <c r="I36" s="6">
        <v>337</v>
      </c>
      <c r="J36" s="6">
        <v>349</v>
      </c>
      <c r="K36" s="6">
        <v>362</v>
      </c>
      <c r="L36" s="1">
        <v>375</v>
      </c>
      <c r="M36" s="1">
        <v>458</v>
      </c>
      <c r="N36" s="1">
        <v>455</v>
      </c>
      <c r="O36" s="1">
        <v>450</v>
      </c>
      <c r="P36" s="1">
        <v>453</v>
      </c>
      <c r="Q36" s="1">
        <v>435</v>
      </c>
      <c r="R36" s="1">
        <v>516</v>
      </c>
      <c r="S36" s="1">
        <v>586</v>
      </c>
      <c r="T36" s="6">
        <v>602</v>
      </c>
      <c r="U36" s="6">
        <v>662</v>
      </c>
      <c r="V36" s="6">
        <v>745</v>
      </c>
      <c r="W36" s="6">
        <v>706</v>
      </c>
      <c r="X36" s="6">
        <v>806</v>
      </c>
      <c r="Y36" s="6">
        <f>269+263+288</f>
        <v>820</v>
      </c>
      <c r="Z36" s="6">
        <f>247+196+297</f>
        <v>740</v>
      </c>
      <c r="AA36" s="6">
        <f>349+268+282</f>
        <v>899</v>
      </c>
      <c r="AB36" s="6">
        <v>1035</v>
      </c>
      <c r="AC36" s="6">
        <v>979</v>
      </c>
      <c r="AD36" s="6">
        <v>1115</v>
      </c>
      <c r="AE36" s="6">
        <v>1223</v>
      </c>
      <c r="AF36" s="25">
        <v>1216</v>
      </c>
      <c r="AG36" s="25">
        <v>1182</v>
      </c>
      <c r="AH36" s="25">
        <v>1375</v>
      </c>
      <c r="AI36" s="25">
        <v>1338</v>
      </c>
      <c r="AJ36" s="33">
        <v>1465</v>
      </c>
    </row>
    <row r="37" spans="1:36" ht="15.75">
      <c r="A37" s="1" t="s">
        <v>25</v>
      </c>
      <c r="B37" s="12">
        <v>103</v>
      </c>
      <c r="C37" s="1">
        <v>104</v>
      </c>
      <c r="D37" s="1">
        <v>126</v>
      </c>
      <c r="E37" s="1">
        <v>108</v>
      </c>
      <c r="F37" s="1">
        <v>129</v>
      </c>
      <c r="G37" s="1">
        <v>118</v>
      </c>
      <c r="H37" s="6">
        <v>153</v>
      </c>
      <c r="I37" s="6">
        <v>141</v>
      </c>
      <c r="J37" s="6">
        <v>155</v>
      </c>
      <c r="K37" s="6">
        <v>157</v>
      </c>
      <c r="L37" s="1">
        <v>189</v>
      </c>
      <c r="M37" s="1">
        <v>231</v>
      </c>
      <c r="N37" s="1">
        <v>204</v>
      </c>
      <c r="O37" s="1">
        <v>191</v>
      </c>
      <c r="P37" s="1">
        <v>170</v>
      </c>
      <c r="Q37" s="1">
        <v>168</v>
      </c>
      <c r="R37" s="1">
        <v>196</v>
      </c>
      <c r="S37" s="1">
        <v>214</v>
      </c>
      <c r="T37" s="6">
        <v>249</v>
      </c>
      <c r="U37" s="6">
        <v>312</v>
      </c>
      <c r="V37" s="6">
        <v>250</v>
      </c>
      <c r="W37" s="6">
        <v>310</v>
      </c>
      <c r="X37" s="6">
        <v>254</v>
      </c>
      <c r="Y37" s="6">
        <f>130+206</f>
        <v>336</v>
      </c>
      <c r="Z37" s="6">
        <f>207+127</f>
        <v>334</v>
      </c>
      <c r="AA37" s="6">
        <f>167+142</f>
        <v>309</v>
      </c>
      <c r="AB37" s="6">
        <v>392</v>
      </c>
      <c r="AC37" s="6">
        <v>414</v>
      </c>
      <c r="AD37" s="6">
        <v>380</v>
      </c>
      <c r="AE37" s="6">
        <v>460</v>
      </c>
      <c r="AF37" s="25">
        <v>438</v>
      </c>
      <c r="AG37" s="25">
        <v>461</v>
      </c>
      <c r="AH37" s="25">
        <v>487</v>
      </c>
      <c r="AI37" s="25">
        <v>500</v>
      </c>
      <c r="AJ37" s="35">
        <v>590</v>
      </c>
    </row>
    <row r="38" spans="1:36" ht="15.75">
      <c r="A38" s="1" t="s">
        <v>26</v>
      </c>
      <c r="B38" s="15" t="s">
        <v>31</v>
      </c>
      <c r="C38" s="5" t="s">
        <v>31</v>
      </c>
      <c r="D38" s="5" t="s">
        <v>31</v>
      </c>
      <c r="E38" s="5" t="s">
        <v>31</v>
      </c>
      <c r="F38" s="5" t="s">
        <v>31</v>
      </c>
      <c r="G38" s="5" t="s">
        <v>31</v>
      </c>
      <c r="H38" s="7" t="s">
        <v>41</v>
      </c>
      <c r="I38" s="7" t="s">
        <v>41</v>
      </c>
      <c r="J38" s="7" t="s">
        <v>41</v>
      </c>
      <c r="K38" s="7" t="s">
        <v>41</v>
      </c>
      <c r="L38" s="5" t="s">
        <v>31</v>
      </c>
      <c r="M38" s="1">
        <v>89</v>
      </c>
      <c r="N38" s="1">
        <v>73</v>
      </c>
      <c r="O38" s="1">
        <v>93</v>
      </c>
      <c r="P38" s="1">
        <v>114</v>
      </c>
      <c r="Q38" s="1">
        <v>130</v>
      </c>
      <c r="R38" s="1">
        <v>109</v>
      </c>
      <c r="S38" s="1">
        <v>102</v>
      </c>
      <c r="T38" s="6">
        <v>129</v>
      </c>
      <c r="U38" s="6">
        <v>205</v>
      </c>
      <c r="V38" s="6">
        <v>193</v>
      </c>
      <c r="W38" s="6">
        <v>184</v>
      </c>
      <c r="X38" s="6">
        <v>151</v>
      </c>
      <c r="Y38" s="6">
        <f>143+50+5</f>
        <v>198</v>
      </c>
      <c r="Z38" s="6">
        <f>21+34+171</f>
        <v>226</v>
      </c>
      <c r="AA38" s="6">
        <f>146+42+7</f>
        <v>195</v>
      </c>
      <c r="AB38" s="6">
        <v>260</v>
      </c>
      <c r="AC38" s="6">
        <v>249</v>
      </c>
      <c r="AD38" s="6">
        <v>207</v>
      </c>
      <c r="AE38" s="6">
        <v>271</v>
      </c>
      <c r="AF38" s="25">
        <v>257</v>
      </c>
      <c r="AG38" s="25">
        <v>271</v>
      </c>
      <c r="AH38" s="25">
        <v>269</v>
      </c>
      <c r="AI38" s="25">
        <v>338</v>
      </c>
      <c r="AJ38" s="35">
        <v>336</v>
      </c>
    </row>
    <row r="39" spans="1:36" ht="15.75">
      <c r="A39" s="1" t="s">
        <v>29</v>
      </c>
      <c r="B39" s="14">
        <v>218</v>
      </c>
      <c r="C39" s="6">
        <v>223</v>
      </c>
      <c r="D39" s="6">
        <v>224</v>
      </c>
      <c r="E39" s="6">
        <v>196</v>
      </c>
      <c r="F39" s="6">
        <v>225</v>
      </c>
      <c r="G39" s="6">
        <v>222</v>
      </c>
      <c r="H39" s="6">
        <v>258</v>
      </c>
      <c r="I39" s="6">
        <v>216</v>
      </c>
      <c r="J39" s="6">
        <v>253</v>
      </c>
      <c r="K39" s="6">
        <v>231</v>
      </c>
      <c r="L39" s="6">
        <v>279</v>
      </c>
      <c r="M39" s="6">
        <v>377</v>
      </c>
      <c r="N39" s="6">
        <v>390</v>
      </c>
      <c r="O39" s="6">
        <v>355</v>
      </c>
      <c r="P39" s="6">
        <v>353</v>
      </c>
      <c r="Q39" s="6">
        <v>364</v>
      </c>
      <c r="R39" s="6">
        <v>347</v>
      </c>
      <c r="S39" s="6">
        <v>388</v>
      </c>
      <c r="T39" s="6">
        <v>442</v>
      </c>
      <c r="U39" s="6">
        <v>529</v>
      </c>
      <c r="V39" s="6">
        <v>568</v>
      </c>
      <c r="W39" s="6">
        <v>529</v>
      </c>
      <c r="X39" s="6">
        <v>555</v>
      </c>
      <c r="Y39" s="6">
        <v>550</v>
      </c>
      <c r="Z39" s="6">
        <v>568</v>
      </c>
      <c r="AA39" s="6">
        <v>619</v>
      </c>
      <c r="AB39" s="6">
        <v>731</v>
      </c>
      <c r="AC39" s="6">
        <v>705</v>
      </c>
      <c r="AD39" s="6">
        <v>703</v>
      </c>
      <c r="AE39" s="6">
        <v>852</v>
      </c>
      <c r="AF39" s="25">
        <v>804</v>
      </c>
      <c r="AG39" s="25">
        <v>789</v>
      </c>
      <c r="AH39" s="25">
        <v>864</v>
      </c>
      <c r="AI39" s="25">
        <v>1042</v>
      </c>
      <c r="AJ39" s="33">
        <v>1080</v>
      </c>
    </row>
    <row r="40" spans="1:36" ht="15.75">
      <c r="A40" s="1" t="s">
        <v>30</v>
      </c>
      <c r="B40" s="14">
        <v>193</v>
      </c>
      <c r="C40" s="6">
        <v>203</v>
      </c>
      <c r="D40" s="6">
        <v>194</v>
      </c>
      <c r="E40" s="6">
        <v>181</v>
      </c>
      <c r="F40" s="6">
        <v>215</v>
      </c>
      <c r="G40" s="6">
        <v>221</v>
      </c>
      <c r="H40" s="6">
        <v>252</v>
      </c>
      <c r="I40" s="6">
        <v>278</v>
      </c>
      <c r="J40" s="6">
        <v>270</v>
      </c>
      <c r="K40" s="6">
        <v>292</v>
      </c>
      <c r="L40" s="6">
        <v>299</v>
      </c>
      <c r="M40" s="6">
        <v>417</v>
      </c>
      <c r="N40" s="6">
        <v>349</v>
      </c>
      <c r="O40" s="6">
        <v>391</v>
      </c>
      <c r="P40" s="6">
        <v>401</v>
      </c>
      <c r="Q40" s="6">
        <v>384</v>
      </c>
      <c r="R40" s="6">
        <v>483</v>
      </c>
      <c r="S40" s="6">
        <v>530</v>
      </c>
      <c r="T40" s="6">
        <v>553</v>
      </c>
      <c r="U40" s="6">
        <v>659</v>
      </c>
      <c r="V40" s="6">
        <v>639</v>
      </c>
      <c r="W40" s="6">
        <v>693</v>
      </c>
      <c r="X40" s="6">
        <v>704</v>
      </c>
      <c r="Y40" s="6">
        <v>814</v>
      </c>
      <c r="Z40" s="6">
        <v>739</v>
      </c>
      <c r="AA40" s="6">
        <v>807</v>
      </c>
      <c r="AB40" s="6">
        <v>969</v>
      </c>
      <c r="AC40" s="6">
        <v>951</v>
      </c>
      <c r="AD40" s="6">
        <v>1011</v>
      </c>
      <c r="AE40" s="6">
        <v>1123</v>
      </c>
      <c r="AF40" s="25">
        <v>1139</v>
      </c>
      <c r="AG40" s="25">
        <v>1125</v>
      </c>
      <c r="AH40" s="25">
        <v>1267</v>
      </c>
      <c r="AI40" s="25">
        <v>1185</v>
      </c>
      <c r="AJ40" s="33">
        <v>1354</v>
      </c>
    </row>
    <row r="41" spans="1:36" ht="15.7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21"/>
      <c r="AE41" s="21"/>
      <c r="AF41" s="21"/>
      <c r="AG41" s="21"/>
      <c r="AH41" s="21"/>
      <c r="AI41" s="21"/>
      <c r="AJ41" s="21"/>
    </row>
    <row r="42" spans="1:3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H42" s="25"/>
    </row>
    <row r="43" spans="1:34" ht="15.75">
      <c r="A43" s="1" t="s">
        <v>43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H43" s="25"/>
    </row>
    <row r="44" spans="1:34" ht="15.75">
      <c r="A44" s="1" t="s">
        <v>32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H44" s="25"/>
    </row>
    <row r="45" spans="1:3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H45" s="25"/>
    </row>
    <row r="46" spans="1:34" ht="15.75">
      <c r="A46" s="2" t="s">
        <v>44</v>
      </c>
      <c r="B46" s="2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H46" s="25"/>
    </row>
    <row r="47" spans="1:34" ht="15.75">
      <c r="A47" s="2" t="s">
        <v>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H47" s="25"/>
    </row>
    <row r="48" spans="1:34" ht="15.75">
      <c r="A48" s="1" t="s">
        <v>33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H48" s="25"/>
    </row>
    <row r="49" spans="1:34" ht="15.75">
      <c r="A49" s="1" t="s">
        <v>34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H49" s="25"/>
    </row>
    <row r="50" spans="1:34" ht="15.75">
      <c r="A50" s="1" t="s">
        <v>35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H50" s="25"/>
    </row>
    <row r="51" spans="1:34" ht="15.75">
      <c r="A51" s="2" t="s">
        <v>45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H51" s="25"/>
    </row>
    <row r="52" spans="1:34" ht="15.75">
      <c r="A52" s="2" t="s">
        <v>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H52" s="25"/>
    </row>
    <row r="53" spans="1:34" ht="15.75">
      <c r="A53" s="2" t="s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H53" s="25"/>
    </row>
    <row r="54" spans="1:34" ht="15.75">
      <c r="A54" s="1" t="s">
        <v>36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H54" s="25"/>
    </row>
    <row r="55" spans="1:29" ht="15.7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>
      <c r="A56" s="1" t="s">
        <v>37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1" t="s">
        <v>38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1" t="s">
        <v>39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Enrollment by Sex, Age, Race, and Hispanic Origin</dc:title>
  <dc:subject/>
  <dc:creator>US Census Bureau</dc:creator>
  <cp:keywords>Male, Female, Black, White, Hispanic</cp:keywords>
  <dc:description/>
  <cp:lastModifiedBy>Jean</cp:lastModifiedBy>
  <cp:lastPrinted>2010-06-16T18:01:50Z</cp:lastPrinted>
  <dcterms:created xsi:type="dcterms:W3CDTF">2004-10-21T16:27:23Z</dcterms:created>
  <dcterms:modified xsi:type="dcterms:W3CDTF">2011-09-18T22:59:11Z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