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Automobile profile" sheetId="1" r:id="rId1"/>
  </sheets>
  <definedNames>
    <definedName name="_xlnm.Print_Area" localSheetId="0">'Automobile profile'!$A$1:$S$137</definedName>
  </definedNames>
  <calcPr fullCalcOnLoad="1"/>
</workbook>
</file>

<file path=xl/sharedStrings.xml><?xml version="1.0" encoding="utf-8"?>
<sst xmlns="http://schemas.openxmlformats.org/spreadsheetml/2006/main" count="354" uniqueCount="112">
  <si>
    <t>Motorcycle</t>
  </si>
  <si>
    <t>N</t>
  </si>
  <si>
    <t>Other 2-axle 4-tire vehicle</t>
  </si>
  <si>
    <t>Other rural roads</t>
  </si>
  <si>
    <t>Number of vehicle registrations</t>
  </si>
  <si>
    <t>Rural other arterial</t>
  </si>
  <si>
    <t>Occupant fatality rates</t>
  </si>
  <si>
    <t xml:space="preserve">Rural interstate </t>
  </si>
  <si>
    <t xml:space="preserve">Urban interstate </t>
  </si>
  <si>
    <t>Automobile Profile</t>
  </si>
  <si>
    <t xml:space="preserve">Other urban </t>
  </si>
  <si>
    <t/>
  </si>
  <si>
    <t>1960</t>
  </si>
  <si>
    <t>1970</t>
  </si>
  <si>
    <t>NOTES</t>
  </si>
  <si>
    <t>Unless otherwise noted, refer to chapter tables for sources.</t>
  </si>
  <si>
    <t>SOURCES</t>
  </si>
  <si>
    <t xml:space="preserve">Passenger cars </t>
  </si>
  <si>
    <t xml:space="preserve">Passenger car </t>
  </si>
  <si>
    <t>Passenger cars</t>
  </si>
  <si>
    <t>Number of occupants and nonoccupant fatalities</t>
  </si>
  <si>
    <t>Vehicle involvement rate (fatal crashes)</t>
  </si>
  <si>
    <t>1980</t>
  </si>
  <si>
    <t>1990</t>
  </si>
  <si>
    <t>1994</t>
  </si>
  <si>
    <t>1995</t>
  </si>
  <si>
    <t>1996</t>
  </si>
  <si>
    <t>1997</t>
  </si>
  <si>
    <t>1998</t>
  </si>
  <si>
    <t>1999</t>
  </si>
  <si>
    <t>2000</t>
  </si>
  <si>
    <t>2001</t>
  </si>
  <si>
    <t>FINANCIAL</t>
  </si>
  <si>
    <t>INVENTORY</t>
  </si>
  <si>
    <t xml:space="preserve">PERFORMANCE   </t>
  </si>
  <si>
    <t>Rural highway, total</t>
  </si>
  <si>
    <t xml:space="preserve"> e</t>
  </si>
  <si>
    <t>Taxicabs</t>
  </si>
  <si>
    <t>Automotive dealers and service stations</t>
  </si>
  <si>
    <t>Motor vehicles, parts, and supplies</t>
  </si>
  <si>
    <t>Auto repair, services, and parking</t>
  </si>
  <si>
    <t>e</t>
  </si>
  <si>
    <t>Passenger car</t>
  </si>
  <si>
    <t>Wholesale motor vehicles and parts</t>
  </si>
  <si>
    <t>Gasoline stations</t>
  </si>
  <si>
    <t>Automotive repair and maintenance</t>
  </si>
  <si>
    <t>Retail motor vehicle and parts dealers</t>
  </si>
  <si>
    <t>Light Truck</t>
  </si>
  <si>
    <t>f</t>
  </si>
  <si>
    <t>Vehicle-miles, total (millions)</t>
  </si>
  <si>
    <r>
      <t xml:space="preserve">2 </t>
    </r>
    <r>
      <rPr>
        <sz val="9"/>
        <rFont val="Arial"/>
        <family val="2"/>
      </rPr>
      <t xml:space="preserve">1960-95:  U.S. Department of Transportation, Federal Highway Administration (FHWA), </t>
    </r>
    <r>
      <rPr>
        <i/>
        <sz val="9"/>
        <rFont val="Arial"/>
        <family val="2"/>
      </rPr>
      <t>Highway Statistics Summary to 1995,</t>
    </r>
    <r>
      <rPr>
        <sz val="9"/>
        <rFont val="Arial"/>
        <family val="2"/>
      </rPr>
      <t xml:space="preserve"> FHWA-97-009 (Washington, DC: July 1997), table MV-202.</t>
    </r>
  </si>
  <si>
    <r>
      <t xml:space="preserve">3 </t>
    </r>
    <r>
      <rPr>
        <sz val="9"/>
        <rFont val="Arial"/>
        <family val="2"/>
      </rPr>
      <t>1960-94:</t>
    </r>
    <r>
      <rPr>
        <vertAlign val="superscript"/>
        <sz val="9"/>
        <rFont val="Arial"/>
        <family val="2"/>
      </rPr>
      <t xml:space="preserve">  </t>
    </r>
    <r>
      <rPr>
        <sz val="9"/>
        <rFont val="Arial"/>
        <family val="2"/>
      </rPr>
      <t xml:space="preserve">Ibid., </t>
    </r>
    <r>
      <rPr>
        <i/>
        <sz val="9"/>
        <rFont val="Arial"/>
        <family val="2"/>
      </rPr>
      <t>Highway Statistics Summary to 1995</t>
    </r>
    <r>
      <rPr>
        <sz val="9"/>
        <rFont val="Arial"/>
        <family val="2"/>
      </rPr>
      <t>, FHWA-97-009 (Washington, DC: July 1997), table VM–201A, table revised in June 1999.</t>
    </r>
  </si>
  <si>
    <r>
      <t>4</t>
    </r>
    <r>
      <rPr>
        <sz val="9"/>
        <rFont val="Arial"/>
        <family val="2"/>
      </rPr>
      <t xml:space="preserve"> 1960-94:</t>
    </r>
    <r>
      <rPr>
        <vertAlign val="superscript"/>
        <sz val="9"/>
        <rFont val="Arial"/>
        <family val="2"/>
      </rPr>
      <t xml:space="preserve"> </t>
    </r>
    <r>
      <rPr>
        <sz val="9"/>
        <rFont val="Arial"/>
        <family val="2"/>
      </rPr>
      <t xml:space="preserve">  Ibid., </t>
    </r>
    <r>
      <rPr>
        <i/>
        <sz val="9"/>
        <rFont val="Arial"/>
        <family val="2"/>
      </rPr>
      <t xml:space="preserve">Highway Statistics Summary to 1995, </t>
    </r>
    <r>
      <rPr>
        <sz val="9"/>
        <rFont val="Arial"/>
        <family val="2"/>
      </rPr>
      <t>FHWA-PL-97-009 (Washington, DC: July 1997), table MV-201.</t>
    </r>
  </si>
  <si>
    <r>
      <t xml:space="preserve">5 </t>
    </r>
    <r>
      <rPr>
        <sz val="9"/>
        <rFont val="Arial"/>
        <family val="2"/>
      </rPr>
      <t xml:space="preserve">1960-95:  Ibid., </t>
    </r>
    <r>
      <rPr>
        <i/>
        <sz val="9"/>
        <rFont val="Arial"/>
        <family val="2"/>
      </rPr>
      <t>Highway Statistics Summary to 1995,</t>
    </r>
    <r>
      <rPr>
        <sz val="9"/>
        <rFont val="Arial"/>
        <family val="2"/>
      </rPr>
      <t xml:space="preserve"> FHWA-Pl-97-009 (Washington, DC: July 1997), table DL-201.</t>
    </r>
  </si>
  <si>
    <r>
      <t xml:space="preserve">6 </t>
    </r>
    <r>
      <rPr>
        <sz val="9"/>
        <rFont val="Arial"/>
        <family val="2"/>
      </rPr>
      <t xml:space="preserve">1960-2002: </t>
    </r>
    <r>
      <rPr>
        <vertAlign val="superscript"/>
        <sz val="9"/>
        <rFont val="Arial"/>
        <family val="2"/>
      </rPr>
      <t xml:space="preserve"> </t>
    </r>
    <r>
      <rPr>
        <sz val="9"/>
        <rFont val="Arial"/>
        <family val="2"/>
      </rPr>
      <t xml:space="preserve">U.S. Department of Labor, Bureau of Labor Statistics, </t>
    </r>
    <r>
      <rPr>
        <i/>
        <sz val="9"/>
        <rFont val="Arial"/>
        <family val="2"/>
      </rPr>
      <t>BLS Database,</t>
    </r>
    <r>
      <rPr>
        <sz val="9"/>
        <rFont val="Arial"/>
        <family val="2"/>
      </rPr>
      <t xml:space="preserve"> Internet site http://www.bls.gov/data/sa.htm as of April 2004; codes “414120 Taxicabs,” “605500 Automotive Dealers and Service Stations,” “525010 Motor Vehicle Parts, and Supplies” and “807500 Auto Repair, Services, and Parking."</t>
    </r>
  </si>
  <si>
    <r>
      <t xml:space="preserve">8 </t>
    </r>
    <r>
      <rPr>
        <sz val="9"/>
        <rFont val="Arial"/>
        <family val="2"/>
      </rPr>
      <t xml:space="preserve">1960-90:  U.S. Department of Transportation, Federal Highway Administration,  </t>
    </r>
    <r>
      <rPr>
        <i/>
        <sz val="9"/>
        <rFont val="Arial"/>
        <family val="2"/>
      </rPr>
      <t xml:space="preserve">Highway Statistics Summary to 1995, </t>
    </r>
    <r>
      <rPr>
        <sz val="9"/>
        <rFont val="Arial"/>
        <family val="2"/>
      </rPr>
      <t>FHWA-PL-97-009 (Washington, DC: July 1997), table VM-201.</t>
    </r>
  </si>
  <si>
    <r>
      <t>9</t>
    </r>
    <r>
      <rPr>
        <sz val="9"/>
        <rFont val="Arial"/>
        <family val="2"/>
      </rPr>
      <t xml:space="preserve"> 1970-94:  U.S. Department of Transportation, Federal Highway Administration,  </t>
    </r>
    <r>
      <rPr>
        <i/>
        <sz val="9"/>
        <rFont val="Arial"/>
        <family val="2"/>
      </rPr>
      <t>Highway Statistics Summary to 1995</t>
    </r>
    <r>
      <rPr>
        <sz val="9"/>
        <rFont val="Arial"/>
        <family val="2"/>
      </rPr>
      <t>, FHWA-PL-97-009 (Washington, DC: July 1997), table VM-201.</t>
    </r>
  </si>
  <si>
    <r>
      <t xml:space="preserve">a  </t>
    </r>
    <r>
      <rPr>
        <sz val="9"/>
        <rFont val="Arial"/>
        <family val="2"/>
      </rPr>
      <t>Figures obtained by addition / subtraction and may not appear directly in data source.</t>
    </r>
  </si>
  <si>
    <r>
      <t xml:space="preserve">b  </t>
    </r>
    <r>
      <rPr>
        <sz val="9"/>
        <rFont val="Arial"/>
        <family val="2"/>
      </rPr>
      <t>Urban consists of travel on all roads and streets in urban places of 5,000 or greater population.</t>
    </r>
  </si>
  <si>
    <r>
      <t xml:space="preserve">c  </t>
    </r>
    <r>
      <rPr>
        <sz val="9"/>
        <rFont val="Arial"/>
        <family val="2"/>
      </rPr>
      <t>Includes motorcycle data.</t>
    </r>
  </si>
  <si>
    <r>
      <t xml:space="preserve">d  </t>
    </r>
    <r>
      <rPr>
        <sz val="9"/>
        <rFont val="Arial"/>
        <family val="2"/>
      </rPr>
      <t>Involvement only with motor vehicle.</t>
    </r>
  </si>
  <si>
    <r>
      <t xml:space="preserve">e  </t>
    </r>
    <r>
      <rPr>
        <sz val="9"/>
        <rFont val="Arial"/>
        <family val="2"/>
      </rPr>
      <t>Included in single-unit 2-axle 6-tire or more truck category.</t>
    </r>
  </si>
  <si>
    <r>
      <t xml:space="preserve">f  </t>
    </r>
    <r>
      <rPr>
        <sz val="9"/>
        <rFont val="Arial"/>
        <family val="2"/>
      </rPr>
      <t>Included in passenger cars.</t>
    </r>
  </si>
  <si>
    <r>
      <t>Personal auto expenditures, total</t>
    </r>
    <r>
      <rPr>
        <b/>
        <vertAlign val="superscript"/>
        <sz val="11"/>
        <rFont val="Arial Narrow"/>
        <family val="2"/>
      </rPr>
      <t>a</t>
    </r>
    <r>
      <rPr>
        <b/>
        <sz val="11"/>
        <rFont val="Arial Narrow"/>
        <family val="2"/>
      </rPr>
      <t xml:space="preserve"> ($ millions)</t>
    </r>
  </si>
  <si>
    <r>
      <t>New and used cars</t>
    </r>
    <r>
      <rPr>
        <vertAlign val="superscript"/>
        <sz val="11"/>
        <rFont val="Arial Narrow"/>
        <family val="2"/>
      </rPr>
      <t>a,1</t>
    </r>
  </si>
  <si>
    <r>
      <t>Tires, tubes, accessories, and parts</t>
    </r>
    <r>
      <rPr>
        <vertAlign val="superscript"/>
        <sz val="11"/>
        <rFont val="Arial Narrow"/>
        <family val="2"/>
      </rPr>
      <t>1</t>
    </r>
  </si>
  <si>
    <r>
      <t>Gasoline and oil</t>
    </r>
    <r>
      <rPr>
        <vertAlign val="superscript"/>
        <sz val="11"/>
        <rFont val="Arial Narrow"/>
        <family val="2"/>
      </rPr>
      <t>1</t>
    </r>
  </si>
  <si>
    <r>
      <t>Tolls</t>
    </r>
    <r>
      <rPr>
        <vertAlign val="superscript"/>
        <sz val="11"/>
        <rFont val="Arial Narrow"/>
        <family val="2"/>
      </rPr>
      <t>1</t>
    </r>
  </si>
  <si>
    <r>
      <t>Insurance premiums less claims paid</t>
    </r>
    <r>
      <rPr>
        <vertAlign val="superscript"/>
        <sz val="11"/>
        <rFont val="Arial Narrow"/>
        <family val="2"/>
      </rPr>
      <t>1</t>
    </r>
  </si>
  <si>
    <r>
      <t>Repair, greasing, washing, parking, storage, rental, and leasing</t>
    </r>
    <r>
      <rPr>
        <vertAlign val="superscript"/>
        <sz val="11"/>
        <rFont val="Arial Narrow"/>
        <family val="2"/>
      </rPr>
      <t>1</t>
    </r>
  </si>
  <si>
    <r>
      <t>Auto registration fees</t>
    </r>
    <r>
      <rPr>
        <vertAlign val="superscript"/>
        <sz val="11"/>
        <rFont val="Arial Narrow"/>
        <family val="2"/>
      </rPr>
      <t xml:space="preserve">2 </t>
    </r>
  </si>
  <si>
    <r>
      <t>Driver's license fees</t>
    </r>
    <r>
      <rPr>
        <vertAlign val="superscript"/>
        <sz val="11"/>
        <rFont val="Arial Narrow"/>
        <family val="2"/>
      </rPr>
      <t>2</t>
    </r>
  </si>
  <si>
    <r>
      <t>Taxi expenditures ($ millions)</t>
    </r>
    <r>
      <rPr>
        <b/>
        <vertAlign val="superscript"/>
        <sz val="11"/>
        <rFont val="Arial Narrow"/>
        <family val="2"/>
      </rPr>
      <t>1</t>
    </r>
  </si>
  <si>
    <r>
      <t>Passenger car</t>
    </r>
    <r>
      <rPr>
        <vertAlign val="superscript"/>
        <sz val="11"/>
        <rFont val="Arial Narrow"/>
        <family val="2"/>
      </rPr>
      <t>3</t>
    </r>
  </si>
  <si>
    <r>
      <t>Other 2-axle 4-tire vehicle</t>
    </r>
    <r>
      <rPr>
        <vertAlign val="superscript"/>
        <sz val="11"/>
        <rFont val="Arial Narrow"/>
        <family val="2"/>
      </rPr>
      <t>3</t>
    </r>
  </si>
  <si>
    <r>
      <t>Motorcycle</t>
    </r>
    <r>
      <rPr>
        <vertAlign val="superscript"/>
        <sz val="11"/>
        <rFont val="Arial Narrow"/>
        <family val="2"/>
      </rPr>
      <t>4</t>
    </r>
  </si>
  <si>
    <r>
      <t>Motor vehicle licensed drivers</t>
    </r>
    <r>
      <rPr>
        <b/>
        <vertAlign val="superscript"/>
        <sz val="11"/>
        <rFont val="Arial Narrow"/>
        <family val="2"/>
      </rPr>
      <t>5</t>
    </r>
  </si>
  <si>
    <r>
      <t>Number of employees</t>
    </r>
    <r>
      <rPr>
        <b/>
        <vertAlign val="superscript"/>
        <sz val="11"/>
        <rFont val="Arial Narrow"/>
        <family val="2"/>
      </rPr>
      <t xml:space="preserve">6 </t>
    </r>
    <r>
      <rPr>
        <b/>
        <sz val="11"/>
        <rFont val="Arial Narrow"/>
        <family val="2"/>
      </rPr>
      <t>(based on SIC)</t>
    </r>
  </si>
  <si>
    <r>
      <t>Number of employees</t>
    </r>
    <r>
      <rPr>
        <b/>
        <vertAlign val="superscript"/>
        <sz val="11"/>
        <rFont val="Arial Narrow"/>
        <family val="2"/>
      </rPr>
      <t xml:space="preserve">7 </t>
    </r>
    <r>
      <rPr>
        <b/>
        <sz val="11"/>
        <rFont val="Arial Narrow"/>
        <family val="2"/>
      </rPr>
      <t>(based on NAICS)</t>
    </r>
  </si>
  <si>
    <r>
      <t>Passenger car, total</t>
    </r>
    <r>
      <rPr>
        <vertAlign val="superscript"/>
        <sz val="11"/>
        <rFont val="Arial Narrow"/>
        <family val="2"/>
      </rPr>
      <t>a, 8</t>
    </r>
  </si>
  <si>
    <r>
      <t>Urban highway, total</t>
    </r>
    <r>
      <rPr>
        <vertAlign val="superscript"/>
        <sz val="11"/>
        <rFont val="Arial Narrow"/>
        <family val="2"/>
      </rPr>
      <t>b</t>
    </r>
  </si>
  <si>
    <r>
      <t>Other 2-axle 4-tire vehicle, total</t>
    </r>
    <r>
      <rPr>
        <vertAlign val="superscript"/>
        <sz val="11"/>
        <rFont val="Arial Narrow"/>
        <family val="2"/>
      </rPr>
      <t>9</t>
    </r>
  </si>
  <si>
    <r>
      <t>Motorcycle, total</t>
    </r>
    <r>
      <rPr>
        <vertAlign val="superscript"/>
        <sz val="11"/>
        <rFont val="Arial Narrow"/>
        <family val="2"/>
      </rPr>
      <t>a, 8</t>
    </r>
  </si>
  <si>
    <r>
      <t>Passenger-miles, total (millions)</t>
    </r>
    <r>
      <rPr>
        <b/>
        <vertAlign val="superscript"/>
        <sz val="11"/>
        <rFont val="Arial Narrow"/>
        <family val="2"/>
      </rPr>
      <t>3</t>
    </r>
  </si>
  <si>
    <r>
      <t>Average miles traveled per vehicle</t>
    </r>
    <r>
      <rPr>
        <b/>
        <vertAlign val="superscript"/>
        <sz val="11"/>
        <rFont val="Arial Narrow"/>
        <family val="2"/>
      </rPr>
      <t>3</t>
    </r>
  </si>
  <si>
    <r>
      <t>Fuel consumed (million gallons)</t>
    </r>
    <r>
      <rPr>
        <b/>
        <vertAlign val="superscript"/>
        <sz val="11"/>
        <rFont val="Arial Narrow"/>
        <family val="2"/>
      </rPr>
      <t>3</t>
    </r>
  </si>
  <si>
    <r>
      <t>Average fuel consumption per vehicle (gallons)</t>
    </r>
    <r>
      <rPr>
        <b/>
        <vertAlign val="superscript"/>
        <sz val="11"/>
        <rFont val="Arial Narrow"/>
        <family val="2"/>
      </rPr>
      <t>3</t>
    </r>
  </si>
  <si>
    <r>
      <t>Average miles traveled per gallon of fuel consumed</t>
    </r>
    <r>
      <rPr>
        <b/>
        <vertAlign val="superscript"/>
        <sz val="11"/>
        <rFont val="Arial Narrow"/>
        <family val="2"/>
      </rPr>
      <t>3</t>
    </r>
  </si>
  <si>
    <r>
      <t>SAFETY</t>
    </r>
    <r>
      <rPr>
        <b/>
        <vertAlign val="superscript"/>
        <sz val="11"/>
        <rFont val="Arial Narrow"/>
        <family val="2"/>
      </rPr>
      <t>10</t>
    </r>
  </si>
  <si>
    <r>
      <t>Bicycle</t>
    </r>
    <r>
      <rPr>
        <vertAlign val="superscript"/>
        <sz val="11"/>
        <rFont val="Arial Narrow"/>
        <family val="2"/>
      </rPr>
      <t>d</t>
    </r>
  </si>
  <si>
    <r>
      <t>Pedestrian</t>
    </r>
    <r>
      <rPr>
        <vertAlign val="superscript"/>
        <sz val="11"/>
        <rFont val="Arial Narrow"/>
        <family val="2"/>
      </rPr>
      <t>d</t>
    </r>
  </si>
  <si>
    <t>Total Fatal Crashes</t>
  </si>
  <si>
    <t>U</t>
  </si>
  <si>
    <t>Number of vehicles involved in fatal crashes</t>
  </si>
  <si>
    <t>Motorcycles</t>
  </si>
  <si>
    <t>Fatal Crashes</t>
  </si>
  <si>
    <r>
      <t>Per 100 million vehicle-miles</t>
    </r>
    <r>
      <rPr>
        <vertAlign val="superscript"/>
        <sz val="11"/>
        <rFont val="Arial Narrow"/>
        <family val="2"/>
      </rPr>
      <t>g</t>
    </r>
  </si>
  <si>
    <r>
      <t>g</t>
    </r>
    <r>
      <rPr>
        <sz val="9"/>
        <rFont val="Arial"/>
        <family val="2"/>
      </rPr>
      <t xml:space="preserve"> Rates come directly from the source and may differ slightly from rates that could be calculated from the information displayed in this table.</t>
    </r>
  </si>
  <si>
    <r>
      <t xml:space="preserve">1  </t>
    </r>
    <r>
      <rPr>
        <sz val="9"/>
        <rFont val="Arial"/>
        <family val="2"/>
      </rPr>
      <t xml:space="preserve">U.S. Department of Commerce, Bureau of Economic Analysis, </t>
    </r>
    <r>
      <rPr>
        <i/>
        <sz val="9"/>
        <rFont val="Arial"/>
        <family val="2"/>
      </rPr>
      <t xml:space="preserve">National Income and Product Accounts Tables, </t>
    </r>
    <r>
      <rPr>
        <sz val="9"/>
        <rFont val="Arial"/>
        <family val="2"/>
      </rPr>
      <t>table 2.5.5 available at http://www.bea.gov/national/nipaweb/Index.asp as of September 3, 2009.</t>
    </r>
  </si>
  <si>
    <r>
      <t xml:space="preserve">7 </t>
    </r>
    <r>
      <rPr>
        <sz val="9"/>
        <rFont val="Arial"/>
        <family val="2"/>
      </rPr>
      <t>1990-2007: U.S. Department of Labor,  Bureau of Labor Statistics, BLS Database, Internet site http://www.bls.gov/data/sa.htm as of January 2007; codes "48531 Taxi service," "4231 Wholesale motor vehicles and parts," "441 Retail motor vehicle and parts dealers," "447 Gasoline stations," "81293 Parking lots and garages," "8111 Automotive repair and maintenance."</t>
    </r>
  </si>
  <si>
    <r>
      <t xml:space="preserve">1995-2007: Ibid., </t>
    </r>
    <r>
      <rPr>
        <i/>
        <sz val="9"/>
        <rFont val="Arial"/>
        <family val="2"/>
      </rPr>
      <t>Highway Statistics</t>
    </r>
    <r>
      <rPr>
        <sz val="9"/>
        <rFont val="Arial"/>
        <family val="2"/>
      </rPr>
      <t xml:space="preserve"> (Washington, DC: Annual Issues), table VM-1 (revised tables used when applicable).</t>
    </r>
  </si>
  <si>
    <r>
      <t xml:space="preserve">1994-2007:  Ibid., </t>
    </r>
    <r>
      <rPr>
        <i/>
        <sz val="9"/>
        <rFont val="Arial"/>
        <family val="2"/>
      </rPr>
      <t>Highway Statistics</t>
    </r>
    <r>
      <rPr>
        <sz val="9"/>
        <rFont val="Arial"/>
        <family val="2"/>
      </rPr>
      <t xml:space="preserve"> (Washington, DC: Annual Issues), table VM-1 (revised tables used when applicable).</t>
    </r>
  </si>
  <si>
    <r>
      <t xml:space="preserve">1996-2007:  Ibid., </t>
    </r>
    <r>
      <rPr>
        <i/>
        <sz val="9"/>
        <rFont val="Arial"/>
        <family val="2"/>
      </rPr>
      <t>Highway Statistics</t>
    </r>
    <r>
      <rPr>
        <sz val="9"/>
        <rFont val="Arial"/>
        <family val="2"/>
      </rPr>
      <t xml:space="preserve"> (Washington, DC: Annual Issues), table DL-22 (revised tables used when applicable).</t>
    </r>
  </si>
  <si>
    <r>
      <t xml:space="preserve">1995-2007:  </t>
    </r>
    <r>
      <rPr>
        <vertAlign val="superscript"/>
        <sz val="9"/>
        <rFont val="Arial"/>
        <family val="2"/>
      </rPr>
      <t xml:space="preserve"> </t>
    </r>
    <r>
      <rPr>
        <sz val="9"/>
        <rFont val="Arial"/>
        <family val="2"/>
      </rPr>
      <t xml:space="preserve">Ibid., </t>
    </r>
    <r>
      <rPr>
        <i/>
        <sz val="9"/>
        <rFont val="Arial"/>
        <family val="2"/>
      </rPr>
      <t>Highway Statistics</t>
    </r>
    <r>
      <rPr>
        <sz val="9"/>
        <rFont val="Arial"/>
        <family val="2"/>
      </rPr>
      <t xml:space="preserve"> (Washington, DC: Annual Issues), table MV-1 (revised tables used when applicable).</t>
    </r>
  </si>
  <si>
    <r>
      <t xml:space="preserve">1995-2007:  Ibid., </t>
    </r>
    <r>
      <rPr>
        <i/>
        <sz val="9"/>
        <rFont val="Arial"/>
        <family val="2"/>
      </rPr>
      <t>Highway Statistics</t>
    </r>
    <r>
      <rPr>
        <sz val="9"/>
        <rFont val="Arial"/>
        <family val="2"/>
      </rPr>
      <t xml:space="preserve"> (Washington, DC: Annual Issues), table VM-1 (revised tables used when applicable).</t>
    </r>
  </si>
  <si>
    <r>
      <t xml:space="preserve"> 1996-2007:</t>
    </r>
    <r>
      <rPr>
        <vertAlign val="superscript"/>
        <sz val="9"/>
        <rFont val="Arial"/>
        <family val="2"/>
      </rPr>
      <t xml:space="preserve">  </t>
    </r>
    <r>
      <rPr>
        <sz val="9"/>
        <rFont val="Arial"/>
        <family val="2"/>
      </rPr>
      <t xml:space="preserve">Ibid., </t>
    </r>
    <r>
      <rPr>
        <i/>
        <sz val="9"/>
        <rFont val="Arial"/>
        <family val="2"/>
      </rPr>
      <t>Highway Statistics</t>
    </r>
    <r>
      <rPr>
        <sz val="9"/>
        <rFont val="Arial"/>
        <family val="2"/>
      </rPr>
      <t xml:space="preserve"> (Washington, DC: Annual Issues), table MV-2 (revised tables used when applicable).</t>
    </r>
  </si>
  <si>
    <r>
      <t>Taxi service</t>
    </r>
    <r>
      <rPr>
        <vertAlign val="superscript"/>
        <sz val="11"/>
        <rFont val="Arial Narrow"/>
        <family val="2"/>
      </rPr>
      <t>h</t>
    </r>
  </si>
  <si>
    <r>
      <t>Parking lots and garages</t>
    </r>
    <r>
      <rPr>
        <vertAlign val="superscript"/>
        <sz val="11"/>
        <rFont val="Arial Narrow"/>
        <family val="2"/>
      </rPr>
      <t>h</t>
    </r>
  </si>
  <si>
    <r>
      <t xml:space="preserve">h </t>
    </r>
    <r>
      <rPr>
        <sz val="9"/>
        <rFont val="Arial"/>
        <family val="2"/>
      </rPr>
      <t>2007 data are based on the May 2008 OES survey data, which uses 2007 NAICS codes. All other years are based on data that uses 2002 NAICS codes, which do not correspond to 2007 NAICS codes. Thus, no comparable data are available in these categories.</t>
    </r>
  </si>
  <si>
    <r>
      <t>10</t>
    </r>
    <r>
      <rPr>
        <sz val="9"/>
        <rFont val="Arial"/>
        <family val="2"/>
      </rPr>
      <t xml:space="preserve"> U.S. Department of Transportation,  National Highway Traffic Safety Administration (NHTSA), </t>
    </r>
    <r>
      <rPr>
        <i/>
        <sz val="9"/>
        <rFont val="Arial"/>
        <family val="2"/>
      </rPr>
      <t xml:space="preserve">Traffic Safety Facts </t>
    </r>
    <r>
      <rPr>
        <sz val="9"/>
        <rFont val="Arial"/>
        <family val="2"/>
      </rPr>
      <t>(Washington, DC: Annual Issues)</t>
    </r>
    <r>
      <rPr>
        <i/>
        <sz val="9"/>
        <rFont val="Arial"/>
        <family val="2"/>
      </rPr>
      <t>,</t>
    </r>
    <r>
      <rPr>
        <sz val="9"/>
        <rFont val="Arial"/>
        <family val="2"/>
      </rPr>
      <t xml:space="preserve"> tables 1,3, 4, 7, 8, and 10 in </t>
    </r>
    <r>
      <rPr>
        <i/>
        <sz val="9"/>
        <rFont val="Arial"/>
        <family val="2"/>
      </rPr>
      <t>Traffic Safety Facts 2007</t>
    </r>
    <r>
      <rPr>
        <sz val="9"/>
        <rFont val="Arial"/>
        <family val="2"/>
      </rPr>
      <t xml:space="preserve"> and similar tables in previous issues.</t>
    </r>
  </si>
  <si>
    <r>
      <t>Per 10,000 registered vehicles</t>
    </r>
    <r>
      <rPr>
        <vertAlign val="superscript"/>
        <sz val="11"/>
        <rFont val="Arial Narrow"/>
        <family val="2"/>
      </rPr>
      <t>g</t>
    </r>
  </si>
  <si>
    <r>
      <t>KEY:</t>
    </r>
    <r>
      <rPr>
        <sz val="9"/>
        <rFont val="Arial"/>
        <family val="2"/>
      </rPr>
      <t xml:space="preserve"> N = data do not exist; R = revised; U = data are unavailable.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</si>
</sst>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numFmt numFmtId="165" formatCode="#,###_W"/>
    <numFmt numFmtId="166" formatCode="#,##0_S"/>
    <numFmt numFmtId="167" formatCode="#,##0_W"/>
    <numFmt numFmtId="168" formatCode="0.0"/>
    <numFmt numFmtId="169" formatCode="###0.00_)"/>
    <numFmt numFmtId="170" formatCode="#,##0_)"/>
    <numFmt numFmtId="171" formatCode="#,##0_W_)_)"/>
    <numFmt numFmtId="172" formatCode="#,##0_i"/>
    <numFmt numFmtId="173" formatCode="#,##0_W_W"/>
    <numFmt numFmtId="174" formatCode="#,##0.0"/>
    <numFmt numFmtId="175" formatCode="0,,"/>
    <numFmt numFmtId="176" formatCode="0,"/>
    <numFmt numFmtId="177" formatCode="#,##0,"/>
    <numFmt numFmtId="178" formatCode="#,##0.00000"/>
    <numFmt numFmtId="179" formatCode="&quot;(R)&quot;\ #,##0;&quot;(R) -&quot;#,##0;&quot;(R) &quot;\ 0"/>
    <numFmt numFmtId="180" formatCode="&quot;(R)&quot;\ #,##0.0;&quot;(R) -&quot;#,##0.0;&quot;(R) &quot;\ 0.0"/>
    <numFmt numFmtId="181" formatCode="&quot;(a.f)&quot;\ #,##0;&quot;(a.f) -&quot;#,##0;&quot;(a.f) &quot;\ 0"/>
    <numFmt numFmtId="182" formatCode="&quot;((a,f))&quot;\ #,##0;&quot;((a,f)) -&quot;#,##0;&quot;((a,f)) &quot;\ 0"/>
    <numFmt numFmtId="183" formatCode="&quot;(a,f)&quot;\ #,##0;&quot;(a,f) -&quot;#,##0;&quot;(a,f) &quot;\ 0"/>
    <numFmt numFmtId="184" formatCode="&quot;(f)&quot;\ #,##0;&quot;(f) -&quot;#,##0;&quot;(f) &quot;\ 0"/>
    <numFmt numFmtId="185" formatCode="&quot;((f))&quot;\ #,##0;&quot;((f)) -&quot;#,##0;&quot;((f)) &quot;\ 0"/>
    <numFmt numFmtId="186" formatCode="&quot;(E)&quot;\ #,##0;&quot;(E) -&quot;#,##0;&quot;(E) &quot;\ 0"/>
    <numFmt numFmtId="187" formatCode="&quot;(f)&quot;\ #,##0.0;&quot;(f) -&quot;#,##0.0;&quot;(f) &quot;\ 0.0"/>
    <numFmt numFmtId="188" formatCode="&quot;(c)&quot;\ #,##0;&quot;(c) -&quot;#,##0;&quot;(c) &quot;\ 0"/>
    <numFmt numFmtId="189" formatCode="&quot;(a,c)&quot;\ #,##0;&quot;(a,c) -&quot;#,##0;&quot;(a,c) &quot;\ 0"/>
    <numFmt numFmtId="190" formatCode="&quot;(a.c)&quot;\ #,##0.000000;&quot;(a.c) -&quot;#,##0.000000;&quot;(a.c) &quot;\ 0.000000"/>
    <numFmt numFmtId="191" formatCode="&quot;(c)&quot;\ #,##0.0;&quot;(c) -&quot;#,##0.0;&quot;(c) &quot;\ 0.0"/>
    <numFmt numFmtId="192" formatCode="&quot;(a.c)&quot;\ #,##0.00000;&quot;(a.c) -&quot;#,##0.00000;&quot;(a.c) &quot;\ 0.00000"/>
    <numFmt numFmtId="193" formatCode="&quot;(a.c)&quot;\ #,##0.0000;&quot;(a.c) -&quot;#,##0.0000;&quot;(a.c) &quot;\ 0.0000"/>
    <numFmt numFmtId="194" formatCode="&quot;(a.c)&quot;\ #,##0.000;&quot;(a.c) -&quot;#,##0.000;&quot;(a.c) &quot;\ 0.000"/>
    <numFmt numFmtId="195" formatCode="&quot;(a.c)&quot;\ #,##0.00;&quot;(a.c) -&quot;#,##0.00;&quot;(a.c) &quot;\ 0.00"/>
    <numFmt numFmtId="196" formatCode="&quot;(a.c)&quot;\ #,##0.0;&quot;(a.c) -&quot;#,##0.0;&quot;(a.c) &quot;\ 0.0"/>
    <numFmt numFmtId="197" formatCode="&quot;(a.c)&quot;\ #,##0;&quot;(a.c) -&quot;#,##0;&quot;(a.c) &quot;\ 0"/>
    <numFmt numFmtId="198" formatCode="&quot;(R)&quot;\ ###0;&quot;(R) -&quot;###0;&quot;(R) &quot;\ 0"/>
    <numFmt numFmtId="199" formatCode="&quot;Yes&quot;;&quot;Yes&quot;;&quot;No&quot;"/>
    <numFmt numFmtId="200" formatCode="&quot;True&quot;;&quot;True&quot;;&quot;False&quot;"/>
    <numFmt numFmtId="201" formatCode="&quot;On&quot;;&quot;On&quot;;&quot;Off&quot;"/>
    <numFmt numFmtId="202" formatCode="[$€-2]\ #,##0.00_);[Red]\([$€-2]\ #,##0.00\)"/>
    <numFmt numFmtId="203" formatCode="#,##0_W_)"/>
  </numFmts>
  <fonts count="30">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b/>
      <sz val="8"/>
      <name val="Helv"/>
      <family val="0"/>
    </font>
    <font>
      <vertAlign val="superscript"/>
      <sz val="10"/>
      <name val="Helv"/>
      <family val="0"/>
    </font>
    <font>
      <vertAlign val="superscript"/>
      <sz val="9"/>
      <name val="Arial"/>
      <family val="2"/>
    </font>
    <font>
      <sz val="9"/>
      <name val="Arial"/>
      <family val="2"/>
    </font>
    <font>
      <b/>
      <sz val="9"/>
      <name val="Arial"/>
      <family val="2"/>
    </font>
    <font>
      <i/>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sz val="11"/>
      <color indexed="8"/>
      <name val="Arial Narrow"/>
      <family val="2"/>
    </font>
    <font>
      <b/>
      <sz val="11"/>
      <name val="Arial"/>
      <family val="0"/>
    </font>
    <font>
      <sz val="11"/>
      <name val="Arial"/>
      <family val="0"/>
    </font>
    <font>
      <b/>
      <sz val="12"/>
      <name val="Arial"/>
      <family val="2"/>
    </font>
    <font>
      <b/>
      <sz val="11"/>
      <color indexed="8"/>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pplyFill="0">
      <alignment horizontal="right"/>
      <protection/>
    </xf>
    <xf numFmtId="0" fontId="29" fillId="0" borderId="0" applyNumberFormat="0" applyFill="0" applyBorder="0" applyAlignment="0" applyProtection="0"/>
    <xf numFmtId="0" fontId="6" fillId="0" borderId="2">
      <alignment horizontal="left" vertical="center"/>
      <protection/>
    </xf>
    <xf numFmtId="0" fontId="6" fillId="2" borderId="0">
      <alignment horizontal="centerContinuous" wrapText="1"/>
      <protection/>
    </xf>
    <xf numFmtId="49" fontId="9" fillId="2" borderId="3">
      <alignment horizontal="left" vertical="center"/>
      <protection/>
    </xf>
    <xf numFmtId="0" fontId="28"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4" fillId="0" borderId="1" applyFill="0">
      <alignment horizontal="left"/>
      <protection/>
    </xf>
    <xf numFmtId="169" fontId="5"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pplyFill="0">
      <alignment horizontal="left"/>
      <protection/>
    </xf>
    <xf numFmtId="0" fontId="13" fillId="0" borderId="1" applyFill="0">
      <alignment horizontal="left"/>
      <protection/>
    </xf>
    <xf numFmtId="0" fontId="6" fillId="0" borderId="0">
      <alignment horizontal="left" vertical="center"/>
      <protection/>
    </xf>
  </cellStyleXfs>
  <cellXfs count="119">
    <xf numFmtId="0" fontId="0" fillId="0" borderId="0" xfId="0" applyAlignment="1">
      <alignment/>
    </xf>
    <xf numFmtId="0" fontId="0"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0" fillId="0" borderId="0" xfId="29" applyFont="1" applyFill="1">
      <alignment horizontal="left"/>
      <protection/>
    </xf>
    <xf numFmtId="3" fontId="4"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0" fillId="0" borderId="0" xfId="0" applyNumberFormat="1" applyFont="1" applyFill="1" applyBorder="1" applyAlignment="1">
      <alignment/>
    </xf>
    <xf numFmtId="49" fontId="0" fillId="0" borderId="0" xfId="30" applyFont="1" applyFill="1" applyBorder="1">
      <alignment horizontal="left"/>
      <protection/>
    </xf>
    <xf numFmtId="168" fontId="0" fillId="0" borderId="0" xfId="30" applyNumberFormat="1" applyFont="1" applyFill="1" applyBorder="1">
      <alignment horizontal="left"/>
      <protection/>
    </xf>
    <xf numFmtId="168" fontId="0" fillId="0" borderId="0" xfId="0" applyNumberFormat="1" applyFont="1" applyFill="1" applyBorder="1" applyAlignment="1">
      <alignment/>
    </xf>
    <xf numFmtId="0" fontId="0" fillId="0" borderId="0" xfId="0" applyFont="1" applyFill="1" applyBorder="1" applyAlignment="1">
      <alignment/>
    </xf>
    <xf numFmtId="3" fontId="4" fillId="0" borderId="0" xfId="0" applyNumberFormat="1" applyFont="1" applyFill="1" applyBorder="1" applyAlignment="1">
      <alignment/>
    </xf>
    <xf numFmtId="174" fontId="0" fillId="0" borderId="0" xfId="19" applyNumberFormat="1" applyFont="1" applyFill="1" applyBorder="1">
      <alignment horizontal="right"/>
      <protection/>
    </xf>
    <xf numFmtId="3" fontId="0" fillId="0" borderId="0" xfId="19" applyFont="1" applyFill="1" applyBorder="1">
      <alignment horizontal="right"/>
      <protection/>
    </xf>
    <xf numFmtId="0" fontId="0" fillId="0" borderId="0" xfId="29" applyFont="1" applyFill="1" applyAlignment="1">
      <alignment horizontal="left"/>
      <protection/>
    </xf>
    <xf numFmtId="0" fontId="0" fillId="0" borderId="0" xfId="29" applyFont="1" applyFill="1" applyBorder="1">
      <alignment horizontal="left"/>
      <protection/>
    </xf>
    <xf numFmtId="0" fontId="0" fillId="0" borderId="0" xfId="29" applyFont="1" applyFill="1" applyBorder="1" applyAlignment="1">
      <alignment horizontal="left"/>
      <protection/>
    </xf>
    <xf numFmtId="49" fontId="19" fillId="0" borderId="3" xfId="23" applyFont="1" applyFill="1" applyBorder="1" applyAlignment="1">
      <alignment horizontal="left" vertical="center"/>
      <protection/>
    </xf>
    <xf numFmtId="49" fontId="19" fillId="0" borderId="3" xfId="22" applyNumberFormat="1" applyFont="1" applyFill="1" applyBorder="1" applyAlignment="1">
      <alignment horizontal="center" vertical="center"/>
      <protection/>
    </xf>
    <xf numFmtId="0" fontId="19" fillId="0" borderId="3" xfId="0" applyFont="1" applyFill="1" applyBorder="1" applyAlignment="1">
      <alignment horizontal="center"/>
    </xf>
    <xf numFmtId="0" fontId="19" fillId="0" borderId="5" xfId="0" applyFont="1" applyFill="1" applyBorder="1" applyAlignment="1">
      <alignment horizontal="center"/>
    </xf>
    <xf numFmtId="0" fontId="19" fillId="0" borderId="0" xfId="42" applyFont="1" applyFill="1" applyBorder="1">
      <alignment horizontal="left"/>
      <protection/>
    </xf>
    <xf numFmtId="3" fontId="21" fillId="0" borderId="0" xfId="19" applyNumberFormat="1" applyFont="1" applyFill="1" applyBorder="1" applyAlignment="1">
      <alignment horizontal="right"/>
      <protection/>
    </xf>
    <xf numFmtId="3" fontId="21" fillId="0" borderId="0" xfId="0" applyNumberFormat="1" applyFont="1" applyFill="1" applyBorder="1" applyAlignment="1">
      <alignment/>
    </xf>
    <xf numFmtId="49" fontId="21" fillId="0" borderId="0" xfId="41" applyFont="1" applyFill="1" applyBorder="1" applyAlignment="1">
      <alignment horizontal="left" vertical="top" indent="1"/>
      <protection/>
    </xf>
    <xf numFmtId="3" fontId="21" fillId="0" borderId="0" xfId="19" applyFont="1" applyFill="1" applyBorder="1" applyAlignment="1">
      <alignment horizontal="right"/>
      <protection/>
    </xf>
    <xf numFmtId="3" fontId="21" fillId="0" borderId="0" xfId="0" applyNumberFormat="1" applyFont="1" applyFill="1" applyBorder="1" applyAlignment="1">
      <alignment horizontal="right"/>
    </xf>
    <xf numFmtId="49" fontId="21" fillId="0" borderId="0" xfId="41" applyFont="1" applyFill="1" applyBorder="1" applyAlignment="1">
      <alignment horizontal="left" wrapText="1" indent="1"/>
      <protection/>
    </xf>
    <xf numFmtId="49" fontId="21" fillId="0" borderId="0" xfId="41" applyFont="1" applyFill="1" applyBorder="1" applyAlignment="1">
      <alignment horizontal="left" indent="1"/>
      <protection/>
    </xf>
    <xf numFmtId="3" fontId="23" fillId="0" borderId="0" xfId="19" applyFont="1" applyFill="1" applyBorder="1" applyAlignment="1">
      <alignment horizontal="right"/>
      <protection/>
    </xf>
    <xf numFmtId="0" fontId="19" fillId="0" borderId="0" xfId="42" applyFont="1" applyFill="1" applyBorder="1" applyAlignment="1">
      <alignment horizontal="left" vertical="top"/>
      <protection/>
    </xf>
    <xf numFmtId="3" fontId="21" fillId="0" borderId="3" xfId="0" applyNumberFormat="1" applyFont="1" applyFill="1" applyBorder="1" applyAlignment="1">
      <alignment/>
    </xf>
    <xf numFmtId="49" fontId="19" fillId="0" borderId="6" xfId="23" applyFont="1" applyFill="1" applyBorder="1">
      <alignment horizontal="left" vertical="center"/>
      <protection/>
    </xf>
    <xf numFmtId="3" fontId="21" fillId="0" borderId="6" xfId="19" applyFont="1" applyFill="1" applyBorder="1">
      <alignment horizontal="right"/>
      <protection/>
    </xf>
    <xf numFmtId="3" fontId="21" fillId="0" borderId="6" xfId="0" applyNumberFormat="1" applyFont="1" applyFill="1" applyBorder="1" applyAlignment="1">
      <alignment/>
    </xf>
    <xf numFmtId="0" fontId="19" fillId="0" borderId="0" xfId="0" applyFont="1" applyFill="1" applyBorder="1" applyAlignment="1">
      <alignment/>
    </xf>
    <xf numFmtId="3" fontId="19" fillId="0" borderId="0" xfId="0" applyNumberFormat="1" applyFont="1" applyFill="1" applyBorder="1" applyAlignment="1">
      <alignment/>
    </xf>
    <xf numFmtId="3" fontId="21" fillId="0" borderId="0" xfId="0" applyNumberFormat="1" applyFont="1" applyFill="1" applyBorder="1" applyAlignment="1">
      <alignment/>
    </xf>
    <xf numFmtId="49" fontId="21" fillId="0" borderId="0" xfId="41" applyFont="1" applyFill="1" applyBorder="1" applyAlignment="1">
      <alignment horizontal="left"/>
      <protection/>
    </xf>
    <xf numFmtId="3" fontId="23" fillId="0" borderId="0" xfId="19" applyFont="1" applyFill="1" applyBorder="1" applyAlignment="1">
      <alignment/>
      <protection/>
    </xf>
    <xf numFmtId="3" fontId="23" fillId="0" borderId="0" xfId="19" applyNumberFormat="1" applyFont="1" applyFill="1" applyBorder="1" applyAlignment="1">
      <alignment/>
      <protection/>
    </xf>
    <xf numFmtId="49" fontId="19" fillId="0" borderId="0" xfId="41" applyFont="1" applyFill="1" applyBorder="1">
      <alignment horizontal="left"/>
      <protection/>
    </xf>
    <xf numFmtId="3" fontId="21" fillId="0" borderId="0" xfId="19" applyFont="1" applyFill="1" applyBorder="1">
      <alignment horizontal="right"/>
      <protection/>
    </xf>
    <xf numFmtId="49" fontId="21" fillId="0" borderId="0" xfId="41" applyFont="1" applyFill="1" applyBorder="1" applyAlignment="1">
      <alignment vertical="top"/>
      <protection/>
    </xf>
    <xf numFmtId="3" fontId="21" fillId="0" borderId="0" xfId="0" applyNumberFormat="1" applyFont="1" applyFill="1" applyBorder="1" applyAlignment="1">
      <alignment horizontal="right" vertical="top"/>
    </xf>
    <xf numFmtId="49" fontId="21" fillId="0" borderId="3" xfId="41" applyFont="1" applyFill="1" applyBorder="1" applyAlignment="1">
      <alignment vertical="top"/>
      <protection/>
    </xf>
    <xf numFmtId="3" fontId="21" fillId="0" borderId="3" xfId="19" applyFont="1" applyFill="1" applyBorder="1">
      <alignment horizontal="right"/>
      <protection/>
    </xf>
    <xf numFmtId="3" fontId="21" fillId="0" borderId="3" xfId="0" applyNumberFormat="1" applyFont="1" applyFill="1" applyBorder="1" applyAlignment="1">
      <alignment/>
    </xf>
    <xf numFmtId="3" fontId="21" fillId="0" borderId="3" xfId="0" applyNumberFormat="1" applyFont="1" applyFill="1" applyBorder="1" applyAlignment="1">
      <alignment horizontal="right" vertical="top"/>
    </xf>
    <xf numFmtId="49" fontId="19" fillId="0" borderId="3" xfId="23" applyFont="1" applyFill="1" applyBorder="1">
      <alignment horizontal="left" vertical="center"/>
      <protection/>
    </xf>
    <xf numFmtId="49" fontId="19" fillId="0" borderId="3" xfId="22" applyNumberFormat="1" applyFont="1" applyFill="1" applyBorder="1" applyAlignment="1">
      <alignment horizontal="right" vertical="center"/>
      <protection/>
    </xf>
    <xf numFmtId="0" fontId="24" fillId="0" borderId="3" xfId="0" applyFont="1" applyFill="1" applyBorder="1" applyAlignment="1">
      <alignment/>
    </xf>
    <xf numFmtId="49" fontId="21" fillId="0" borderId="0" xfId="41" applyFont="1" applyFill="1" applyBorder="1">
      <alignment horizontal="left"/>
      <protection/>
    </xf>
    <xf numFmtId="3" fontId="23" fillId="0" borderId="0" xfId="19" applyNumberFormat="1" applyFont="1" applyFill="1" applyBorder="1" applyAlignment="1">
      <alignment horizontal="right"/>
      <protection/>
    </xf>
    <xf numFmtId="49" fontId="21" fillId="0" borderId="0" xfId="41" applyFont="1" applyFill="1" applyBorder="1" applyAlignment="1">
      <alignment horizontal="left" indent="2"/>
      <protection/>
    </xf>
    <xf numFmtId="0" fontId="21" fillId="0" borderId="0" xfId="42" applyFont="1" applyFill="1" applyBorder="1" applyAlignment="1">
      <alignment horizontal="left" indent="1"/>
      <protection/>
    </xf>
    <xf numFmtId="189" fontId="23" fillId="0" borderId="0" xfId="19" applyNumberFormat="1" applyFont="1" applyFill="1" applyBorder="1" applyAlignment="1">
      <alignment horizontal="right"/>
      <protection/>
    </xf>
    <xf numFmtId="197" fontId="23" fillId="0" borderId="0" xfId="19" applyNumberFormat="1" applyFont="1" applyFill="1" applyBorder="1" applyAlignment="1">
      <alignment horizontal="right"/>
      <protection/>
    </xf>
    <xf numFmtId="188" fontId="23" fillId="0" borderId="0" xfId="19" applyNumberFormat="1" applyFont="1" applyFill="1" applyBorder="1" applyAlignment="1">
      <alignment horizontal="right"/>
      <protection/>
    </xf>
    <xf numFmtId="0" fontId="19" fillId="0" borderId="0" xfId="42" applyFont="1" applyFill="1" applyBorder="1" applyAlignment="1">
      <alignment horizontal="left"/>
      <protection/>
    </xf>
    <xf numFmtId="0" fontId="25" fillId="0" borderId="0" xfId="0" applyFont="1" applyFill="1" applyBorder="1" applyAlignment="1">
      <alignment/>
    </xf>
    <xf numFmtId="191" fontId="23" fillId="0" borderId="0" xfId="19" applyNumberFormat="1" applyFont="1" applyFill="1" applyBorder="1" applyAlignment="1">
      <alignment horizontal="right"/>
      <protection/>
    </xf>
    <xf numFmtId="174" fontId="23" fillId="0" borderId="0" xfId="19" applyNumberFormat="1" applyFont="1" applyFill="1" applyBorder="1" applyAlignment="1">
      <alignment horizontal="right"/>
      <protection/>
    </xf>
    <xf numFmtId="174" fontId="21" fillId="0" borderId="0" xfId="0" applyNumberFormat="1" applyFont="1" applyFill="1" applyBorder="1" applyAlignment="1">
      <alignment/>
    </xf>
    <xf numFmtId="49" fontId="21" fillId="0" borderId="3" xfId="41" applyFont="1" applyFill="1" applyBorder="1" applyAlignment="1">
      <alignment horizontal="left"/>
      <protection/>
    </xf>
    <xf numFmtId="3" fontId="23" fillId="0" borderId="3" xfId="19" applyFont="1" applyFill="1" applyBorder="1" applyAlignment="1">
      <alignment horizontal="right"/>
      <protection/>
    </xf>
    <xf numFmtId="3" fontId="23" fillId="0" borderId="3" xfId="19" applyNumberFormat="1" applyFont="1" applyFill="1" applyBorder="1" applyAlignment="1">
      <alignment horizontal="right"/>
      <protection/>
    </xf>
    <xf numFmtId="49" fontId="19" fillId="0" borderId="6" xfId="22" applyNumberFormat="1" applyFont="1" applyFill="1" applyBorder="1" applyAlignment="1">
      <alignment horizontal="right" vertical="center"/>
      <protection/>
    </xf>
    <xf numFmtId="0" fontId="19" fillId="0" borderId="6" xfId="0" applyFont="1" applyFill="1" applyBorder="1" applyAlignment="1">
      <alignment/>
    </xf>
    <xf numFmtId="0" fontId="21" fillId="0" borderId="0" xfId="0" applyFont="1" applyFill="1" applyBorder="1" applyAlignment="1">
      <alignment/>
    </xf>
    <xf numFmtId="49" fontId="21" fillId="0" borderId="0" xfId="41" applyFont="1" applyFill="1" applyBorder="1" applyAlignment="1">
      <alignment horizontal="left" vertical="top"/>
      <protection/>
    </xf>
    <xf numFmtId="0" fontId="21" fillId="0" borderId="0" xfId="42" applyFont="1" applyFill="1" applyBorder="1">
      <alignment horizontal="left"/>
      <protection/>
    </xf>
    <xf numFmtId="168" fontId="21" fillId="0" borderId="0" xfId="41" applyNumberFormat="1" applyFont="1" applyFill="1" applyBorder="1" applyAlignment="1">
      <alignment horizontal="left" vertical="top" indent="1"/>
      <protection/>
    </xf>
    <xf numFmtId="168" fontId="21" fillId="0" borderId="0" xfId="19" applyNumberFormat="1" applyFont="1" applyFill="1" applyBorder="1" applyAlignment="1">
      <alignment horizontal="right"/>
      <protection/>
    </xf>
    <xf numFmtId="168" fontId="23" fillId="0" borderId="0" xfId="19" applyNumberFormat="1" applyFont="1" applyFill="1" applyBorder="1" applyAlignment="1">
      <alignment horizontal="right"/>
      <protection/>
    </xf>
    <xf numFmtId="168" fontId="21" fillId="0" borderId="7" xfId="41" applyNumberFormat="1" applyFont="1" applyFill="1" applyBorder="1" applyAlignment="1">
      <alignment horizontal="left" vertical="top" indent="1"/>
      <protection/>
    </xf>
    <xf numFmtId="168" fontId="21" fillId="0" borderId="7" xfId="19" applyNumberFormat="1" applyFont="1" applyFill="1" applyBorder="1" applyAlignment="1">
      <alignment horizontal="right"/>
      <protection/>
    </xf>
    <xf numFmtId="168" fontId="23" fillId="0" borderId="7" xfId="19" applyNumberFormat="1" applyFont="1" applyFill="1" applyBorder="1" applyAlignment="1">
      <alignment horizontal="right"/>
      <protection/>
    </xf>
    <xf numFmtId="174" fontId="23" fillId="0" borderId="7" xfId="19" applyNumberFormat="1" applyFont="1" applyFill="1" applyBorder="1" applyAlignment="1">
      <alignment horizontal="right"/>
      <protection/>
    </xf>
    <xf numFmtId="174" fontId="21" fillId="0" borderId="7" xfId="0" applyNumberFormat="1" applyFont="1" applyFill="1" applyBorder="1" applyAlignment="1">
      <alignment/>
    </xf>
    <xf numFmtId="179" fontId="1" fillId="0" borderId="0" xfId="0" applyNumberFormat="1" applyFont="1" applyFill="1" applyBorder="1" applyAlignment="1">
      <alignment/>
    </xf>
    <xf numFmtId="49" fontId="19" fillId="0" borderId="0" xfId="23" applyFont="1" applyFill="1" applyBorder="1">
      <alignment horizontal="left" vertical="center"/>
      <protection/>
    </xf>
    <xf numFmtId="49" fontId="21" fillId="0" borderId="0" xfId="23" applyFont="1" applyFill="1" applyBorder="1">
      <alignment horizontal="left" vertical="center"/>
      <protection/>
    </xf>
    <xf numFmtId="3" fontId="21" fillId="0" borderId="0" xfId="22" applyNumberFormat="1" applyFont="1" applyFill="1" applyBorder="1" applyAlignment="1">
      <alignment horizontal="right" vertical="center"/>
      <protection/>
    </xf>
    <xf numFmtId="3" fontId="1" fillId="0" borderId="0" xfId="0" applyNumberFormat="1" applyFont="1" applyFill="1" applyBorder="1" applyAlignment="1">
      <alignment/>
    </xf>
    <xf numFmtId="49" fontId="21" fillId="0" borderId="0" xfId="23" applyFont="1" applyFill="1" applyBorder="1" applyAlignment="1">
      <alignment horizontal="left" vertical="center" indent="1"/>
      <protection/>
    </xf>
    <xf numFmtId="168" fontId="19" fillId="0" borderId="0" xfId="41" applyNumberFormat="1" applyFont="1" applyFill="1" applyBorder="1" applyAlignment="1">
      <alignment horizontal="left" vertical="top"/>
      <protection/>
    </xf>
    <xf numFmtId="198" fontId="19" fillId="0" borderId="5" xfId="0" applyNumberFormat="1" applyFont="1" applyFill="1" applyBorder="1" applyAlignment="1">
      <alignment horizontal="center"/>
    </xf>
    <xf numFmtId="3" fontId="19" fillId="0" borderId="0" xfId="19" applyFont="1" applyFill="1" applyBorder="1">
      <alignment horizontal="right"/>
      <protection/>
    </xf>
    <xf numFmtId="3" fontId="27" fillId="0" borderId="0" xfId="19" applyNumberFormat="1" applyFont="1" applyFill="1" applyBorder="1" applyAlignment="1">
      <alignment horizontal="right"/>
      <protection/>
    </xf>
    <xf numFmtId="3" fontId="19" fillId="0" borderId="0" xfId="0" applyNumberFormat="1" applyFont="1" applyFill="1" applyBorder="1" applyAlignment="1">
      <alignment/>
    </xf>
    <xf numFmtId="179" fontId="19" fillId="0" borderId="0" xfId="19" applyNumberFormat="1" applyFont="1" applyFill="1" applyBorder="1" applyAlignment="1">
      <alignment horizontal="right"/>
      <protection/>
    </xf>
    <xf numFmtId="3" fontId="27" fillId="0" borderId="0" xfId="19" applyFont="1" applyFill="1" applyBorder="1" applyAlignment="1">
      <alignment/>
      <protection/>
    </xf>
    <xf numFmtId="49" fontId="19" fillId="0" borderId="0" xfId="22" applyNumberFormat="1" applyFont="1" applyFill="1" applyBorder="1" applyAlignment="1">
      <alignment horizontal="right" vertical="center"/>
      <protection/>
    </xf>
    <xf numFmtId="3" fontId="19" fillId="0" borderId="0" xfId="19" applyNumberFormat="1" applyFont="1" applyFill="1" applyBorder="1" applyAlignment="1">
      <alignment horizontal="right"/>
      <protection/>
    </xf>
    <xf numFmtId="3" fontId="19" fillId="0" borderId="0" xfId="22" applyNumberFormat="1" applyFont="1" applyFill="1" applyBorder="1" applyAlignment="1">
      <alignment horizontal="right" vertical="center"/>
      <protection/>
    </xf>
    <xf numFmtId="0" fontId="0" fillId="0" borderId="0" xfId="0" applyFont="1" applyFill="1" applyBorder="1" applyAlignment="1">
      <alignment horizontal="right"/>
    </xf>
    <xf numFmtId="3" fontId="0" fillId="0" borderId="0" xfId="0" applyNumberFormat="1" applyFill="1" applyAlignment="1">
      <alignment/>
    </xf>
    <xf numFmtId="179" fontId="21" fillId="0" borderId="0" xfId="0" applyNumberFormat="1" applyFont="1" applyFill="1" applyBorder="1" applyAlignment="1">
      <alignment/>
    </xf>
    <xf numFmtId="180" fontId="21" fillId="0" borderId="0" xfId="0" applyNumberFormat="1" applyFont="1" applyFill="1" applyBorder="1" applyAlignment="1">
      <alignment/>
    </xf>
    <xf numFmtId="0" fontId="15"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16" fillId="0" borderId="0" xfId="0" applyFont="1" applyFill="1" applyBorder="1" applyAlignment="1">
      <alignment horizontal="left" wrapText="1"/>
    </xf>
    <xf numFmtId="0" fontId="16" fillId="0" borderId="0" xfId="0" applyFont="1" applyFill="1" applyAlignment="1">
      <alignment horizontal="left" wrapText="1"/>
    </xf>
    <xf numFmtId="0" fontId="15" fillId="0" borderId="0" xfId="0" applyFont="1" applyFill="1" applyBorder="1" applyAlignment="1">
      <alignment horizontal="left" vertical="top" wrapText="1"/>
    </xf>
    <xf numFmtId="0" fontId="16" fillId="0" borderId="0" xfId="0" applyFont="1" applyFill="1" applyAlignment="1">
      <alignment horizontal="left" vertical="top" wrapText="1"/>
    </xf>
    <xf numFmtId="0" fontId="15" fillId="0" borderId="0" xfId="0" applyFont="1" applyFill="1" applyBorder="1" applyAlignment="1">
      <alignment horizontal="left" wrapText="1"/>
    </xf>
    <xf numFmtId="0" fontId="16" fillId="0" borderId="0" xfId="0" applyFont="1" applyFill="1" applyBorder="1" applyAlignment="1">
      <alignment wrapText="1"/>
    </xf>
    <xf numFmtId="0" fontId="17" fillId="0" borderId="0" xfId="0" applyFont="1" applyFill="1" applyAlignment="1">
      <alignment wrapText="1"/>
    </xf>
    <xf numFmtId="0" fontId="17" fillId="0" borderId="8" xfId="0" applyFont="1" applyFill="1" applyBorder="1" applyAlignment="1">
      <alignment wrapText="1"/>
    </xf>
    <xf numFmtId="0" fontId="16" fillId="0" borderId="8" xfId="0" applyFont="1" applyFill="1" applyBorder="1" applyAlignment="1">
      <alignment wrapText="1"/>
    </xf>
    <xf numFmtId="0" fontId="0" fillId="0" borderId="8" xfId="0" applyFill="1" applyBorder="1" applyAlignment="1">
      <alignment wrapText="1"/>
    </xf>
    <xf numFmtId="0" fontId="17" fillId="0" borderId="0" xfId="0" applyFont="1" applyFill="1" applyBorder="1" applyAlignment="1">
      <alignment wrapText="1"/>
    </xf>
    <xf numFmtId="3" fontId="17" fillId="0" borderId="0" xfId="19" applyFont="1" applyFill="1" applyBorder="1" applyAlignment="1">
      <alignment/>
      <protection/>
    </xf>
    <xf numFmtId="0" fontId="0" fillId="0" borderId="0" xfId="0" applyBorder="1" applyAlignment="1">
      <alignment/>
    </xf>
    <xf numFmtId="0" fontId="26" fillId="0" borderId="7" xfId="38" applyFont="1" applyFill="1" applyBorder="1" applyAlignment="1">
      <alignment wrapText="1"/>
      <protection/>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52"/>
  <sheetViews>
    <sheetView tabSelected="1" zoomScaleSheetLayoutView="100" workbookViewId="0" topLeftCell="A1">
      <selection activeCell="A1" sqref="A1:S1"/>
    </sheetView>
  </sheetViews>
  <sheetFormatPr defaultColWidth="9.140625" defaultRowHeight="12.75"/>
  <cols>
    <col min="1" max="1" width="49.57421875" style="2" customWidth="1"/>
    <col min="2" max="6" width="13.140625" style="2" customWidth="1"/>
    <col min="7" max="9" width="13.140625" style="5" customWidth="1"/>
    <col min="10" max="10" width="13.140625" style="7" customWidth="1"/>
    <col min="11" max="11" width="13.140625" style="8" customWidth="1"/>
    <col min="12" max="19" width="13.140625" style="7" customWidth="1"/>
    <col min="20" max="20" width="11.421875" style="7" customWidth="1"/>
    <col min="21" max="16384" width="9.140625" style="7" customWidth="1"/>
  </cols>
  <sheetData>
    <row r="1" spans="1:19" ht="16.5" thickBot="1">
      <c r="A1" s="118" t="s">
        <v>9</v>
      </c>
      <c r="B1" s="118"/>
      <c r="C1" s="118"/>
      <c r="D1" s="118"/>
      <c r="E1" s="118"/>
      <c r="F1" s="118"/>
      <c r="G1" s="118"/>
      <c r="H1" s="118"/>
      <c r="I1" s="118"/>
      <c r="J1" s="118"/>
      <c r="K1" s="118"/>
      <c r="L1" s="118"/>
      <c r="M1" s="118"/>
      <c r="N1" s="118"/>
      <c r="O1" s="118"/>
      <c r="P1" s="118"/>
      <c r="Q1" s="118"/>
      <c r="R1" s="118"/>
      <c r="S1" s="118"/>
    </row>
    <row r="2" spans="1:19" ht="15.75" customHeight="1">
      <c r="A2" s="19" t="s">
        <v>32</v>
      </c>
      <c r="B2" s="20" t="s">
        <v>12</v>
      </c>
      <c r="C2" s="20" t="s">
        <v>13</v>
      </c>
      <c r="D2" s="20" t="s">
        <v>22</v>
      </c>
      <c r="E2" s="20" t="s">
        <v>23</v>
      </c>
      <c r="F2" s="20" t="s">
        <v>24</v>
      </c>
      <c r="G2" s="20" t="s">
        <v>25</v>
      </c>
      <c r="H2" s="20" t="s">
        <v>26</v>
      </c>
      <c r="I2" s="20" t="s">
        <v>27</v>
      </c>
      <c r="J2" s="20" t="s">
        <v>28</v>
      </c>
      <c r="K2" s="20" t="s">
        <v>29</v>
      </c>
      <c r="L2" s="20" t="s">
        <v>30</v>
      </c>
      <c r="M2" s="20" t="s">
        <v>31</v>
      </c>
      <c r="N2" s="21">
        <v>2002</v>
      </c>
      <c r="O2" s="22">
        <v>2003</v>
      </c>
      <c r="P2" s="22">
        <v>2004</v>
      </c>
      <c r="Q2" s="89">
        <v>2005</v>
      </c>
      <c r="R2" s="89">
        <v>2006</v>
      </c>
      <c r="S2" s="22">
        <v>2007</v>
      </c>
    </row>
    <row r="3" spans="1:19" ht="18">
      <c r="A3" s="23" t="s">
        <v>63</v>
      </c>
      <c r="B3" s="25">
        <f>SUM(B4:B11)</f>
        <v>39886</v>
      </c>
      <c r="C3" s="25">
        <f aca="true" t="shared" si="0" ref="C3:S3">SUM(C4:C11)</f>
        <v>73390</v>
      </c>
      <c r="D3" s="25">
        <f t="shared" si="0"/>
        <v>209563</v>
      </c>
      <c r="E3" s="25">
        <f t="shared" si="0"/>
        <v>377492</v>
      </c>
      <c r="F3" s="25">
        <f t="shared" si="0"/>
        <v>442346</v>
      </c>
      <c r="G3" s="25">
        <f t="shared" si="0"/>
        <v>462166</v>
      </c>
      <c r="H3" s="25">
        <f t="shared" si="0"/>
        <v>494691</v>
      </c>
      <c r="I3" s="25">
        <f t="shared" si="0"/>
        <v>519828</v>
      </c>
      <c r="J3" s="25">
        <f t="shared" si="0"/>
        <v>529047</v>
      </c>
      <c r="K3" s="25">
        <f t="shared" si="0"/>
        <v>573429</v>
      </c>
      <c r="L3" s="25">
        <f t="shared" si="0"/>
        <v>628952</v>
      </c>
      <c r="M3" s="25">
        <f t="shared" si="0"/>
        <v>631527</v>
      </c>
      <c r="N3" s="25">
        <f t="shared" si="0"/>
        <v>622369.481</v>
      </c>
      <c r="O3" s="25">
        <f t="shared" si="0"/>
        <v>646755.751</v>
      </c>
      <c r="P3" s="25">
        <f t="shared" si="0"/>
        <v>695320.08</v>
      </c>
      <c r="Q3" s="25">
        <f t="shared" si="0"/>
        <v>772607.027</v>
      </c>
      <c r="R3" s="25">
        <f t="shared" si="0"/>
        <v>828899.8319999999</v>
      </c>
      <c r="S3" s="25">
        <f t="shared" si="0"/>
        <v>863036.0090000001</v>
      </c>
    </row>
    <row r="4" spans="1:19" ht="18">
      <c r="A4" s="26" t="s">
        <v>64</v>
      </c>
      <c r="B4" s="27">
        <v>16600</v>
      </c>
      <c r="C4" s="27">
        <v>26700</v>
      </c>
      <c r="D4" s="27">
        <v>57200</v>
      </c>
      <c r="E4" s="27">
        <v>119000</v>
      </c>
      <c r="F4" s="24">
        <v>133200</v>
      </c>
      <c r="G4" s="24">
        <v>132600</v>
      </c>
      <c r="H4" s="24">
        <v>136000</v>
      </c>
      <c r="I4" s="24">
        <v>139400</v>
      </c>
      <c r="J4" s="24">
        <v>147300</v>
      </c>
      <c r="K4" s="28">
        <v>158400</v>
      </c>
      <c r="L4" s="28">
        <v>164300</v>
      </c>
      <c r="M4" s="25">
        <v>162900</v>
      </c>
      <c r="N4" s="28">
        <v>162100</v>
      </c>
      <c r="O4" s="25">
        <v>152000</v>
      </c>
      <c r="P4" s="25">
        <v>152600</v>
      </c>
      <c r="Q4" s="25">
        <v>161600</v>
      </c>
      <c r="R4" s="25">
        <v>165100</v>
      </c>
      <c r="S4" s="25">
        <v>158500</v>
      </c>
    </row>
    <row r="5" spans="1:19" ht="18">
      <c r="A5" s="26" t="s">
        <v>65</v>
      </c>
      <c r="B5" s="27">
        <v>2500</v>
      </c>
      <c r="C5" s="27">
        <v>6100</v>
      </c>
      <c r="D5" s="27">
        <v>17900</v>
      </c>
      <c r="E5" s="27">
        <v>29900</v>
      </c>
      <c r="F5" s="24">
        <v>36000</v>
      </c>
      <c r="G5" s="24">
        <v>37800</v>
      </c>
      <c r="H5" s="24">
        <v>40300</v>
      </c>
      <c r="I5" s="24">
        <v>41900</v>
      </c>
      <c r="J5" s="24">
        <v>43900</v>
      </c>
      <c r="K5" s="25">
        <v>47000</v>
      </c>
      <c r="L5" s="28">
        <v>49000</v>
      </c>
      <c r="M5" s="25">
        <v>49100</v>
      </c>
      <c r="N5" s="28">
        <v>50300</v>
      </c>
      <c r="O5" s="25">
        <v>52000</v>
      </c>
      <c r="P5" s="25">
        <v>54400</v>
      </c>
      <c r="Q5" s="25">
        <v>57900</v>
      </c>
      <c r="R5" s="25">
        <v>59800</v>
      </c>
      <c r="S5" s="25">
        <v>62800</v>
      </c>
    </row>
    <row r="6" spans="1:19" ht="18">
      <c r="A6" s="26" t="s">
        <v>66</v>
      </c>
      <c r="B6" s="27">
        <v>12000</v>
      </c>
      <c r="C6" s="27">
        <v>21900</v>
      </c>
      <c r="D6" s="27">
        <v>86700</v>
      </c>
      <c r="E6" s="24">
        <v>111200</v>
      </c>
      <c r="F6" s="24">
        <v>116200</v>
      </c>
      <c r="G6" s="24">
        <v>120200</v>
      </c>
      <c r="H6" s="24">
        <v>130400</v>
      </c>
      <c r="I6" s="24">
        <v>134400</v>
      </c>
      <c r="J6" s="24">
        <v>122400</v>
      </c>
      <c r="K6" s="28">
        <v>137900</v>
      </c>
      <c r="L6" s="28">
        <v>175700</v>
      </c>
      <c r="M6" s="25">
        <v>171600</v>
      </c>
      <c r="N6" s="28">
        <v>164500</v>
      </c>
      <c r="O6" s="25">
        <v>192700</v>
      </c>
      <c r="P6" s="25">
        <v>230400</v>
      </c>
      <c r="Q6" s="25">
        <v>280700</v>
      </c>
      <c r="R6" s="25">
        <v>318600</v>
      </c>
      <c r="S6" s="25">
        <v>340600</v>
      </c>
    </row>
    <row r="7" spans="1:19" ht="18">
      <c r="A7" s="26" t="s">
        <v>67</v>
      </c>
      <c r="B7" s="27">
        <v>300</v>
      </c>
      <c r="C7" s="27">
        <v>700</v>
      </c>
      <c r="D7" s="27">
        <v>1100</v>
      </c>
      <c r="E7" s="27">
        <v>2300</v>
      </c>
      <c r="F7" s="24">
        <v>3400</v>
      </c>
      <c r="G7" s="24">
        <v>3700</v>
      </c>
      <c r="H7" s="24">
        <v>4000</v>
      </c>
      <c r="I7" s="24">
        <v>4400</v>
      </c>
      <c r="J7" s="24">
        <v>4400</v>
      </c>
      <c r="K7" s="28">
        <v>4800</v>
      </c>
      <c r="L7" s="28">
        <v>5100</v>
      </c>
      <c r="M7" s="25">
        <v>5100</v>
      </c>
      <c r="N7" s="28">
        <v>5300</v>
      </c>
      <c r="O7" s="25">
        <v>5500</v>
      </c>
      <c r="P7" s="25">
        <v>5700</v>
      </c>
      <c r="Q7" s="25">
        <v>6500</v>
      </c>
      <c r="R7" s="25">
        <v>6900</v>
      </c>
      <c r="S7" s="25">
        <v>7400</v>
      </c>
    </row>
    <row r="8" spans="1:19" ht="18">
      <c r="A8" s="26" t="s">
        <v>68</v>
      </c>
      <c r="B8" s="27">
        <v>2000</v>
      </c>
      <c r="C8" s="27">
        <v>3800</v>
      </c>
      <c r="D8" s="27">
        <v>9400</v>
      </c>
      <c r="E8" s="24">
        <v>23500</v>
      </c>
      <c r="F8" s="24">
        <v>32800</v>
      </c>
      <c r="G8" s="24">
        <v>34500</v>
      </c>
      <c r="H8" s="24">
        <v>36700</v>
      </c>
      <c r="I8" s="24">
        <v>37800</v>
      </c>
      <c r="J8" s="24">
        <v>40400</v>
      </c>
      <c r="K8" s="25">
        <v>43200</v>
      </c>
      <c r="L8" s="28">
        <v>43000</v>
      </c>
      <c r="M8" s="25">
        <v>44600</v>
      </c>
      <c r="N8" s="28">
        <v>45800</v>
      </c>
      <c r="O8" s="25">
        <v>49200</v>
      </c>
      <c r="P8" s="25">
        <v>53700</v>
      </c>
      <c r="Q8" s="25">
        <v>57800</v>
      </c>
      <c r="R8" s="25">
        <v>60100</v>
      </c>
      <c r="S8" s="25">
        <v>59400</v>
      </c>
    </row>
    <row r="9" spans="1:19" s="12" customFormat="1" ht="18" customHeight="1">
      <c r="A9" s="29" t="s">
        <v>69</v>
      </c>
      <c r="B9" s="27">
        <v>5500</v>
      </c>
      <c r="C9" s="27">
        <v>12300</v>
      </c>
      <c r="D9" s="27">
        <v>34000</v>
      </c>
      <c r="E9" s="27">
        <v>84900</v>
      </c>
      <c r="F9" s="24">
        <v>112500</v>
      </c>
      <c r="G9" s="24">
        <v>125500</v>
      </c>
      <c r="H9" s="24">
        <v>138700</v>
      </c>
      <c r="I9" s="24">
        <v>152900</v>
      </c>
      <c r="J9" s="24">
        <v>161100</v>
      </c>
      <c r="K9" s="28">
        <v>172600</v>
      </c>
      <c r="L9" s="28">
        <v>183500</v>
      </c>
      <c r="M9" s="25">
        <v>189100</v>
      </c>
      <c r="N9" s="28">
        <v>186000</v>
      </c>
      <c r="O9" s="25">
        <v>186800</v>
      </c>
      <c r="P9" s="25">
        <v>189500</v>
      </c>
      <c r="Q9" s="25">
        <v>198400</v>
      </c>
      <c r="R9" s="25">
        <v>208400</v>
      </c>
      <c r="S9" s="25">
        <v>224200</v>
      </c>
    </row>
    <row r="10" spans="1:19" ht="18">
      <c r="A10" s="30" t="s">
        <v>70</v>
      </c>
      <c r="B10" s="31">
        <v>867</v>
      </c>
      <c r="C10" s="31">
        <v>1668</v>
      </c>
      <c r="D10" s="31">
        <v>2893</v>
      </c>
      <c r="E10" s="31">
        <v>6054</v>
      </c>
      <c r="F10" s="31">
        <v>7423</v>
      </c>
      <c r="G10" s="31">
        <v>7043</v>
      </c>
      <c r="H10" s="31">
        <v>7698</v>
      </c>
      <c r="I10" s="31">
        <v>8163</v>
      </c>
      <c r="J10" s="31">
        <v>8630</v>
      </c>
      <c r="K10" s="31">
        <v>8625</v>
      </c>
      <c r="L10" s="31">
        <v>7607</v>
      </c>
      <c r="M10" s="31">
        <v>8278</v>
      </c>
      <c r="N10" s="31">
        <v>7415.081</v>
      </c>
      <c r="O10" s="31">
        <v>7478.091</v>
      </c>
      <c r="P10" s="25">
        <v>7826.017</v>
      </c>
      <c r="Q10" s="25">
        <v>8483.598</v>
      </c>
      <c r="R10" s="25">
        <v>8773.558</v>
      </c>
      <c r="S10" s="25">
        <v>8915.67</v>
      </c>
    </row>
    <row r="11" spans="1:19" ht="18">
      <c r="A11" s="30" t="s">
        <v>71</v>
      </c>
      <c r="B11" s="31">
        <v>119</v>
      </c>
      <c r="C11" s="31">
        <v>222</v>
      </c>
      <c r="D11" s="31">
        <v>370</v>
      </c>
      <c r="E11" s="31">
        <v>638</v>
      </c>
      <c r="F11" s="31">
        <v>823</v>
      </c>
      <c r="G11" s="31">
        <v>823</v>
      </c>
      <c r="H11" s="31">
        <v>893</v>
      </c>
      <c r="I11" s="31">
        <v>865</v>
      </c>
      <c r="J11" s="31">
        <v>917</v>
      </c>
      <c r="K11" s="31">
        <v>904</v>
      </c>
      <c r="L11" s="31">
        <v>745</v>
      </c>
      <c r="M11" s="31">
        <v>849</v>
      </c>
      <c r="N11" s="31">
        <v>954.4</v>
      </c>
      <c r="O11" s="31">
        <v>1077.66</v>
      </c>
      <c r="P11" s="25">
        <v>1194.063</v>
      </c>
      <c r="Q11" s="25">
        <v>1223.429</v>
      </c>
      <c r="R11" s="25">
        <v>1226.274</v>
      </c>
      <c r="S11" s="25">
        <v>1220.339</v>
      </c>
    </row>
    <row r="12" spans="1:19" ht="18">
      <c r="A12" s="32" t="s">
        <v>72</v>
      </c>
      <c r="B12" s="27">
        <v>600</v>
      </c>
      <c r="C12" s="27">
        <v>1200</v>
      </c>
      <c r="D12" s="27">
        <v>1900</v>
      </c>
      <c r="E12" s="27">
        <v>2600</v>
      </c>
      <c r="F12" s="24">
        <v>2800</v>
      </c>
      <c r="G12" s="24">
        <v>3000</v>
      </c>
      <c r="H12" s="24">
        <v>3200</v>
      </c>
      <c r="I12" s="24">
        <v>3300</v>
      </c>
      <c r="J12" s="24">
        <v>3500</v>
      </c>
      <c r="K12" s="25">
        <v>3300</v>
      </c>
      <c r="L12" s="28">
        <v>3100</v>
      </c>
      <c r="M12" s="25">
        <v>3200</v>
      </c>
      <c r="N12" s="28">
        <v>3300</v>
      </c>
      <c r="O12" s="25">
        <v>3500</v>
      </c>
      <c r="P12" s="33">
        <v>3600</v>
      </c>
      <c r="Q12" s="33">
        <v>3900</v>
      </c>
      <c r="R12" s="33">
        <v>4200</v>
      </c>
      <c r="S12" s="33">
        <v>4500</v>
      </c>
    </row>
    <row r="13" spans="1:19" s="3" customFormat="1" ht="16.5">
      <c r="A13" s="34" t="s">
        <v>33</v>
      </c>
      <c r="B13" s="35"/>
      <c r="C13" s="35"/>
      <c r="D13" s="35"/>
      <c r="E13" s="35"/>
      <c r="F13" s="35"/>
      <c r="G13" s="35"/>
      <c r="H13" s="35"/>
      <c r="I13" s="35"/>
      <c r="J13" s="35"/>
      <c r="K13" s="35"/>
      <c r="L13" s="35"/>
      <c r="M13" s="35" t="s">
        <v>11</v>
      </c>
      <c r="N13" s="36"/>
      <c r="O13" s="36"/>
      <c r="P13" s="36"/>
      <c r="Q13" s="36"/>
      <c r="R13" s="36"/>
      <c r="S13" s="36"/>
    </row>
    <row r="14" spans="1:18" s="3" customFormat="1" ht="16.5">
      <c r="A14" s="23" t="s">
        <v>4</v>
      </c>
      <c r="B14" s="23"/>
      <c r="C14" s="23"/>
      <c r="D14" s="23"/>
      <c r="E14" s="23"/>
      <c r="F14" s="37"/>
      <c r="G14" s="23"/>
      <c r="H14" s="23"/>
      <c r="I14" s="23"/>
      <c r="J14" s="23"/>
      <c r="K14" s="38"/>
      <c r="L14" s="38"/>
      <c r="M14" s="38" t="s">
        <v>11</v>
      </c>
      <c r="N14" s="39"/>
      <c r="O14" s="39"/>
      <c r="P14" s="39"/>
      <c r="Q14" s="39"/>
      <c r="R14" s="39"/>
    </row>
    <row r="15" spans="1:19" s="8" customFormat="1" ht="18">
      <c r="A15" s="40" t="s">
        <v>73</v>
      </c>
      <c r="B15" s="41">
        <f>62245422-574032</f>
        <v>61671390</v>
      </c>
      <c r="C15" s="41">
        <f>92067655-2824098</f>
        <v>89243557</v>
      </c>
      <c r="D15" s="41">
        <f>127294783-5693940</f>
        <v>121600843</v>
      </c>
      <c r="E15" s="41">
        <f>137959958-4259462</f>
        <v>133700496</v>
      </c>
      <c r="F15" s="41">
        <f>131640024-3756555</f>
        <v>127883469</v>
      </c>
      <c r="G15" s="41">
        <f>132283966-3897191</f>
        <v>128386775</v>
      </c>
      <c r="H15" s="42">
        <f>133599578-3871237</f>
        <v>129728341</v>
      </c>
      <c r="I15" s="41">
        <f>133575077-3826373</f>
        <v>129748704</v>
      </c>
      <c r="J15" s="41">
        <f>135717988-3879450</f>
        <v>131838538</v>
      </c>
      <c r="K15" s="41">
        <f>136584477-4152433</f>
        <v>132432044</v>
      </c>
      <c r="L15" s="41">
        <f>137967488-4346068</f>
        <v>133621420</v>
      </c>
      <c r="M15" s="25">
        <f>142536523-4903056</f>
        <v>137633467</v>
      </c>
      <c r="N15" s="25">
        <f>135920677</f>
        <v>135920677</v>
      </c>
      <c r="O15" s="25">
        <f>135669897</f>
        <v>135669897</v>
      </c>
      <c r="P15" s="25">
        <v>136430651</v>
      </c>
      <c r="Q15" s="25">
        <v>136568083</v>
      </c>
      <c r="R15" s="25">
        <v>135399945</v>
      </c>
      <c r="S15" s="25">
        <v>135932930</v>
      </c>
    </row>
    <row r="16" spans="1:19" s="8" customFormat="1" ht="18">
      <c r="A16" s="40" t="s">
        <v>74</v>
      </c>
      <c r="B16" s="31" t="s">
        <v>36</v>
      </c>
      <c r="C16" s="41">
        <v>14210591</v>
      </c>
      <c r="D16" s="41">
        <v>27875934</v>
      </c>
      <c r="E16" s="41">
        <v>48274555</v>
      </c>
      <c r="F16" s="41">
        <v>62903589</v>
      </c>
      <c r="G16" s="41">
        <v>65738322</v>
      </c>
      <c r="H16" s="42">
        <v>68933798</v>
      </c>
      <c r="I16" s="41">
        <v>70224082</v>
      </c>
      <c r="J16" s="41">
        <v>71330205</v>
      </c>
      <c r="K16" s="41">
        <v>75356376</v>
      </c>
      <c r="L16" s="41">
        <v>79084979</v>
      </c>
      <c r="M16" s="25">
        <v>84187636</v>
      </c>
      <c r="N16" s="25">
        <v>85011305</v>
      </c>
      <c r="O16" s="25">
        <v>87186663</v>
      </c>
      <c r="P16" s="25">
        <v>91845327</v>
      </c>
      <c r="Q16" s="25">
        <v>95336839</v>
      </c>
      <c r="R16" s="25">
        <v>99124775</v>
      </c>
      <c r="S16" s="25">
        <v>101469615</v>
      </c>
    </row>
    <row r="17" spans="1:19" s="8" customFormat="1" ht="18">
      <c r="A17" s="40" t="s">
        <v>75</v>
      </c>
      <c r="B17" s="41">
        <v>574032</v>
      </c>
      <c r="C17" s="41">
        <v>2824098</v>
      </c>
      <c r="D17" s="41">
        <v>5693940</v>
      </c>
      <c r="E17" s="41">
        <v>4259462</v>
      </c>
      <c r="F17" s="41">
        <v>3756555</v>
      </c>
      <c r="G17" s="41">
        <v>3897191</v>
      </c>
      <c r="H17" s="42">
        <v>3871237</v>
      </c>
      <c r="I17" s="41">
        <v>3826373</v>
      </c>
      <c r="J17" s="41">
        <v>3879450</v>
      </c>
      <c r="K17" s="41">
        <v>4152433</v>
      </c>
      <c r="L17" s="41">
        <v>4346068</v>
      </c>
      <c r="M17" s="25">
        <v>4903056</v>
      </c>
      <c r="N17" s="25">
        <v>5004156</v>
      </c>
      <c r="O17" s="25">
        <v>5370035</v>
      </c>
      <c r="P17" s="25">
        <v>5767934</v>
      </c>
      <c r="Q17" s="25">
        <v>6227146</v>
      </c>
      <c r="R17" s="25">
        <v>6686147</v>
      </c>
      <c r="S17" s="25">
        <v>7138476</v>
      </c>
    </row>
    <row r="18" spans="1:19" ht="18">
      <c r="A18" s="43" t="s">
        <v>76</v>
      </c>
      <c r="B18" s="94">
        <v>87252563</v>
      </c>
      <c r="C18" s="94">
        <v>111542787</v>
      </c>
      <c r="D18" s="94">
        <v>145295036</v>
      </c>
      <c r="E18" s="94">
        <v>167015250</v>
      </c>
      <c r="F18" s="94">
        <v>175403465</v>
      </c>
      <c r="G18" s="94">
        <v>176628482</v>
      </c>
      <c r="H18" s="94">
        <v>179539340</v>
      </c>
      <c r="I18" s="94">
        <v>182709204</v>
      </c>
      <c r="J18" s="94">
        <v>184860969</v>
      </c>
      <c r="K18" s="94">
        <v>187170420</v>
      </c>
      <c r="L18" s="94">
        <v>190625023</v>
      </c>
      <c r="M18" s="92">
        <v>191275719</v>
      </c>
      <c r="N18" s="92">
        <v>194295633</v>
      </c>
      <c r="O18" s="92">
        <v>196165667</v>
      </c>
      <c r="P18" s="92">
        <v>198888912</v>
      </c>
      <c r="Q18" s="92">
        <v>200665267</v>
      </c>
      <c r="R18" s="92">
        <v>202810438</v>
      </c>
      <c r="S18" s="92">
        <v>205741845</v>
      </c>
    </row>
    <row r="19" spans="1:18" ht="18">
      <c r="A19" s="23" t="s">
        <v>77</v>
      </c>
      <c r="B19" s="44"/>
      <c r="C19" s="44"/>
      <c r="D19" s="44"/>
      <c r="E19" s="44"/>
      <c r="F19" s="44"/>
      <c r="G19" s="44"/>
      <c r="H19" s="44"/>
      <c r="I19" s="44"/>
      <c r="J19" s="44"/>
      <c r="K19" s="39"/>
      <c r="L19" s="39"/>
      <c r="M19" s="39" t="s">
        <v>11</v>
      </c>
      <c r="N19" s="39"/>
      <c r="O19" s="39"/>
      <c r="P19" s="39"/>
      <c r="Q19" s="39"/>
      <c r="R19" s="39"/>
    </row>
    <row r="20" spans="1:19" ht="16.5">
      <c r="A20" s="45" t="s">
        <v>37</v>
      </c>
      <c r="B20" s="44">
        <v>120700</v>
      </c>
      <c r="C20" s="44">
        <v>106400</v>
      </c>
      <c r="D20" s="44">
        <v>52500</v>
      </c>
      <c r="E20" s="44">
        <v>32400</v>
      </c>
      <c r="F20" s="44">
        <v>30800</v>
      </c>
      <c r="G20" s="44">
        <v>30700</v>
      </c>
      <c r="H20" s="44">
        <v>30500</v>
      </c>
      <c r="I20" s="44">
        <v>30600</v>
      </c>
      <c r="J20" s="44">
        <v>31200</v>
      </c>
      <c r="K20" s="39">
        <v>31600</v>
      </c>
      <c r="L20" s="46">
        <v>31900</v>
      </c>
      <c r="M20" s="39">
        <v>31800</v>
      </c>
      <c r="N20" s="39">
        <v>30800</v>
      </c>
      <c r="O20" s="28" t="s">
        <v>1</v>
      </c>
      <c r="P20" s="28" t="s">
        <v>1</v>
      </c>
      <c r="Q20" s="28" t="s">
        <v>1</v>
      </c>
      <c r="R20" s="28" t="s">
        <v>1</v>
      </c>
      <c r="S20" s="28" t="s">
        <v>1</v>
      </c>
    </row>
    <row r="21" spans="1:19" ht="16.5">
      <c r="A21" s="45" t="s">
        <v>38</v>
      </c>
      <c r="B21" s="44">
        <v>1267200</v>
      </c>
      <c r="C21" s="44">
        <v>1617400</v>
      </c>
      <c r="D21" s="44">
        <v>1688500</v>
      </c>
      <c r="E21" s="44">
        <v>2063100</v>
      </c>
      <c r="F21" s="44">
        <v>2116200</v>
      </c>
      <c r="G21" s="44">
        <v>2189600</v>
      </c>
      <c r="H21" s="44">
        <v>2266700</v>
      </c>
      <c r="I21" s="44">
        <v>2310800</v>
      </c>
      <c r="J21" s="44">
        <v>2332300</v>
      </c>
      <c r="K21" s="39">
        <v>2368100</v>
      </c>
      <c r="L21" s="46">
        <v>2409600</v>
      </c>
      <c r="M21" s="39">
        <v>2424800</v>
      </c>
      <c r="N21" s="39">
        <v>2432200</v>
      </c>
      <c r="O21" s="28" t="s">
        <v>1</v>
      </c>
      <c r="P21" s="28" t="s">
        <v>1</v>
      </c>
      <c r="Q21" s="28" t="s">
        <v>1</v>
      </c>
      <c r="R21" s="28" t="s">
        <v>1</v>
      </c>
      <c r="S21" s="28" t="s">
        <v>1</v>
      </c>
    </row>
    <row r="22" spans="1:19" ht="16.5">
      <c r="A22" s="45" t="s">
        <v>39</v>
      </c>
      <c r="B22" s="44" t="s">
        <v>1</v>
      </c>
      <c r="C22" s="44" t="s">
        <v>1</v>
      </c>
      <c r="D22" s="44">
        <v>434300</v>
      </c>
      <c r="E22" s="44">
        <v>456000</v>
      </c>
      <c r="F22" s="44">
        <v>471400</v>
      </c>
      <c r="G22" s="44">
        <v>492100</v>
      </c>
      <c r="H22" s="44">
        <v>502800</v>
      </c>
      <c r="I22" s="44">
        <v>513000</v>
      </c>
      <c r="J22" s="44">
        <v>516600</v>
      </c>
      <c r="K22" s="39">
        <v>523700</v>
      </c>
      <c r="L22" s="46">
        <v>516800</v>
      </c>
      <c r="M22" s="39">
        <v>502100</v>
      </c>
      <c r="N22" s="39">
        <v>498000</v>
      </c>
      <c r="O22" s="28" t="s">
        <v>1</v>
      </c>
      <c r="P22" s="28" t="s">
        <v>1</v>
      </c>
      <c r="Q22" s="28" t="s">
        <v>1</v>
      </c>
      <c r="R22" s="28" t="s">
        <v>1</v>
      </c>
      <c r="S22" s="28" t="s">
        <v>1</v>
      </c>
    </row>
    <row r="23" spans="1:19" ht="16.5">
      <c r="A23" s="45" t="s">
        <v>40</v>
      </c>
      <c r="B23" s="44" t="s">
        <v>1</v>
      </c>
      <c r="C23" s="44" t="s">
        <v>1</v>
      </c>
      <c r="D23" s="44">
        <v>570900</v>
      </c>
      <c r="E23" s="44">
        <v>913700</v>
      </c>
      <c r="F23" s="44">
        <v>968300</v>
      </c>
      <c r="G23" s="44">
        <v>1020100</v>
      </c>
      <c r="H23" s="44">
        <v>1080000</v>
      </c>
      <c r="I23" s="44">
        <v>1119600</v>
      </c>
      <c r="J23" s="44">
        <v>1145200</v>
      </c>
      <c r="K23" s="39">
        <v>1196400</v>
      </c>
      <c r="L23" s="46">
        <v>1234200</v>
      </c>
      <c r="M23" s="39">
        <v>1257200</v>
      </c>
      <c r="N23" s="39">
        <v>1263200</v>
      </c>
      <c r="O23" s="28" t="s">
        <v>1</v>
      </c>
      <c r="P23" s="28" t="s">
        <v>1</v>
      </c>
      <c r="Q23" s="28" t="s">
        <v>1</v>
      </c>
      <c r="R23" s="28" t="s">
        <v>1</v>
      </c>
      <c r="S23" s="28" t="s">
        <v>1</v>
      </c>
    </row>
    <row r="24" spans="1:18" ht="18">
      <c r="A24" s="23" t="s">
        <v>78</v>
      </c>
      <c r="B24" s="44"/>
      <c r="C24" s="44"/>
      <c r="D24" s="44"/>
      <c r="E24" s="44"/>
      <c r="F24" s="44"/>
      <c r="G24" s="44"/>
      <c r="H24" s="44"/>
      <c r="I24" s="44"/>
      <c r="J24" s="44"/>
      <c r="K24" s="39"/>
      <c r="L24" s="46"/>
      <c r="M24" s="39"/>
      <c r="N24" s="39"/>
      <c r="O24" s="39"/>
      <c r="P24" s="39"/>
      <c r="Q24" s="39"/>
      <c r="R24" s="39"/>
    </row>
    <row r="25" spans="1:19" ht="18">
      <c r="A25" s="45" t="s">
        <v>106</v>
      </c>
      <c r="B25" s="44" t="s">
        <v>1</v>
      </c>
      <c r="C25" s="44" t="s">
        <v>1</v>
      </c>
      <c r="D25" s="44" t="s">
        <v>1</v>
      </c>
      <c r="E25" s="44">
        <v>33600</v>
      </c>
      <c r="F25" s="44">
        <v>31600</v>
      </c>
      <c r="G25" s="44">
        <v>31600</v>
      </c>
      <c r="H25" s="44">
        <v>31400</v>
      </c>
      <c r="I25" s="44">
        <v>31600</v>
      </c>
      <c r="J25" s="44">
        <v>32300</v>
      </c>
      <c r="K25" s="39">
        <v>32700</v>
      </c>
      <c r="L25" s="46">
        <v>33100</v>
      </c>
      <c r="M25" s="39">
        <v>33100</v>
      </c>
      <c r="N25" s="39">
        <v>31800</v>
      </c>
      <c r="O25" s="39">
        <v>31400</v>
      </c>
      <c r="P25" s="39">
        <v>30600</v>
      </c>
      <c r="Q25" s="39">
        <v>30300</v>
      </c>
      <c r="R25" s="39">
        <v>30600</v>
      </c>
      <c r="S25" s="28" t="s">
        <v>92</v>
      </c>
    </row>
    <row r="26" spans="1:19" ht="16.5">
      <c r="A26" s="45" t="s">
        <v>43</v>
      </c>
      <c r="B26" s="44" t="s">
        <v>1</v>
      </c>
      <c r="C26" s="44" t="s">
        <v>1</v>
      </c>
      <c r="D26" s="44" t="s">
        <v>1</v>
      </c>
      <c r="E26" s="44">
        <v>309400</v>
      </c>
      <c r="F26" s="44">
        <v>319900</v>
      </c>
      <c r="G26" s="44">
        <v>334600</v>
      </c>
      <c r="H26" s="44">
        <v>342500</v>
      </c>
      <c r="I26" s="44">
        <v>350200</v>
      </c>
      <c r="J26" s="44">
        <v>353600</v>
      </c>
      <c r="K26" s="39">
        <v>359500</v>
      </c>
      <c r="L26" s="46">
        <v>355700</v>
      </c>
      <c r="M26" s="39">
        <v>347300</v>
      </c>
      <c r="N26" s="39">
        <v>345600</v>
      </c>
      <c r="O26" s="39">
        <v>342100</v>
      </c>
      <c r="P26" s="39">
        <v>340700</v>
      </c>
      <c r="Q26" s="39">
        <v>344200</v>
      </c>
      <c r="R26" s="39">
        <v>349200</v>
      </c>
      <c r="S26" s="39">
        <v>342010</v>
      </c>
    </row>
    <row r="27" spans="1:19" ht="16.5">
      <c r="A27" s="45" t="s">
        <v>46</v>
      </c>
      <c r="B27" s="44" t="s">
        <v>1</v>
      </c>
      <c r="C27" s="44" t="s">
        <v>1</v>
      </c>
      <c r="D27" s="44" t="s">
        <v>1</v>
      </c>
      <c r="E27" s="44">
        <v>1494400</v>
      </c>
      <c r="F27" s="44">
        <v>1564700</v>
      </c>
      <c r="G27" s="44">
        <v>1627100</v>
      </c>
      <c r="H27" s="44">
        <v>1685600</v>
      </c>
      <c r="I27" s="44">
        <v>1723400</v>
      </c>
      <c r="J27" s="44">
        <v>1740900</v>
      </c>
      <c r="K27" s="39">
        <v>1796600</v>
      </c>
      <c r="L27" s="46">
        <v>1846900</v>
      </c>
      <c r="M27" s="39">
        <v>1854600</v>
      </c>
      <c r="N27" s="39">
        <v>1879400</v>
      </c>
      <c r="O27" s="39">
        <v>1882900</v>
      </c>
      <c r="P27" s="39">
        <v>1902300</v>
      </c>
      <c r="Q27" s="39">
        <v>1918600</v>
      </c>
      <c r="R27" s="39">
        <v>1907900</v>
      </c>
      <c r="S27" s="39">
        <v>1887020</v>
      </c>
    </row>
    <row r="28" spans="1:19" ht="16.5">
      <c r="A28" s="45" t="s">
        <v>44</v>
      </c>
      <c r="B28" s="44" t="s">
        <v>1</v>
      </c>
      <c r="C28" s="44" t="s">
        <v>1</v>
      </c>
      <c r="D28" s="44" t="s">
        <v>1</v>
      </c>
      <c r="E28" s="44">
        <v>910200</v>
      </c>
      <c r="F28" s="44">
        <v>902300</v>
      </c>
      <c r="G28" s="44">
        <v>922300</v>
      </c>
      <c r="H28" s="44">
        <v>946400</v>
      </c>
      <c r="I28" s="44">
        <v>956200</v>
      </c>
      <c r="J28" s="44">
        <v>961300</v>
      </c>
      <c r="K28" s="39">
        <v>943500</v>
      </c>
      <c r="L28" s="46">
        <v>935700</v>
      </c>
      <c r="M28" s="39">
        <v>925300</v>
      </c>
      <c r="N28" s="39">
        <v>895900</v>
      </c>
      <c r="O28" s="39">
        <v>882000</v>
      </c>
      <c r="P28" s="39">
        <v>875600</v>
      </c>
      <c r="Q28" s="39">
        <v>871100</v>
      </c>
      <c r="R28" s="39">
        <v>861000</v>
      </c>
      <c r="S28" s="39">
        <v>855480</v>
      </c>
    </row>
    <row r="29" spans="1:19" ht="18">
      <c r="A29" s="45" t="s">
        <v>107</v>
      </c>
      <c r="B29" s="44" t="s">
        <v>1</v>
      </c>
      <c r="C29" s="44" t="s">
        <v>1</v>
      </c>
      <c r="D29" s="44" t="s">
        <v>1</v>
      </c>
      <c r="E29" s="44">
        <v>67600</v>
      </c>
      <c r="F29" s="44">
        <v>71100</v>
      </c>
      <c r="G29" s="44">
        <v>74800</v>
      </c>
      <c r="H29" s="44">
        <v>78400</v>
      </c>
      <c r="I29" s="44">
        <v>81800</v>
      </c>
      <c r="J29" s="44">
        <v>84700</v>
      </c>
      <c r="K29" s="39">
        <v>88900</v>
      </c>
      <c r="L29" s="46">
        <v>92800</v>
      </c>
      <c r="M29" s="39">
        <v>95500</v>
      </c>
      <c r="N29" s="39">
        <v>95900</v>
      </c>
      <c r="O29" s="39">
        <v>99600</v>
      </c>
      <c r="P29" s="39">
        <v>101800</v>
      </c>
      <c r="Q29" s="39">
        <v>103400</v>
      </c>
      <c r="R29" s="39">
        <v>104800</v>
      </c>
      <c r="S29" s="98" t="s">
        <v>92</v>
      </c>
    </row>
    <row r="30" spans="1:19" ht="16.5">
      <c r="A30" s="47" t="s">
        <v>45</v>
      </c>
      <c r="B30" s="48" t="s">
        <v>1</v>
      </c>
      <c r="C30" s="48" t="s">
        <v>1</v>
      </c>
      <c r="D30" s="48" t="s">
        <v>1</v>
      </c>
      <c r="E30" s="48">
        <v>659400</v>
      </c>
      <c r="F30" s="48">
        <v>701300</v>
      </c>
      <c r="G30" s="48">
        <v>737900</v>
      </c>
      <c r="H30" s="48">
        <v>781400</v>
      </c>
      <c r="I30" s="48">
        <v>810500</v>
      </c>
      <c r="J30" s="48">
        <v>828300</v>
      </c>
      <c r="K30" s="49">
        <v>864200</v>
      </c>
      <c r="L30" s="50">
        <v>888100</v>
      </c>
      <c r="M30" s="49">
        <v>903900</v>
      </c>
      <c r="N30" s="49">
        <v>899600</v>
      </c>
      <c r="O30" s="49">
        <v>894200</v>
      </c>
      <c r="P30" s="49">
        <v>890600</v>
      </c>
      <c r="Q30" s="49">
        <v>886100</v>
      </c>
      <c r="R30" s="49">
        <v>887400</v>
      </c>
      <c r="S30" s="49">
        <v>871800</v>
      </c>
    </row>
    <row r="31" spans="1:19" s="3" customFormat="1" ht="16.5">
      <c r="A31" s="51" t="s">
        <v>34</v>
      </c>
      <c r="B31" s="52"/>
      <c r="C31" s="52"/>
      <c r="D31" s="52"/>
      <c r="E31" s="52"/>
      <c r="F31" s="52"/>
      <c r="G31" s="52"/>
      <c r="H31" s="52"/>
      <c r="I31" s="52"/>
      <c r="J31" s="52"/>
      <c r="K31" s="52"/>
      <c r="L31" s="52"/>
      <c r="M31" s="52" t="s">
        <v>11</v>
      </c>
      <c r="N31" s="53"/>
      <c r="O31" s="53"/>
      <c r="P31" s="53"/>
      <c r="Q31" s="53"/>
      <c r="R31" s="53"/>
      <c r="S31" s="53"/>
    </row>
    <row r="32" spans="1:20" s="3" customFormat="1" ht="16.5">
      <c r="A32" s="23" t="s">
        <v>49</v>
      </c>
      <c r="B32" s="90">
        <f>SUM(B33,B41,B49)</f>
        <v>587012</v>
      </c>
      <c r="C32" s="90">
        <f aca="true" t="shared" si="1" ref="C32:O32">SUM(C33,C41,C49)</f>
        <v>1042965</v>
      </c>
      <c r="D32" s="90">
        <f t="shared" si="1"/>
        <v>1412745</v>
      </c>
      <c r="E32" s="90">
        <f t="shared" si="1"/>
        <v>1992392</v>
      </c>
      <c r="F32" s="90">
        <f t="shared" si="1"/>
        <v>2276275</v>
      </c>
      <c r="G32" s="90">
        <f t="shared" si="1"/>
        <v>2238120</v>
      </c>
      <c r="H32" s="90">
        <f t="shared" si="1"/>
        <v>2294701</v>
      </c>
      <c r="I32" s="90">
        <f t="shared" si="1"/>
        <v>2363376</v>
      </c>
      <c r="J32" s="90">
        <f t="shared" si="1"/>
        <v>2428135</v>
      </c>
      <c r="K32" s="90">
        <f t="shared" si="1"/>
        <v>2480706</v>
      </c>
      <c r="L32" s="90">
        <f t="shared" si="1"/>
        <v>2533815</v>
      </c>
      <c r="M32" s="90">
        <f t="shared" si="1"/>
        <v>2581178</v>
      </c>
      <c r="N32" s="90">
        <f t="shared" si="1"/>
        <v>2634060</v>
      </c>
      <c r="O32" s="90">
        <f t="shared" si="1"/>
        <v>2665750</v>
      </c>
      <c r="P32" s="90">
        <f>SUM(P33,P41,P49)</f>
        <v>2737177</v>
      </c>
      <c r="Q32" s="38">
        <f>SUM(Q33,Q41,Q49)</f>
        <v>2759927</v>
      </c>
      <c r="R32" s="38">
        <f>SUM(R33,R41,R49)</f>
        <v>2785074</v>
      </c>
      <c r="S32" s="38">
        <f>SUM(S33,S41,S49)</f>
        <v>2795883</v>
      </c>
      <c r="T32" s="82"/>
    </row>
    <row r="33" spans="1:19" s="3" customFormat="1" ht="18">
      <c r="A33" s="54" t="s">
        <v>79</v>
      </c>
      <c r="B33" s="60">
        <f>B34+B38</f>
        <v>587012</v>
      </c>
      <c r="C33" s="60">
        <f>C34+C38</f>
        <v>919679</v>
      </c>
      <c r="D33" s="60">
        <f>D34+D38</f>
        <v>1121810</v>
      </c>
      <c r="E33" s="60">
        <f>E34+E38</f>
        <v>1417822</v>
      </c>
      <c r="F33" s="31">
        <f>F34+F38</f>
        <v>1501402</v>
      </c>
      <c r="G33" s="31">
        <v>1438294</v>
      </c>
      <c r="H33" s="55">
        <v>1468854</v>
      </c>
      <c r="I33" s="31">
        <v>1502556</v>
      </c>
      <c r="J33" s="31">
        <v>1549577</v>
      </c>
      <c r="K33" s="31">
        <v>1569100</v>
      </c>
      <c r="L33" s="31">
        <v>1600287</v>
      </c>
      <c r="M33" s="55">
        <v>1628332</v>
      </c>
      <c r="N33" s="25">
        <v>1658474</v>
      </c>
      <c r="O33" s="25">
        <v>1672079</v>
      </c>
      <c r="P33" s="25">
        <v>1699890</v>
      </c>
      <c r="Q33" s="39">
        <v>1708421</v>
      </c>
      <c r="R33" s="39">
        <v>1690534</v>
      </c>
      <c r="S33" s="39">
        <v>1670994</v>
      </c>
    </row>
    <row r="34" spans="1:19" ht="16.5">
      <c r="A34" s="30" t="s">
        <v>35</v>
      </c>
      <c r="B34" s="60">
        <f>SUM(B35:B37)</f>
        <v>313623</v>
      </c>
      <c r="C34" s="60">
        <f>SUM(C35:C37)</f>
        <v>424088</v>
      </c>
      <c r="D34" s="60">
        <f aca="true" t="shared" si="2" ref="D34:S34">SUM(D35:D37)</f>
        <v>450659</v>
      </c>
      <c r="E34" s="60">
        <f t="shared" si="2"/>
        <v>547910</v>
      </c>
      <c r="F34" s="31">
        <f t="shared" si="2"/>
        <v>526763</v>
      </c>
      <c r="G34" s="31">
        <f t="shared" si="2"/>
        <v>523834</v>
      </c>
      <c r="H34" s="31">
        <f t="shared" si="2"/>
        <v>535951</v>
      </c>
      <c r="I34" s="31">
        <f t="shared" si="2"/>
        <v>551080</v>
      </c>
      <c r="J34" s="31">
        <f t="shared" si="2"/>
        <v>574979</v>
      </c>
      <c r="K34" s="31">
        <f t="shared" si="2"/>
        <v>584765</v>
      </c>
      <c r="L34" s="31">
        <f t="shared" si="2"/>
        <v>593391</v>
      </c>
      <c r="M34" s="31">
        <f t="shared" si="2"/>
        <v>604677</v>
      </c>
      <c r="N34" s="31">
        <f t="shared" si="2"/>
        <v>608939</v>
      </c>
      <c r="O34" s="31">
        <f t="shared" si="2"/>
        <v>580060</v>
      </c>
      <c r="P34" s="31">
        <f t="shared" si="2"/>
        <v>564509</v>
      </c>
      <c r="Q34" s="31">
        <f t="shared" si="2"/>
        <v>543179</v>
      </c>
      <c r="R34" s="31">
        <f t="shared" si="2"/>
        <v>537608</v>
      </c>
      <c r="S34" s="31">
        <f t="shared" si="2"/>
        <v>529790</v>
      </c>
    </row>
    <row r="35" spans="1:19" ht="16.5">
      <c r="A35" s="56" t="s">
        <v>7</v>
      </c>
      <c r="B35" s="31" t="s">
        <v>1</v>
      </c>
      <c r="C35" s="60">
        <v>62342</v>
      </c>
      <c r="D35" s="60">
        <v>89488</v>
      </c>
      <c r="E35" s="60">
        <v>117519</v>
      </c>
      <c r="F35" s="31">
        <v>119535</v>
      </c>
      <c r="G35" s="31">
        <v>114933</v>
      </c>
      <c r="H35" s="55">
        <v>119268</v>
      </c>
      <c r="I35" s="31">
        <v>120045</v>
      </c>
      <c r="J35" s="31">
        <v>127335</v>
      </c>
      <c r="K35" s="31">
        <v>130856</v>
      </c>
      <c r="L35" s="31">
        <v>134466</v>
      </c>
      <c r="M35" s="55">
        <v>135966</v>
      </c>
      <c r="N35" s="25">
        <v>138819</v>
      </c>
      <c r="O35" s="25">
        <v>132101</v>
      </c>
      <c r="P35" s="25">
        <v>129415</v>
      </c>
      <c r="Q35" s="39">
        <v>122789</v>
      </c>
      <c r="R35" s="39">
        <v>123847</v>
      </c>
      <c r="S35" s="39">
        <v>122183</v>
      </c>
    </row>
    <row r="36" spans="1:19" ht="16.5">
      <c r="A36" s="56" t="s">
        <v>5</v>
      </c>
      <c r="B36" s="60">
        <v>233452</v>
      </c>
      <c r="C36" s="60">
        <v>182213</v>
      </c>
      <c r="D36" s="60">
        <v>180857</v>
      </c>
      <c r="E36" s="60">
        <v>211066</v>
      </c>
      <c r="F36" s="31">
        <v>212418</v>
      </c>
      <c r="G36" s="31">
        <v>210553</v>
      </c>
      <c r="H36" s="55">
        <v>216074</v>
      </c>
      <c r="I36" s="31">
        <v>220180</v>
      </c>
      <c r="J36" s="31">
        <v>228847</v>
      </c>
      <c r="K36" s="31">
        <v>231117</v>
      </c>
      <c r="L36" s="31">
        <v>234743</v>
      </c>
      <c r="M36" s="55">
        <v>236337</v>
      </c>
      <c r="N36" s="25">
        <v>238009</v>
      </c>
      <c r="O36" s="25">
        <v>225437</v>
      </c>
      <c r="P36" s="25">
        <v>217495</v>
      </c>
      <c r="Q36" s="39">
        <v>210331</v>
      </c>
      <c r="R36" s="39">
        <v>207029</v>
      </c>
      <c r="S36" s="39">
        <v>204123</v>
      </c>
    </row>
    <row r="37" spans="1:19" ht="16.5">
      <c r="A37" s="56" t="s">
        <v>3</v>
      </c>
      <c r="B37" s="60">
        <v>80171</v>
      </c>
      <c r="C37" s="60">
        <v>179533</v>
      </c>
      <c r="D37" s="60">
        <v>180314</v>
      </c>
      <c r="E37" s="60">
        <v>219325</v>
      </c>
      <c r="F37" s="31">
        <v>194810</v>
      </c>
      <c r="G37" s="31">
        <v>198348</v>
      </c>
      <c r="H37" s="55">
        <v>200609</v>
      </c>
      <c r="I37" s="31">
        <v>210855</v>
      </c>
      <c r="J37" s="31">
        <v>218797</v>
      </c>
      <c r="K37" s="31">
        <v>222792</v>
      </c>
      <c r="L37" s="31">
        <v>224182</v>
      </c>
      <c r="M37" s="55">
        <v>232374</v>
      </c>
      <c r="N37" s="25">
        <v>232111</v>
      </c>
      <c r="O37" s="25">
        <v>222522</v>
      </c>
      <c r="P37" s="25">
        <v>217599</v>
      </c>
      <c r="Q37" s="39">
        <v>210059</v>
      </c>
      <c r="R37" s="39">
        <v>206732</v>
      </c>
      <c r="S37" s="39">
        <v>203484</v>
      </c>
    </row>
    <row r="38" spans="1:20" ht="18">
      <c r="A38" s="57" t="s">
        <v>80</v>
      </c>
      <c r="B38" s="60">
        <v>273389</v>
      </c>
      <c r="C38" s="60">
        <f>C39+C40</f>
        <v>495591</v>
      </c>
      <c r="D38" s="60">
        <f aca="true" t="shared" si="3" ref="D38:S38">D39+D40</f>
        <v>671151</v>
      </c>
      <c r="E38" s="60">
        <f t="shared" si="3"/>
        <v>869912</v>
      </c>
      <c r="F38" s="39">
        <f t="shared" si="3"/>
        <v>974639</v>
      </c>
      <c r="G38" s="39">
        <f t="shared" si="3"/>
        <v>914460</v>
      </c>
      <c r="H38" s="39">
        <f t="shared" si="3"/>
        <v>932903</v>
      </c>
      <c r="I38" s="39">
        <f t="shared" si="3"/>
        <v>951476</v>
      </c>
      <c r="J38" s="39">
        <f t="shared" si="3"/>
        <v>974598</v>
      </c>
      <c r="K38" s="39">
        <f t="shared" si="3"/>
        <v>984335</v>
      </c>
      <c r="L38" s="39">
        <f t="shared" si="3"/>
        <v>1006896</v>
      </c>
      <c r="M38" s="39">
        <f aca="true" t="shared" si="4" ref="M38:R38">M39+M40</f>
        <v>1023655</v>
      </c>
      <c r="N38" s="39">
        <f t="shared" si="4"/>
        <v>1049535</v>
      </c>
      <c r="O38" s="39">
        <f t="shared" si="4"/>
        <v>1092021</v>
      </c>
      <c r="P38" s="39">
        <f t="shared" si="4"/>
        <v>1135381</v>
      </c>
      <c r="Q38" s="39">
        <f t="shared" si="4"/>
        <v>1165242</v>
      </c>
      <c r="R38" s="39">
        <f t="shared" si="4"/>
        <v>1152927</v>
      </c>
      <c r="S38" s="39">
        <f t="shared" si="3"/>
        <v>1141203</v>
      </c>
      <c r="T38" s="8"/>
    </row>
    <row r="39" spans="1:19" ht="16.5">
      <c r="A39" s="56" t="s">
        <v>8</v>
      </c>
      <c r="B39" s="31" t="s">
        <v>1</v>
      </c>
      <c r="C39" s="60">
        <v>69369</v>
      </c>
      <c r="D39" s="60">
        <v>124480</v>
      </c>
      <c r="E39" s="60">
        <v>184783</v>
      </c>
      <c r="F39" s="31">
        <v>217174</v>
      </c>
      <c r="G39" s="31">
        <v>204035</v>
      </c>
      <c r="H39" s="31">
        <v>210302</v>
      </c>
      <c r="I39" s="31">
        <v>214016</v>
      </c>
      <c r="J39" s="31">
        <v>220487</v>
      </c>
      <c r="K39" s="31">
        <v>224132</v>
      </c>
      <c r="L39" s="31">
        <v>230510</v>
      </c>
      <c r="M39" s="55">
        <v>236983</v>
      </c>
      <c r="N39" s="25">
        <v>243521</v>
      </c>
      <c r="O39" s="25">
        <v>251904</v>
      </c>
      <c r="P39" s="25">
        <v>258666</v>
      </c>
      <c r="Q39" s="39">
        <v>266834</v>
      </c>
      <c r="R39" s="39">
        <v>267106</v>
      </c>
      <c r="S39" s="39">
        <v>267558</v>
      </c>
    </row>
    <row r="40" spans="1:19" ht="16.5">
      <c r="A40" s="56" t="s">
        <v>10</v>
      </c>
      <c r="B40" s="31" t="s">
        <v>1</v>
      </c>
      <c r="C40" s="60">
        <v>426222</v>
      </c>
      <c r="D40" s="60">
        <v>546671</v>
      </c>
      <c r="E40" s="60">
        <v>685129</v>
      </c>
      <c r="F40" s="31">
        <v>757465</v>
      </c>
      <c r="G40" s="31">
        <v>710425</v>
      </c>
      <c r="H40" s="31">
        <v>722601</v>
      </c>
      <c r="I40" s="31">
        <v>737460</v>
      </c>
      <c r="J40" s="31">
        <v>754111</v>
      </c>
      <c r="K40" s="31">
        <v>760203</v>
      </c>
      <c r="L40" s="31">
        <v>776386</v>
      </c>
      <c r="M40" s="55">
        <v>786672</v>
      </c>
      <c r="N40" s="25">
        <v>806014</v>
      </c>
      <c r="O40" s="25">
        <v>840117</v>
      </c>
      <c r="P40" s="25">
        <v>876715</v>
      </c>
      <c r="Q40" s="39">
        <v>898408</v>
      </c>
      <c r="R40" s="39">
        <v>885821</v>
      </c>
      <c r="S40" s="39">
        <v>873645</v>
      </c>
    </row>
    <row r="41" spans="1:19" ht="18">
      <c r="A41" s="54" t="s">
        <v>81</v>
      </c>
      <c r="B41" s="31" t="s">
        <v>36</v>
      </c>
      <c r="C41" s="31">
        <f>C42+C46</f>
        <v>123286</v>
      </c>
      <c r="D41" s="31">
        <f aca="true" t="shared" si="5" ref="D41:S41">D42+D46</f>
        <v>290935</v>
      </c>
      <c r="E41" s="31">
        <f t="shared" si="5"/>
        <v>574570</v>
      </c>
      <c r="F41" s="31">
        <f t="shared" si="5"/>
        <v>764633</v>
      </c>
      <c r="G41" s="31">
        <f t="shared" si="5"/>
        <v>790029</v>
      </c>
      <c r="H41" s="31">
        <f t="shared" si="5"/>
        <v>815935</v>
      </c>
      <c r="I41" s="31">
        <f t="shared" si="5"/>
        <v>850739</v>
      </c>
      <c r="J41" s="31">
        <f t="shared" si="5"/>
        <v>868275</v>
      </c>
      <c r="K41" s="31">
        <f t="shared" si="5"/>
        <v>901022</v>
      </c>
      <c r="L41" s="31">
        <f t="shared" si="5"/>
        <v>923059</v>
      </c>
      <c r="M41" s="31">
        <f t="shared" si="5"/>
        <v>943207</v>
      </c>
      <c r="N41" s="31">
        <f t="shared" si="5"/>
        <v>966034</v>
      </c>
      <c r="O41" s="31">
        <f t="shared" si="5"/>
        <v>984094</v>
      </c>
      <c r="P41" s="31">
        <f t="shared" si="5"/>
        <v>1027164</v>
      </c>
      <c r="Q41" s="31">
        <f t="shared" si="5"/>
        <v>1041052</v>
      </c>
      <c r="R41" s="31">
        <f t="shared" si="5"/>
        <v>1082491</v>
      </c>
      <c r="S41" s="31">
        <f t="shared" si="5"/>
        <v>1111278</v>
      </c>
    </row>
    <row r="42" spans="1:19" ht="16.5">
      <c r="A42" s="30" t="s">
        <v>35</v>
      </c>
      <c r="B42" s="31" t="s">
        <v>36</v>
      </c>
      <c r="C42" s="31">
        <f>SUM(C43:C45)</f>
        <v>73591</v>
      </c>
      <c r="D42" s="31">
        <f aca="true" t="shared" si="6" ref="D42:S42">SUM(D43:D45)</f>
        <v>149560</v>
      </c>
      <c r="E42" s="31">
        <f t="shared" si="6"/>
        <v>227831</v>
      </c>
      <c r="F42" s="31">
        <f t="shared" si="6"/>
        <v>285325</v>
      </c>
      <c r="G42" s="31">
        <f t="shared" si="6"/>
        <v>295472</v>
      </c>
      <c r="H42" s="31">
        <f t="shared" si="6"/>
        <v>306891</v>
      </c>
      <c r="I42" s="31">
        <f t="shared" si="6"/>
        <v>327316</v>
      </c>
      <c r="J42" s="31">
        <f t="shared" si="6"/>
        <v>334806</v>
      </c>
      <c r="K42" s="31">
        <f t="shared" si="6"/>
        <v>351658</v>
      </c>
      <c r="L42" s="31">
        <f t="shared" si="6"/>
        <v>360355</v>
      </c>
      <c r="M42" s="31">
        <f t="shared" si="6"/>
        <v>374736</v>
      </c>
      <c r="N42" s="31">
        <f t="shared" si="6"/>
        <v>384185</v>
      </c>
      <c r="O42" s="31">
        <f t="shared" si="6"/>
        <v>372891</v>
      </c>
      <c r="P42" s="31">
        <f t="shared" si="6"/>
        <v>374515</v>
      </c>
      <c r="Q42" s="31">
        <f t="shared" si="6"/>
        <v>361562</v>
      </c>
      <c r="R42" s="31">
        <f t="shared" si="6"/>
        <v>373037</v>
      </c>
      <c r="S42" s="31">
        <f t="shared" si="6"/>
        <v>376627</v>
      </c>
    </row>
    <row r="43" spans="1:19" ht="16.5">
      <c r="A43" s="56" t="s">
        <v>7</v>
      </c>
      <c r="B43" s="31" t="s">
        <v>36</v>
      </c>
      <c r="C43" s="31">
        <v>6766</v>
      </c>
      <c r="D43" s="31">
        <v>19952</v>
      </c>
      <c r="E43" s="31">
        <v>46298</v>
      </c>
      <c r="F43" s="31">
        <v>60849</v>
      </c>
      <c r="G43" s="31">
        <v>63329</v>
      </c>
      <c r="H43" s="31">
        <v>65779</v>
      </c>
      <c r="I43" s="31">
        <v>69030</v>
      </c>
      <c r="J43" s="31">
        <v>72343</v>
      </c>
      <c r="K43" s="31">
        <v>76190</v>
      </c>
      <c r="L43" s="31">
        <v>79088</v>
      </c>
      <c r="M43" s="55">
        <v>82356</v>
      </c>
      <c r="N43" s="25">
        <v>85132</v>
      </c>
      <c r="O43" s="25">
        <v>82513</v>
      </c>
      <c r="P43" s="25">
        <v>83181</v>
      </c>
      <c r="Q43" s="39">
        <v>80173</v>
      </c>
      <c r="R43" s="39">
        <v>81548</v>
      </c>
      <c r="S43" s="39">
        <v>82030</v>
      </c>
    </row>
    <row r="44" spans="1:19" ht="16.5">
      <c r="A44" s="56" t="s">
        <v>5</v>
      </c>
      <c r="B44" s="31" t="s">
        <v>41</v>
      </c>
      <c r="C44" s="31">
        <v>29808</v>
      </c>
      <c r="D44" s="31">
        <v>56137</v>
      </c>
      <c r="E44" s="31">
        <v>87474</v>
      </c>
      <c r="F44" s="31">
        <v>113595</v>
      </c>
      <c r="G44" s="31">
        <v>118305</v>
      </c>
      <c r="H44" s="31">
        <v>122211</v>
      </c>
      <c r="I44" s="31">
        <v>129890</v>
      </c>
      <c r="J44" s="31">
        <v>132043</v>
      </c>
      <c r="K44" s="31">
        <v>138475</v>
      </c>
      <c r="L44" s="31">
        <v>141257</v>
      </c>
      <c r="M44" s="55">
        <v>146525</v>
      </c>
      <c r="N44" s="25">
        <v>150758</v>
      </c>
      <c r="O44" s="25">
        <v>148100</v>
      </c>
      <c r="P44" s="25">
        <v>148802</v>
      </c>
      <c r="Q44" s="39">
        <v>143976</v>
      </c>
      <c r="R44" s="39">
        <v>145716</v>
      </c>
      <c r="S44" s="39">
        <v>145985</v>
      </c>
    </row>
    <row r="45" spans="1:19" ht="16.5">
      <c r="A45" s="56" t="s">
        <v>3</v>
      </c>
      <c r="B45" s="31" t="s">
        <v>41</v>
      </c>
      <c r="C45" s="31">
        <v>37017</v>
      </c>
      <c r="D45" s="31">
        <v>73471</v>
      </c>
      <c r="E45" s="31">
        <v>94059</v>
      </c>
      <c r="F45" s="31">
        <v>110881</v>
      </c>
      <c r="G45" s="31">
        <v>113838</v>
      </c>
      <c r="H45" s="31">
        <v>118901</v>
      </c>
      <c r="I45" s="31">
        <v>128396</v>
      </c>
      <c r="J45" s="31">
        <v>130420</v>
      </c>
      <c r="K45" s="31">
        <v>136993</v>
      </c>
      <c r="L45" s="31">
        <v>140010</v>
      </c>
      <c r="M45" s="55">
        <v>145855</v>
      </c>
      <c r="N45" s="25">
        <v>148295</v>
      </c>
      <c r="O45" s="25">
        <v>142278</v>
      </c>
      <c r="P45" s="25">
        <v>142532</v>
      </c>
      <c r="Q45" s="39">
        <v>137413</v>
      </c>
      <c r="R45" s="39">
        <v>145773</v>
      </c>
      <c r="S45" s="39">
        <v>148612</v>
      </c>
    </row>
    <row r="46" spans="1:20" ht="18">
      <c r="A46" s="57" t="s">
        <v>80</v>
      </c>
      <c r="B46" s="31" t="s">
        <v>36</v>
      </c>
      <c r="C46" s="31">
        <f>C47+C48</f>
        <v>49695</v>
      </c>
      <c r="D46" s="31">
        <f aca="true" t="shared" si="7" ref="D46:S46">D47+D48</f>
        <v>141375</v>
      </c>
      <c r="E46" s="31">
        <f t="shared" si="7"/>
        <v>346739</v>
      </c>
      <c r="F46" s="31">
        <f t="shared" si="7"/>
        <v>479308</v>
      </c>
      <c r="G46" s="31">
        <f t="shared" si="7"/>
        <v>494557</v>
      </c>
      <c r="H46" s="31">
        <f t="shared" si="7"/>
        <v>509044</v>
      </c>
      <c r="I46" s="31">
        <f t="shared" si="7"/>
        <v>523423</v>
      </c>
      <c r="J46" s="31">
        <f t="shared" si="7"/>
        <v>533469</v>
      </c>
      <c r="K46" s="31">
        <f t="shared" si="7"/>
        <v>549364</v>
      </c>
      <c r="L46" s="31">
        <f t="shared" si="7"/>
        <v>562704</v>
      </c>
      <c r="M46" s="31">
        <f t="shared" si="7"/>
        <v>568471</v>
      </c>
      <c r="N46" s="31">
        <f t="shared" si="7"/>
        <v>581849</v>
      </c>
      <c r="O46" s="31">
        <f t="shared" si="7"/>
        <v>611203</v>
      </c>
      <c r="P46" s="31">
        <f t="shared" si="7"/>
        <v>652649</v>
      </c>
      <c r="Q46" s="31">
        <f t="shared" si="7"/>
        <v>679490</v>
      </c>
      <c r="R46" s="31">
        <f t="shared" si="7"/>
        <v>709454</v>
      </c>
      <c r="S46" s="31">
        <f t="shared" si="7"/>
        <v>734651</v>
      </c>
      <c r="T46" s="8"/>
    </row>
    <row r="47" spans="1:19" ht="16.5">
      <c r="A47" s="56" t="s">
        <v>8</v>
      </c>
      <c r="B47" s="31" t="s">
        <v>36</v>
      </c>
      <c r="C47" s="31">
        <v>6252</v>
      </c>
      <c r="D47" s="31">
        <v>23067</v>
      </c>
      <c r="E47" s="31">
        <v>71500</v>
      </c>
      <c r="F47" s="31">
        <v>105317</v>
      </c>
      <c r="G47" s="31">
        <v>109807</v>
      </c>
      <c r="H47" s="31">
        <v>112908</v>
      </c>
      <c r="I47" s="31">
        <v>116680</v>
      </c>
      <c r="J47" s="31">
        <v>121700</v>
      </c>
      <c r="K47" s="31">
        <v>124399</v>
      </c>
      <c r="L47" s="31">
        <v>128291</v>
      </c>
      <c r="M47" s="55">
        <v>127989</v>
      </c>
      <c r="N47" s="25">
        <v>130174</v>
      </c>
      <c r="O47" s="25">
        <v>142472</v>
      </c>
      <c r="P47" s="25">
        <v>155714</v>
      </c>
      <c r="Q47" s="39">
        <v>160470</v>
      </c>
      <c r="R47" s="39">
        <v>166660</v>
      </c>
      <c r="S47" s="39">
        <v>170669</v>
      </c>
    </row>
    <row r="48" spans="1:19" ht="16.5">
      <c r="A48" s="56" t="s">
        <v>10</v>
      </c>
      <c r="B48" s="31" t="s">
        <v>41</v>
      </c>
      <c r="C48" s="31">
        <v>43443</v>
      </c>
      <c r="D48" s="31">
        <v>118308</v>
      </c>
      <c r="E48" s="31">
        <v>275239</v>
      </c>
      <c r="F48" s="31">
        <v>373991</v>
      </c>
      <c r="G48" s="31">
        <v>384750</v>
      </c>
      <c r="H48" s="31">
        <v>396136</v>
      </c>
      <c r="I48" s="31">
        <v>406743</v>
      </c>
      <c r="J48" s="31">
        <v>411769</v>
      </c>
      <c r="K48" s="31">
        <v>424965</v>
      </c>
      <c r="L48" s="31">
        <v>434413</v>
      </c>
      <c r="M48" s="55">
        <v>440482</v>
      </c>
      <c r="N48" s="25">
        <v>451675</v>
      </c>
      <c r="O48" s="25">
        <v>468731</v>
      </c>
      <c r="P48" s="25">
        <v>496935</v>
      </c>
      <c r="Q48" s="39">
        <v>519020</v>
      </c>
      <c r="R48" s="39">
        <v>542794</v>
      </c>
      <c r="S48" s="39">
        <v>563982</v>
      </c>
    </row>
    <row r="49" spans="1:19" ht="18">
      <c r="A49" s="40" t="s">
        <v>82</v>
      </c>
      <c r="B49" s="31" t="s">
        <v>48</v>
      </c>
      <c r="C49" s="31" t="s">
        <v>48</v>
      </c>
      <c r="D49" s="31" t="s">
        <v>48</v>
      </c>
      <c r="E49" s="31" t="s">
        <v>48</v>
      </c>
      <c r="F49" s="31">
        <f>F50+F54</f>
        <v>10240</v>
      </c>
      <c r="G49" s="31">
        <f aca="true" t="shared" si="8" ref="G49:S49">G50+G54</f>
        <v>9797</v>
      </c>
      <c r="H49" s="31">
        <f t="shared" si="8"/>
        <v>9912</v>
      </c>
      <c r="I49" s="31">
        <f t="shared" si="8"/>
        <v>10081</v>
      </c>
      <c r="J49" s="31">
        <f t="shared" si="8"/>
        <v>10283</v>
      </c>
      <c r="K49" s="31">
        <f t="shared" si="8"/>
        <v>10584</v>
      </c>
      <c r="L49" s="31">
        <f t="shared" si="8"/>
        <v>10469</v>
      </c>
      <c r="M49" s="31">
        <f t="shared" si="8"/>
        <v>9639</v>
      </c>
      <c r="N49" s="31">
        <f t="shared" si="8"/>
        <v>9552</v>
      </c>
      <c r="O49" s="31">
        <f t="shared" si="8"/>
        <v>9577</v>
      </c>
      <c r="P49" s="31">
        <f t="shared" si="8"/>
        <v>10123</v>
      </c>
      <c r="Q49" s="31">
        <f t="shared" si="8"/>
        <v>10454</v>
      </c>
      <c r="R49" s="31">
        <f t="shared" si="8"/>
        <v>12049</v>
      </c>
      <c r="S49" s="31">
        <f t="shared" si="8"/>
        <v>13611</v>
      </c>
    </row>
    <row r="50" spans="1:19" ht="16.5">
      <c r="A50" s="30" t="s">
        <v>35</v>
      </c>
      <c r="B50" s="31" t="s">
        <v>48</v>
      </c>
      <c r="C50" s="31" t="s">
        <v>48</v>
      </c>
      <c r="D50" s="31" t="s">
        <v>48</v>
      </c>
      <c r="E50" s="31" t="s">
        <v>48</v>
      </c>
      <c r="F50" s="31">
        <f>SUM(F51:F53)</f>
        <v>4402</v>
      </c>
      <c r="G50" s="31">
        <f aca="true" t="shared" si="9" ref="G50:S50">SUM(G51:G53)</f>
        <v>4098</v>
      </c>
      <c r="H50" s="31">
        <f t="shared" si="9"/>
        <v>4069</v>
      </c>
      <c r="I50" s="31">
        <f t="shared" si="9"/>
        <v>4147</v>
      </c>
      <c r="J50" s="31">
        <f t="shared" si="9"/>
        <v>4279</v>
      </c>
      <c r="K50" s="31">
        <f t="shared" si="9"/>
        <v>4448</v>
      </c>
      <c r="L50" s="31">
        <f t="shared" si="9"/>
        <v>4507</v>
      </c>
      <c r="M50" s="31">
        <f t="shared" si="9"/>
        <v>4383</v>
      </c>
      <c r="N50" s="31">
        <f t="shared" si="9"/>
        <v>4445</v>
      </c>
      <c r="O50" s="31">
        <f t="shared" si="9"/>
        <v>4289</v>
      </c>
      <c r="P50" s="31">
        <f t="shared" si="9"/>
        <v>4382</v>
      </c>
      <c r="Q50" s="31">
        <f t="shared" si="9"/>
        <v>4335</v>
      </c>
      <c r="R50" s="31">
        <f t="shared" si="9"/>
        <v>4635</v>
      </c>
      <c r="S50" s="31">
        <f t="shared" si="9"/>
        <v>5546</v>
      </c>
    </row>
    <row r="51" spans="1:19" ht="16.5">
      <c r="A51" s="56" t="s">
        <v>7</v>
      </c>
      <c r="B51" s="31" t="s">
        <v>48</v>
      </c>
      <c r="C51" s="31" t="s">
        <v>48</v>
      </c>
      <c r="D51" s="31" t="s">
        <v>48</v>
      </c>
      <c r="E51" s="31" t="s">
        <v>48</v>
      </c>
      <c r="F51" s="31">
        <v>1279</v>
      </c>
      <c r="G51" s="31">
        <v>1058</v>
      </c>
      <c r="H51" s="31">
        <v>1056</v>
      </c>
      <c r="I51" s="31">
        <v>1050</v>
      </c>
      <c r="J51" s="31">
        <v>1112</v>
      </c>
      <c r="K51" s="31">
        <v>1100</v>
      </c>
      <c r="L51" s="31">
        <v>1164</v>
      </c>
      <c r="M51" s="55">
        <v>1121</v>
      </c>
      <c r="N51" s="25">
        <v>1212</v>
      </c>
      <c r="O51" s="25">
        <v>1279</v>
      </c>
      <c r="P51" s="25">
        <v>1354</v>
      </c>
      <c r="Q51" s="39">
        <v>1356</v>
      </c>
      <c r="R51" s="39">
        <v>1367</v>
      </c>
      <c r="S51" s="39">
        <v>1420</v>
      </c>
    </row>
    <row r="52" spans="1:19" ht="16.5">
      <c r="A52" s="56" t="s">
        <v>5</v>
      </c>
      <c r="B52" s="31" t="s">
        <v>48</v>
      </c>
      <c r="C52" s="31" t="s">
        <v>48</v>
      </c>
      <c r="D52" s="31" t="s">
        <v>48</v>
      </c>
      <c r="E52" s="31" t="s">
        <v>48</v>
      </c>
      <c r="F52" s="31">
        <v>1698</v>
      </c>
      <c r="G52" s="31">
        <v>1510</v>
      </c>
      <c r="H52" s="31">
        <v>1500</v>
      </c>
      <c r="I52" s="31">
        <v>1552</v>
      </c>
      <c r="J52" s="31">
        <v>1588</v>
      </c>
      <c r="K52" s="31">
        <v>1662</v>
      </c>
      <c r="L52" s="31">
        <v>1680</v>
      </c>
      <c r="M52" s="55">
        <v>1649</v>
      </c>
      <c r="N52" s="25">
        <v>1623</v>
      </c>
      <c r="O52" s="25">
        <v>1472</v>
      </c>
      <c r="P52" s="25">
        <v>1435</v>
      </c>
      <c r="Q52" s="39">
        <v>1413</v>
      </c>
      <c r="R52" s="39">
        <v>1602</v>
      </c>
      <c r="S52" s="39">
        <v>2306</v>
      </c>
    </row>
    <row r="53" spans="1:19" ht="16.5">
      <c r="A53" s="56" t="s">
        <v>3</v>
      </c>
      <c r="B53" s="31" t="s">
        <v>48</v>
      </c>
      <c r="C53" s="31" t="s">
        <v>48</v>
      </c>
      <c r="D53" s="31" t="s">
        <v>48</v>
      </c>
      <c r="E53" s="31" t="s">
        <v>48</v>
      </c>
      <c r="F53" s="31">
        <v>1425</v>
      </c>
      <c r="G53" s="31">
        <v>1530</v>
      </c>
      <c r="H53" s="31">
        <v>1513</v>
      </c>
      <c r="I53" s="31">
        <v>1545</v>
      </c>
      <c r="J53" s="31">
        <v>1579</v>
      </c>
      <c r="K53" s="31">
        <v>1686</v>
      </c>
      <c r="L53" s="31">
        <v>1663</v>
      </c>
      <c r="M53" s="55">
        <v>1613</v>
      </c>
      <c r="N53" s="25">
        <v>1610</v>
      </c>
      <c r="O53" s="25">
        <v>1538</v>
      </c>
      <c r="P53" s="25">
        <v>1593</v>
      </c>
      <c r="Q53" s="39">
        <v>1566</v>
      </c>
      <c r="R53" s="39">
        <v>1666</v>
      </c>
      <c r="S53" s="39">
        <v>1820</v>
      </c>
    </row>
    <row r="54" spans="1:20" ht="18">
      <c r="A54" s="57" t="s">
        <v>80</v>
      </c>
      <c r="B54" s="31" t="s">
        <v>48</v>
      </c>
      <c r="C54" s="31" t="s">
        <v>48</v>
      </c>
      <c r="D54" s="31" t="s">
        <v>48</v>
      </c>
      <c r="E54" s="31" t="s">
        <v>48</v>
      </c>
      <c r="F54" s="31">
        <f>F55+F56</f>
        <v>5838</v>
      </c>
      <c r="G54" s="31">
        <f aca="true" t="shared" si="10" ref="G54:S54">G55+G56</f>
        <v>5699</v>
      </c>
      <c r="H54" s="31">
        <f t="shared" si="10"/>
        <v>5843</v>
      </c>
      <c r="I54" s="31">
        <f t="shared" si="10"/>
        <v>5934</v>
      </c>
      <c r="J54" s="31">
        <f t="shared" si="10"/>
        <v>6004</v>
      </c>
      <c r="K54" s="31">
        <f t="shared" si="10"/>
        <v>6136</v>
      </c>
      <c r="L54" s="31">
        <f t="shared" si="10"/>
        <v>5962</v>
      </c>
      <c r="M54" s="31">
        <f t="shared" si="10"/>
        <v>5256</v>
      </c>
      <c r="N54" s="31">
        <f t="shared" si="10"/>
        <v>5107</v>
      </c>
      <c r="O54" s="31">
        <f t="shared" si="10"/>
        <v>5288</v>
      </c>
      <c r="P54" s="31">
        <f t="shared" si="10"/>
        <v>5741</v>
      </c>
      <c r="Q54" s="31">
        <f t="shared" si="10"/>
        <v>6119</v>
      </c>
      <c r="R54" s="31">
        <f t="shared" si="10"/>
        <v>7414</v>
      </c>
      <c r="S54" s="31">
        <f t="shared" si="10"/>
        <v>8065</v>
      </c>
      <c r="T54" s="8"/>
    </row>
    <row r="55" spans="1:19" ht="16.5">
      <c r="A55" s="56" t="s">
        <v>8</v>
      </c>
      <c r="B55" s="31" t="s">
        <v>48</v>
      </c>
      <c r="C55" s="31" t="s">
        <v>48</v>
      </c>
      <c r="D55" s="31" t="s">
        <v>48</v>
      </c>
      <c r="E55" s="31" t="s">
        <v>48</v>
      </c>
      <c r="F55" s="31">
        <v>1420</v>
      </c>
      <c r="G55" s="31">
        <v>1454</v>
      </c>
      <c r="H55" s="31">
        <v>1516</v>
      </c>
      <c r="I55" s="31">
        <v>1509</v>
      </c>
      <c r="J55" s="31">
        <v>1579</v>
      </c>
      <c r="K55" s="31">
        <v>1690</v>
      </c>
      <c r="L55" s="31">
        <v>1692</v>
      </c>
      <c r="M55" s="55">
        <v>1546</v>
      </c>
      <c r="N55" s="25">
        <v>1670</v>
      </c>
      <c r="O55" s="25">
        <v>1962</v>
      </c>
      <c r="P55" s="25">
        <v>2089</v>
      </c>
      <c r="Q55" s="39">
        <v>2270</v>
      </c>
      <c r="R55" s="39">
        <v>2379</v>
      </c>
      <c r="S55" s="39">
        <v>2631</v>
      </c>
    </row>
    <row r="56" spans="1:19" ht="16.5">
      <c r="A56" s="56" t="s">
        <v>10</v>
      </c>
      <c r="B56" s="31" t="s">
        <v>48</v>
      </c>
      <c r="C56" s="31" t="s">
        <v>48</v>
      </c>
      <c r="D56" s="31" t="s">
        <v>48</v>
      </c>
      <c r="E56" s="31" t="s">
        <v>48</v>
      </c>
      <c r="F56" s="31">
        <v>4418</v>
      </c>
      <c r="G56" s="31">
        <v>4245</v>
      </c>
      <c r="H56" s="31">
        <v>4327</v>
      </c>
      <c r="I56" s="31">
        <v>4425</v>
      </c>
      <c r="J56" s="31">
        <v>4425</v>
      </c>
      <c r="K56" s="31">
        <v>4446</v>
      </c>
      <c r="L56" s="31">
        <v>4270</v>
      </c>
      <c r="M56" s="55">
        <v>3710</v>
      </c>
      <c r="N56" s="25">
        <v>3437</v>
      </c>
      <c r="O56" s="25">
        <v>3326</v>
      </c>
      <c r="P56" s="25">
        <v>3652</v>
      </c>
      <c r="Q56" s="39">
        <v>3849</v>
      </c>
      <c r="R56" s="39">
        <v>5035</v>
      </c>
      <c r="S56" s="39">
        <v>5434</v>
      </c>
    </row>
    <row r="57" spans="1:19" ht="18">
      <c r="A57" s="32" t="s">
        <v>83</v>
      </c>
      <c r="B57" s="91">
        <f aca="true" t="shared" si="11" ref="B57:S57">SUM(B58:B60)</f>
        <v>1145000</v>
      </c>
      <c r="C57" s="91">
        <f t="shared" si="11"/>
        <v>1979787</v>
      </c>
      <c r="D57" s="91">
        <f t="shared" si="11"/>
        <v>2545020</v>
      </c>
      <c r="E57" s="91">
        <f t="shared" si="11"/>
        <v>3037244</v>
      </c>
      <c r="F57" s="91">
        <f t="shared" si="11"/>
        <v>3623364</v>
      </c>
      <c r="G57" s="91">
        <f t="shared" si="11"/>
        <v>3553810</v>
      </c>
      <c r="H57" s="91">
        <f t="shared" si="11"/>
        <v>3643719</v>
      </c>
      <c r="I57" s="91">
        <f t="shared" si="11"/>
        <v>3752829</v>
      </c>
      <c r="J57" s="91">
        <f t="shared" si="11"/>
        <v>3855696</v>
      </c>
      <c r="K57" s="91">
        <f t="shared" si="11"/>
        <v>3939137</v>
      </c>
      <c r="L57" s="91">
        <f t="shared" si="11"/>
        <v>4023637</v>
      </c>
      <c r="M57" s="91">
        <f t="shared" si="11"/>
        <v>4247094</v>
      </c>
      <c r="N57" s="92">
        <f t="shared" si="11"/>
        <v>4307312</v>
      </c>
      <c r="O57" s="92">
        <f t="shared" si="11"/>
        <v>4360151</v>
      </c>
      <c r="P57" s="92">
        <f t="shared" si="11"/>
        <v>4479453</v>
      </c>
      <c r="Q57" s="93">
        <f t="shared" si="11"/>
        <v>4517430</v>
      </c>
      <c r="R57" s="92">
        <f t="shared" si="11"/>
        <v>4562368</v>
      </c>
      <c r="S57" s="92">
        <f t="shared" si="11"/>
        <v>4584054</v>
      </c>
    </row>
    <row r="58" spans="1:19" ht="16.5">
      <c r="A58" s="30" t="s">
        <v>17</v>
      </c>
      <c r="B58" s="58">
        <v>1145000</v>
      </c>
      <c r="C58" s="59">
        <v>1754174</v>
      </c>
      <c r="D58" s="58">
        <v>2024246</v>
      </c>
      <c r="E58" s="60">
        <v>2140913</v>
      </c>
      <c r="F58" s="60">
        <v>2600050</v>
      </c>
      <c r="G58" s="31">
        <v>2286887</v>
      </c>
      <c r="H58" s="31">
        <v>2335478</v>
      </c>
      <c r="I58" s="31">
        <v>2389065</v>
      </c>
      <c r="J58" s="31">
        <v>2463828</v>
      </c>
      <c r="K58" s="31">
        <v>2494870</v>
      </c>
      <c r="L58" s="31">
        <v>2544457</v>
      </c>
      <c r="M58" s="55">
        <v>2556481</v>
      </c>
      <c r="N58" s="25">
        <v>2620389</v>
      </c>
      <c r="O58" s="25">
        <v>2641885</v>
      </c>
      <c r="P58" s="25">
        <v>2685827</v>
      </c>
      <c r="Q58" s="39">
        <v>2699305</v>
      </c>
      <c r="R58" s="39">
        <v>2658621</v>
      </c>
      <c r="S58" s="39">
        <v>2640170</v>
      </c>
    </row>
    <row r="59" spans="1:19" ht="16.5">
      <c r="A59" s="30" t="s">
        <v>2</v>
      </c>
      <c r="B59" s="31" t="s">
        <v>36</v>
      </c>
      <c r="C59" s="31">
        <v>225613</v>
      </c>
      <c r="D59" s="31">
        <v>520774</v>
      </c>
      <c r="E59" s="31">
        <v>896331</v>
      </c>
      <c r="F59" s="31">
        <v>1012050</v>
      </c>
      <c r="G59" s="31">
        <v>1256146</v>
      </c>
      <c r="H59" s="31">
        <v>1297337</v>
      </c>
      <c r="I59" s="31">
        <v>1352675</v>
      </c>
      <c r="J59" s="31">
        <v>1380557</v>
      </c>
      <c r="K59" s="31">
        <v>1432625</v>
      </c>
      <c r="L59" s="31">
        <v>1467664</v>
      </c>
      <c r="M59" s="55">
        <v>1678853</v>
      </c>
      <c r="N59" s="25">
        <v>1674792</v>
      </c>
      <c r="O59" s="25">
        <v>1706103</v>
      </c>
      <c r="P59" s="25">
        <v>1780771</v>
      </c>
      <c r="Q59" s="39">
        <v>1804848</v>
      </c>
      <c r="R59" s="39">
        <v>1887997</v>
      </c>
      <c r="S59" s="39">
        <v>1926597</v>
      </c>
    </row>
    <row r="60" spans="1:19" ht="16.5">
      <c r="A60" s="30" t="s">
        <v>0</v>
      </c>
      <c r="B60" s="31" t="s">
        <v>48</v>
      </c>
      <c r="C60" s="31" t="s">
        <v>48</v>
      </c>
      <c r="D60" s="31" t="s">
        <v>48</v>
      </c>
      <c r="E60" s="31" t="s">
        <v>48</v>
      </c>
      <c r="F60" s="55">
        <v>11264</v>
      </c>
      <c r="G60" s="31">
        <v>10777</v>
      </c>
      <c r="H60" s="31">
        <v>10904</v>
      </c>
      <c r="I60" s="31">
        <v>11089</v>
      </c>
      <c r="J60" s="31">
        <v>11311</v>
      </c>
      <c r="K60" s="31">
        <v>11642</v>
      </c>
      <c r="L60" s="31">
        <v>11516</v>
      </c>
      <c r="M60" s="55">
        <v>11760</v>
      </c>
      <c r="N60" s="25">
        <v>12131</v>
      </c>
      <c r="O60" s="25">
        <v>12163</v>
      </c>
      <c r="P60" s="25">
        <v>12855</v>
      </c>
      <c r="Q60" s="39">
        <v>13277</v>
      </c>
      <c r="R60" s="39">
        <v>15750</v>
      </c>
      <c r="S60" s="39">
        <v>17287</v>
      </c>
    </row>
    <row r="61" spans="1:18" ht="18">
      <c r="A61" s="61" t="s">
        <v>84</v>
      </c>
      <c r="B61" s="31" t="s">
        <v>11</v>
      </c>
      <c r="C61" s="31"/>
      <c r="D61" s="31" t="s">
        <v>11</v>
      </c>
      <c r="E61" s="31" t="s">
        <v>11</v>
      </c>
      <c r="F61" s="31" t="s">
        <v>11</v>
      </c>
      <c r="G61" s="31" t="s">
        <v>11</v>
      </c>
      <c r="H61" s="31" t="s">
        <v>11</v>
      </c>
      <c r="I61" s="31" t="s">
        <v>11</v>
      </c>
      <c r="J61" s="31" t="s">
        <v>11</v>
      </c>
      <c r="K61" s="31" t="s">
        <v>11</v>
      </c>
      <c r="L61" s="31" t="s">
        <v>11</v>
      </c>
      <c r="M61" s="31"/>
      <c r="N61" s="25"/>
      <c r="O61" s="25"/>
      <c r="P61" s="25"/>
      <c r="Q61" s="25"/>
      <c r="R61" s="25"/>
    </row>
    <row r="62" spans="1:19" ht="16.5">
      <c r="A62" s="40" t="s">
        <v>18</v>
      </c>
      <c r="B62" s="60">
        <v>9518</v>
      </c>
      <c r="C62" s="60">
        <v>9989</v>
      </c>
      <c r="D62" s="60">
        <v>8813</v>
      </c>
      <c r="E62" s="60">
        <v>10277</v>
      </c>
      <c r="F62" s="60">
        <v>10759</v>
      </c>
      <c r="G62" s="31">
        <v>11203</v>
      </c>
      <c r="H62" s="31">
        <v>11323</v>
      </c>
      <c r="I62" s="31">
        <v>11581</v>
      </c>
      <c r="J62" s="31">
        <v>11754</v>
      </c>
      <c r="K62" s="31">
        <v>11848</v>
      </c>
      <c r="L62" s="55">
        <v>11976</v>
      </c>
      <c r="M62" s="55">
        <v>11831</v>
      </c>
      <c r="N62" s="25">
        <v>12202</v>
      </c>
      <c r="O62" s="25">
        <v>12325</v>
      </c>
      <c r="P62" s="25">
        <v>12460</v>
      </c>
      <c r="Q62" s="39">
        <v>12510</v>
      </c>
      <c r="R62" s="39">
        <v>12427</v>
      </c>
      <c r="S62" s="39">
        <v>12293</v>
      </c>
    </row>
    <row r="63" spans="1:19" ht="16.5">
      <c r="A63" s="40" t="s">
        <v>2</v>
      </c>
      <c r="B63" s="31" t="s">
        <v>36</v>
      </c>
      <c r="C63" s="31">
        <v>8676</v>
      </c>
      <c r="D63" s="31">
        <v>10437</v>
      </c>
      <c r="E63" s="31">
        <v>11902</v>
      </c>
      <c r="F63" s="31">
        <v>12156</v>
      </c>
      <c r="G63" s="31">
        <v>12018</v>
      </c>
      <c r="H63" s="31">
        <v>11837</v>
      </c>
      <c r="I63" s="31">
        <v>12115</v>
      </c>
      <c r="J63" s="31">
        <v>12173</v>
      </c>
      <c r="K63" s="31">
        <v>11957</v>
      </c>
      <c r="L63" s="31">
        <v>11672</v>
      </c>
      <c r="M63" s="55">
        <v>11204</v>
      </c>
      <c r="N63" s="25">
        <v>11364</v>
      </c>
      <c r="O63" s="25">
        <v>11287</v>
      </c>
      <c r="P63" s="25">
        <v>11184</v>
      </c>
      <c r="Q63" s="39">
        <v>10920</v>
      </c>
      <c r="R63" s="39">
        <v>10986</v>
      </c>
      <c r="S63" s="39">
        <v>10952</v>
      </c>
    </row>
    <row r="64" spans="1:19" ht="16.5">
      <c r="A64" s="40" t="s">
        <v>0</v>
      </c>
      <c r="B64" s="31" t="s">
        <v>48</v>
      </c>
      <c r="C64" s="31" t="s">
        <v>48</v>
      </c>
      <c r="D64" s="31" t="s">
        <v>48</v>
      </c>
      <c r="E64" s="31" t="s">
        <v>48</v>
      </c>
      <c r="F64" s="55">
        <v>2726</v>
      </c>
      <c r="G64" s="31">
        <v>2514</v>
      </c>
      <c r="H64" s="31">
        <v>2561</v>
      </c>
      <c r="I64" s="31">
        <v>2635</v>
      </c>
      <c r="J64" s="31">
        <v>2651</v>
      </c>
      <c r="K64" s="31">
        <v>2549</v>
      </c>
      <c r="L64" s="31">
        <v>2409</v>
      </c>
      <c r="M64" s="55">
        <v>1966</v>
      </c>
      <c r="N64" s="25">
        <v>1909</v>
      </c>
      <c r="O64" s="25">
        <v>1783</v>
      </c>
      <c r="P64" s="25">
        <v>1755</v>
      </c>
      <c r="Q64" s="39">
        <v>1679</v>
      </c>
      <c r="R64" s="39">
        <v>1855</v>
      </c>
      <c r="S64" s="39">
        <v>1907</v>
      </c>
    </row>
    <row r="65" spans="1:18" ht="18">
      <c r="A65" s="61" t="s">
        <v>85</v>
      </c>
      <c r="B65" s="31" t="s">
        <v>11</v>
      </c>
      <c r="C65" s="31" t="s">
        <v>11</v>
      </c>
      <c r="D65" s="31" t="s">
        <v>11</v>
      </c>
      <c r="E65" s="31" t="s">
        <v>11</v>
      </c>
      <c r="F65" s="31" t="s">
        <v>11</v>
      </c>
      <c r="G65" s="31" t="s">
        <v>11</v>
      </c>
      <c r="H65" s="31" t="s">
        <v>11</v>
      </c>
      <c r="I65" s="31" t="s">
        <v>11</v>
      </c>
      <c r="J65" s="31" t="s">
        <v>11</v>
      </c>
      <c r="K65" s="31" t="s">
        <v>11</v>
      </c>
      <c r="L65" s="31" t="s">
        <v>11</v>
      </c>
      <c r="M65" s="31"/>
      <c r="N65" s="25"/>
      <c r="O65" s="25"/>
      <c r="P65" s="25"/>
      <c r="Q65" s="25"/>
      <c r="R65" s="25"/>
    </row>
    <row r="66" spans="1:19" ht="16.5">
      <c r="A66" s="40" t="s">
        <v>17</v>
      </c>
      <c r="B66" s="60">
        <v>41171</v>
      </c>
      <c r="C66" s="60">
        <v>67879</v>
      </c>
      <c r="D66" s="60">
        <v>70186</v>
      </c>
      <c r="E66" s="60">
        <v>69759</v>
      </c>
      <c r="F66" s="60">
        <v>68079</v>
      </c>
      <c r="G66" s="31">
        <v>68072</v>
      </c>
      <c r="H66" s="31">
        <v>68897</v>
      </c>
      <c r="I66" s="31">
        <v>69892</v>
      </c>
      <c r="J66" s="31">
        <v>71695</v>
      </c>
      <c r="K66" s="31">
        <v>73283</v>
      </c>
      <c r="L66" s="55">
        <v>73065</v>
      </c>
      <c r="M66" s="55">
        <v>73558.79</v>
      </c>
      <c r="N66" s="25">
        <v>75471.258</v>
      </c>
      <c r="O66" s="25">
        <v>75454.644</v>
      </c>
      <c r="P66" s="25">
        <v>75401.891</v>
      </c>
      <c r="Q66" s="39">
        <v>77418.461</v>
      </c>
      <c r="R66" s="39">
        <v>75008.95</v>
      </c>
      <c r="S66" s="99">
        <v>74354.839</v>
      </c>
    </row>
    <row r="67" spans="1:19" ht="16.5">
      <c r="A67" s="40" t="s">
        <v>2</v>
      </c>
      <c r="B67" s="31" t="s">
        <v>41</v>
      </c>
      <c r="C67" s="31">
        <v>12313</v>
      </c>
      <c r="D67" s="31">
        <v>23796</v>
      </c>
      <c r="E67" s="31">
        <v>35611</v>
      </c>
      <c r="F67" s="31">
        <v>44112</v>
      </c>
      <c r="G67" s="31">
        <v>45605</v>
      </c>
      <c r="H67" s="31">
        <v>47133</v>
      </c>
      <c r="I67" s="31">
        <v>49388</v>
      </c>
      <c r="J67" s="31">
        <v>50462</v>
      </c>
      <c r="K67" s="31">
        <v>52859</v>
      </c>
      <c r="L67" s="31">
        <v>52939</v>
      </c>
      <c r="M67" s="55">
        <v>53521.781</v>
      </c>
      <c r="N67" s="25">
        <v>55220.108</v>
      </c>
      <c r="O67" s="25">
        <v>60758.05</v>
      </c>
      <c r="P67" s="25">
        <v>63417.148</v>
      </c>
      <c r="Q67" s="39">
        <v>58869.088</v>
      </c>
      <c r="R67" s="39">
        <v>60685.249</v>
      </c>
      <c r="S67" s="39">
        <v>61815.512</v>
      </c>
    </row>
    <row r="68" spans="1:19" ht="16.5">
      <c r="A68" s="40" t="s">
        <v>0</v>
      </c>
      <c r="B68" s="31" t="s">
        <v>48</v>
      </c>
      <c r="C68" s="31" t="s">
        <v>48</v>
      </c>
      <c r="D68" s="31" t="s">
        <v>48</v>
      </c>
      <c r="E68" s="31" t="s">
        <v>48</v>
      </c>
      <c r="F68" s="55">
        <v>205</v>
      </c>
      <c r="G68" s="31">
        <v>196</v>
      </c>
      <c r="H68" s="31">
        <v>198</v>
      </c>
      <c r="I68" s="31">
        <v>202</v>
      </c>
      <c r="J68" s="31">
        <v>206</v>
      </c>
      <c r="K68" s="31">
        <v>212</v>
      </c>
      <c r="L68" s="31">
        <v>209</v>
      </c>
      <c r="M68" s="55">
        <v>192.78</v>
      </c>
      <c r="N68" s="25">
        <v>191.04</v>
      </c>
      <c r="O68" s="25">
        <v>191.543</v>
      </c>
      <c r="P68" s="25">
        <v>202.447</v>
      </c>
      <c r="Q68" s="39">
        <v>189.495</v>
      </c>
      <c r="R68" s="39">
        <v>221.03</v>
      </c>
      <c r="S68" s="39">
        <v>242.17</v>
      </c>
    </row>
    <row r="69" spans="1:18" ht="18">
      <c r="A69" s="61" t="s">
        <v>86</v>
      </c>
      <c r="B69" s="31" t="s">
        <v>11</v>
      </c>
      <c r="C69" s="31" t="s">
        <v>11</v>
      </c>
      <c r="D69" s="31" t="s">
        <v>11</v>
      </c>
      <c r="E69" s="31" t="s">
        <v>11</v>
      </c>
      <c r="F69" s="31" t="s">
        <v>11</v>
      </c>
      <c r="G69" s="31" t="s">
        <v>11</v>
      </c>
      <c r="H69" s="31" t="s">
        <v>11</v>
      </c>
      <c r="I69" s="31" t="s">
        <v>11</v>
      </c>
      <c r="J69" s="31" t="s">
        <v>11</v>
      </c>
      <c r="K69" s="31" t="s">
        <v>11</v>
      </c>
      <c r="L69" s="31" t="s">
        <v>11</v>
      </c>
      <c r="M69" s="31"/>
      <c r="N69" s="25"/>
      <c r="O69" s="25"/>
      <c r="P69" s="25"/>
      <c r="Q69" s="25"/>
      <c r="R69" s="25"/>
    </row>
    <row r="70" spans="1:19" ht="16.5">
      <c r="A70" s="40" t="s">
        <v>19</v>
      </c>
      <c r="B70" s="60">
        <v>668</v>
      </c>
      <c r="C70" s="60">
        <v>737</v>
      </c>
      <c r="D70" s="60">
        <v>551</v>
      </c>
      <c r="E70" s="60">
        <v>506</v>
      </c>
      <c r="F70" s="60">
        <v>517</v>
      </c>
      <c r="G70" s="31">
        <v>530</v>
      </c>
      <c r="H70" s="31">
        <v>531</v>
      </c>
      <c r="I70" s="31">
        <v>539</v>
      </c>
      <c r="J70" s="31">
        <v>544</v>
      </c>
      <c r="K70" s="31">
        <v>553</v>
      </c>
      <c r="L70" s="55">
        <v>547</v>
      </c>
      <c r="M70" s="55">
        <v>534</v>
      </c>
      <c r="N70" s="25">
        <v>555</v>
      </c>
      <c r="O70" s="25">
        <v>556</v>
      </c>
      <c r="P70" s="25">
        <v>553</v>
      </c>
      <c r="Q70" s="39">
        <v>567</v>
      </c>
      <c r="R70" s="39">
        <v>554</v>
      </c>
      <c r="S70" s="39">
        <v>547</v>
      </c>
    </row>
    <row r="71" spans="1:19" ht="16.5">
      <c r="A71" s="40" t="s">
        <v>2</v>
      </c>
      <c r="B71" s="31" t="s">
        <v>41</v>
      </c>
      <c r="C71" s="31">
        <v>866</v>
      </c>
      <c r="D71" s="31">
        <v>854</v>
      </c>
      <c r="E71" s="31">
        <v>738</v>
      </c>
      <c r="F71" s="31">
        <v>701</v>
      </c>
      <c r="G71" s="31">
        <v>694</v>
      </c>
      <c r="H71" s="31">
        <v>684</v>
      </c>
      <c r="I71" s="31">
        <v>703</v>
      </c>
      <c r="J71" s="31">
        <v>707</v>
      </c>
      <c r="K71" s="31">
        <v>701</v>
      </c>
      <c r="L71" s="31">
        <v>669</v>
      </c>
      <c r="M71" s="55">
        <v>636</v>
      </c>
      <c r="N71" s="25">
        <v>650</v>
      </c>
      <c r="O71" s="25">
        <v>697</v>
      </c>
      <c r="P71" s="25">
        <v>690</v>
      </c>
      <c r="Q71" s="39">
        <v>617</v>
      </c>
      <c r="R71" s="39">
        <v>612</v>
      </c>
      <c r="S71" s="39">
        <v>609</v>
      </c>
    </row>
    <row r="72" spans="1:19" ht="16.5">
      <c r="A72" s="40" t="s">
        <v>0</v>
      </c>
      <c r="B72" s="31" t="s">
        <v>48</v>
      </c>
      <c r="C72" s="31" t="s">
        <v>48</v>
      </c>
      <c r="D72" s="31" t="s">
        <v>48</v>
      </c>
      <c r="E72" s="31" t="s">
        <v>48</v>
      </c>
      <c r="F72" s="31">
        <v>55</v>
      </c>
      <c r="G72" s="31">
        <v>50</v>
      </c>
      <c r="H72" s="31">
        <v>51</v>
      </c>
      <c r="I72" s="31">
        <v>53</v>
      </c>
      <c r="J72" s="31">
        <v>53</v>
      </c>
      <c r="K72" s="31">
        <v>51</v>
      </c>
      <c r="L72" s="31">
        <v>48</v>
      </c>
      <c r="M72" s="55">
        <v>39</v>
      </c>
      <c r="N72" s="25">
        <v>38</v>
      </c>
      <c r="O72" s="25">
        <v>36</v>
      </c>
      <c r="P72" s="25">
        <v>35</v>
      </c>
      <c r="Q72" s="39">
        <v>30</v>
      </c>
      <c r="R72" s="39">
        <v>33</v>
      </c>
      <c r="S72" s="39">
        <v>34</v>
      </c>
    </row>
    <row r="73" spans="1:18" ht="18">
      <c r="A73" s="61" t="s">
        <v>87</v>
      </c>
      <c r="B73" s="31" t="s">
        <v>11</v>
      </c>
      <c r="C73" s="31" t="s">
        <v>11</v>
      </c>
      <c r="D73" s="31" t="s">
        <v>11</v>
      </c>
      <c r="E73" s="31" t="s">
        <v>11</v>
      </c>
      <c r="F73" s="31" t="s">
        <v>11</v>
      </c>
      <c r="G73" s="31" t="s">
        <v>11</v>
      </c>
      <c r="H73" s="31" t="s">
        <v>11</v>
      </c>
      <c r="I73" s="31" t="s">
        <v>11</v>
      </c>
      <c r="J73" s="31" t="s">
        <v>11</v>
      </c>
      <c r="K73" s="31" t="s">
        <v>11</v>
      </c>
      <c r="L73" s="31" t="s">
        <v>11</v>
      </c>
      <c r="M73" s="31"/>
      <c r="N73" s="62"/>
      <c r="O73" s="62"/>
      <c r="P73" s="62"/>
      <c r="Q73" s="25"/>
      <c r="R73" s="25"/>
    </row>
    <row r="74" spans="1:19" ht="16.5">
      <c r="A74" s="40" t="s">
        <v>19</v>
      </c>
      <c r="B74" s="60">
        <v>14.3</v>
      </c>
      <c r="C74" s="60">
        <v>13.5</v>
      </c>
      <c r="D74" s="63">
        <v>16</v>
      </c>
      <c r="E74" s="63">
        <v>20.3</v>
      </c>
      <c r="F74" s="60">
        <v>20.8</v>
      </c>
      <c r="G74" s="64">
        <v>21.1</v>
      </c>
      <c r="H74" s="64">
        <v>21.3</v>
      </c>
      <c r="I74" s="64">
        <v>21.5</v>
      </c>
      <c r="J74" s="64">
        <v>21.6</v>
      </c>
      <c r="K74" s="64">
        <v>21.4</v>
      </c>
      <c r="L74" s="64">
        <v>21.9</v>
      </c>
      <c r="M74" s="64">
        <v>22.1</v>
      </c>
      <c r="N74" s="65">
        <v>22</v>
      </c>
      <c r="O74" s="65">
        <v>22.2</v>
      </c>
      <c r="P74" s="65">
        <v>22.5</v>
      </c>
      <c r="Q74" s="65">
        <v>22.1</v>
      </c>
      <c r="R74" s="65">
        <v>22.4</v>
      </c>
      <c r="S74" s="64">
        <v>22.5</v>
      </c>
    </row>
    <row r="75" spans="1:19" ht="16.5">
      <c r="A75" s="40" t="s">
        <v>2</v>
      </c>
      <c r="B75" s="31" t="s">
        <v>41</v>
      </c>
      <c r="C75" s="64">
        <v>10</v>
      </c>
      <c r="D75" s="64">
        <v>12.2</v>
      </c>
      <c r="E75" s="64">
        <v>16.1</v>
      </c>
      <c r="F75" s="64">
        <v>17.3</v>
      </c>
      <c r="G75" s="64">
        <v>17.3</v>
      </c>
      <c r="H75" s="64">
        <v>17.3</v>
      </c>
      <c r="I75" s="64">
        <v>17.2</v>
      </c>
      <c r="J75" s="64">
        <v>17.2</v>
      </c>
      <c r="K75" s="64">
        <v>17</v>
      </c>
      <c r="L75" s="64">
        <v>17.4</v>
      </c>
      <c r="M75" s="64">
        <v>17.6</v>
      </c>
      <c r="N75" s="65">
        <v>17.5</v>
      </c>
      <c r="O75" s="65">
        <v>16.2</v>
      </c>
      <c r="P75" s="65">
        <v>16.2</v>
      </c>
      <c r="Q75" s="65">
        <v>17.7</v>
      </c>
      <c r="R75" s="65">
        <v>18</v>
      </c>
      <c r="S75" s="64">
        <v>18</v>
      </c>
    </row>
    <row r="76" spans="1:19" ht="16.5">
      <c r="A76" s="66" t="s">
        <v>0</v>
      </c>
      <c r="B76" s="67" t="s">
        <v>48</v>
      </c>
      <c r="C76" s="67" t="s">
        <v>48</v>
      </c>
      <c r="D76" s="67" t="s">
        <v>48</v>
      </c>
      <c r="E76" s="67" t="s">
        <v>48</v>
      </c>
      <c r="F76" s="68">
        <v>50</v>
      </c>
      <c r="G76" s="67">
        <v>50</v>
      </c>
      <c r="H76" s="67">
        <v>50</v>
      </c>
      <c r="I76" s="67">
        <v>50</v>
      </c>
      <c r="J76" s="67">
        <v>50</v>
      </c>
      <c r="K76" s="67">
        <v>50</v>
      </c>
      <c r="L76" s="67">
        <v>50</v>
      </c>
      <c r="M76" s="31">
        <v>50</v>
      </c>
      <c r="N76" s="33">
        <v>50</v>
      </c>
      <c r="O76" s="33">
        <v>50</v>
      </c>
      <c r="P76" s="33">
        <v>50</v>
      </c>
      <c r="Q76" s="65">
        <v>55.2</v>
      </c>
      <c r="R76" s="65">
        <v>56.1</v>
      </c>
      <c r="S76" s="64">
        <v>56.2</v>
      </c>
    </row>
    <row r="77" spans="1:19" s="3" customFormat="1" ht="18">
      <c r="A77" s="34" t="s">
        <v>88</v>
      </c>
      <c r="B77" s="69"/>
      <c r="C77" s="69"/>
      <c r="D77" s="69"/>
      <c r="E77" s="69"/>
      <c r="F77" s="69"/>
      <c r="G77" s="69"/>
      <c r="H77" s="69"/>
      <c r="I77" s="69"/>
      <c r="J77" s="69"/>
      <c r="K77" s="69"/>
      <c r="L77" s="69"/>
      <c r="M77" s="69"/>
      <c r="N77" s="70"/>
      <c r="O77" s="70"/>
      <c r="P77" s="70"/>
      <c r="Q77" s="70"/>
      <c r="R77" s="70"/>
      <c r="S77" s="70"/>
    </row>
    <row r="78" spans="1:20" ht="16.5">
      <c r="A78" s="23" t="s">
        <v>20</v>
      </c>
      <c r="B78" s="24"/>
      <c r="C78" s="25"/>
      <c r="D78" s="24"/>
      <c r="E78" s="24"/>
      <c r="F78" s="25"/>
      <c r="G78" s="24"/>
      <c r="H78" s="24"/>
      <c r="I78" s="24"/>
      <c r="J78" s="55" t="s">
        <v>11</v>
      </c>
      <c r="K78" s="55" t="s">
        <v>11</v>
      </c>
      <c r="L78" s="55" t="s">
        <v>11</v>
      </c>
      <c r="M78" s="55"/>
      <c r="N78" s="25"/>
      <c r="O78" s="25"/>
      <c r="P78" s="25"/>
      <c r="Q78" s="25"/>
      <c r="R78" s="25"/>
      <c r="T78" s="8"/>
    </row>
    <row r="79" spans="1:20" ht="16.5">
      <c r="A79" s="72" t="s">
        <v>42</v>
      </c>
      <c r="B79" s="27" t="s">
        <v>1</v>
      </c>
      <c r="C79" s="27" t="s">
        <v>1</v>
      </c>
      <c r="D79" s="27">
        <v>27449</v>
      </c>
      <c r="E79" s="27">
        <v>24092</v>
      </c>
      <c r="F79" s="27">
        <v>21997</v>
      </c>
      <c r="G79" s="27">
        <v>22423</v>
      </c>
      <c r="H79" s="27">
        <v>22505</v>
      </c>
      <c r="I79" s="27">
        <v>22199</v>
      </c>
      <c r="J79" s="31">
        <v>21194</v>
      </c>
      <c r="K79" s="31">
        <v>20862</v>
      </c>
      <c r="L79" s="55">
        <v>20699</v>
      </c>
      <c r="M79" s="55">
        <v>20320</v>
      </c>
      <c r="N79" s="25">
        <v>20569</v>
      </c>
      <c r="O79" s="25">
        <v>19725</v>
      </c>
      <c r="P79" s="25">
        <v>19192</v>
      </c>
      <c r="Q79" s="39">
        <v>18512</v>
      </c>
      <c r="R79" s="39">
        <v>17925</v>
      </c>
      <c r="S79" s="39">
        <v>16520</v>
      </c>
      <c r="T79" s="8"/>
    </row>
    <row r="80" spans="1:34" ht="16.5">
      <c r="A80" s="72" t="s">
        <v>47</v>
      </c>
      <c r="B80" s="27" t="s">
        <v>1</v>
      </c>
      <c r="C80" s="27" t="s">
        <v>1</v>
      </c>
      <c r="D80" s="100">
        <v>1262</v>
      </c>
      <c r="E80" s="100">
        <v>705</v>
      </c>
      <c r="F80" s="100">
        <v>670</v>
      </c>
      <c r="G80" s="100">
        <v>648</v>
      </c>
      <c r="H80" s="100">
        <v>621</v>
      </c>
      <c r="I80" s="100">
        <v>723</v>
      </c>
      <c r="J80" s="100">
        <v>742</v>
      </c>
      <c r="K80" s="100">
        <v>759</v>
      </c>
      <c r="L80" s="100">
        <v>754</v>
      </c>
      <c r="M80" s="100">
        <v>708</v>
      </c>
      <c r="N80" s="100">
        <v>689</v>
      </c>
      <c r="O80" s="100">
        <v>726</v>
      </c>
      <c r="P80" s="100">
        <v>766</v>
      </c>
      <c r="Q80" s="100">
        <v>804</v>
      </c>
      <c r="R80" s="39">
        <v>805</v>
      </c>
      <c r="S80" s="39">
        <v>802</v>
      </c>
      <c r="T80" s="27"/>
      <c r="U80" s="27"/>
      <c r="V80" s="27"/>
      <c r="W80" s="27"/>
      <c r="X80" s="27"/>
      <c r="Y80" s="27"/>
      <c r="Z80" s="27"/>
      <c r="AA80" s="27"/>
      <c r="AB80" s="31"/>
      <c r="AC80" s="31"/>
      <c r="AD80" s="31"/>
      <c r="AE80" s="55"/>
      <c r="AF80" s="25"/>
      <c r="AG80" s="25"/>
      <c r="AH80" s="25"/>
    </row>
    <row r="81" spans="1:20" ht="16.5">
      <c r="A81" s="72" t="s">
        <v>0</v>
      </c>
      <c r="B81" s="27">
        <v>790</v>
      </c>
      <c r="C81" s="27">
        <v>2280</v>
      </c>
      <c r="D81" s="27">
        <v>5144</v>
      </c>
      <c r="E81" s="27">
        <v>3244</v>
      </c>
      <c r="F81" s="27">
        <v>2320</v>
      </c>
      <c r="G81" s="27">
        <v>2227</v>
      </c>
      <c r="H81" s="27">
        <v>2161</v>
      </c>
      <c r="I81" s="27">
        <v>2116</v>
      </c>
      <c r="J81" s="31">
        <v>2294</v>
      </c>
      <c r="K81" s="31">
        <v>2483</v>
      </c>
      <c r="L81" s="31">
        <v>2897</v>
      </c>
      <c r="M81" s="55">
        <v>3197</v>
      </c>
      <c r="N81" s="25">
        <v>3270</v>
      </c>
      <c r="O81" s="25">
        <v>3714</v>
      </c>
      <c r="P81" s="25">
        <v>4028</v>
      </c>
      <c r="Q81" s="39">
        <v>4576</v>
      </c>
      <c r="R81" s="39">
        <v>4837</v>
      </c>
      <c r="S81" s="39">
        <v>5154</v>
      </c>
      <c r="T81" s="8"/>
    </row>
    <row r="82" spans="1:20" ht="18">
      <c r="A82" s="72" t="s">
        <v>89</v>
      </c>
      <c r="B82" s="27">
        <v>490</v>
      </c>
      <c r="C82" s="27">
        <v>760</v>
      </c>
      <c r="D82" s="27">
        <v>965</v>
      </c>
      <c r="E82" s="27">
        <v>859</v>
      </c>
      <c r="F82" s="27">
        <v>802</v>
      </c>
      <c r="G82" s="27">
        <v>833</v>
      </c>
      <c r="H82" s="27">
        <v>765</v>
      </c>
      <c r="I82" s="27">
        <v>814</v>
      </c>
      <c r="J82" s="31">
        <v>760</v>
      </c>
      <c r="K82" s="31">
        <v>754</v>
      </c>
      <c r="L82" s="31">
        <v>693</v>
      </c>
      <c r="M82" s="55">
        <v>732</v>
      </c>
      <c r="N82" s="25">
        <v>665</v>
      </c>
      <c r="O82" s="25">
        <v>629</v>
      </c>
      <c r="P82" s="25">
        <v>727</v>
      </c>
      <c r="Q82" s="39">
        <v>786</v>
      </c>
      <c r="R82" s="39">
        <v>772</v>
      </c>
      <c r="S82" s="39">
        <v>698</v>
      </c>
      <c r="T82" s="8"/>
    </row>
    <row r="83" spans="1:20" ht="18">
      <c r="A83" s="72" t="s">
        <v>90</v>
      </c>
      <c r="B83" s="27">
        <v>7210</v>
      </c>
      <c r="C83" s="27">
        <v>8950</v>
      </c>
      <c r="D83" s="27">
        <v>8070</v>
      </c>
      <c r="E83" s="27">
        <v>6482</v>
      </c>
      <c r="F83" s="27">
        <v>5489</v>
      </c>
      <c r="G83" s="27">
        <v>5584</v>
      </c>
      <c r="H83" s="27">
        <v>5449</v>
      </c>
      <c r="I83" s="27">
        <v>5321</v>
      </c>
      <c r="J83" s="31">
        <v>5228</v>
      </c>
      <c r="K83" s="31">
        <v>4939</v>
      </c>
      <c r="L83" s="31">
        <v>4763</v>
      </c>
      <c r="M83" s="55">
        <v>4901</v>
      </c>
      <c r="N83" s="25">
        <v>4851</v>
      </c>
      <c r="O83" s="25">
        <v>4774</v>
      </c>
      <c r="P83" s="25">
        <v>4675</v>
      </c>
      <c r="Q83" s="39">
        <v>4892</v>
      </c>
      <c r="R83" s="39">
        <v>4795</v>
      </c>
      <c r="S83" s="39">
        <v>4654</v>
      </c>
      <c r="T83" s="8"/>
    </row>
    <row r="84" spans="1:20" ht="16.5">
      <c r="A84" s="23" t="s">
        <v>6</v>
      </c>
      <c r="B84" s="27"/>
      <c r="C84" s="27"/>
      <c r="D84" s="27"/>
      <c r="E84" s="27"/>
      <c r="F84" s="71"/>
      <c r="G84" s="27"/>
      <c r="H84" s="27"/>
      <c r="I84" s="27"/>
      <c r="J84" s="31" t="s">
        <v>11</v>
      </c>
      <c r="K84" s="31" t="s">
        <v>11</v>
      </c>
      <c r="L84" s="31" t="s">
        <v>11</v>
      </c>
      <c r="M84" s="31"/>
      <c r="N84" s="25"/>
      <c r="O84" s="25"/>
      <c r="P84" s="25"/>
      <c r="Q84" s="25"/>
      <c r="R84" s="25"/>
      <c r="T84" s="8"/>
    </row>
    <row r="85" spans="1:20" ht="18">
      <c r="A85" s="73" t="s">
        <v>96</v>
      </c>
      <c r="B85" s="27"/>
      <c r="C85" s="27"/>
      <c r="D85" s="27"/>
      <c r="E85" s="27"/>
      <c r="F85" s="71"/>
      <c r="G85" s="27"/>
      <c r="H85" s="27"/>
      <c r="I85" s="27"/>
      <c r="J85" s="31" t="s">
        <v>11</v>
      </c>
      <c r="K85" s="31" t="s">
        <v>11</v>
      </c>
      <c r="L85" s="31" t="s">
        <v>11</v>
      </c>
      <c r="M85" s="31"/>
      <c r="N85" s="25"/>
      <c r="O85" s="25"/>
      <c r="P85" s="25"/>
      <c r="Q85" s="25"/>
      <c r="R85" s="25"/>
      <c r="T85" s="8"/>
    </row>
    <row r="86" spans="1:19" s="11" customFormat="1" ht="16.5">
      <c r="A86" s="74" t="s">
        <v>42</v>
      </c>
      <c r="B86" s="75">
        <v>4.7</v>
      </c>
      <c r="C86" s="75">
        <v>3.8</v>
      </c>
      <c r="D86" s="101">
        <v>2.48</v>
      </c>
      <c r="E86" s="75">
        <v>1.69</v>
      </c>
      <c r="F86" s="75">
        <v>1.51</v>
      </c>
      <c r="G86" s="75">
        <v>1.52</v>
      </c>
      <c r="H86" s="75">
        <v>1.49</v>
      </c>
      <c r="I86" s="75">
        <v>1.51</v>
      </c>
      <c r="J86" s="101">
        <v>1.52</v>
      </c>
      <c r="K86" s="76">
        <v>1.33</v>
      </c>
      <c r="L86" s="76">
        <v>1.31</v>
      </c>
      <c r="M86" s="76">
        <v>1.27</v>
      </c>
      <c r="N86" s="65">
        <v>1.28</v>
      </c>
      <c r="O86" s="65">
        <v>1.22</v>
      </c>
      <c r="P86" s="65">
        <v>1.18</v>
      </c>
      <c r="Q86" s="65">
        <v>1.15</v>
      </c>
      <c r="R86" s="65">
        <v>1.11</v>
      </c>
      <c r="S86" s="11">
        <v>1.03</v>
      </c>
    </row>
    <row r="87" spans="1:19" s="11" customFormat="1" ht="16.5">
      <c r="A87" s="74" t="s">
        <v>47</v>
      </c>
      <c r="B87" s="75" t="s">
        <v>1</v>
      </c>
      <c r="C87" s="75" t="s">
        <v>1</v>
      </c>
      <c r="D87" s="75">
        <v>2.53</v>
      </c>
      <c r="E87" s="75">
        <v>1.55</v>
      </c>
      <c r="F87" s="75">
        <v>1.25</v>
      </c>
      <c r="G87" s="75">
        <v>1.28</v>
      </c>
      <c r="H87" s="75">
        <v>1.26</v>
      </c>
      <c r="I87" s="75">
        <v>1.24</v>
      </c>
      <c r="J87" s="76">
        <v>1.24</v>
      </c>
      <c r="K87" s="76">
        <v>1.25</v>
      </c>
      <c r="L87" s="76">
        <v>1.22</v>
      </c>
      <c r="M87" s="76">
        <v>1.2</v>
      </c>
      <c r="N87" s="65">
        <v>1.21</v>
      </c>
      <c r="O87" s="65">
        <v>1.2</v>
      </c>
      <c r="P87" s="65">
        <v>1.15</v>
      </c>
      <c r="Q87" s="65">
        <v>1.15</v>
      </c>
      <c r="R87" s="65">
        <v>1.1</v>
      </c>
      <c r="S87" s="11">
        <v>1.05</v>
      </c>
    </row>
    <row r="88" spans="1:19" s="11" customFormat="1" ht="16.5">
      <c r="A88" s="74" t="s">
        <v>0</v>
      </c>
      <c r="B88" s="75" t="s">
        <v>1</v>
      </c>
      <c r="C88" s="75">
        <v>76.5</v>
      </c>
      <c r="D88" s="75">
        <v>50.36</v>
      </c>
      <c r="E88" s="75">
        <v>33.94</v>
      </c>
      <c r="F88" s="75">
        <v>22.66</v>
      </c>
      <c r="G88" s="75">
        <v>22.73</v>
      </c>
      <c r="H88" s="75">
        <v>21.78</v>
      </c>
      <c r="I88" s="75">
        <v>20.99</v>
      </c>
      <c r="J88" s="76">
        <v>22.31</v>
      </c>
      <c r="K88" s="76">
        <v>23.46</v>
      </c>
      <c r="L88" s="64">
        <v>27.67</v>
      </c>
      <c r="M88" s="64">
        <v>33.17</v>
      </c>
      <c r="N88" s="65">
        <v>34.23</v>
      </c>
      <c r="O88" s="65">
        <v>38.78</v>
      </c>
      <c r="P88" s="65">
        <v>39.79</v>
      </c>
      <c r="Q88" s="65">
        <v>43.77</v>
      </c>
      <c r="R88" s="65">
        <v>40.14</v>
      </c>
      <c r="S88" s="11">
        <v>37.86</v>
      </c>
    </row>
    <row r="89" spans="1:18" ht="18">
      <c r="A89" s="73" t="s">
        <v>110</v>
      </c>
      <c r="B89" s="27"/>
      <c r="C89" s="27"/>
      <c r="D89" s="27"/>
      <c r="E89" s="27"/>
      <c r="F89" s="24"/>
      <c r="G89" s="27"/>
      <c r="H89" s="27"/>
      <c r="I89" s="27"/>
      <c r="J89" s="31" t="s">
        <v>11</v>
      </c>
      <c r="K89" s="31" t="s">
        <v>11</v>
      </c>
      <c r="L89" s="31" t="s">
        <v>11</v>
      </c>
      <c r="M89" s="31"/>
      <c r="N89" s="25"/>
      <c r="O89" s="25"/>
      <c r="P89" s="25"/>
      <c r="Q89" s="25"/>
      <c r="R89" s="25"/>
    </row>
    <row r="90" spans="1:19" s="11" customFormat="1" ht="16.5">
      <c r="A90" s="74" t="s">
        <v>42</v>
      </c>
      <c r="B90" s="75">
        <v>5.1</v>
      </c>
      <c r="C90" s="75">
        <v>3.9</v>
      </c>
      <c r="D90" s="75">
        <v>2.62</v>
      </c>
      <c r="E90" s="75">
        <v>1.954</v>
      </c>
      <c r="F90" s="75">
        <v>1.803</v>
      </c>
      <c r="G90" s="75">
        <v>1.819</v>
      </c>
      <c r="H90" s="75">
        <v>1.781</v>
      </c>
      <c r="I90" s="75">
        <v>1.803</v>
      </c>
      <c r="J90" s="101">
        <v>1.819</v>
      </c>
      <c r="K90" s="76">
        <v>1.644</v>
      </c>
      <c r="L90" s="76">
        <v>1.62</v>
      </c>
      <c r="M90" s="76">
        <v>1.577</v>
      </c>
      <c r="N90" s="65">
        <v>1.58</v>
      </c>
      <c r="O90" s="65">
        <v>1.499</v>
      </c>
      <c r="P90" s="65">
        <v>1.44</v>
      </c>
      <c r="Q90" s="65">
        <v>1.369</v>
      </c>
      <c r="R90" s="65">
        <v>1.31</v>
      </c>
      <c r="S90" s="11">
        <v>1.199</v>
      </c>
    </row>
    <row r="91" spans="1:19" s="11" customFormat="1" ht="16.5">
      <c r="A91" s="74" t="s">
        <v>47</v>
      </c>
      <c r="B91" s="75" t="s">
        <v>1</v>
      </c>
      <c r="C91" s="75" t="s">
        <v>1</v>
      </c>
      <c r="D91" s="75">
        <v>2.49</v>
      </c>
      <c r="E91" s="75">
        <v>1.723</v>
      </c>
      <c r="F91" s="75">
        <v>1.497</v>
      </c>
      <c r="G91" s="75">
        <v>1.53</v>
      </c>
      <c r="H91" s="75">
        <v>1.518</v>
      </c>
      <c r="I91" s="75">
        <v>1.523</v>
      </c>
      <c r="J91" s="76">
        <v>1.534</v>
      </c>
      <c r="K91" s="76">
        <v>1.54</v>
      </c>
      <c r="L91" s="76">
        <v>1.513</v>
      </c>
      <c r="M91" s="76">
        <v>1.487</v>
      </c>
      <c r="N91" s="65">
        <v>1.501</v>
      </c>
      <c r="O91" s="65">
        <v>1.473</v>
      </c>
      <c r="P91" s="65">
        <v>1.409</v>
      </c>
      <c r="Q91" s="65">
        <v>1.373</v>
      </c>
      <c r="R91" s="65">
        <v>1.299</v>
      </c>
      <c r="S91" s="11">
        <v>1.229</v>
      </c>
    </row>
    <row r="92" spans="1:19" s="11" customFormat="1" ht="16.5">
      <c r="A92" s="74" t="s">
        <v>0</v>
      </c>
      <c r="B92" s="75">
        <v>13.8</v>
      </c>
      <c r="C92" s="75">
        <v>8.1</v>
      </c>
      <c r="D92" s="75">
        <v>9.034</v>
      </c>
      <c r="E92" s="75">
        <v>7.616</v>
      </c>
      <c r="F92" s="75">
        <v>6.176</v>
      </c>
      <c r="G92" s="75">
        <v>5.714</v>
      </c>
      <c r="H92" s="75">
        <v>5.582</v>
      </c>
      <c r="I92" s="75">
        <v>5.53</v>
      </c>
      <c r="J92" s="76">
        <v>5.913</v>
      </c>
      <c r="K92" s="76">
        <v>5.98</v>
      </c>
      <c r="L92" s="64">
        <v>6.666</v>
      </c>
      <c r="M92" s="76">
        <v>6.52</v>
      </c>
      <c r="N92" s="65">
        <v>6.535</v>
      </c>
      <c r="O92" s="65">
        <v>6.916</v>
      </c>
      <c r="P92" s="65">
        <v>6.983</v>
      </c>
      <c r="Q92" s="65">
        <v>7.348</v>
      </c>
      <c r="R92" s="65">
        <v>7.242</v>
      </c>
      <c r="S92" s="11">
        <v>7.22</v>
      </c>
    </row>
    <row r="93" spans="1:18" s="11" customFormat="1" ht="16.5">
      <c r="A93" s="88" t="s">
        <v>95</v>
      </c>
      <c r="B93" s="75"/>
      <c r="C93" s="75"/>
      <c r="D93" s="75"/>
      <c r="E93" s="75"/>
      <c r="F93" s="75"/>
      <c r="G93" s="75"/>
      <c r="H93" s="75"/>
      <c r="I93" s="75"/>
      <c r="J93" s="76"/>
      <c r="K93" s="76"/>
      <c r="L93" s="64"/>
      <c r="M93" s="76"/>
      <c r="N93" s="65"/>
      <c r="O93" s="65"/>
      <c r="P93" s="65"/>
      <c r="Q93" s="65"/>
      <c r="R93" s="65"/>
    </row>
    <row r="94" spans="1:19" s="3" customFormat="1" ht="16.5">
      <c r="A94" s="84" t="s">
        <v>91</v>
      </c>
      <c r="B94" s="95" t="s">
        <v>92</v>
      </c>
      <c r="C94" s="95" t="s">
        <v>92</v>
      </c>
      <c r="D94" s="95" t="s">
        <v>92</v>
      </c>
      <c r="E94" s="96">
        <v>39836</v>
      </c>
      <c r="F94" s="97">
        <v>36254</v>
      </c>
      <c r="G94" s="97">
        <v>37241</v>
      </c>
      <c r="H94" s="97">
        <v>37494</v>
      </c>
      <c r="I94" s="97">
        <v>37324</v>
      </c>
      <c r="J94" s="97">
        <v>37107</v>
      </c>
      <c r="K94" s="97">
        <v>37140</v>
      </c>
      <c r="L94" s="97">
        <v>37526</v>
      </c>
      <c r="M94" s="97">
        <v>37862</v>
      </c>
      <c r="N94" s="38">
        <v>38491</v>
      </c>
      <c r="O94" s="38">
        <v>38477</v>
      </c>
      <c r="P94" s="38">
        <v>38444</v>
      </c>
      <c r="Q94" s="38">
        <v>39252</v>
      </c>
      <c r="R94" s="38">
        <v>38648</v>
      </c>
      <c r="S94" s="38">
        <v>37248</v>
      </c>
    </row>
    <row r="95" spans="1:20" s="3" customFormat="1" ht="16.5">
      <c r="A95" s="83" t="s">
        <v>93</v>
      </c>
      <c r="B95" s="85"/>
      <c r="C95" s="85"/>
      <c r="D95" s="85"/>
      <c r="E95" s="24"/>
      <c r="F95" s="85"/>
      <c r="G95" s="85"/>
      <c r="H95" s="85"/>
      <c r="I95" s="85"/>
      <c r="J95" s="85"/>
      <c r="K95" s="85"/>
      <c r="L95" s="85"/>
      <c r="M95" s="85"/>
      <c r="N95" s="39"/>
      <c r="O95" s="39"/>
      <c r="P95" s="39"/>
      <c r="Q95" s="39"/>
      <c r="R95" s="39"/>
      <c r="T95" s="86"/>
    </row>
    <row r="96" spans="1:20" s="3" customFormat="1" ht="16.5">
      <c r="A96" s="87" t="s">
        <v>42</v>
      </c>
      <c r="B96" s="85" t="s">
        <v>92</v>
      </c>
      <c r="C96" s="85" t="s">
        <v>92</v>
      </c>
      <c r="D96" s="85">
        <v>39059</v>
      </c>
      <c r="E96" s="24">
        <v>34085</v>
      </c>
      <c r="F96" s="85">
        <v>30273</v>
      </c>
      <c r="G96" s="85">
        <v>30940</v>
      </c>
      <c r="H96" s="85">
        <v>30727</v>
      </c>
      <c r="I96" s="85">
        <v>30059</v>
      </c>
      <c r="J96" s="85">
        <v>29040</v>
      </c>
      <c r="K96" s="85">
        <v>28027</v>
      </c>
      <c r="L96" s="85">
        <v>27802</v>
      </c>
      <c r="M96" s="85">
        <v>27586</v>
      </c>
      <c r="N96" s="39">
        <v>27374</v>
      </c>
      <c r="O96" s="39">
        <v>26562</v>
      </c>
      <c r="P96" s="39">
        <v>25682</v>
      </c>
      <c r="Q96" s="39">
        <v>25169</v>
      </c>
      <c r="R96" s="39">
        <v>24260</v>
      </c>
      <c r="S96" s="39">
        <v>22716</v>
      </c>
      <c r="T96" s="86"/>
    </row>
    <row r="97" spans="1:20" s="3" customFormat="1" ht="16.5">
      <c r="A97" s="87" t="s">
        <v>47</v>
      </c>
      <c r="B97" s="85" t="s">
        <v>92</v>
      </c>
      <c r="C97" s="85" t="s">
        <v>92</v>
      </c>
      <c r="D97" s="85">
        <v>12680</v>
      </c>
      <c r="E97" s="24">
        <v>15620</v>
      </c>
      <c r="F97" s="85">
        <v>16353</v>
      </c>
      <c r="G97" s="85">
        <v>17587</v>
      </c>
      <c r="H97" s="85">
        <v>18246</v>
      </c>
      <c r="I97" s="85">
        <v>18628</v>
      </c>
      <c r="J97" s="85">
        <v>19363</v>
      </c>
      <c r="K97" s="85">
        <v>19959</v>
      </c>
      <c r="L97" s="85">
        <v>20498</v>
      </c>
      <c r="M97" s="85">
        <v>20831</v>
      </c>
      <c r="N97" s="39">
        <v>21668</v>
      </c>
      <c r="O97" s="39">
        <v>22299</v>
      </c>
      <c r="P97" s="39">
        <v>22486</v>
      </c>
      <c r="Q97" s="39">
        <v>22964</v>
      </c>
      <c r="R97" s="39">
        <v>22411</v>
      </c>
      <c r="S97" s="39">
        <v>21686</v>
      </c>
      <c r="T97" s="86"/>
    </row>
    <row r="98" spans="1:20" s="3" customFormat="1" ht="16.5">
      <c r="A98" s="87" t="s">
        <v>94</v>
      </c>
      <c r="B98" s="85" t="s">
        <v>92</v>
      </c>
      <c r="C98" s="85" t="s">
        <v>92</v>
      </c>
      <c r="D98" s="85">
        <v>5194</v>
      </c>
      <c r="E98" s="24">
        <v>3276</v>
      </c>
      <c r="F98" s="85">
        <v>2339</v>
      </c>
      <c r="G98" s="85">
        <v>2268</v>
      </c>
      <c r="H98" s="85">
        <v>2176</v>
      </c>
      <c r="I98" s="85">
        <v>2160</v>
      </c>
      <c r="J98" s="85">
        <v>2334</v>
      </c>
      <c r="K98" s="85">
        <v>2532</v>
      </c>
      <c r="L98" s="85">
        <v>2975</v>
      </c>
      <c r="M98" s="85">
        <v>3265</v>
      </c>
      <c r="N98" s="39">
        <v>3365</v>
      </c>
      <c r="O98" s="39">
        <v>3802</v>
      </c>
      <c r="P98" s="39">
        <v>4121</v>
      </c>
      <c r="Q98" s="39">
        <v>4682</v>
      </c>
      <c r="R98" s="39">
        <v>4963</v>
      </c>
      <c r="S98" s="39">
        <v>5286</v>
      </c>
      <c r="T98" s="86"/>
    </row>
    <row r="99" spans="1:18" ht="16.5">
      <c r="A99" s="61" t="s">
        <v>21</v>
      </c>
      <c r="B99" s="71"/>
      <c r="C99" s="27"/>
      <c r="D99" s="27"/>
      <c r="E99" s="27"/>
      <c r="F99" s="25"/>
      <c r="G99" s="27"/>
      <c r="H99" s="27"/>
      <c r="I99" s="27"/>
      <c r="J99" s="31" t="s">
        <v>11</v>
      </c>
      <c r="K99" s="31" t="s">
        <v>11</v>
      </c>
      <c r="L99" s="31" t="s">
        <v>11</v>
      </c>
      <c r="M99" s="31"/>
      <c r="N99" s="25"/>
      <c r="O99" s="25"/>
      <c r="P99" s="25"/>
      <c r="Q99" s="25"/>
      <c r="R99" s="25"/>
    </row>
    <row r="100" spans="1:18" ht="18">
      <c r="A100" s="73" t="s">
        <v>96</v>
      </c>
      <c r="B100" s="27"/>
      <c r="C100" s="27"/>
      <c r="D100" s="27"/>
      <c r="E100" s="27"/>
      <c r="F100" s="24"/>
      <c r="G100" s="27"/>
      <c r="H100" s="27"/>
      <c r="I100" s="27"/>
      <c r="J100" s="31" t="s">
        <v>11</v>
      </c>
      <c r="K100" s="31" t="s">
        <v>11</v>
      </c>
      <c r="L100" s="31" t="s">
        <v>11</v>
      </c>
      <c r="M100" s="31"/>
      <c r="N100" s="25"/>
      <c r="O100" s="25"/>
      <c r="P100" s="25"/>
      <c r="Q100" s="25"/>
      <c r="R100" s="25"/>
    </row>
    <row r="101" spans="1:19" s="11" customFormat="1" ht="16.5">
      <c r="A101" s="74" t="s">
        <v>42</v>
      </c>
      <c r="B101" s="75" t="s">
        <v>1</v>
      </c>
      <c r="C101" s="75">
        <v>5.6</v>
      </c>
      <c r="D101" s="75">
        <v>3.53</v>
      </c>
      <c r="E101" s="75">
        <v>2.39</v>
      </c>
      <c r="F101" s="75">
        <v>2.07</v>
      </c>
      <c r="G101" s="75">
        <v>2.09</v>
      </c>
      <c r="H101" s="75">
        <v>2.05</v>
      </c>
      <c r="I101" s="75">
        <v>1.97</v>
      </c>
      <c r="J101" s="76">
        <v>1.87</v>
      </c>
      <c r="K101" s="76">
        <v>1.79</v>
      </c>
      <c r="L101" s="64">
        <v>1.76</v>
      </c>
      <c r="M101" s="76">
        <v>1.73</v>
      </c>
      <c r="N101" s="65">
        <v>1.7</v>
      </c>
      <c r="O101" s="65">
        <v>1.65</v>
      </c>
      <c r="P101" s="65">
        <v>1.58</v>
      </c>
      <c r="Q101" s="65">
        <v>1.56</v>
      </c>
      <c r="R101" s="65">
        <v>1.5</v>
      </c>
      <c r="S101" s="11">
        <v>1.41</v>
      </c>
    </row>
    <row r="102" spans="1:19" s="11" customFormat="1" ht="16.5">
      <c r="A102" s="74" t="s">
        <v>47</v>
      </c>
      <c r="B102" s="75" t="s">
        <v>1</v>
      </c>
      <c r="C102" s="75" t="s">
        <v>1</v>
      </c>
      <c r="D102" s="75">
        <v>4.29</v>
      </c>
      <c r="E102" s="75">
        <v>2.81</v>
      </c>
      <c r="F102" s="75">
        <v>2.3</v>
      </c>
      <c r="G102" s="75">
        <v>2.35</v>
      </c>
      <c r="H102" s="75">
        <v>2.32</v>
      </c>
      <c r="I102" s="75">
        <v>2.26</v>
      </c>
      <c r="J102" s="76">
        <v>2.25</v>
      </c>
      <c r="K102" s="76">
        <v>2.21</v>
      </c>
      <c r="L102" s="64">
        <v>2.17</v>
      </c>
      <c r="M102" s="76">
        <v>2.13</v>
      </c>
      <c r="N102" s="65">
        <v>2.14</v>
      </c>
      <c r="O102" s="65">
        <v>2.14</v>
      </c>
      <c r="P102" s="65">
        <v>2.05</v>
      </c>
      <c r="Q102" s="65">
        <v>2.02</v>
      </c>
      <c r="R102" s="65">
        <v>1.93</v>
      </c>
      <c r="S102" s="11">
        <v>1.84</v>
      </c>
    </row>
    <row r="103" spans="1:19" s="11" customFormat="1" ht="16.5">
      <c r="A103" s="74" t="s">
        <v>0</v>
      </c>
      <c r="B103" s="75" t="s">
        <v>1</v>
      </c>
      <c r="C103" s="75">
        <v>22.9</v>
      </c>
      <c r="D103" s="75">
        <v>50.85</v>
      </c>
      <c r="E103" s="75">
        <v>34.28</v>
      </c>
      <c r="F103" s="75">
        <v>22.84</v>
      </c>
      <c r="G103" s="75">
        <v>23.15</v>
      </c>
      <c r="H103" s="75">
        <v>21.94</v>
      </c>
      <c r="I103" s="75">
        <v>21.43</v>
      </c>
      <c r="J103" s="76">
        <v>22.7</v>
      </c>
      <c r="K103" s="64">
        <v>23.92</v>
      </c>
      <c r="L103" s="64">
        <v>28.42</v>
      </c>
      <c r="M103" s="64">
        <v>33.87</v>
      </c>
      <c r="N103" s="65">
        <v>35.23</v>
      </c>
      <c r="O103" s="65">
        <v>39.7</v>
      </c>
      <c r="P103" s="65">
        <v>40.71</v>
      </c>
      <c r="Q103" s="65">
        <v>44.79</v>
      </c>
      <c r="R103" s="65">
        <v>41.19</v>
      </c>
      <c r="S103" s="11">
        <v>38.83</v>
      </c>
    </row>
    <row r="104" spans="1:18" ht="18">
      <c r="A104" s="73" t="s">
        <v>110</v>
      </c>
      <c r="B104" s="27"/>
      <c r="C104" s="27"/>
      <c r="D104" s="27"/>
      <c r="E104" s="27"/>
      <c r="F104" s="27"/>
      <c r="G104" s="27"/>
      <c r="H104" s="27"/>
      <c r="I104" s="27"/>
      <c r="J104" s="31" t="s">
        <v>11</v>
      </c>
      <c r="K104" s="31" t="s">
        <v>11</v>
      </c>
      <c r="L104" s="31" t="s">
        <v>11</v>
      </c>
      <c r="M104" s="31"/>
      <c r="N104" s="25"/>
      <c r="O104" s="25"/>
      <c r="P104" s="25"/>
      <c r="Q104" s="25"/>
      <c r="R104" s="25"/>
    </row>
    <row r="105" spans="1:19" s="11" customFormat="1" ht="16.5">
      <c r="A105" s="74" t="s">
        <v>42</v>
      </c>
      <c r="B105" s="75" t="s">
        <v>1</v>
      </c>
      <c r="C105" s="75">
        <v>5.6</v>
      </c>
      <c r="D105" s="75">
        <v>3.728</v>
      </c>
      <c r="E105" s="75">
        <v>2.765</v>
      </c>
      <c r="F105" s="75">
        <v>2.481</v>
      </c>
      <c r="G105" s="75">
        <v>2.511</v>
      </c>
      <c r="H105" s="75">
        <v>2.466</v>
      </c>
      <c r="I105" s="75">
        <v>2.411</v>
      </c>
      <c r="J105" s="76">
        <v>2.305</v>
      </c>
      <c r="K105" s="76">
        <v>2.209</v>
      </c>
      <c r="L105" s="76">
        <v>2.176</v>
      </c>
      <c r="M105" s="64">
        <v>2.141</v>
      </c>
      <c r="N105" s="65">
        <v>2.103</v>
      </c>
      <c r="O105" s="65">
        <v>2.019</v>
      </c>
      <c r="P105" s="65">
        <v>1.927</v>
      </c>
      <c r="Q105" s="101">
        <v>1.862</v>
      </c>
      <c r="R105" s="65">
        <v>1.772</v>
      </c>
      <c r="S105" s="11">
        <v>1.649</v>
      </c>
    </row>
    <row r="106" spans="1:19" s="11" customFormat="1" ht="16.5">
      <c r="A106" s="74" t="s">
        <v>47</v>
      </c>
      <c r="B106" s="75" t="s">
        <v>1</v>
      </c>
      <c r="C106" s="75" t="s">
        <v>1</v>
      </c>
      <c r="D106" s="75">
        <v>4.218</v>
      </c>
      <c r="E106" s="75">
        <v>3.129</v>
      </c>
      <c r="F106" s="75">
        <v>2.749</v>
      </c>
      <c r="G106" s="75">
        <v>2.813</v>
      </c>
      <c r="H106" s="75">
        <v>2.788</v>
      </c>
      <c r="I106" s="75">
        <v>2.768</v>
      </c>
      <c r="J106" s="76">
        <v>2.775</v>
      </c>
      <c r="K106" s="76">
        <v>2.729</v>
      </c>
      <c r="L106" s="76">
        <v>2.691</v>
      </c>
      <c r="M106" s="64">
        <v>2.642</v>
      </c>
      <c r="N106" s="65">
        <v>2.649</v>
      </c>
      <c r="O106" s="65">
        <v>2.618</v>
      </c>
      <c r="P106" s="65">
        <v>2.5</v>
      </c>
      <c r="Q106" s="65">
        <v>2.419</v>
      </c>
      <c r="R106" s="65">
        <v>2.282</v>
      </c>
      <c r="S106" s="11">
        <v>2.148</v>
      </c>
    </row>
    <row r="107" spans="1:19" s="11" customFormat="1" ht="17.25" thickBot="1">
      <c r="A107" s="77" t="s">
        <v>0</v>
      </c>
      <c r="B107" s="78" t="s">
        <v>1</v>
      </c>
      <c r="C107" s="78">
        <v>8.2</v>
      </c>
      <c r="D107" s="78">
        <v>9.122</v>
      </c>
      <c r="E107" s="78">
        <v>7.691</v>
      </c>
      <c r="F107" s="78">
        <v>6.226</v>
      </c>
      <c r="G107" s="78">
        <v>5.82</v>
      </c>
      <c r="H107" s="78">
        <v>5.62</v>
      </c>
      <c r="I107" s="78">
        <v>5.645</v>
      </c>
      <c r="J107" s="79">
        <v>6.016</v>
      </c>
      <c r="K107" s="79">
        <v>6.098</v>
      </c>
      <c r="L107" s="79">
        <v>6.845</v>
      </c>
      <c r="M107" s="80">
        <v>6.659</v>
      </c>
      <c r="N107" s="81">
        <v>6.724</v>
      </c>
      <c r="O107" s="81">
        <v>7.08</v>
      </c>
      <c r="P107" s="81">
        <v>7.145</v>
      </c>
      <c r="Q107" s="81">
        <v>7.519</v>
      </c>
      <c r="R107" s="81">
        <v>7.431</v>
      </c>
      <c r="S107" s="81">
        <v>7.405</v>
      </c>
    </row>
    <row r="108" spans="1:11" s="2" customFormat="1" ht="17.25" customHeight="1">
      <c r="A108" s="112" t="s">
        <v>111</v>
      </c>
      <c r="B108" s="113"/>
      <c r="C108" s="113"/>
      <c r="D108" s="113"/>
      <c r="E108" s="114"/>
      <c r="F108" s="10"/>
      <c r="G108" s="9"/>
      <c r="H108" s="10"/>
      <c r="I108" s="10"/>
      <c r="J108" s="10"/>
      <c r="K108" s="13"/>
    </row>
    <row r="109" spans="1:14" s="2" customFormat="1" ht="12.75">
      <c r="A109" s="110"/>
      <c r="B109" s="104"/>
      <c r="C109" s="104"/>
      <c r="D109" s="103"/>
      <c r="E109" s="103"/>
      <c r="F109" s="116"/>
      <c r="G109" s="117"/>
      <c r="H109" s="117"/>
      <c r="I109" s="117"/>
      <c r="J109" s="117"/>
      <c r="K109" s="117"/>
      <c r="L109" s="117"/>
      <c r="M109" s="117"/>
      <c r="N109" s="117"/>
    </row>
    <row r="110" spans="1:10" ht="12.75">
      <c r="A110" s="115" t="s">
        <v>14</v>
      </c>
      <c r="B110" s="104"/>
      <c r="C110" s="104"/>
      <c r="D110" s="103"/>
      <c r="E110" s="103"/>
      <c r="F110" s="14"/>
      <c r="G110" s="14"/>
      <c r="H110" s="14"/>
      <c r="I110" s="14"/>
      <c r="J110" s="1"/>
    </row>
    <row r="111" spans="1:10" ht="12.75">
      <c r="A111" s="102" t="s">
        <v>57</v>
      </c>
      <c r="B111" s="104"/>
      <c r="C111" s="104"/>
      <c r="D111" s="104"/>
      <c r="E111" s="104"/>
      <c r="F111" s="1"/>
      <c r="G111" s="1"/>
      <c r="H111" s="1"/>
      <c r="I111" s="1"/>
      <c r="J111" s="1"/>
    </row>
    <row r="112" spans="1:10" ht="12.75">
      <c r="A112" s="102" t="s">
        <v>58</v>
      </c>
      <c r="B112" s="104"/>
      <c r="C112" s="104"/>
      <c r="D112" s="104"/>
      <c r="E112" s="104"/>
      <c r="F112" s="1"/>
      <c r="G112" s="1"/>
      <c r="H112" s="1"/>
      <c r="I112" s="1"/>
      <c r="J112" s="1"/>
    </row>
    <row r="113" spans="1:10" ht="12.75">
      <c r="A113" s="102" t="s">
        <v>59</v>
      </c>
      <c r="B113" s="104"/>
      <c r="C113" s="104"/>
      <c r="D113" s="104"/>
      <c r="E113" s="104"/>
      <c r="F113" s="1"/>
      <c r="G113" s="1"/>
      <c r="H113" s="1"/>
      <c r="I113" s="1"/>
      <c r="J113" s="1"/>
    </row>
    <row r="114" spans="1:10" ht="12.75">
      <c r="A114" s="102" t="s">
        <v>60</v>
      </c>
      <c r="B114" s="104"/>
      <c r="C114" s="104"/>
      <c r="D114" s="104"/>
      <c r="E114" s="104"/>
      <c r="F114" s="1"/>
      <c r="G114" s="1"/>
      <c r="H114" s="1"/>
      <c r="I114" s="1"/>
      <c r="J114" s="1"/>
    </row>
    <row r="115" spans="1:10" ht="12.75">
      <c r="A115" s="102" t="s">
        <v>61</v>
      </c>
      <c r="B115" s="104"/>
      <c r="C115" s="104"/>
      <c r="D115" s="104"/>
      <c r="E115" s="104"/>
      <c r="F115" s="1"/>
      <c r="G115" s="1"/>
      <c r="H115" s="1"/>
      <c r="I115" s="1"/>
      <c r="J115" s="1"/>
    </row>
    <row r="116" spans="1:10" ht="12.75">
      <c r="A116" s="102" t="s">
        <v>62</v>
      </c>
      <c r="B116" s="104"/>
      <c r="C116" s="104"/>
      <c r="D116" s="104"/>
      <c r="E116" s="104"/>
      <c r="F116" s="1"/>
      <c r="G116" s="6"/>
      <c r="H116" s="1"/>
      <c r="I116" s="6"/>
      <c r="J116" s="6"/>
    </row>
    <row r="117" spans="1:10" ht="24" customHeight="1">
      <c r="A117" s="102" t="s">
        <v>97</v>
      </c>
      <c r="B117" s="103"/>
      <c r="C117" s="103"/>
      <c r="D117" s="103"/>
      <c r="E117" s="103"/>
      <c r="F117" s="1"/>
      <c r="G117" s="6"/>
      <c r="H117" s="1"/>
      <c r="I117" s="6"/>
      <c r="J117" s="6"/>
    </row>
    <row r="118" spans="1:10" ht="37.5" customHeight="1">
      <c r="A118" s="102" t="s">
        <v>108</v>
      </c>
      <c r="B118" s="103"/>
      <c r="C118" s="103"/>
      <c r="D118" s="103"/>
      <c r="E118" s="103"/>
      <c r="F118" s="1"/>
      <c r="G118" s="6"/>
      <c r="H118" s="1"/>
      <c r="I118" s="6"/>
      <c r="J118" s="6"/>
    </row>
    <row r="119" spans="1:10" ht="13.5">
      <c r="A119" s="102"/>
      <c r="B119" s="104"/>
      <c r="C119" s="104"/>
      <c r="D119" s="103"/>
      <c r="E119" s="103"/>
      <c r="F119" s="1"/>
      <c r="G119" s="6"/>
      <c r="H119" s="1"/>
      <c r="I119" s="6"/>
      <c r="J119" s="6"/>
    </row>
    <row r="120" spans="1:10" ht="12.75">
      <c r="A120" s="111" t="s">
        <v>16</v>
      </c>
      <c r="B120" s="104"/>
      <c r="C120" s="104"/>
      <c r="D120" s="104"/>
      <c r="E120" s="104"/>
      <c r="F120" s="15"/>
      <c r="G120" s="15"/>
      <c r="H120" s="15"/>
      <c r="I120" s="15"/>
      <c r="J120" s="1"/>
    </row>
    <row r="121" spans="1:10" ht="12.75">
      <c r="A121" s="110" t="s">
        <v>15</v>
      </c>
      <c r="B121" s="104"/>
      <c r="C121" s="104"/>
      <c r="D121" s="104"/>
      <c r="E121" s="104"/>
      <c r="F121" s="15"/>
      <c r="G121" s="15"/>
      <c r="H121" s="15"/>
      <c r="I121" s="15"/>
      <c r="J121" s="1"/>
    </row>
    <row r="122" spans="1:10" ht="25.5" customHeight="1">
      <c r="A122" s="109" t="s">
        <v>98</v>
      </c>
      <c r="B122" s="106"/>
      <c r="C122" s="106"/>
      <c r="D122" s="106"/>
      <c r="E122" s="106"/>
      <c r="F122" s="1"/>
      <c r="G122" s="6"/>
      <c r="H122" s="6"/>
      <c r="I122" s="6"/>
      <c r="J122" s="1"/>
    </row>
    <row r="123" spans="1:10" ht="27.75" customHeight="1">
      <c r="A123" s="107" t="s">
        <v>50</v>
      </c>
      <c r="B123" s="108"/>
      <c r="C123" s="108"/>
      <c r="D123" s="108"/>
      <c r="E123" s="108"/>
      <c r="F123" s="1"/>
      <c r="G123" s="6"/>
      <c r="H123" s="6"/>
      <c r="I123" s="6"/>
      <c r="J123" s="1"/>
    </row>
    <row r="124" spans="1:10" ht="16.5" customHeight="1">
      <c r="A124" s="105" t="s">
        <v>105</v>
      </c>
      <c r="B124" s="106"/>
      <c r="C124" s="106"/>
      <c r="D124" s="106"/>
      <c r="E124" s="106"/>
      <c r="F124" s="1"/>
      <c r="G124" s="6"/>
      <c r="H124" s="6"/>
      <c r="I124" s="6"/>
      <c r="J124" s="1"/>
    </row>
    <row r="125" spans="1:10" ht="27.75" customHeight="1">
      <c r="A125" s="109" t="s">
        <v>51</v>
      </c>
      <c r="B125" s="106"/>
      <c r="C125" s="106"/>
      <c r="D125" s="106"/>
      <c r="E125" s="106"/>
      <c r="F125" s="1"/>
      <c r="G125" s="6"/>
      <c r="H125" s="6"/>
      <c r="I125" s="6"/>
      <c r="J125" s="1"/>
    </row>
    <row r="126" spans="1:10" ht="17.25" customHeight="1">
      <c r="A126" s="105" t="s">
        <v>104</v>
      </c>
      <c r="B126" s="109"/>
      <c r="C126" s="109"/>
      <c r="D126" s="109"/>
      <c r="E126" s="109"/>
      <c r="F126" s="1"/>
      <c r="G126" s="6"/>
      <c r="H126" s="6"/>
      <c r="I126" s="6"/>
      <c r="J126" s="1"/>
    </row>
    <row r="127" spans="1:10" ht="18" customHeight="1">
      <c r="A127" s="109" t="s">
        <v>52</v>
      </c>
      <c r="B127" s="106"/>
      <c r="C127" s="106"/>
      <c r="D127" s="106"/>
      <c r="E127" s="106"/>
      <c r="F127" s="1"/>
      <c r="G127" s="6"/>
      <c r="H127" s="6"/>
      <c r="I127" s="6"/>
      <c r="J127" s="1"/>
    </row>
    <row r="128" spans="1:10" ht="20.25" customHeight="1">
      <c r="A128" s="105" t="s">
        <v>103</v>
      </c>
      <c r="B128" s="106"/>
      <c r="C128" s="106"/>
      <c r="D128" s="106"/>
      <c r="E128" s="106"/>
      <c r="F128" s="1"/>
      <c r="G128" s="6"/>
      <c r="H128" s="6"/>
      <c r="I128" s="6"/>
      <c r="J128" s="1"/>
    </row>
    <row r="129" spans="1:10" ht="16.5" customHeight="1">
      <c r="A129" s="109" t="s">
        <v>53</v>
      </c>
      <c r="B129" s="106"/>
      <c r="C129" s="106"/>
      <c r="D129" s="106"/>
      <c r="E129" s="106"/>
      <c r="F129" s="1"/>
      <c r="G129" s="6"/>
      <c r="H129" s="6"/>
      <c r="I129" s="6"/>
      <c r="J129" s="1"/>
    </row>
    <row r="130" spans="1:10" ht="16.5" customHeight="1">
      <c r="A130" s="105" t="s">
        <v>102</v>
      </c>
      <c r="B130" s="106"/>
      <c r="C130" s="106"/>
      <c r="D130" s="106"/>
      <c r="E130" s="106"/>
      <c r="F130" s="1"/>
      <c r="G130" s="6"/>
      <c r="H130" s="6"/>
      <c r="I130" s="6"/>
      <c r="J130" s="1"/>
    </row>
    <row r="131" spans="1:10" ht="39" customHeight="1">
      <c r="A131" s="109" t="s">
        <v>54</v>
      </c>
      <c r="B131" s="106"/>
      <c r="C131" s="106"/>
      <c r="D131" s="106"/>
      <c r="E131" s="106"/>
      <c r="F131" s="1"/>
      <c r="G131" s="6"/>
      <c r="H131" s="6"/>
      <c r="I131" s="6"/>
      <c r="J131" s="1"/>
    </row>
    <row r="132" spans="1:10" ht="42.75" customHeight="1">
      <c r="A132" s="107" t="s">
        <v>99</v>
      </c>
      <c r="B132" s="107"/>
      <c r="C132" s="107"/>
      <c r="D132" s="107"/>
      <c r="E132" s="107"/>
      <c r="F132" s="1"/>
      <c r="G132" s="6"/>
      <c r="H132" s="6"/>
      <c r="I132" s="6"/>
      <c r="J132" s="1"/>
    </row>
    <row r="133" spans="1:10" ht="25.5" customHeight="1">
      <c r="A133" s="109" t="s">
        <v>55</v>
      </c>
      <c r="B133" s="106"/>
      <c r="C133" s="106"/>
      <c r="D133" s="106"/>
      <c r="E133" s="106"/>
      <c r="F133" s="1"/>
      <c r="G133" s="6"/>
      <c r="H133" s="6"/>
      <c r="I133" s="6"/>
      <c r="J133" s="1"/>
    </row>
    <row r="134" spans="1:10" ht="14.25" customHeight="1">
      <c r="A134" s="105" t="s">
        <v>101</v>
      </c>
      <c r="B134" s="106"/>
      <c r="C134" s="106"/>
      <c r="D134" s="106"/>
      <c r="E134" s="106"/>
      <c r="F134" s="1"/>
      <c r="G134" s="6"/>
      <c r="H134" s="6"/>
      <c r="I134" s="6"/>
      <c r="J134" s="1"/>
    </row>
    <row r="135" spans="1:10" ht="27.75" customHeight="1">
      <c r="A135" s="109" t="s">
        <v>56</v>
      </c>
      <c r="B135" s="105"/>
      <c r="C135" s="105"/>
      <c r="D135" s="105"/>
      <c r="E135" s="105"/>
      <c r="F135" s="1"/>
      <c r="G135" s="6"/>
      <c r="H135" s="6"/>
      <c r="I135" s="6"/>
      <c r="J135" s="1"/>
    </row>
    <row r="136" spans="1:10" ht="13.5" customHeight="1">
      <c r="A136" s="105" t="s">
        <v>100</v>
      </c>
      <c r="B136" s="105"/>
      <c r="C136" s="105"/>
      <c r="D136" s="105"/>
      <c r="E136" s="105"/>
      <c r="F136" s="1"/>
      <c r="G136" s="6"/>
      <c r="H136" s="6"/>
      <c r="I136" s="6"/>
      <c r="J136" s="1"/>
    </row>
    <row r="137" spans="1:10" ht="27.75" customHeight="1">
      <c r="A137" s="109" t="s">
        <v>109</v>
      </c>
      <c r="B137" s="106"/>
      <c r="C137" s="106"/>
      <c r="D137" s="106"/>
      <c r="E137" s="106"/>
      <c r="F137" s="1"/>
      <c r="G137" s="6"/>
      <c r="H137" s="6"/>
      <c r="I137" s="6"/>
      <c r="J137" s="1"/>
    </row>
    <row r="138" spans="1:10" ht="13.5" customHeight="1">
      <c r="A138" s="7"/>
      <c r="B138" s="7"/>
      <c r="C138" s="7"/>
      <c r="D138" s="7"/>
      <c r="E138" s="7"/>
      <c r="F138" s="1"/>
      <c r="G138" s="6"/>
      <c r="H138" s="6"/>
      <c r="I138" s="6"/>
      <c r="J138" s="1"/>
    </row>
    <row r="139" spans="1:10" ht="15" customHeight="1">
      <c r="A139" s="7"/>
      <c r="B139" s="7"/>
      <c r="C139" s="7"/>
      <c r="D139" s="7"/>
      <c r="E139" s="7"/>
      <c r="F139" s="1"/>
      <c r="G139" s="6"/>
      <c r="H139" s="6"/>
      <c r="I139" s="6"/>
      <c r="J139" s="1"/>
    </row>
    <row r="140" spans="1:10" ht="14.25" customHeight="1">
      <c r="A140" s="7"/>
      <c r="B140" s="7"/>
      <c r="C140" s="7"/>
      <c r="D140" s="7"/>
      <c r="E140" s="7"/>
      <c r="F140" s="1"/>
      <c r="G140" s="6"/>
      <c r="H140" s="6"/>
      <c r="I140" s="6"/>
      <c r="J140" s="1"/>
    </row>
    <row r="141" spans="1:10" ht="14.25" customHeight="1">
      <c r="A141" s="7"/>
      <c r="B141" s="7"/>
      <c r="C141" s="7"/>
      <c r="D141" s="7"/>
      <c r="E141" s="7"/>
      <c r="F141" s="4"/>
      <c r="G141" s="4"/>
      <c r="H141" s="4"/>
      <c r="I141" s="4"/>
      <c r="J141" s="4"/>
    </row>
    <row r="142" spans="1:10" ht="12.75" customHeight="1">
      <c r="A142" s="7"/>
      <c r="B142" s="7"/>
      <c r="C142" s="7"/>
      <c r="D142" s="7"/>
      <c r="E142" s="7"/>
      <c r="F142" s="4"/>
      <c r="G142" s="4"/>
      <c r="H142" s="4"/>
      <c r="I142" s="4"/>
      <c r="J142" s="4"/>
    </row>
    <row r="143" spans="1:10" ht="24" customHeight="1">
      <c r="A143" s="7"/>
      <c r="B143" s="7"/>
      <c r="C143" s="7"/>
      <c r="D143" s="7"/>
      <c r="E143" s="7"/>
      <c r="F143" s="4"/>
      <c r="G143" s="4"/>
      <c r="H143" s="4"/>
      <c r="I143" s="4"/>
      <c r="J143" s="4"/>
    </row>
    <row r="144" spans="1:10" ht="36" customHeight="1">
      <c r="A144" s="7"/>
      <c r="B144" s="7"/>
      <c r="C144" s="7"/>
      <c r="D144" s="7"/>
      <c r="E144" s="7"/>
      <c r="F144" s="4"/>
      <c r="G144" s="4"/>
      <c r="H144" s="4"/>
      <c r="I144" s="4"/>
      <c r="J144" s="4"/>
    </row>
    <row r="145" spans="1:10" ht="24" customHeight="1">
      <c r="A145" s="7"/>
      <c r="B145" s="7"/>
      <c r="C145" s="7"/>
      <c r="D145" s="7"/>
      <c r="E145" s="7"/>
      <c r="F145" s="16"/>
      <c r="G145" s="16"/>
      <c r="H145" s="16"/>
      <c r="I145" s="16"/>
      <c r="J145" s="16"/>
    </row>
    <row r="146" spans="1:11" ht="24.75" customHeight="1">
      <c r="A146" s="7"/>
      <c r="B146" s="7"/>
      <c r="C146" s="7"/>
      <c r="D146" s="7"/>
      <c r="E146" s="7"/>
      <c r="F146" s="4"/>
      <c r="G146" s="4"/>
      <c r="H146" s="4"/>
      <c r="I146" s="4"/>
      <c r="J146" s="4"/>
      <c r="K146" s="4"/>
    </row>
    <row r="147" spans="2:10" ht="12.75">
      <c r="B147" s="17"/>
      <c r="C147" s="4"/>
      <c r="D147" s="1"/>
      <c r="E147" s="1"/>
      <c r="F147" s="1"/>
      <c r="G147" s="6"/>
      <c r="H147" s="6"/>
      <c r="I147" s="6"/>
      <c r="J147" s="1"/>
    </row>
    <row r="148" spans="2:10" ht="12.75">
      <c r="B148" s="17"/>
      <c r="C148" s="4"/>
      <c r="D148" s="1"/>
      <c r="E148" s="1"/>
      <c r="F148" s="1"/>
      <c r="G148" s="6"/>
      <c r="H148" s="6"/>
      <c r="I148" s="6"/>
      <c r="J148" s="1"/>
    </row>
    <row r="149" spans="2:10" ht="14.25" customHeight="1">
      <c r="B149" s="18"/>
      <c r="C149" s="16"/>
      <c r="D149" s="16"/>
      <c r="E149" s="16"/>
      <c r="F149" s="16"/>
      <c r="G149" s="16"/>
      <c r="H149" s="16"/>
      <c r="I149" s="16"/>
      <c r="J149" s="16"/>
    </row>
    <row r="150" spans="2:10" ht="14.25" customHeight="1">
      <c r="B150" s="18"/>
      <c r="C150" s="16"/>
      <c r="D150" s="16"/>
      <c r="E150" s="16"/>
      <c r="F150" s="16"/>
      <c r="G150" s="16"/>
      <c r="H150" s="16"/>
      <c r="I150" s="16"/>
      <c r="J150" s="16"/>
    </row>
    <row r="151" spans="2:11" ht="14.25" customHeight="1">
      <c r="B151" s="17"/>
      <c r="C151" s="4"/>
      <c r="D151" s="4"/>
      <c r="E151" s="4"/>
      <c r="F151" s="4"/>
      <c r="G151" s="4"/>
      <c r="H151" s="4"/>
      <c r="I151" s="4"/>
      <c r="J151" s="4"/>
      <c r="K151" s="4"/>
    </row>
    <row r="152" spans="2:10" ht="14.25" customHeight="1">
      <c r="B152" s="1"/>
      <c r="C152" s="1"/>
      <c r="D152" s="1"/>
      <c r="E152" s="1"/>
      <c r="F152" s="1"/>
      <c r="G152" s="1"/>
      <c r="H152" s="1"/>
      <c r="I152" s="1"/>
      <c r="J152" s="1"/>
    </row>
  </sheetData>
  <mergeCells count="32">
    <mergeCell ref="A1:S1"/>
    <mergeCell ref="A108:E108"/>
    <mergeCell ref="A109:E109"/>
    <mergeCell ref="A110:E110"/>
    <mergeCell ref="F109:N109"/>
    <mergeCell ref="A135:E135"/>
    <mergeCell ref="A136:E136"/>
    <mergeCell ref="A137:E137"/>
    <mergeCell ref="A126:E126"/>
    <mergeCell ref="A127:E127"/>
    <mergeCell ref="A129:E129"/>
    <mergeCell ref="A130:E130"/>
    <mergeCell ref="A128:E128"/>
    <mergeCell ref="A131:E131"/>
    <mergeCell ref="A133:E133"/>
    <mergeCell ref="A119:E119"/>
    <mergeCell ref="A118:E118"/>
    <mergeCell ref="A134:E134"/>
    <mergeCell ref="A132:E132"/>
    <mergeCell ref="A123:E123"/>
    <mergeCell ref="A124:E124"/>
    <mergeCell ref="A125:E125"/>
    <mergeCell ref="A122:E122"/>
    <mergeCell ref="A121:E121"/>
    <mergeCell ref="A120:E120"/>
    <mergeCell ref="A117:E117"/>
    <mergeCell ref="A115:E115"/>
    <mergeCell ref="A116:E116"/>
    <mergeCell ref="A111:E111"/>
    <mergeCell ref="A112:E112"/>
    <mergeCell ref="A114:E114"/>
    <mergeCell ref="A113:E113"/>
  </mergeCells>
  <printOptions/>
  <pageMargins left="0.5" right="0.5" top="0.5" bottom="0.5" header="0.25" footer="0.25"/>
  <pageSetup firstPageNumber="10" useFirstPageNumber="1" fitToHeight="2" fitToWidth="1" horizontalDpi="600" verticalDpi="600" orientation="landscape" scale="43" r:id="rId1"/>
  <rowBreaks count="2" manualBreakCount="2">
    <brk id="56" max="18" man="1"/>
    <brk id="118" max="18" man="1"/>
  </rowBreaks>
  <ignoredErrors>
    <ignoredError sqref="B2:M2" numberStoredAsText="1"/>
    <ignoredError sqref="R3:S3 B3:Q3"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2009-10-06T17:51:41Z</cp:lastPrinted>
  <dcterms:created xsi:type="dcterms:W3CDTF">1980-01-01T05:00:00Z</dcterms:created>
  <dcterms:modified xsi:type="dcterms:W3CDTF">2009-10-06T17:51:54Z</dcterms:modified>
  <cp:category/>
  <cp:version/>
  <cp:contentType/>
  <cp:contentStatus/>
</cp:coreProperties>
</file>