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Annual_sort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<sst xmlns="http://schemas.openxmlformats.org/spreadsheetml/2006/main" count="48" uniqueCount="45">
  <si>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Class I Motor Carriers of Passengers, 2000 Annual</t>
  </si>
  <si>
    <t>5. Number of passengers</t>
  </si>
  <si>
    <t>6. Revenues</t>
  </si>
  <si>
    <t>MC Number</t>
  </si>
  <si>
    <t xml:space="preserve">Carrier Name   </t>
  </si>
  <si>
    <t xml:space="preserve">     (a) Intercity regular route</t>
  </si>
  <si>
    <t xml:space="preserve">     (b) Charter or special</t>
  </si>
  <si>
    <t xml:space="preserve">     (c) Local or commuter</t>
  </si>
  <si>
    <t xml:space="preserve">     (d) Total passengers</t>
  </si>
  <si>
    <t xml:space="preserve">     (d) Express &amp; other revenue</t>
  </si>
  <si>
    <t>7. Total operating revenue</t>
  </si>
  <si>
    <t>8. Total operating expenses</t>
  </si>
  <si>
    <t>9. Net carrier operating income</t>
  </si>
  <si>
    <t>10. Other income/deductions</t>
  </si>
  <si>
    <t>11. Extraordinary items, net of taxes</t>
  </si>
  <si>
    <t>12. Total provision for income taxes</t>
  </si>
  <si>
    <t>13. Net income</t>
  </si>
  <si>
    <t>14. Total assets</t>
  </si>
  <si>
    <t>15. Total liabilities</t>
  </si>
  <si>
    <t>16. Shareholders' equity</t>
  </si>
  <si>
    <t>17. Operating ratio</t>
  </si>
  <si>
    <t>18. Reporting</t>
  </si>
  <si>
    <t>19. Intercity?</t>
  </si>
  <si>
    <t>20. Intercity ratio</t>
  </si>
  <si>
    <t>INTERCITY</t>
  </si>
  <si>
    <t>Bonanza Bus Lines</t>
  </si>
  <si>
    <t>Capitol Bus Co.</t>
  </si>
  <si>
    <t>Carl R. Bieber, Inc.</t>
  </si>
  <si>
    <t>Carolina Coach, Inc.</t>
  </si>
  <si>
    <t>Concord Coach Lines, Inc.</t>
  </si>
  <si>
    <t>Decamp Bus Lines</t>
  </si>
  <si>
    <t>Frank Martz Coach Co.</t>
  </si>
  <si>
    <t>Greyhound Lines, Inc.</t>
  </si>
  <si>
    <t>Jefferson Lines</t>
  </si>
  <si>
    <t>Peter Pan Bus Lines, Inc.</t>
  </si>
  <si>
    <t>Southeastern Stages, Inc.</t>
  </si>
  <si>
    <t>Vermont Transit Co., Inc.</t>
  </si>
  <si>
    <t>INTERCITY YEAR TOTAL</t>
  </si>
  <si>
    <t>OTHER</t>
  </si>
  <si>
    <t>Burke International Tours, Inc.</t>
  </si>
  <si>
    <t>Gold Line, Inc.</t>
  </si>
  <si>
    <t>Rockland Coaches, Inc.</t>
  </si>
  <si>
    <t>OTHER YEAR TOTAL</t>
  </si>
  <si>
    <t>TOTAL ALL</t>
  </si>
  <si>
    <t>New Jersey Transit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</si>
</sst>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\(0\)"/>
    <numFmt numFmtId="166" formatCode="0.0"/>
    <numFmt numFmtId="167" formatCode="#,##0.0_);[Red]\(#,##0.0\)"/>
    <numFmt numFmtId="168" formatCode="0.0_);\(0.0\)"/>
  </numFmts>
  <fonts count="8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4" customWidth="1"/>
    <col min="2" max="2" width="45.8515625" style="2" customWidth="1"/>
    <col min="3" max="3" width="12.57421875" style="7" customWidth="1"/>
    <col min="4" max="4" width="10.7109375" style="7" bestFit="1" customWidth="1"/>
    <col min="5" max="5" width="11.421875" style="7" customWidth="1"/>
    <col min="6" max="6" width="12.28125" style="7" customWidth="1"/>
    <col min="7" max="7" width="15.8515625" style="7" customWidth="1"/>
    <col min="8" max="8" width="12.28125" style="7" customWidth="1"/>
    <col min="9" max="9" width="13.00390625" style="7" customWidth="1"/>
    <col min="10" max="10" width="13.28125" style="7" customWidth="1"/>
    <col min="11" max="11" width="14.421875" style="7" customWidth="1"/>
    <col min="12" max="12" width="14.8515625" style="7" customWidth="1"/>
    <col min="13" max="13" width="12.28125" style="7" customWidth="1"/>
    <col min="14" max="14" width="11.7109375" style="7" customWidth="1"/>
    <col min="15" max="15" width="9.28125" style="7" bestFit="1" customWidth="1"/>
    <col min="16" max="16" width="11.28125" style="7" customWidth="1"/>
    <col min="17" max="18" width="12.28125" style="7" customWidth="1"/>
    <col min="19" max="19" width="12.8515625" style="7" customWidth="1"/>
    <col min="20" max="20" width="13.57421875" style="7" customWidth="1"/>
    <col min="21" max="21" width="10.7109375" style="7" customWidth="1"/>
    <col min="22" max="22" width="9.421875" style="6" customWidth="1"/>
    <col min="23" max="23" width="9.140625" style="7" customWidth="1"/>
    <col min="24" max="24" width="8.8515625" style="8" customWidth="1"/>
    <col min="25" max="16384" width="9.140625" style="7" customWidth="1"/>
  </cols>
  <sheetData>
    <row r="1" spans="1:21" ht="15.75">
      <c r="A1" s="1" t="s">
        <v>0</v>
      </c>
      <c r="C1" s="3" t="s">
        <v>1</v>
      </c>
      <c r="D1" s="4"/>
      <c r="E1" s="4"/>
      <c r="F1" s="4"/>
      <c r="G1" s="3" t="s">
        <v>2</v>
      </c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4" ht="85.5">
      <c r="A2" s="9" t="s">
        <v>3</v>
      </c>
      <c r="B2" s="2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 t="s">
        <v>5</v>
      </c>
      <c r="H2" s="11" t="s">
        <v>6</v>
      </c>
      <c r="I2" s="11" t="s">
        <v>7</v>
      </c>
      <c r="J2" s="11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2" t="s">
        <v>21</v>
      </c>
      <c r="W2" s="10" t="s">
        <v>22</v>
      </c>
      <c r="X2" s="13" t="s">
        <v>23</v>
      </c>
    </row>
    <row r="4" ht="12.75">
      <c r="B4" s="15" t="s">
        <v>24</v>
      </c>
    </row>
    <row r="6" spans="1:24" ht="12.75">
      <c r="A6" s="14">
        <v>13028</v>
      </c>
      <c r="B6" s="2" t="s">
        <v>25</v>
      </c>
      <c r="C6" s="28">
        <v>1495655</v>
      </c>
      <c r="D6" s="28">
        <v>0</v>
      </c>
      <c r="E6" s="28">
        <v>0</v>
      </c>
      <c r="F6" s="28">
        <f aca="true" t="shared" si="0" ref="F6:F17">SUM(C6:E6)</f>
        <v>1495655</v>
      </c>
      <c r="G6" s="29">
        <v>20899000</v>
      </c>
      <c r="H6" s="29">
        <v>11000</v>
      </c>
      <c r="I6" s="29">
        <v>0</v>
      </c>
      <c r="J6" s="29">
        <v>587000</v>
      </c>
      <c r="K6" s="29">
        <f aca="true" t="shared" si="1" ref="K6:K17">SUM(G6:J6)</f>
        <v>21497000</v>
      </c>
      <c r="L6" s="29">
        <v>15639000</v>
      </c>
      <c r="M6" s="29">
        <f aca="true" t="shared" si="2" ref="M6:M17">K6-L6</f>
        <v>5858000</v>
      </c>
      <c r="N6" s="28">
        <v>-432000</v>
      </c>
      <c r="O6" s="29">
        <v>0</v>
      </c>
      <c r="P6" s="29">
        <v>443000</v>
      </c>
      <c r="Q6" s="29">
        <f aca="true" t="shared" si="3" ref="Q6:Q17">M6+N6+O6-P6</f>
        <v>4983000</v>
      </c>
      <c r="R6" s="29">
        <v>31706000</v>
      </c>
      <c r="S6" s="29">
        <v>29893000</v>
      </c>
      <c r="T6" s="29">
        <v>1812000</v>
      </c>
      <c r="U6" s="16">
        <f aca="true" t="shared" si="4" ref="U6:U17">IF(ISERROR(L6/K6),0,(L6/K6)*100)</f>
        <v>72.74968600269806</v>
      </c>
      <c r="V6" s="17">
        <f aca="true" t="shared" si="5" ref="V6:V17">IF(SUM(C6:U6)=0,0,1)</f>
        <v>1</v>
      </c>
      <c r="W6" s="18" t="str">
        <f aca="true" t="shared" si="6" ref="W6:W17">IF(L6=0,"empty",IF(G6/L6&lt;0.5,"other","intercity"))</f>
        <v>intercity</v>
      </c>
      <c r="X6" s="19">
        <f aca="true" t="shared" si="7" ref="X6:X17">G6/K6</f>
        <v>0.9721821649532493</v>
      </c>
    </row>
    <row r="7" spans="1:24" ht="12.75">
      <c r="A7" s="14">
        <v>109736</v>
      </c>
      <c r="B7" s="2" t="s">
        <v>26</v>
      </c>
      <c r="C7" s="28">
        <v>348631</v>
      </c>
      <c r="D7" s="28">
        <v>76109</v>
      </c>
      <c r="E7" s="28">
        <v>0</v>
      </c>
      <c r="F7" s="28">
        <f t="shared" si="0"/>
        <v>424740</v>
      </c>
      <c r="G7" s="29">
        <v>6284890</v>
      </c>
      <c r="H7" s="29">
        <v>1650828</v>
      </c>
      <c r="I7" s="29">
        <v>0</v>
      </c>
      <c r="J7" s="29">
        <v>192754</v>
      </c>
      <c r="K7" s="29">
        <f t="shared" si="1"/>
        <v>8128472</v>
      </c>
      <c r="L7" s="29">
        <v>8053513</v>
      </c>
      <c r="M7" s="29">
        <f t="shared" si="2"/>
        <v>74959</v>
      </c>
      <c r="N7" s="28">
        <v>-95872</v>
      </c>
      <c r="O7" s="29">
        <v>0</v>
      </c>
      <c r="P7" s="29">
        <v>-11543</v>
      </c>
      <c r="Q7" s="29">
        <f t="shared" si="3"/>
        <v>-9370</v>
      </c>
      <c r="R7" s="29">
        <v>2508480</v>
      </c>
      <c r="S7" s="29">
        <v>2569516</v>
      </c>
      <c r="T7" s="29">
        <v>-61036</v>
      </c>
      <c r="U7" s="16">
        <f t="shared" si="4"/>
        <v>99.07782176035053</v>
      </c>
      <c r="V7" s="17">
        <f t="shared" si="5"/>
        <v>1</v>
      </c>
      <c r="W7" s="18" t="str">
        <f t="shared" si="6"/>
        <v>intercity</v>
      </c>
      <c r="X7" s="19">
        <f t="shared" si="7"/>
        <v>0.7731945192159116</v>
      </c>
    </row>
    <row r="8" spans="1:24" ht="12.75">
      <c r="A8" s="14">
        <v>63390</v>
      </c>
      <c r="B8" s="2" t="s">
        <v>27</v>
      </c>
      <c r="C8" s="28">
        <v>419095</v>
      </c>
      <c r="D8" s="28">
        <v>209100</v>
      </c>
      <c r="E8" s="28">
        <v>0</v>
      </c>
      <c r="F8" s="28">
        <f t="shared" si="0"/>
        <v>628195</v>
      </c>
      <c r="G8" s="29">
        <v>6263601</v>
      </c>
      <c r="H8" s="29">
        <v>3050187</v>
      </c>
      <c r="I8" s="29">
        <v>0</v>
      </c>
      <c r="J8" s="29">
        <v>4963</v>
      </c>
      <c r="K8" s="29">
        <f t="shared" si="1"/>
        <v>9318751</v>
      </c>
      <c r="L8" s="29">
        <v>9266538</v>
      </c>
      <c r="M8" s="29">
        <f t="shared" si="2"/>
        <v>52213</v>
      </c>
      <c r="N8" s="28">
        <v>-378157</v>
      </c>
      <c r="O8" s="29">
        <v>0</v>
      </c>
      <c r="P8" s="29">
        <v>0</v>
      </c>
      <c r="Q8" s="29">
        <f t="shared" si="3"/>
        <v>-325944</v>
      </c>
      <c r="R8" s="29">
        <v>8406678</v>
      </c>
      <c r="S8" s="29">
        <v>5977156</v>
      </c>
      <c r="T8" s="29">
        <v>2429522</v>
      </c>
      <c r="U8" s="16">
        <f t="shared" si="4"/>
        <v>99.43969959064256</v>
      </c>
      <c r="V8" s="17">
        <f t="shared" si="5"/>
        <v>1</v>
      </c>
      <c r="W8" s="18" t="str">
        <f t="shared" si="6"/>
        <v>intercity</v>
      </c>
      <c r="X8" s="19">
        <f t="shared" si="7"/>
        <v>0.6721502699235122</v>
      </c>
    </row>
    <row r="9" spans="1:24" ht="12.75">
      <c r="A9" s="14">
        <v>13300</v>
      </c>
      <c r="B9" s="2" t="s">
        <v>28</v>
      </c>
      <c r="C9" s="28">
        <v>1415262</v>
      </c>
      <c r="D9" s="28">
        <v>8810</v>
      </c>
      <c r="E9" s="28">
        <v>0</v>
      </c>
      <c r="F9" s="28">
        <f t="shared" si="0"/>
        <v>1424072</v>
      </c>
      <c r="G9" s="29">
        <v>22218265</v>
      </c>
      <c r="H9" s="29">
        <v>118551</v>
      </c>
      <c r="I9" s="29">
        <v>336507</v>
      </c>
      <c r="J9" s="29">
        <v>0</v>
      </c>
      <c r="K9" s="29">
        <f t="shared" si="1"/>
        <v>22673323</v>
      </c>
      <c r="L9" s="29">
        <v>16403464</v>
      </c>
      <c r="M9" s="29">
        <f t="shared" si="2"/>
        <v>6269859</v>
      </c>
      <c r="N9" s="28">
        <v>188919</v>
      </c>
      <c r="O9" s="29">
        <v>0</v>
      </c>
      <c r="P9" s="29">
        <v>0</v>
      </c>
      <c r="Q9" s="29">
        <f t="shared" si="3"/>
        <v>6458778</v>
      </c>
      <c r="R9" s="29">
        <v>2900167</v>
      </c>
      <c r="S9" s="29">
        <v>-7375725</v>
      </c>
      <c r="T9" s="29">
        <v>10275891</v>
      </c>
      <c r="U9" s="16">
        <f t="shared" si="4"/>
        <v>72.34697798818462</v>
      </c>
      <c r="V9" s="17">
        <f t="shared" si="5"/>
        <v>1</v>
      </c>
      <c r="W9" s="18" t="str">
        <f t="shared" si="6"/>
        <v>intercity</v>
      </c>
      <c r="X9" s="19">
        <f t="shared" si="7"/>
        <v>0.9799298056134075</v>
      </c>
    </row>
    <row r="10" spans="1:24" ht="12.75">
      <c r="A10" s="14">
        <v>116140</v>
      </c>
      <c r="B10" s="2" t="s">
        <v>29</v>
      </c>
      <c r="C10" s="28">
        <v>450278</v>
      </c>
      <c r="D10" s="28">
        <v>0</v>
      </c>
      <c r="E10" s="28">
        <v>0</v>
      </c>
      <c r="F10" s="28">
        <f t="shared" si="0"/>
        <v>450278</v>
      </c>
      <c r="G10" s="29">
        <v>8468409</v>
      </c>
      <c r="H10" s="29">
        <v>409298</v>
      </c>
      <c r="I10" s="29">
        <v>0</v>
      </c>
      <c r="J10" s="29">
        <v>112609</v>
      </c>
      <c r="K10" s="29">
        <f t="shared" si="1"/>
        <v>8990316</v>
      </c>
      <c r="L10" s="29">
        <v>8356511</v>
      </c>
      <c r="M10" s="29">
        <f t="shared" si="2"/>
        <v>633805</v>
      </c>
      <c r="N10" s="28">
        <v>0</v>
      </c>
      <c r="O10" s="29">
        <v>0</v>
      </c>
      <c r="P10" s="29">
        <v>0</v>
      </c>
      <c r="Q10" s="29">
        <f t="shared" si="3"/>
        <v>633805</v>
      </c>
      <c r="R10" s="29">
        <v>7605740</v>
      </c>
      <c r="S10" s="29">
        <v>7605740</v>
      </c>
      <c r="T10" s="29">
        <v>0</v>
      </c>
      <c r="U10" s="16">
        <f t="shared" si="4"/>
        <v>92.95013656917065</v>
      </c>
      <c r="V10" s="17">
        <f t="shared" si="5"/>
        <v>1</v>
      </c>
      <c r="W10" s="18" t="str">
        <f t="shared" si="6"/>
        <v>intercity</v>
      </c>
      <c r="X10" s="19">
        <f t="shared" si="7"/>
        <v>0.9419478692406362</v>
      </c>
    </row>
    <row r="11" spans="1:24" ht="12.75">
      <c r="A11" s="14">
        <v>109312</v>
      </c>
      <c r="B11" s="2" t="s">
        <v>30</v>
      </c>
      <c r="C11" s="28">
        <v>2364648</v>
      </c>
      <c r="D11" s="28">
        <v>265005</v>
      </c>
      <c r="E11" s="28">
        <v>112151</v>
      </c>
      <c r="F11" s="28">
        <f t="shared" si="0"/>
        <v>2741804</v>
      </c>
      <c r="G11" s="29">
        <v>10703912</v>
      </c>
      <c r="H11" s="29">
        <v>3374111</v>
      </c>
      <c r="I11" s="29">
        <v>119938</v>
      </c>
      <c r="J11" s="29">
        <v>222345</v>
      </c>
      <c r="K11" s="29">
        <f t="shared" si="1"/>
        <v>14420306</v>
      </c>
      <c r="L11" s="29">
        <v>13670549</v>
      </c>
      <c r="M11" s="29">
        <f t="shared" si="2"/>
        <v>749757</v>
      </c>
      <c r="N11" s="28">
        <v>-292004</v>
      </c>
      <c r="O11" s="29">
        <v>0</v>
      </c>
      <c r="P11" s="29">
        <v>0</v>
      </c>
      <c r="Q11" s="29">
        <f t="shared" si="3"/>
        <v>457753</v>
      </c>
      <c r="R11" s="29">
        <v>7464096</v>
      </c>
      <c r="S11" s="29">
        <v>4913939</v>
      </c>
      <c r="T11" s="29">
        <v>2092404</v>
      </c>
      <c r="U11" s="16">
        <f t="shared" si="4"/>
        <v>94.8006859216441</v>
      </c>
      <c r="V11" s="17">
        <f t="shared" si="5"/>
        <v>1</v>
      </c>
      <c r="W11" s="18" t="str">
        <f t="shared" si="6"/>
        <v>intercity</v>
      </c>
      <c r="X11" s="19">
        <f t="shared" si="7"/>
        <v>0.742280503617607</v>
      </c>
    </row>
    <row r="12" spans="1:24" ht="12.75">
      <c r="A12" s="14">
        <v>3600</v>
      </c>
      <c r="B12" s="2" t="s">
        <v>31</v>
      </c>
      <c r="C12" s="28">
        <v>1134563</v>
      </c>
      <c r="D12" s="28">
        <v>391422</v>
      </c>
      <c r="E12" s="28">
        <v>0</v>
      </c>
      <c r="F12" s="28">
        <f t="shared" si="0"/>
        <v>1525985</v>
      </c>
      <c r="G12" s="29">
        <v>13868876</v>
      </c>
      <c r="H12" s="29">
        <v>5375385</v>
      </c>
      <c r="I12" s="29">
        <v>0</v>
      </c>
      <c r="J12" s="29">
        <v>307433</v>
      </c>
      <c r="K12" s="29">
        <f t="shared" si="1"/>
        <v>19551694</v>
      </c>
      <c r="L12" s="29">
        <v>18574366</v>
      </c>
      <c r="M12" s="29">
        <f t="shared" si="2"/>
        <v>977328</v>
      </c>
      <c r="N12" s="28">
        <v>-338478</v>
      </c>
      <c r="O12" s="29">
        <v>0</v>
      </c>
      <c r="P12" s="29">
        <v>0</v>
      </c>
      <c r="Q12" s="29">
        <f t="shared" si="3"/>
        <v>638850</v>
      </c>
      <c r="R12" s="29">
        <v>29130803</v>
      </c>
      <c r="S12" s="29">
        <v>20289324</v>
      </c>
      <c r="T12" s="29">
        <v>8841479</v>
      </c>
      <c r="U12" s="16">
        <f t="shared" si="4"/>
        <v>95.0013129297134</v>
      </c>
      <c r="V12" s="17">
        <f t="shared" si="5"/>
        <v>1</v>
      </c>
      <c r="W12" s="18" t="str">
        <f t="shared" si="6"/>
        <v>intercity</v>
      </c>
      <c r="X12" s="19">
        <f t="shared" si="7"/>
        <v>0.7093439576130846</v>
      </c>
    </row>
    <row r="13" spans="1:24" ht="12.75">
      <c r="A13" s="14">
        <v>1515</v>
      </c>
      <c r="B13" s="2" t="s">
        <v>32</v>
      </c>
      <c r="C13" s="28">
        <v>19606000</v>
      </c>
      <c r="D13" s="28">
        <v>820859</v>
      </c>
      <c r="E13" s="28">
        <v>0</v>
      </c>
      <c r="F13" s="28">
        <f t="shared" si="0"/>
        <v>20426859</v>
      </c>
      <c r="G13" s="29">
        <v>751236739</v>
      </c>
      <c r="H13" s="29">
        <v>12427837</v>
      </c>
      <c r="I13" s="29">
        <v>0</v>
      </c>
      <c r="J13" s="29">
        <v>121687548</v>
      </c>
      <c r="K13" s="29">
        <f t="shared" si="1"/>
        <v>885352124</v>
      </c>
      <c r="L13" s="29">
        <v>862005031</v>
      </c>
      <c r="M13" s="29">
        <f t="shared" si="2"/>
        <v>23347093</v>
      </c>
      <c r="N13" s="28">
        <v>-20997211</v>
      </c>
      <c r="O13" s="29">
        <v>0</v>
      </c>
      <c r="P13" s="29">
        <v>0</v>
      </c>
      <c r="Q13" s="29">
        <f t="shared" si="3"/>
        <v>2349882</v>
      </c>
      <c r="R13" s="29">
        <v>636429110</v>
      </c>
      <c r="S13" s="29">
        <v>401561332</v>
      </c>
      <c r="T13" s="29">
        <v>234867779</v>
      </c>
      <c r="U13" s="16">
        <f t="shared" si="4"/>
        <v>97.36295962170189</v>
      </c>
      <c r="V13" s="17">
        <f t="shared" si="5"/>
        <v>1</v>
      </c>
      <c r="W13" s="18" t="str">
        <f t="shared" si="6"/>
        <v>intercity</v>
      </c>
      <c r="X13" s="19">
        <f t="shared" si="7"/>
        <v>0.8485174639960541</v>
      </c>
    </row>
    <row r="14" spans="1:24" ht="12.75">
      <c r="A14" s="14">
        <v>252540</v>
      </c>
      <c r="B14" s="2" t="s">
        <v>33</v>
      </c>
      <c r="C14" s="28">
        <v>567378</v>
      </c>
      <c r="D14" s="28">
        <v>0</v>
      </c>
      <c r="E14" s="28">
        <v>0</v>
      </c>
      <c r="F14" s="28">
        <f t="shared" si="0"/>
        <v>567378</v>
      </c>
      <c r="G14" s="29">
        <v>11549482</v>
      </c>
      <c r="H14" s="29">
        <v>3681245</v>
      </c>
      <c r="I14" s="29">
        <v>0</v>
      </c>
      <c r="J14" s="29">
        <v>2266892</v>
      </c>
      <c r="K14" s="29">
        <f t="shared" si="1"/>
        <v>17497619</v>
      </c>
      <c r="L14" s="29">
        <v>15776141</v>
      </c>
      <c r="M14" s="29">
        <f t="shared" si="2"/>
        <v>1721478</v>
      </c>
      <c r="N14" s="28">
        <v>-1042267</v>
      </c>
      <c r="O14" s="29">
        <v>0</v>
      </c>
      <c r="P14" s="29">
        <v>0</v>
      </c>
      <c r="Q14" s="29">
        <f t="shared" si="3"/>
        <v>679211</v>
      </c>
      <c r="R14" s="29">
        <v>14239707</v>
      </c>
      <c r="S14" s="29">
        <v>13047069</v>
      </c>
      <c r="T14" s="29">
        <v>1192638</v>
      </c>
      <c r="U14" s="16">
        <f t="shared" si="4"/>
        <v>90.16164427857298</v>
      </c>
      <c r="V14" s="17">
        <f t="shared" si="5"/>
        <v>1</v>
      </c>
      <c r="W14" s="18" t="str">
        <f t="shared" si="6"/>
        <v>intercity</v>
      </c>
      <c r="X14" s="19">
        <f t="shared" si="7"/>
        <v>0.6600602059057292</v>
      </c>
    </row>
    <row r="15" spans="1:24" ht="12.75">
      <c r="A15" s="14">
        <v>61016</v>
      </c>
      <c r="B15" s="2" t="s">
        <v>34</v>
      </c>
      <c r="C15" s="28">
        <v>2407202</v>
      </c>
      <c r="D15" s="28">
        <v>112717</v>
      </c>
      <c r="E15" s="28">
        <v>27089</v>
      </c>
      <c r="F15" s="28">
        <f t="shared" si="0"/>
        <v>2547008</v>
      </c>
      <c r="G15" s="29">
        <v>47746578</v>
      </c>
      <c r="H15" s="29">
        <v>1532353</v>
      </c>
      <c r="I15" s="29">
        <v>299181</v>
      </c>
      <c r="J15" s="29">
        <v>7496626</v>
      </c>
      <c r="K15" s="29">
        <f t="shared" si="1"/>
        <v>57074738</v>
      </c>
      <c r="L15" s="29">
        <v>46707805</v>
      </c>
      <c r="M15" s="29">
        <f t="shared" si="2"/>
        <v>10366933</v>
      </c>
      <c r="N15" s="28">
        <v>-3878328</v>
      </c>
      <c r="O15" s="29">
        <v>0</v>
      </c>
      <c r="P15" s="29">
        <v>497921</v>
      </c>
      <c r="Q15" s="29">
        <f t="shared" si="3"/>
        <v>5990684</v>
      </c>
      <c r="R15" s="29">
        <v>42201196</v>
      </c>
      <c r="S15" s="29">
        <v>20666768</v>
      </c>
      <c r="T15" s="29">
        <v>21534428</v>
      </c>
      <c r="U15" s="16">
        <f t="shared" si="4"/>
        <v>81.83621447373092</v>
      </c>
      <c r="V15" s="17">
        <f t="shared" si="5"/>
        <v>1</v>
      </c>
      <c r="W15" s="18" t="str">
        <f t="shared" si="6"/>
        <v>intercity</v>
      </c>
      <c r="X15" s="19">
        <f t="shared" si="7"/>
        <v>0.8365623684509949</v>
      </c>
    </row>
    <row r="16" spans="1:24" ht="12.75">
      <c r="A16" s="14">
        <v>29623</v>
      </c>
      <c r="B16" s="2" t="s">
        <v>35</v>
      </c>
      <c r="C16" s="28">
        <v>370656</v>
      </c>
      <c r="D16" s="28">
        <v>46698</v>
      </c>
      <c r="E16" s="28">
        <v>0</v>
      </c>
      <c r="F16" s="28">
        <f t="shared" si="0"/>
        <v>417354</v>
      </c>
      <c r="G16" s="29">
        <v>9213847</v>
      </c>
      <c r="H16" s="29">
        <v>1202347</v>
      </c>
      <c r="I16" s="29">
        <v>0</v>
      </c>
      <c r="J16" s="29">
        <v>306159</v>
      </c>
      <c r="K16" s="29">
        <f t="shared" si="1"/>
        <v>10722353</v>
      </c>
      <c r="L16" s="29">
        <v>8768883</v>
      </c>
      <c r="M16" s="29">
        <f t="shared" si="2"/>
        <v>1953470</v>
      </c>
      <c r="N16" s="28">
        <v>19395</v>
      </c>
      <c r="O16" s="29">
        <v>0</v>
      </c>
      <c r="P16" s="29">
        <v>0</v>
      </c>
      <c r="Q16" s="29">
        <f t="shared" si="3"/>
        <v>1972865</v>
      </c>
      <c r="R16" s="29">
        <v>5407212</v>
      </c>
      <c r="S16" s="29">
        <v>2180905</v>
      </c>
      <c r="T16" s="29">
        <v>3226307</v>
      </c>
      <c r="U16" s="16">
        <f t="shared" si="4"/>
        <v>81.78133101941337</v>
      </c>
      <c r="V16" s="17">
        <f t="shared" si="5"/>
        <v>1</v>
      </c>
      <c r="W16" s="18" t="str">
        <f t="shared" si="6"/>
        <v>intercity</v>
      </c>
      <c r="X16" s="19">
        <f t="shared" si="7"/>
        <v>0.8593120371992976</v>
      </c>
    </row>
    <row r="17" spans="1:24" ht="12.75">
      <c r="A17" s="14">
        <v>45626</v>
      </c>
      <c r="B17" s="2" t="s">
        <v>36</v>
      </c>
      <c r="C17" s="28">
        <v>638000</v>
      </c>
      <c r="D17" s="28">
        <v>30434</v>
      </c>
      <c r="E17" s="28">
        <v>0</v>
      </c>
      <c r="F17" s="28">
        <f t="shared" si="0"/>
        <v>668434</v>
      </c>
      <c r="G17" s="29">
        <v>11150420</v>
      </c>
      <c r="H17" s="29">
        <v>769877</v>
      </c>
      <c r="I17" s="29">
        <v>0</v>
      </c>
      <c r="J17" s="29">
        <v>447263</v>
      </c>
      <c r="K17" s="29">
        <f t="shared" si="1"/>
        <v>12367560</v>
      </c>
      <c r="L17" s="29">
        <v>11578204</v>
      </c>
      <c r="M17" s="29">
        <f t="shared" si="2"/>
        <v>789356</v>
      </c>
      <c r="N17" s="28">
        <v>284</v>
      </c>
      <c r="O17" s="29">
        <v>0</v>
      </c>
      <c r="P17" s="29">
        <v>0</v>
      </c>
      <c r="Q17" s="29">
        <f t="shared" si="3"/>
        <v>789640</v>
      </c>
      <c r="R17" s="29">
        <v>3494880</v>
      </c>
      <c r="S17" s="29">
        <v>-303018</v>
      </c>
      <c r="T17" s="29">
        <v>3797898</v>
      </c>
      <c r="U17" s="16">
        <f t="shared" si="4"/>
        <v>93.61752843729887</v>
      </c>
      <c r="V17" s="17">
        <f t="shared" si="5"/>
        <v>1</v>
      </c>
      <c r="W17" s="18" t="str">
        <f t="shared" si="6"/>
        <v>intercity</v>
      </c>
      <c r="X17" s="19">
        <f t="shared" si="7"/>
        <v>0.9015860848865904</v>
      </c>
    </row>
    <row r="18" spans="1:24" s="15" customFormat="1" ht="12.75">
      <c r="A18" s="20"/>
      <c r="B18" s="15" t="s">
        <v>37</v>
      </c>
      <c r="C18" s="30">
        <f aca="true" t="shared" si="8" ref="C18:T18">SUM(C6:C17)</f>
        <v>31217368</v>
      </c>
      <c r="D18" s="30">
        <f t="shared" si="8"/>
        <v>1961154</v>
      </c>
      <c r="E18" s="30">
        <f t="shared" si="8"/>
        <v>139240</v>
      </c>
      <c r="F18" s="30">
        <f t="shared" si="8"/>
        <v>33317762</v>
      </c>
      <c r="G18" s="30">
        <f t="shared" si="8"/>
        <v>919604019</v>
      </c>
      <c r="H18" s="30">
        <f t="shared" si="8"/>
        <v>33603019</v>
      </c>
      <c r="I18" s="30">
        <f t="shared" si="8"/>
        <v>755626</v>
      </c>
      <c r="J18" s="30">
        <f t="shared" si="8"/>
        <v>133631592</v>
      </c>
      <c r="K18" s="30">
        <f t="shared" si="8"/>
        <v>1087594256</v>
      </c>
      <c r="L18" s="30">
        <f t="shared" si="8"/>
        <v>1034800005</v>
      </c>
      <c r="M18" s="30">
        <f t="shared" si="8"/>
        <v>52794251</v>
      </c>
      <c r="N18" s="30">
        <f t="shared" si="8"/>
        <v>-27245719</v>
      </c>
      <c r="O18" s="30">
        <f t="shared" si="8"/>
        <v>0</v>
      </c>
      <c r="P18" s="30">
        <f t="shared" si="8"/>
        <v>929378</v>
      </c>
      <c r="Q18" s="30">
        <f t="shared" si="8"/>
        <v>24619154</v>
      </c>
      <c r="R18" s="30">
        <f t="shared" si="8"/>
        <v>791494069</v>
      </c>
      <c r="S18" s="30">
        <f t="shared" si="8"/>
        <v>501026006</v>
      </c>
      <c r="T18" s="30">
        <f t="shared" si="8"/>
        <v>290009310</v>
      </c>
      <c r="U18" s="21">
        <f>(L18/K18)*100</f>
        <v>95.14577695599746</v>
      </c>
      <c r="V18" s="22">
        <f>SUM(V6:V17)</f>
        <v>12</v>
      </c>
      <c r="X18" s="23"/>
    </row>
    <row r="19" spans="3:20" ht="12.75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2:20" ht="12.75">
      <c r="B20" s="15" t="s">
        <v>38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4" ht="12.75">
      <c r="A21" s="14">
        <v>158433</v>
      </c>
      <c r="B21" s="2" t="s">
        <v>39</v>
      </c>
      <c r="C21" s="28">
        <v>0</v>
      </c>
      <c r="D21" s="28">
        <v>56753</v>
      </c>
      <c r="E21" s="28">
        <v>0</v>
      </c>
      <c r="F21" s="28">
        <f>SUM(C21:E21)</f>
        <v>56753</v>
      </c>
      <c r="G21" s="29">
        <v>0</v>
      </c>
      <c r="H21" s="29">
        <v>16860530</v>
      </c>
      <c r="I21" s="29">
        <v>0</v>
      </c>
      <c r="J21" s="29">
        <v>0</v>
      </c>
      <c r="K21" s="29">
        <f>SUM(G21:J21)</f>
        <v>16860530</v>
      </c>
      <c r="L21" s="29">
        <v>15612193</v>
      </c>
      <c r="M21" s="29">
        <f>K21-L21</f>
        <v>1248337</v>
      </c>
      <c r="N21" s="28">
        <v>-383795</v>
      </c>
      <c r="O21" s="29">
        <v>0</v>
      </c>
      <c r="P21" s="29">
        <v>0</v>
      </c>
      <c r="Q21" s="29">
        <f>M21+N21+O21-P21</f>
        <v>864542</v>
      </c>
      <c r="R21" s="29">
        <v>6786099</v>
      </c>
      <c r="S21" s="29">
        <v>7533119</v>
      </c>
      <c r="T21" s="29">
        <v>998127</v>
      </c>
      <c r="U21" s="16">
        <f>IF(ISERROR(L21/K21),0,(L21/K21)*100)</f>
        <v>92.59609869915121</v>
      </c>
      <c r="V21" s="17">
        <f>IF(SUM(C21:U21)=0,0,1)</f>
        <v>1</v>
      </c>
      <c r="W21" s="18" t="str">
        <f>IF(L21=0,"empty",IF(G21/L21&lt;0.5,"other","intercity"))</f>
        <v>other</v>
      </c>
      <c r="X21" s="19">
        <f>G21/K21</f>
        <v>0</v>
      </c>
    </row>
    <row r="22" spans="1:24" ht="12.75">
      <c r="A22" s="14">
        <v>108452</v>
      </c>
      <c r="B22" s="2" t="s">
        <v>40</v>
      </c>
      <c r="C22" s="28">
        <v>0</v>
      </c>
      <c r="D22" s="28">
        <v>718458</v>
      </c>
      <c r="E22" s="28">
        <v>0</v>
      </c>
      <c r="F22" s="28">
        <f>SUM(C22:E22)</f>
        <v>718458</v>
      </c>
      <c r="G22" s="29">
        <v>0</v>
      </c>
      <c r="H22" s="29">
        <v>9298207</v>
      </c>
      <c r="I22" s="29">
        <v>0</v>
      </c>
      <c r="J22" s="29">
        <v>103802</v>
      </c>
      <c r="K22" s="29">
        <f>SUM(G22:J22)</f>
        <v>9402009</v>
      </c>
      <c r="L22" s="29">
        <v>9623477</v>
      </c>
      <c r="M22" s="29">
        <f>K22-L22</f>
        <v>-221468</v>
      </c>
      <c r="N22" s="28">
        <v>-210884</v>
      </c>
      <c r="O22" s="29">
        <v>0</v>
      </c>
      <c r="P22" s="29">
        <v>0</v>
      </c>
      <c r="Q22" s="29">
        <f>M22+N22+O22-P22</f>
        <v>-432352</v>
      </c>
      <c r="R22" s="29">
        <v>6826815</v>
      </c>
      <c r="S22" s="29">
        <v>4212179</v>
      </c>
      <c r="T22" s="29">
        <v>2614636</v>
      </c>
      <c r="U22" s="16">
        <f>IF(ISERROR(L22/K22),0,(L22/K22)*100)</f>
        <v>102.35553911935204</v>
      </c>
      <c r="V22" s="17">
        <f>IF(SUM(C22:U22)=0,0,1)</f>
        <v>1</v>
      </c>
      <c r="W22" s="18" t="str">
        <f>IF(L22=0,"empty",IF(G22/L22&lt;0.5,"other","intercity"))</f>
        <v>other</v>
      </c>
      <c r="X22" s="19">
        <f>G22/K22</f>
        <v>0</v>
      </c>
    </row>
    <row r="23" spans="1:24" ht="12.75">
      <c r="A23" s="14">
        <v>29890</v>
      </c>
      <c r="B23" s="2" t="s">
        <v>41</v>
      </c>
      <c r="C23" s="28">
        <v>0</v>
      </c>
      <c r="D23" s="28">
        <v>41470</v>
      </c>
      <c r="E23" s="28">
        <v>4134697</v>
      </c>
      <c r="F23" s="28">
        <f>SUM(C23:E23)</f>
        <v>4176167</v>
      </c>
      <c r="G23" s="29">
        <v>0</v>
      </c>
      <c r="H23" s="29">
        <v>533572</v>
      </c>
      <c r="I23" s="29">
        <v>18420210</v>
      </c>
      <c r="J23" s="29">
        <v>1011333</v>
      </c>
      <c r="K23" s="29">
        <f>SUM(G23:J23)</f>
        <v>19965115</v>
      </c>
      <c r="L23" s="29">
        <v>18349886</v>
      </c>
      <c r="M23" s="29">
        <f>K23-L23</f>
        <v>1615229</v>
      </c>
      <c r="N23" s="28">
        <v>-600449</v>
      </c>
      <c r="O23" s="29">
        <v>0</v>
      </c>
      <c r="P23" s="29">
        <v>197358</v>
      </c>
      <c r="Q23" s="29">
        <f>M23+N23+O23-P23</f>
        <v>817422</v>
      </c>
      <c r="R23" s="29">
        <v>13339827</v>
      </c>
      <c r="S23" s="29">
        <v>5629243</v>
      </c>
      <c r="T23" s="29">
        <v>7710583</v>
      </c>
      <c r="U23" s="16">
        <f>IF(ISERROR(L23/K23),0,(L23/K23)*100)</f>
        <v>91.90974357022236</v>
      </c>
      <c r="V23" s="17">
        <f>IF(SUM(C23:U23)=0,0,1)</f>
        <v>1</v>
      </c>
      <c r="W23" s="18" t="str">
        <f>IF(L23=0,"empty",IF(G23/L23&lt;0.5,"other","intercity"))</f>
        <v>other</v>
      </c>
      <c r="X23" s="19">
        <f>G23/K23</f>
        <v>0</v>
      </c>
    </row>
    <row r="24" spans="1:24" s="15" customFormat="1" ht="12.75">
      <c r="A24" s="24"/>
      <c r="B24" s="15" t="s">
        <v>42</v>
      </c>
      <c r="C24" s="30">
        <f aca="true" t="shared" si="9" ref="C24:T24">SUM(C21:C23)</f>
        <v>0</v>
      </c>
      <c r="D24" s="30">
        <f t="shared" si="9"/>
        <v>816681</v>
      </c>
      <c r="E24" s="30">
        <f t="shared" si="9"/>
        <v>4134697</v>
      </c>
      <c r="F24" s="30">
        <f t="shared" si="9"/>
        <v>4951378</v>
      </c>
      <c r="G24" s="30">
        <f t="shared" si="9"/>
        <v>0</v>
      </c>
      <c r="H24" s="30">
        <f t="shared" si="9"/>
        <v>26692309</v>
      </c>
      <c r="I24" s="30">
        <f t="shared" si="9"/>
        <v>18420210</v>
      </c>
      <c r="J24" s="30">
        <f t="shared" si="9"/>
        <v>1115135</v>
      </c>
      <c r="K24" s="30">
        <f t="shared" si="9"/>
        <v>46227654</v>
      </c>
      <c r="L24" s="30">
        <f t="shared" si="9"/>
        <v>43585556</v>
      </c>
      <c r="M24" s="30">
        <f t="shared" si="9"/>
        <v>2642098</v>
      </c>
      <c r="N24" s="30">
        <f t="shared" si="9"/>
        <v>-1195128</v>
      </c>
      <c r="O24" s="30">
        <f t="shared" si="9"/>
        <v>0</v>
      </c>
      <c r="P24" s="30">
        <f t="shared" si="9"/>
        <v>197358</v>
      </c>
      <c r="Q24" s="30">
        <f t="shared" si="9"/>
        <v>1249612</v>
      </c>
      <c r="R24" s="30">
        <f t="shared" si="9"/>
        <v>26952741</v>
      </c>
      <c r="S24" s="30">
        <f t="shared" si="9"/>
        <v>17374541</v>
      </c>
      <c r="T24" s="30">
        <f t="shared" si="9"/>
        <v>11323346</v>
      </c>
      <c r="U24" s="25">
        <f>(L24/K24)*100</f>
        <v>94.28459423876453</v>
      </c>
      <c r="V24" s="22">
        <f>SUM(V21:V23)</f>
        <v>3</v>
      </c>
      <c r="X24" s="23"/>
    </row>
    <row r="25" spans="3:20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2:25" ht="12.75">
      <c r="B26" s="15" t="s">
        <v>43</v>
      </c>
      <c r="C26" s="31">
        <f aca="true" t="shared" si="10" ref="C26:T26">SUM(C18+C24)</f>
        <v>31217368</v>
      </c>
      <c r="D26" s="31">
        <f t="shared" si="10"/>
        <v>2777835</v>
      </c>
      <c r="E26" s="31">
        <f t="shared" si="10"/>
        <v>4273937</v>
      </c>
      <c r="F26" s="31">
        <f t="shared" si="10"/>
        <v>38269140</v>
      </c>
      <c r="G26" s="31">
        <f t="shared" si="10"/>
        <v>919604019</v>
      </c>
      <c r="H26" s="31">
        <f t="shared" si="10"/>
        <v>60295328</v>
      </c>
      <c r="I26" s="31">
        <f t="shared" si="10"/>
        <v>19175836</v>
      </c>
      <c r="J26" s="31">
        <f t="shared" si="10"/>
        <v>134746727</v>
      </c>
      <c r="K26" s="31">
        <f t="shared" si="10"/>
        <v>1133821910</v>
      </c>
      <c r="L26" s="31">
        <f t="shared" si="10"/>
        <v>1078385561</v>
      </c>
      <c r="M26" s="31">
        <f t="shared" si="10"/>
        <v>55436349</v>
      </c>
      <c r="N26" s="31">
        <f t="shared" si="10"/>
        <v>-28440847</v>
      </c>
      <c r="O26" s="31">
        <f t="shared" si="10"/>
        <v>0</v>
      </c>
      <c r="P26" s="31">
        <f t="shared" si="10"/>
        <v>1126736</v>
      </c>
      <c r="Q26" s="31">
        <f t="shared" si="10"/>
        <v>25868766</v>
      </c>
      <c r="R26" s="31">
        <f t="shared" si="10"/>
        <v>818446810</v>
      </c>
      <c r="S26" s="31">
        <f t="shared" si="10"/>
        <v>518400547</v>
      </c>
      <c r="T26" s="31">
        <f t="shared" si="10"/>
        <v>301332656</v>
      </c>
      <c r="U26" s="27">
        <f>(L18+L24)/(K18+K24)*100</f>
        <v>95.11066521902015</v>
      </c>
      <c r="V26" s="26">
        <f>SUM(V18+V24)</f>
        <v>15</v>
      </c>
      <c r="Y26" s="6"/>
    </row>
    <row r="27" spans="3:20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4" ht="12.75">
      <c r="A28" s="14">
        <v>3247</v>
      </c>
      <c r="B28" s="2" t="s">
        <v>44</v>
      </c>
      <c r="C28" s="28">
        <v>8768284</v>
      </c>
      <c r="D28" s="28">
        <v>0</v>
      </c>
      <c r="E28" s="28">
        <v>138105955</v>
      </c>
      <c r="F28" s="28">
        <f>SUM(C28:E28)</f>
        <v>146874239</v>
      </c>
      <c r="G28" s="29">
        <v>19034192</v>
      </c>
      <c r="H28" s="29">
        <v>0</v>
      </c>
      <c r="I28" s="29">
        <v>197944888</v>
      </c>
      <c r="J28" s="29">
        <v>9858283</v>
      </c>
      <c r="K28" s="29">
        <f>SUM(G28:J28)</f>
        <v>226837363</v>
      </c>
      <c r="L28" s="29">
        <v>368184292</v>
      </c>
      <c r="M28" s="29">
        <f>K28-L28</f>
        <v>-141346929</v>
      </c>
      <c r="N28" s="28">
        <v>0</v>
      </c>
      <c r="O28" s="29">
        <v>0</v>
      </c>
      <c r="P28" s="29">
        <v>0</v>
      </c>
      <c r="Q28" s="29">
        <f>M28+N28+O28-P28</f>
        <v>-141346929</v>
      </c>
      <c r="R28" s="29">
        <v>6547991996</v>
      </c>
      <c r="S28" s="29">
        <v>3144821696</v>
      </c>
      <c r="T28" s="29">
        <v>3403170300</v>
      </c>
      <c r="U28" s="16">
        <f>IF(ISERROR(L28/K28),0,(L28/K28)*100)</f>
        <v>162.31201382816286</v>
      </c>
      <c r="V28" s="17">
        <f>IF(SUM(C28:U28)=0,0,1)</f>
        <v>1</v>
      </c>
      <c r="W28" s="18" t="str">
        <f>IF(L28=0,"empty",IF(G28/L28&lt;0.5,"other","intercity"))</f>
        <v>other</v>
      </c>
      <c r="X28" s="19">
        <f>G28/K28</f>
        <v>0.0839111853015149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Chang</dc:creator>
  <cp:keywords/>
  <dc:description/>
  <cp:lastModifiedBy>Bchang</cp:lastModifiedBy>
  <dcterms:created xsi:type="dcterms:W3CDTF">2002-10-09T20:45:24Z</dcterms:created>
  <dcterms:modified xsi:type="dcterms:W3CDTF">2002-10-30T15:39:07Z</dcterms:modified>
  <cp:category/>
  <cp:version/>
  <cp:contentType/>
  <cp:contentStatus/>
</cp:coreProperties>
</file>