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960" yWindow="1365" windowWidth="14400" windowHeight="9150"/>
  </bookViews>
  <sheets>
    <sheet name="Assumptions" sheetId="1" r:id="rId1"/>
    <sheet name="Balance" sheetId="2" r:id="rId2"/>
    <sheet name="Income" sheetId="3" r:id="rId3"/>
    <sheet name="UCACash" sheetId="4" r:id="rId4"/>
    <sheet name="SourcesUses" sheetId="8" r:id="rId5"/>
    <sheet name="Ratios" sheetId="6" r:id="rId6"/>
    <sheet name="Module1" sheetId="7" state="veryHidden" r:id="rId7"/>
  </sheets>
  <definedNames>
    <definedName name="_xlnm.Print_Area" localSheetId="0">Assumptions!$A$1:$P$139</definedName>
    <definedName name="_xlnm.Print_Area" localSheetId="1">Balance!$A$1:$P$51</definedName>
    <definedName name="_xlnm.Print_Area" localSheetId="2">Income!$A$1:$P$38</definedName>
    <definedName name="_xlnm.Print_Area" localSheetId="5">Ratios!$A$2:$P$21</definedName>
    <definedName name="_xlnm.Print_Area" localSheetId="4">SourcesUses!$A$1:$P$29</definedName>
    <definedName name="_xlnm.Print_Area" localSheetId="3">UCACash!$A$1:$P$82</definedName>
  </definedNames>
  <calcPr calcId="125725"/>
</workbook>
</file>

<file path=xl/calcChain.xml><?xml version="1.0" encoding="utf-8"?>
<calcChain xmlns="http://schemas.openxmlformats.org/spreadsheetml/2006/main">
  <c r="F9" i="1"/>
  <c r="E9"/>
  <c r="D9"/>
  <c r="G2" i="6"/>
  <c r="G1" i="8"/>
  <c r="G49" i="4"/>
  <c r="G1"/>
  <c r="G1" i="3"/>
  <c r="G1" i="2"/>
  <c r="P8" i="1"/>
  <c r="P14" s="1"/>
  <c r="P15" s="1"/>
  <c r="P20"/>
  <c r="P21" s="1"/>
  <c r="O8"/>
  <c r="O9" s="1"/>
  <c r="N8"/>
  <c r="N9" s="1"/>
  <c r="N14"/>
  <c r="N15" s="1"/>
  <c r="N20"/>
  <c r="N21" s="1"/>
  <c r="N26"/>
  <c r="N27" s="1"/>
  <c r="M8"/>
  <c r="M9" s="1"/>
  <c r="L8"/>
  <c r="L14" s="1"/>
  <c r="L15" s="1"/>
  <c r="L20"/>
  <c r="L21" s="1"/>
  <c r="K8"/>
  <c r="K9" s="1"/>
  <c r="J8"/>
  <c r="J9" s="1"/>
  <c r="J14"/>
  <c r="J15" s="1"/>
  <c r="J20"/>
  <c r="J21" s="1"/>
  <c r="J26"/>
  <c r="J27" s="1"/>
  <c r="I8"/>
  <c r="I9" s="1"/>
  <c r="H8"/>
  <c r="H14" s="1"/>
  <c r="H15" s="1"/>
  <c r="H20"/>
  <c r="H21" s="1"/>
  <c r="G8"/>
  <c r="G9" s="1"/>
  <c r="F14"/>
  <c r="F15"/>
  <c r="F20"/>
  <c r="F21"/>
  <c r="F26"/>
  <c r="F27"/>
  <c r="E14"/>
  <c r="E15"/>
  <c r="E20"/>
  <c r="E21"/>
  <c r="E26"/>
  <c r="E27"/>
  <c r="D14"/>
  <c r="D15"/>
  <c r="D20"/>
  <c r="D21"/>
  <c r="D26"/>
  <c r="D27"/>
  <c r="E1"/>
  <c r="D85"/>
  <c r="E90" s="1"/>
  <c r="D86"/>
  <c r="F1"/>
  <c r="G1"/>
  <c r="H1"/>
  <c r="I1"/>
  <c r="J1"/>
  <c r="K1"/>
  <c r="L1"/>
  <c r="M1"/>
  <c r="N1"/>
  <c r="O1"/>
  <c r="P1"/>
  <c r="P89"/>
  <c r="P91" s="1"/>
  <c r="O89"/>
  <c r="O91" s="1"/>
  <c r="K89"/>
  <c r="K91" s="1"/>
  <c r="G89"/>
  <c r="G91" s="1"/>
  <c r="D73"/>
  <c r="E84"/>
  <c r="O123"/>
  <c r="O125"/>
  <c r="O127"/>
  <c r="O129"/>
  <c r="O131"/>
  <c r="D122"/>
  <c r="D123"/>
  <c r="D124"/>
  <c r="D125"/>
  <c r="D126"/>
  <c r="D127"/>
  <c r="D128"/>
  <c r="D129"/>
  <c r="D130"/>
  <c r="D131"/>
  <c r="E123"/>
  <c r="E125"/>
  <c r="E127"/>
  <c r="E129"/>
  <c r="E131"/>
  <c r="F123"/>
  <c r="F125"/>
  <c r="F127"/>
  <c r="F129"/>
  <c r="F131"/>
  <c r="G122"/>
  <c r="G124"/>
  <c r="G126"/>
  <c r="G128"/>
  <c r="G130"/>
  <c r="H122"/>
  <c r="H124"/>
  <c r="H126"/>
  <c r="H128"/>
  <c r="H130"/>
  <c r="I123"/>
  <c r="I125"/>
  <c r="I127"/>
  <c r="I129"/>
  <c r="I131"/>
  <c r="J123"/>
  <c r="J125"/>
  <c r="J127"/>
  <c r="J129"/>
  <c r="J131"/>
  <c r="K122"/>
  <c r="K124"/>
  <c r="K126"/>
  <c r="K128"/>
  <c r="K130"/>
  <c r="L122"/>
  <c r="L124"/>
  <c r="L126"/>
  <c r="L128"/>
  <c r="L130"/>
  <c r="M123"/>
  <c r="M125"/>
  <c r="M127"/>
  <c r="M129"/>
  <c r="M131"/>
  <c r="N123"/>
  <c r="N125"/>
  <c r="N127"/>
  <c r="N129"/>
  <c r="N131"/>
  <c r="P122"/>
  <c r="P124"/>
  <c r="P126"/>
  <c r="P128"/>
  <c r="P130"/>
  <c r="D117"/>
  <c r="E117"/>
  <c r="F117"/>
  <c r="G117"/>
  <c r="H117"/>
  <c r="I117"/>
  <c r="J117"/>
  <c r="K117"/>
  <c r="L117"/>
  <c r="M117"/>
  <c r="N117"/>
  <c r="O117"/>
  <c r="P117"/>
  <c r="D105"/>
  <c r="E103" s="1"/>
  <c r="E105" s="1"/>
  <c r="D100"/>
  <c r="E100"/>
  <c r="F100"/>
  <c r="G100"/>
  <c r="H100"/>
  <c r="I100"/>
  <c r="J100"/>
  <c r="K100"/>
  <c r="L100"/>
  <c r="M100"/>
  <c r="N100"/>
  <c r="O100"/>
  <c r="P100"/>
  <c r="D78"/>
  <c r="D95" s="1"/>
  <c r="P94"/>
  <c r="O94"/>
  <c r="E73"/>
  <c r="F73"/>
  <c r="G73"/>
  <c r="H73"/>
  <c r="I73"/>
  <c r="J73"/>
  <c r="K73"/>
  <c r="L73"/>
  <c r="M73"/>
  <c r="N73"/>
  <c r="O73"/>
  <c r="P73"/>
  <c r="P69"/>
  <c r="O69"/>
  <c r="D56"/>
  <c r="E56"/>
  <c r="F56"/>
  <c r="G56"/>
  <c r="H56"/>
  <c r="I56"/>
  <c r="J56"/>
  <c r="K56"/>
  <c r="L56"/>
  <c r="M56"/>
  <c r="N56"/>
  <c r="O56"/>
  <c r="P56"/>
  <c r="P43"/>
  <c r="P53"/>
  <c r="O43"/>
  <c r="O44"/>
  <c r="O12" i="3" s="1"/>
  <c r="O53" i="1"/>
  <c r="N43"/>
  <c r="N45" s="1"/>
  <c r="N44"/>
  <c r="N53"/>
  <c r="M43"/>
  <c r="M44"/>
  <c r="M12" i="3" s="1"/>
  <c r="M53" i="1"/>
  <c r="L43"/>
  <c r="L53"/>
  <c r="K43"/>
  <c r="K44"/>
  <c r="K12" i="3" s="1"/>
  <c r="K53" i="1"/>
  <c r="J43"/>
  <c r="J45" s="1"/>
  <c r="J44"/>
  <c r="J53"/>
  <c r="I43"/>
  <c r="I44"/>
  <c r="I12" i="3" s="1"/>
  <c r="I53" i="1"/>
  <c r="H43"/>
  <c r="H53"/>
  <c r="G43"/>
  <c r="G44"/>
  <c r="G12" i="3" s="1"/>
  <c r="G53" i="1"/>
  <c r="F43"/>
  <c r="F45" s="1"/>
  <c r="F44"/>
  <c r="F53"/>
  <c r="E43"/>
  <c r="E44"/>
  <c r="E12" i="3" s="1"/>
  <c r="E53" i="1"/>
  <c r="D43"/>
  <c r="D44"/>
  <c r="D53"/>
  <c r="A27"/>
  <c r="A21"/>
  <c r="A15"/>
  <c r="A9"/>
  <c r="N94"/>
  <c r="M94"/>
  <c r="N69"/>
  <c r="M69"/>
  <c r="L94"/>
  <c r="K94"/>
  <c r="J94"/>
  <c r="I94"/>
  <c r="H94"/>
  <c r="G94"/>
  <c r="F94"/>
  <c r="E94"/>
  <c r="D94"/>
  <c r="D30" i="3" s="1"/>
  <c r="D69" i="1"/>
  <c r="E69"/>
  <c r="F69"/>
  <c r="G69"/>
  <c r="H69"/>
  <c r="I69"/>
  <c r="J69"/>
  <c r="K69"/>
  <c r="L69"/>
  <c r="A131"/>
  <c r="A130"/>
  <c r="A129"/>
  <c r="A128"/>
  <c r="A127"/>
  <c r="A126"/>
  <c r="A125"/>
  <c r="A124"/>
  <c r="A123"/>
  <c r="A122"/>
  <c r="D12" i="3"/>
  <c r="D14"/>
  <c r="D16"/>
  <c r="D17"/>
  <c r="D18"/>
  <c r="D19"/>
  <c r="D20"/>
  <c r="D21"/>
  <c r="E14"/>
  <c r="E17"/>
  <c r="E18"/>
  <c r="E19"/>
  <c r="E20"/>
  <c r="E21"/>
  <c r="F12"/>
  <c r="F14"/>
  <c r="F16"/>
  <c r="F17"/>
  <c r="F18"/>
  <c r="F19"/>
  <c r="F20"/>
  <c r="F21"/>
  <c r="G14"/>
  <c r="G17"/>
  <c r="G18"/>
  <c r="G19"/>
  <c r="G20"/>
  <c r="G21"/>
  <c r="H17"/>
  <c r="H18"/>
  <c r="H19"/>
  <c r="H20"/>
  <c r="H21"/>
  <c r="I14"/>
  <c r="I17"/>
  <c r="I18"/>
  <c r="I19"/>
  <c r="I20"/>
  <c r="I21"/>
  <c r="J12"/>
  <c r="J14"/>
  <c r="J16"/>
  <c r="J17"/>
  <c r="J18"/>
  <c r="J19"/>
  <c r="J20"/>
  <c r="J21"/>
  <c r="K14"/>
  <c r="K17"/>
  <c r="K18"/>
  <c r="K19"/>
  <c r="K20"/>
  <c r="K21"/>
  <c r="L17"/>
  <c r="L18"/>
  <c r="L19"/>
  <c r="L20"/>
  <c r="L21"/>
  <c r="M14"/>
  <c r="M17"/>
  <c r="M18"/>
  <c r="M19"/>
  <c r="M20"/>
  <c r="M21"/>
  <c r="N12"/>
  <c r="N14"/>
  <c r="N16"/>
  <c r="N17"/>
  <c r="N18"/>
  <c r="N19"/>
  <c r="N20"/>
  <c r="N21"/>
  <c r="O14"/>
  <c r="O17"/>
  <c r="O18"/>
  <c r="O19"/>
  <c r="O20"/>
  <c r="O21"/>
  <c r="P17"/>
  <c r="P18"/>
  <c r="P19"/>
  <c r="P20"/>
  <c r="P21"/>
  <c r="D16" i="2"/>
  <c r="E16" s="1"/>
  <c r="F16" s="1"/>
  <c r="D17"/>
  <c r="E17" s="1"/>
  <c r="D18"/>
  <c r="E18" s="1"/>
  <c r="F18" s="1"/>
  <c r="G18" s="1"/>
  <c r="H18" s="1"/>
  <c r="I18" s="1"/>
  <c r="J18" s="1"/>
  <c r="K18" s="1"/>
  <c r="L18" s="1"/>
  <c r="M18" s="1"/>
  <c r="N18" s="1"/>
  <c r="O18" s="1"/>
  <c r="P18" s="1"/>
  <c r="D19"/>
  <c r="E19" s="1"/>
  <c r="F19" s="1"/>
  <c r="G19" s="1"/>
  <c r="H19" s="1"/>
  <c r="I19" s="1"/>
  <c r="J19" s="1"/>
  <c r="K19" s="1"/>
  <c r="L19" s="1"/>
  <c r="M19" s="1"/>
  <c r="N19" s="1"/>
  <c r="O19" s="1"/>
  <c r="P19" s="1"/>
  <c r="D20"/>
  <c r="E20" s="1"/>
  <c r="F20" s="1"/>
  <c r="G20" s="1"/>
  <c r="H20" s="1"/>
  <c r="I20" s="1"/>
  <c r="J20" s="1"/>
  <c r="K20" s="1"/>
  <c r="L20" s="1"/>
  <c r="M20" s="1"/>
  <c r="N20" s="1"/>
  <c r="O20" s="1"/>
  <c r="P20" s="1"/>
  <c r="D21"/>
  <c r="E21"/>
  <c r="F21" s="1"/>
  <c r="G21" s="1"/>
  <c r="H21" s="1"/>
  <c r="I21" s="1"/>
  <c r="J21" s="1"/>
  <c r="K21" s="1"/>
  <c r="L21" s="1"/>
  <c r="M21" s="1"/>
  <c r="N21" s="1"/>
  <c r="O21" s="1"/>
  <c r="P21" s="1"/>
  <c r="D22"/>
  <c r="E22" s="1"/>
  <c r="F22" s="1"/>
  <c r="G22" s="1"/>
  <c r="H22" s="1"/>
  <c r="I22" s="1"/>
  <c r="J22" s="1"/>
  <c r="K22" s="1"/>
  <c r="L22" s="1"/>
  <c r="M22" s="1"/>
  <c r="N22" s="1"/>
  <c r="O22" s="1"/>
  <c r="P22" s="1"/>
  <c r="D23"/>
  <c r="E23" s="1"/>
  <c r="F23" s="1"/>
  <c r="G23" s="1"/>
  <c r="H23" s="1"/>
  <c r="I23" s="1"/>
  <c r="J23" s="1"/>
  <c r="K23" s="1"/>
  <c r="L23" s="1"/>
  <c r="M23" s="1"/>
  <c r="N23" s="1"/>
  <c r="O23" s="1"/>
  <c r="P23" s="1"/>
  <c r="D24"/>
  <c r="E24"/>
  <c r="F24" s="1"/>
  <c r="G24" s="1"/>
  <c r="H24" s="1"/>
  <c r="I24" s="1"/>
  <c r="J24" s="1"/>
  <c r="K24" s="1"/>
  <c r="L24" s="1"/>
  <c r="M24" s="1"/>
  <c r="N24" s="1"/>
  <c r="O24" s="1"/>
  <c r="P24" s="1"/>
  <c r="D25"/>
  <c r="E25" s="1"/>
  <c r="F25" s="1"/>
  <c r="G25" s="1"/>
  <c r="H25" s="1"/>
  <c r="I25" s="1"/>
  <c r="J25" s="1"/>
  <c r="K25" s="1"/>
  <c r="L25" s="1"/>
  <c r="M25" s="1"/>
  <c r="N25" s="1"/>
  <c r="O25" s="1"/>
  <c r="P25" s="1"/>
  <c r="P35"/>
  <c r="D2"/>
  <c r="E2" s="1"/>
  <c r="F2" s="1"/>
  <c r="G2" s="1"/>
  <c r="H2" s="1"/>
  <c r="I2" s="1"/>
  <c r="J2" s="1"/>
  <c r="K2" s="1"/>
  <c r="L2" s="1"/>
  <c r="M2" s="1"/>
  <c r="N2" s="1"/>
  <c r="O2" s="1"/>
  <c r="P2" s="1"/>
  <c r="A25"/>
  <c r="A24"/>
  <c r="A23"/>
  <c r="A22"/>
  <c r="A21"/>
  <c r="A20"/>
  <c r="A19"/>
  <c r="A18"/>
  <c r="A17"/>
  <c r="A16"/>
  <c r="D33" i="4"/>
  <c r="D37"/>
  <c r="D38"/>
  <c r="E33"/>
  <c r="E37"/>
  <c r="E38"/>
  <c r="E39"/>
  <c r="F33"/>
  <c r="F37"/>
  <c r="F38"/>
  <c r="F39"/>
  <c r="G33"/>
  <c r="G37"/>
  <c r="G38"/>
  <c r="H33"/>
  <c r="H37"/>
  <c r="H38"/>
  <c r="I33"/>
  <c r="I37"/>
  <c r="I38"/>
  <c r="J33"/>
  <c r="J37"/>
  <c r="J38"/>
  <c r="J39" s="1"/>
  <c r="K33"/>
  <c r="K37"/>
  <c r="K38"/>
  <c r="L33"/>
  <c r="L37"/>
  <c r="L38"/>
  <c r="L39" s="1"/>
  <c r="M33"/>
  <c r="M37"/>
  <c r="M38"/>
  <c r="M39" s="1"/>
  <c r="N33"/>
  <c r="N37"/>
  <c r="N38"/>
  <c r="N39" s="1"/>
  <c r="O33"/>
  <c r="O37"/>
  <c r="O38"/>
  <c r="O39" s="1"/>
  <c r="P33"/>
  <c r="P37"/>
  <c r="P38"/>
  <c r="P39" s="1"/>
  <c r="D2" i="3"/>
  <c r="E2" s="1"/>
  <c r="F2" s="1"/>
  <c r="G2" s="1"/>
  <c r="H2" s="1"/>
  <c r="I2" s="1"/>
  <c r="J2" s="1"/>
  <c r="K2" s="1"/>
  <c r="L2" s="1"/>
  <c r="M2" s="1"/>
  <c r="N2" s="1"/>
  <c r="O2" s="1"/>
  <c r="P2" s="1"/>
  <c r="A19"/>
  <c r="A16"/>
  <c r="A13"/>
  <c r="A12"/>
  <c r="A21"/>
  <c r="A20"/>
  <c r="A18"/>
  <c r="A17"/>
  <c r="A15"/>
  <c r="A14"/>
  <c r="D3" i="6"/>
  <c r="E3"/>
  <c r="F3" s="1"/>
  <c r="G3" s="1"/>
  <c r="H3" s="1"/>
  <c r="I3" s="1"/>
  <c r="J3" s="1"/>
  <c r="K3" s="1"/>
  <c r="L3" s="1"/>
  <c r="M3" s="1"/>
  <c r="N3" s="1"/>
  <c r="O3" s="1"/>
  <c r="P3" s="1"/>
  <c r="D26" i="8"/>
  <c r="D27"/>
  <c r="E26"/>
  <c r="E27"/>
  <c r="E28" s="1"/>
  <c r="F26"/>
  <c r="F27"/>
  <c r="F28" s="1"/>
  <c r="G26"/>
  <c r="G27"/>
  <c r="H26"/>
  <c r="H27"/>
  <c r="I26"/>
  <c r="I27"/>
  <c r="I28"/>
  <c r="J26"/>
  <c r="J27"/>
  <c r="J28" s="1"/>
  <c r="K26"/>
  <c r="K27"/>
  <c r="L26"/>
  <c r="L27"/>
  <c r="L28" s="1"/>
  <c r="M26"/>
  <c r="M27"/>
  <c r="N26"/>
  <c r="N27"/>
  <c r="N28"/>
  <c r="O26"/>
  <c r="O27"/>
  <c r="O28" s="1"/>
  <c r="P26"/>
  <c r="P27"/>
  <c r="P28" s="1"/>
  <c r="D7"/>
  <c r="D8"/>
  <c r="D9"/>
  <c r="D10"/>
  <c r="D11"/>
  <c r="D12"/>
  <c r="D13"/>
  <c r="D14"/>
  <c r="D15"/>
  <c r="D16"/>
  <c r="E7"/>
  <c r="E8"/>
  <c r="E9"/>
  <c r="E10"/>
  <c r="E11"/>
  <c r="E12"/>
  <c r="E13"/>
  <c r="E14"/>
  <c r="E15"/>
  <c r="E16"/>
  <c r="F7"/>
  <c r="F8"/>
  <c r="F9"/>
  <c r="F10"/>
  <c r="F11"/>
  <c r="F12"/>
  <c r="F13"/>
  <c r="F14"/>
  <c r="F15"/>
  <c r="F16"/>
  <c r="G7"/>
  <c r="G8"/>
  <c r="G9"/>
  <c r="G10"/>
  <c r="G11"/>
  <c r="G12"/>
  <c r="G13"/>
  <c r="G14"/>
  <c r="G15"/>
  <c r="G16"/>
  <c r="H7"/>
  <c r="H8"/>
  <c r="H9"/>
  <c r="H10"/>
  <c r="H11"/>
  <c r="H12"/>
  <c r="H13"/>
  <c r="H14"/>
  <c r="H15"/>
  <c r="H16"/>
  <c r="I7"/>
  <c r="I8"/>
  <c r="I9"/>
  <c r="I10"/>
  <c r="I11"/>
  <c r="I12"/>
  <c r="I13"/>
  <c r="I14"/>
  <c r="I15"/>
  <c r="I16"/>
  <c r="J7"/>
  <c r="J8"/>
  <c r="J9"/>
  <c r="J10"/>
  <c r="J11"/>
  <c r="J12"/>
  <c r="J13"/>
  <c r="J14"/>
  <c r="J15"/>
  <c r="J16"/>
  <c r="K7"/>
  <c r="K8"/>
  <c r="K9"/>
  <c r="K10"/>
  <c r="K11"/>
  <c r="K12"/>
  <c r="K13"/>
  <c r="K14"/>
  <c r="K15"/>
  <c r="K16"/>
  <c r="L7"/>
  <c r="L8"/>
  <c r="L9"/>
  <c r="L10"/>
  <c r="L11"/>
  <c r="L12"/>
  <c r="L13"/>
  <c r="L14"/>
  <c r="L15"/>
  <c r="L16"/>
  <c r="M7"/>
  <c r="M8"/>
  <c r="M9"/>
  <c r="M10"/>
  <c r="M11"/>
  <c r="M12"/>
  <c r="M13"/>
  <c r="M14"/>
  <c r="M15"/>
  <c r="M16"/>
  <c r="N7"/>
  <c r="N8"/>
  <c r="N9"/>
  <c r="N10"/>
  <c r="N11"/>
  <c r="N12"/>
  <c r="N13"/>
  <c r="N14"/>
  <c r="N15"/>
  <c r="N16"/>
  <c r="O7"/>
  <c r="O8"/>
  <c r="O9"/>
  <c r="O10"/>
  <c r="O11"/>
  <c r="O12"/>
  <c r="O13"/>
  <c r="O14"/>
  <c r="O15"/>
  <c r="O16"/>
  <c r="P7"/>
  <c r="P8"/>
  <c r="P9"/>
  <c r="P10"/>
  <c r="P11"/>
  <c r="P12"/>
  <c r="P13"/>
  <c r="P14"/>
  <c r="P15"/>
  <c r="P16"/>
  <c r="D2"/>
  <c r="E2" s="1"/>
  <c r="F2" s="1"/>
  <c r="G2" s="1"/>
  <c r="H2" s="1"/>
  <c r="I2" s="1"/>
  <c r="J2" s="1"/>
  <c r="K2" s="1"/>
  <c r="L2" s="1"/>
  <c r="M2" s="1"/>
  <c r="N2" s="1"/>
  <c r="O2" s="1"/>
  <c r="P2" s="1"/>
  <c r="A16"/>
  <c r="A15"/>
  <c r="A14"/>
  <c r="A13"/>
  <c r="A12"/>
  <c r="A11"/>
  <c r="A10"/>
  <c r="A9"/>
  <c r="A8"/>
  <c r="A7"/>
  <c r="D2" i="4"/>
  <c r="D52"/>
  <c r="E52" s="1"/>
  <c r="F52" s="1"/>
  <c r="G52" s="1"/>
  <c r="H52" s="1"/>
  <c r="I52" s="1"/>
  <c r="J52" s="1"/>
  <c r="K52" s="1"/>
  <c r="L52" s="1"/>
  <c r="M52" s="1"/>
  <c r="N52" s="1"/>
  <c r="O52" s="1"/>
  <c r="P52" s="1"/>
  <c r="P80" s="1"/>
  <c r="I20" i="8"/>
  <c r="K28"/>
  <c r="G28"/>
  <c r="K20"/>
  <c r="H39" i="4"/>
  <c r="G39"/>
  <c r="D45" i="1"/>
  <c r="D54" s="1"/>
  <c r="D13" i="3"/>
  <c r="D15"/>
  <c r="F13"/>
  <c r="F15"/>
  <c r="J13"/>
  <c r="J15"/>
  <c r="N13"/>
  <c r="N15"/>
  <c r="P131" i="1"/>
  <c r="P129"/>
  <c r="P127"/>
  <c r="P125"/>
  <c r="P123"/>
  <c r="N130"/>
  <c r="N128"/>
  <c r="N126"/>
  <c r="N124"/>
  <c r="N122"/>
  <c r="M130"/>
  <c r="M128"/>
  <c r="M126"/>
  <c r="M124"/>
  <c r="M122"/>
  <c r="L131"/>
  <c r="L129"/>
  <c r="L127"/>
  <c r="L125"/>
  <c r="L123"/>
  <c r="K131"/>
  <c r="K129"/>
  <c r="K127"/>
  <c r="K125"/>
  <c r="K123"/>
  <c r="J130"/>
  <c r="J128"/>
  <c r="J126"/>
  <c r="J124"/>
  <c r="J122"/>
  <c r="I130"/>
  <c r="I128"/>
  <c r="I126"/>
  <c r="I124"/>
  <c r="I122"/>
  <c r="H131"/>
  <c r="H129"/>
  <c r="H127"/>
  <c r="H125"/>
  <c r="H123"/>
  <c r="G131"/>
  <c r="G129"/>
  <c r="G127"/>
  <c r="G125"/>
  <c r="G123"/>
  <c r="F130"/>
  <c r="F128"/>
  <c r="F126"/>
  <c r="F124"/>
  <c r="F122"/>
  <c r="E130"/>
  <c r="E128"/>
  <c r="E126"/>
  <c r="E124"/>
  <c r="E122"/>
  <c r="O130"/>
  <c r="O128"/>
  <c r="O126"/>
  <c r="O124"/>
  <c r="O122"/>
  <c r="F89"/>
  <c r="F91"/>
  <c r="H89"/>
  <c r="H91" s="1"/>
  <c r="J89"/>
  <c r="J91"/>
  <c r="L89"/>
  <c r="L91" s="1"/>
  <c r="N89"/>
  <c r="N91" s="1"/>
  <c r="E2" i="4"/>
  <c r="F2" s="1"/>
  <c r="G2" s="1"/>
  <c r="H2" s="1"/>
  <c r="I2" s="1"/>
  <c r="J2" s="1"/>
  <c r="K2" s="1"/>
  <c r="L2" s="1"/>
  <c r="M2" s="1"/>
  <c r="N2" s="1"/>
  <c r="O2" s="1"/>
  <c r="P2" s="1"/>
  <c r="P20" i="8" l="1"/>
  <c r="N20"/>
  <c r="M20"/>
  <c r="L20"/>
  <c r="J20"/>
  <c r="H20"/>
  <c r="F20"/>
  <c r="M28"/>
  <c r="H28"/>
  <c r="O63" i="4"/>
  <c r="D64"/>
  <c r="P64"/>
  <c r="O65"/>
  <c r="D79"/>
  <c r="P79"/>
  <c r="O80"/>
  <c r="D81"/>
  <c r="P81"/>
  <c r="O20" i="8"/>
  <c r="G20"/>
  <c r="K39" i="4"/>
  <c r="I39"/>
  <c r="D63"/>
  <c r="P63"/>
  <c r="O64"/>
  <c r="D65"/>
  <c r="P65"/>
  <c r="O79"/>
  <c r="D80"/>
  <c r="O81"/>
  <c r="H9" i="1"/>
  <c r="H29" s="1"/>
  <c r="H34" s="1"/>
  <c r="H9" i="3" s="1"/>
  <c r="H8" i="4" s="1"/>
  <c r="L9" i="1"/>
  <c r="P9"/>
  <c r="P29" s="1"/>
  <c r="P34" s="1"/>
  <c r="P9" i="3" s="1"/>
  <c r="P10" i="2" s="1"/>
  <c r="J22" i="3"/>
  <c r="O16"/>
  <c r="M16"/>
  <c r="K16"/>
  <c r="I16"/>
  <c r="G16"/>
  <c r="E16"/>
  <c r="H44" i="1"/>
  <c r="L44"/>
  <c r="P44"/>
  <c r="H26"/>
  <c r="H27" s="1"/>
  <c r="L26"/>
  <c r="L27" s="1"/>
  <c r="L29" s="1"/>
  <c r="L6" i="3" s="1"/>
  <c r="L7" s="1"/>
  <c r="P26" i="1"/>
  <c r="P27" s="1"/>
  <c r="D39" i="4"/>
  <c r="D23"/>
  <c r="D28" i="8"/>
  <c r="F103" i="1"/>
  <c r="F105" s="1"/>
  <c r="E44" i="2"/>
  <c r="D44"/>
  <c r="N132" i="1"/>
  <c r="N26" i="3" s="1"/>
  <c r="L132" i="1"/>
  <c r="L26" i="3" s="1"/>
  <c r="G132" i="1"/>
  <c r="G26" i="3" s="1"/>
  <c r="I132" i="1"/>
  <c r="I26" i="3" s="1"/>
  <c r="K132" i="1"/>
  <c r="K26" i="3" s="1"/>
  <c r="M132" i="1"/>
  <c r="M26" i="3" s="1"/>
  <c r="P132" i="1"/>
  <c r="P26" i="3" s="1"/>
  <c r="J132" i="1"/>
  <c r="J26" i="3" s="1"/>
  <c r="H132" i="1"/>
  <c r="H26" i="3" s="1"/>
  <c r="O132" i="1"/>
  <c r="O26" i="3" s="1"/>
  <c r="F132" i="1"/>
  <c r="F26" i="3" s="1"/>
  <c r="E132" i="1"/>
  <c r="E26" i="3" s="1"/>
  <c r="D132" i="1"/>
  <c r="D26" i="3" s="1"/>
  <c r="F54" i="1"/>
  <c r="J54"/>
  <c r="N54"/>
  <c r="N22" i="3"/>
  <c r="N15" i="4" s="1"/>
  <c r="E45" i="1"/>
  <c r="E54" s="1"/>
  <c r="G45"/>
  <c r="G54" s="1"/>
  <c r="I45"/>
  <c r="I54" s="1"/>
  <c r="K45"/>
  <c r="K54" s="1"/>
  <c r="M45"/>
  <c r="M54" s="1"/>
  <c r="O45"/>
  <c r="O54" s="1"/>
  <c r="F22" i="3"/>
  <c r="F15" i="4" s="1"/>
  <c r="O15" i="3"/>
  <c r="O13"/>
  <c r="M15"/>
  <c r="M13"/>
  <c r="K15"/>
  <c r="K13"/>
  <c r="I15"/>
  <c r="I13"/>
  <c r="G15"/>
  <c r="G13"/>
  <c r="G26" i="1"/>
  <c r="G27" s="1"/>
  <c r="G20"/>
  <c r="G21" s="1"/>
  <c r="G14"/>
  <c r="G15" s="1"/>
  <c r="I26"/>
  <c r="I27" s="1"/>
  <c r="I20"/>
  <c r="I21" s="1"/>
  <c r="I14"/>
  <c r="I15" s="1"/>
  <c r="K26"/>
  <c r="K27" s="1"/>
  <c r="K20"/>
  <c r="K21" s="1"/>
  <c r="K14"/>
  <c r="K15" s="1"/>
  <c r="K29" s="1"/>
  <c r="K6" i="3" s="1"/>
  <c r="K7" s="1"/>
  <c r="K9" i="2" s="1"/>
  <c r="M26" i="1"/>
  <c r="M27" s="1"/>
  <c r="M20"/>
  <c r="M21" s="1"/>
  <c r="M14"/>
  <c r="M15" s="1"/>
  <c r="O26"/>
  <c r="O27" s="1"/>
  <c r="O20"/>
  <c r="O21" s="1"/>
  <c r="O14"/>
  <c r="O15" s="1"/>
  <c r="E15" i="3"/>
  <c r="E13"/>
  <c r="D22"/>
  <c r="D15" i="4" s="1"/>
  <c r="E29" i="1"/>
  <c r="E34" s="1"/>
  <c r="E9" i="3" s="1"/>
  <c r="E8" i="4" s="1"/>
  <c r="F29" i="1"/>
  <c r="F34" s="1"/>
  <c r="F9" i="3" s="1"/>
  <c r="F8" i="4" s="1"/>
  <c r="J29" i="1"/>
  <c r="J6" i="3" s="1"/>
  <c r="J7" s="1"/>
  <c r="J9" i="2" s="1"/>
  <c r="N29" i="1"/>
  <c r="N34" s="1"/>
  <c r="N9" i="3" s="1"/>
  <c r="N8" i="4" s="1"/>
  <c r="D29" i="1"/>
  <c r="D34" s="1"/>
  <c r="D9" i="3" s="1"/>
  <c r="D10" i="2" s="1"/>
  <c r="D18" i="8"/>
  <c r="D89" i="1"/>
  <c r="D91" s="1"/>
  <c r="I89"/>
  <c r="I91" s="1"/>
  <c r="M89"/>
  <c r="M91" s="1"/>
  <c r="D87"/>
  <c r="P90"/>
  <c r="O90"/>
  <c r="N90"/>
  <c r="M90"/>
  <c r="L90"/>
  <c r="K90"/>
  <c r="J90"/>
  <c r="I90"/>
  <c r="H90"/>
  <c r="G90"/>
  <c r="F90"/>
  <c r="E89"/>
  <c r="E91" s="1"/>
  <c r="D90"/>
  <c r="G16" i="2"/>
  <c r="D29" i="8"/>
  <c r="J15" i="4"/>
  <c r="F17" i="2"/>
  <c r="G17" s="1"/>
  <c r="H17" s="1"/>
  <c r="I17" s="1"/>
  <c r="J17" s="1"/>
  <c r="K17" s="1"/>
  <c r="L17" s="1"/>
  <c r="M17" s="1"/>
  <c r="N17" s="1"/>
  <c r="O17" s="1"/>
  <c r="P17" s="1"/>
  <c r="D133" i="1" l="1"/>
  <c r="D26" i="2" s="1"/>
  <c r="D27" s="1"/>
  <c r="M29" i="1"/>
  <c r="M6" i="3" s="1"/>
  <c r="M7" s="1"/>
  <c r="M4" i="4" s="1"/>
  <c r="P12" i="3"/>
  <c r="P16"/>
  <c r="P13"/>
  <c r="P14"/>
  <c r="P45" i="1"/>
  <c r="P54" s="1"/>
  <c r="P15" i="3"/>
  <c r="H12"/>
  <c r="H16"/>
  <c r="H13"/>
  <c r="H14"/>
  <c r="H45" i="1"/>
  <c r="H54" s="1"/>
  <c r="H15" i="3"/>
  <c r="L12"/>
  <c r="L16"/>
  <c r="L45" i="1"/>
  <c r="L54" s="1"/>
  <c r="L15" i="3"/>
  <c r="L14"/>
  <c r="L13"/>
  <c r="H10" i="2"/>
  <c r="H10" i="6" s="1"/>
  <c r="O29" i="1"/>
  <c r="O34" s="1"/>
  <c r="O9" i="3" s="1"/>
  <c r="O8" i="4" s="1"/>
  <c r="I29" i="1"/>
  <c r="I34" s="1"/>
  <c r="I9" i="3" s="1"/>
  <c r="G29" i="1"/>
  <c r="G6" i="3" s="1"/>
  <c r="G7" s="1"/>
  <c r="G4" i="4" s="1"/>
  <c r="G22" i="3"/>
  <c r="G15" i="4" s="1"/>
  <c r="I22" i="3"/>
  <c r="I15" i="4" s="1"/>
  <c r="K22" i="3"/>
  <c r="K15" i="4" s="1"/>
  <c r="M22" i="3"/>
  <c r="M15" i="4" s="1"/>
  <c r="O22" i="3"/>
  <c r="O15" i="4" s="1"/>
  <c r="G103" i="1"/>
  <c r="G105" s="1"/>
  <c r="F44" i="2"/>
  <c r="G34" i="1"/>
  <c r="G9" i="3" s="1"/>
  <c r="G8" i="4" s="1"/>
  <c r="E22" i="3"/>
  <c r="E15" i="4" s="1"/>
  <c r="P8"/>
  <c r="E10" i="2"/>
  <c r="E10" i="6" s="1"/>
  <c r="J34" i="1"/>
  <c r="J9" i="3" s="1"/>
  <c r="J10" i="2" s="1"/>
  <c r="N10"/>
  <c r="N10" i="6" s="1"/>
  <c r="E6" i="3"/>
  <c r="E7" s="1"/>
  <c r="E9" i="2" s="1"/>
  <c r="H6" i="3"/>
  <c r="H7" s="1"/>
  <c r="H9" i="2" s="1"/>
  <c r="P6" i="3"/>
  <c r="P7" s="1"/>
  <c r="P4" i="4" s="1"/>
  <c r="I6" i="3"/>
  <c r="I7" s="1"/>
  <c r="I4" i="4" s="1"/>
  <c r="N6" i="3"/>
  <c r="N7" s="1"/>
  <c r="N4" i="4" s="1"/>
  <c r="N36" i="2"/>
  <c r="O10"/>
  <c r="O10" i="6" s="1"/>
  <c r="D6" i="3"/>
  <c r="D7" s="1"/>
  <c r="D9" i="2" s="1"/>
  <c r="D5" i="4" s="1"/>
  <c r="L34" i="1"/>
  <c r="L9" i="3" s="1"/>
  <c r="L10" i="2" s="1"/>
  <c r="K4" i="4"/>
  <c r="F6" i="3"/>
  <c r="F7" s="1"/>
  <c r="F9" i="2" s="1"/>
  <c r="L9"/>
  <c r="L4" i="4"/>
  <c r="K34" i="1"/>
  <c r="K9" i="3" s="1"/>
  <c r="K10" i="2" s="1"/>
  <c r="J8" i="4"/>
  <c r="J4"/>
  <c r="F36" i="2"/>
  <c r="F10"/>
  <c r="F10" i="6" s="1"/>
  <c r="D8" i="4"/>
  <c r="D36" i="2"/>
  <c r="J36"/>
  <c r="P10" i="6"/>
  <c r="K5" i="4"/>
  <c r="D9"/>
  <c r="D10" i="6"/>
  <c r="D70" i="4"/>
  <c r="D75" s="1"/>
  <c r="D59"/>
  <c r="M96" i="1"/>
  <c r="I96"/>
  <c r="D96"/>
  <c r="D97" s="1"/>
  <c r="H96"/>
  <c r="L96"/>
  <c r="N96"/>
  <c r="P96"/>
  <c r="O96"/>
  <c r="K96"/>
  <c r="G96"/>
  <c r="E96"/>
  <c r="F96"/>
  <c r="J96"/>
  <c r="H16" i="2"/>
  <c r="E133" i="1" l="1"/>
  <c r="F133" s="1"/>
  <c r="I36" i="2"/>
  <c r="E36"/>
  <c r="F10" i="4" s="1"/>
  <c r="J10" i="6"/>
  <c r="J24" i="3"/>
  <c r="J28" s="1"/>
  <c r="K9" i="4"/>
  <c r="I10" i="2"/>
  <c r="I10" i="6" s="1"/>
  <c r="M34" i="1"/>
  <c r="M9" i="3" s="1"/>
  <c r="G10" i="2"/>
  <c r="G10" i="6" s="1"/>
  <c r="O6" i="3"/>
  <c r="O7" s="1"/>
  <c r="M9" i="2"/>
  <c r="M5" i="4" s="1"/>
  <c r="M6" s="1"/>
  <c r="M24" i="3"/>
  <c r="M28" s="1"/>
  <c r="I24"/>
  <c r="I28" s="1"/>
  <c r="H22"/>
  <c r="P22"/>
  <c r="E24"/>
  <c r="E28" s="1"/>
  <c r="H4" i="4"/>
  <c r="G24" i="3"/>
  <c r="G28" s="1"/>
  <c r="I8" i="4"/>
  <c r="G36" i="2"/>
  <c r="G10" i="4" s="1"/>
  <c r="O24" i="3"/>
  <c r="O28" s="1"/>
  <c r="O36" i="2"/>
  <c r="O10" i="4" s="1"/>
  <c r="L22" i="3"/>
  <c r="L15" i="4" s="1"/>
  <c r="H103" i="1"/>
  <c r="H105" s="1"/>
  <c r="G44" i="2"/>
  <c r="D4" i="4"/>
  <c r="D6" s="1"/>
  <c r="H24" i="3"/>
  <c r="H28" s="1"/>
  <c r="G9" i="2"/>
  <c r="H5" i="4" s="1"/>
  <c r="F5"/>
  <c r="K24" i="3"/>
  <c r="K28" s="1"/>
  <c r="E9" i="4"/>
  <c r="K8"/>
  <c r="F9"/>
  <c r="E4"/>
  <c r="L10" i="6"/>
  <c r="K36" i="2"/>
  <c r="K10" i="4" s="1"/>
  <c r="L8"/>
  <c r="F24" i="3"/>
  <c r="F28" s="1"/>
  <c r="N9" i="2"/>
  <c r="P9" i="4"/>
  <c r="O4"/>
  <c r="J10"/>
  <c r="N24" i="3"/>
  <c r="N28" s="1"/>
  <c r="P9" i="2"/>
  <c r="O9"/>
  <c r="O9" i="4"/>
  <c r="I9" i="2"/>
  <c r="L5" i="4"/>
  <c r="L6" s="1"/>
  <c r="D11" i="6"/>
  <c r="D24" i="3"/>
  <c r="D28" s="1"/>
  <c r="D32" s="1"/>
  <c r="D19" i="4" s="1"/>
  <c r="E5"/>
  <c r="D17" i="8"/>
  <c r="F4" i="4"/>
  <c r="D10"/>
  <c r="D11" s="1"/>
  <c r="D13" s="1"/>
  <c r="D17" s="1"/>
  <c r="K6"/>
  <c r="E10"/>
  <c r="L9"/>
  <c r="K10" i="6"/>
  <c r="I35" i="2"/>
  <c r="I37" s="1"/>
  <c r="J29" i="4"/>
  <c r="D35" i="2"/>
  <c r="D37" s="1"/>
  <c r="E29" i="4"/>
  <c r="K29"/>
  <c r="J35" i="2"/>
  <c r="J37" s="1"/>
  <c r="P29" i="4"/>
  <c r="O35" i="2"/>
  <c r="L29" i="4"/>
  <c r="K35" i="2"/>
  <c r="D98" i="1"/>
  <c r="D29" i="4"/>
  <c r="M29"/>
  <c r="L35" i="2"/>
  <c r="E35"/>
  <c r="F29" i="4"/>
  <c r="G29"/>
  <c r="F35" i="2"/>
  <c r="F37" s="1"/>
  <c r="N35"/>
  <c r="N37" s="1"/>
  <c r="O29" i="4"/>
  <c r="M35" i="2"/>
  <c r="N29" i="4"/>
  <c r="G35" i="2"/>
  <c r="H29" i="4"/>
  <c r="I29"/>
  <c r="H35" i="2"/>
  <c r="I16"/>
  <c r="O37" l="1"/>
  <c r="O5" i="4"/>
  <c r="O6" s="1"/>
  <c r="G5"/>
  <c r="G6" s="1"/>
  <c r="E26" i="2"/>
  <c r="E27" s="1"/>
  <c r="E11" i="6" s="1"/>
  <c r="E37" i="2"/>
  <c r="L24" i="3"/>
  <c r="L28" s="1"/>
  <c r="M36" i="2"/>
  <c r="N10" i="4" s="1"/>
  <c r="M10" i="2"/>
  <c r="M8" i="4"/>
  <c r="G9"/>
  <c r="G11" s="1"/>
  <c r="G13" s="1"/>
  <c r="G17" s="1"/>
  <c r="H9"/>
  <c r="J9"/>
  <c r="N5"/>
  <c r="N6" s="1"/>
  <c r="I9"/>
  <c r="P15"/>
  <c r="P24" i="3"/>
  <c r="P28" s="1"/>
  <c r="P36" i="2"/>
  <c r="H15" i="4"/>
  <c r="H36" i="2"/>
  <c r="G37"/>
  <c r="K11" i="4"/>
  <c r="K13" s="1"/>
  <c r="K17" s="1"/>
  <c r="H6"/>
  <c r="L36" i="2"/>
  <c r="O11" i="4"/>
  <c r="H44" i="2"/>
  <c r="I103" i="1"/>
  <c r="I105" s="1"/>
  <c r="J11" i="4"/>
  <c r="F11"/>
  <c r="F6"/>
  <c r="E6"/>
  <c r="E11"/>
  <c r="D21"/>
  <c r="D56" s="1"/>
  <c r="D16" i="6" s="1"/>
  <c r="P5" i="4"/>
  <c r="P6" s="1"/>
  <c r="K37" i="2"/>
  <c r="J5" i="4"/>
  <c r="J6" s="1"/>
  <c r="I5"/>
  <c r="I6" s="1"/>
  <c r="D34" i="3"/>
  <c r="D108" i="1" s="1"/>
  <c r="D110" s="1"/>
  <c r="D36" i="3" s="1"/>
  <c r="D24" i="4" s="1"/>
  <c r="D25" s="1"/>
  <c r="F26" i="2"/>
  <c r="F27" s="1"/>
  <c r="F11" i="6" s="1"/>
  <c r="G133" i="1"/>
  <c r="H60" i="4"/>
  <c r="H71"/>
  <c r="H76" s="1"/>
  <c r="N60"/>
  <c r="N71"/>
  <c r="N76" s="1"/>
  <c r="O71"/>
  <c r="O76" s="1"/>
  <c r="O60"/>
  <c r="F71"/>
  <c r="F76" s="1"/>
  <c r="F60"/>
  <c r="D40" i="2"/>
  <c r="D41" s="1"/>
  <c r="E92" i="1"/>
  <c r="L71" i="4"/>
  <c r="L76" s="1"/>
  <c r="L60"/>
  <c r="P60"/>
  <c r="P71"/>
  <c r="P76" s="1"/>
  <c r="K71"/>
  <c r="K76" s="1"/>
  <c r="K60"/>
  <c r="I71"/>
  <c r="I76" s="1"/>
  <c r="I60"/>
  <c r="G60"/>
  <c r="G71"/>
  <c r="G76" s="1"/>
  <c r="M60"/>
  <c r="M71"/>
  <c r="M76" s="1"/>
  <c r="D71"/>
  <c r="D76" s="1"/>
  <c r="D77" s="1"/>
  <c r="D60"/>
  <c r="E60"/>
  <c r="E71"/>
  <c r="E76" s="1"/>
  <c r="J60"/>
  <c r="J71"/>
  <c r="J76" s="1"/>
  <c r="J16" i="2"/>
  <c r="O13" i="4" l="1"/>
  <c r="O17" s="1"/>
  <c r="M10"/>
  <c r="M9"/>
  <c r="N9"/>
  <c r="N11" s="1"/>
  <c r="N13" s="1"/>
  <c r="N17" s="1"/>
  <c r="M10" i="6"/>
  <c r="M37" i="2"/>
  <c r="J13" i="4"/>
  <c r="J17" s="1"/>
  <c r="I10"/>
  <c r="I11" s="1"/>
  <c r="H10"/>
  <c r="H11" s="1"/>
  <c r="H13" s="1"/>
  <c r="H17" s="1"/>
  <c r="P10"/>
  <c r="P11" s="1"/>
  <c r="P13" s="1"/>
  <c r="P17" s="1"/>
  <c r="P37" i="2"/>
  <c r="I13" i="4"/>
  <c r="I17" s="1"/>
  <c r="L37" i="2"/>
  <c r="L10" i="4"/>
  <c r="L11" s="1"/>
  <c r="L13" s="1"/>
  <c r="L17" s="1"/>
  <c r="H37" i="2"/>
  <c r="F13" i="4"/>
  <c r="F17" s="1"/>
  <c r="J103" i="1"/>
  <c r="J105" s="1"/>
  <c r="I44" i="2"/>
  <c r="E13" i="4"/>
  <c r="E17" s="1"/>
  <c r="D21" i="6"/>
  <c r="D27" i="4"/>
  <c r="D31" s="1"/>
  <c r="D35" s="1"/>
  <c r="D41" s="1"/>
  <c r="D69" s="1"/>
  <c r="D45" i="2"/>
  <c r="D46" s="1"/>
  <c r="D72" i="4"/>
  <c r="D111" i="1"/>
  <c r="E107" s="1"/>
  <c r="D38" i="3"/>
  <c r="H133" i="1"/>
  <c r="G26" i="2"/>
  <c r="G27" s="1"/>
  <c r="G11" i="6" s="1"/>
  <c r="D61" i="4"/>
  <c r="D17" i="6"/>
  <c r="E98" i="1"/>
  <c r="E95" s="1"/>
  <c r="E97" s="1"/>
  <c r="K16" i="2"/>
  <c r="M11" i="4" l="1"/>
  <c r="M13" s="1"/>
  <c r="M17" s="1"/>
  <c r="D44"/>
  <c r="K103" i="1"/>
  <c r="K105" s="1"/>
  <c r="J44" i="2"/>
  <c r="D73" i="4"/>
  <c r="H26" i="2"/>
  <c r="H27" s="1"/>
  <c r="H11" i="6" s="1"/>
  <c r="I133" i="1"/>
  <c r="E40" i="2"/>
  <c r="E41" s="1"/>
  <c r="F92" i="1"/>
  <c r="D18" i="6"/>
  <c r="D45" i="4"/>
  <c r="E30" i="3"/>
  <c r="D15" i="6"/>
  <c r="D48" i="2"/>
  <c r="L16"/>
  <c r="D46" i="4" l="1"/>
  <c r="E43" s="1"/>
  <c r="L103" i="1"/>
  <c r="L105" s="1"/>
  <c r="K44" i="2"/>
  <c r="I26"/>
  <c r="I27" s="1"/>
  <c r="I11" i="6" s="1"/>
  <c r="J133" i="1"/>
  <c r="D8" i="2"/>
  <c r="E18" i="8"/>
  <c r="E20" s="1"/>
  <c r="E23" i="4"/>
  <c r="E32" i="3"/>
  <c r="E19" i="4" s="1"/>
  <c r="E21" s="1"/>
  <c r="F98" i="1"/>
  <c r="M16" i="2"/>
  <c r="D19" i="8" l="1"/>
  <c r="D20" s="1"/>
  <c r="D21" s="1"/>
  <c r="D7" i="2"/>
  <c r="D13" s="1"/>
  <c r="D6" i="6" s="1"/>
  <c r="M103" i="1"/>
  <c r="M105" s="1"/>
  <c r="L44" i="2"/>
  <c r="K133" i="1"/>
  <c r="J26" i="2"/>
  <c r="J27" s="1"/>
  <c r="J11" i="6" s="1"/>
  <c r="G92" i="1"/>
  <c r="F40" i="2"/>
  <c r="F41" s="1"/>
  <c r="E70" i="4"/>
  <c r="E75" s="1"/>
  <c r="E77" s="1"/>
  <c r="E59"/>
  <c r="E61" s="1"/>
  <c r="E56"/>
  <c r="F95" i="1"/>
  <c r="F97" s="1"/>
  <c r="E34" i="3"/>
  <c r="N16" i="2"/>
  <c r="E64" i="4" l="1"/>
  <c r="E17" i="6" s="1"/>
  <c r="E65" i="4"/>
  <c r="E63"/>
  <c r="E16" i="6" s="1"/>
  <c r="D7"/>
  <c r="D29" i="2"/>
  <c r="N103" i="1"/>
  <c r="N105" s="1"/>
  <c r="M44" i="2"/>
  <c r="L133" i="1"/>
  <c r="K26" i="2"/>
  <c r="K27" s="1"/>
  <c r="K11" i="6" s="1"/>
  <c r="E45" i="4"/>
  <c r="F30" i="3"/>
  <c r="G98" i="1"/>
  <c r="G95" s="1"/>
  <c r="G97" s="1"/>
  <c r="E21" i="6"/>
  <c r="E108" i="1"/>
  <c r="O16" i="2"/>
  <c r="D12" i="6" l="1"/>
  <c r="D51" i="2"/>
  <c r="E18" i="6"/>
  <c r="O103" i="1"/>
  <c r="O105" s="1"/>
  <c r="N44" i="2"/>
  <c r="M133" i="1"/>
  <c r="L26" i="2"/>
  <c r="L27" s="1"/>
  <c r="L11" i="6" s="1"/>
  <c r="E110" i="1"/>
  <c r="E36" i="3" s="1"/>
  <c r="E8" i="2"/>
  <c r="G30" i="3"/>
  <c r="F45" i="4"/>
  <c r="G40" i="2"/>
  <c r="H92" i="1"/>
  <c r="F23" i="4"/>
  <c r="F32" i="3"/>
  <c r="F19" i="4" s="1"/>
  <c r="F21" s="1"/>
  <c r="F56" s="1"/>
  <c r="P16" i="2"/>
  <c r="F64" i="4" l="1"/>
  <c r="F17" i="6" s="1"/>
  <c r="P103" i="1"/>
  <c r="P105" s="1"/>
  <c r="P44" i="2" s="1"/>
  <c r="O44"/>
  <c r="F8"/>
  <c r="M26"/>
  <c r="M27" s="1"/>
  <c r="M11" i="6" s="1"/>
  <c r="N133" i="1"/>
  <c r="E24" i="4"/>
  <c r="E25" s="1"/>
  <c r="E27" s="1"/>
  <c r="E31" s="1"/>
  <c r="E35" s="1"/>
  <c r="E41" s="1"/>
  <c r="E72"/>
  <c r="E38" i="3"/>
  <c r="E45" i="2"/>
  <c r="F70" i="4"/>
  <c r="F75" s="1"/>
  <c r="F77" s="1"/>
  <c r="F59"/>
  <c r="F61" s="1"/>
  <c r="F65" s="1"/>
  <c r="G41" i="2"/>
  <c r="G23" i="4"/>
  <c r="G32" i="3"/>
  <c r="G19" i="4" s="1"/>
  <c r="G21" s="1"/>
  <c r="G56" s="1"/>
  <c r="H98" i="1"/>
  <c r="F34" i="3"/>
  <c r="E111" i="1"/>
  <c r="F107" s="1"/>
  <c r="F63" i="4" l="1"/>
  <c r="F16" i="6" s="1"/>
  <c r="G64" i="4"/>
  <c r="G17" i="6" s="1"/>
  <c r="F18"/>
  <c r="G34" i="3"/>
  <c r="G21" i="6" s="1"/>
  <c r="O133" i="1"/>
  <c r="N26" i="2"/>
  <c r="N27" s="1"/>
  <c r="N11" i="6" s="1"/>
  <c r="H40" i="2"/>
  <c r="I92" i="1"/>
  <c r="G70" i="4"/>
  <c r="G75" s="1"/>
  <c r="G77" s="1"/>
  <c r="G59"/>
  <c r="G61" s="1"/>
  <c r="E69"/>
  <c r="E73" s="1"/>
  <c r="E44"/>
  <c r="E46" s="1"/>
  <c r="F108" i="1"/>
  <c r="F110" s="1"/>
  <c r="F36" i="3" s="1"/>
  <c r="F45" i="2" s="1"/>
  <c r="F21" i="6"/>
  <c r="E46" i="2"/>
  <c r="H95" i="1"/>
  <c r="H97" s="1"/>
  <c r="E81" i="4" l="1"/>
  <c r="E79"/>
  <c r="E80"/>
  <c r="G65"/>
  <c r="G18" i="6" s="1"/>
  <c r="G63" i="4"/>
  <c r="G16" i="6" s="1"/>
  <c r="G108" i="1"/>
  <c r="G110" s="1"/>
  <c r="G36" i="3" s="1"/>
  <c r="G38" s="1"/>
  <c r="F111" i="1"/>
  <c r="G107" s="1"/>
  <c r="O26" i="2"/>
  <c r="O27" s="1"/>
  <c r="O11" i="6" s="1"/>
  <c r="P133" i="1"/>
  <c r="P26" i="2" s="1"/>
  <c r="P27" s="1"/>
  <c r="P11" i="6" s="1"/>
  <c r="H30" i="3"/>
  <c r="G45" i="4"/>
  <c r="F46" i="2"/>
  <c r="H41"/>
  <c r="E15" i="6"/>
  <c r="E48" i="2"/>
  <c r="F38" i="3"/>
  <c r="F72" i="4"/>
  <c r="F24"/>
  <c r="F25" s="1"/>
  <c r="F27" s="1"/>
  <c r="F31" s="1"/>
  <c r="F35" s="1"/>
  <c r="F41" s="1"/>
  <c r="E7" i="2"/>
  <c r="E13" s="1"/>
  <c r="F43" i="4"/>
  <c r="I98" i="1"/>
  <c r="I95" s="1"/>
  <c r="I97" s="1"/>
  <c r="G24" i="4" l="1"/>
  <c r="G25" s="1"/>
  <c r="G27" s="1"/>
  <c r="G31" s="1"/>
  <c r="G35" s="1"/>
  <c r="G41" s="1"/>
  <c r="G69" s="1"/>
  <c r="G72"/>
  <c r="G45" i="2"/>
  <c r="G46" s="1"/>
  <c r="G111" i="1"/>
  <c r="H107" s="1"/>
  <c r="E29" i="2"/>
  <c r="E7" i="6"/>
  <c r="E6"/>
  <c r="F15"/>
  <c r="F48" i="2"/>
  <c r="H32" i="3"/>
  <c r="H23" i="4"/>
  <c r="I30" i="3"/>
  <c r="H45" i="4"/>
  <c r="I40" i="2"/>
  <c r="J92" i="1"/>
  <c r="F69" i="4"/>
  <c r="F73" s="1"/>
  <c r="F44"/>
  <c r="F46" s="1"/>
  <c r="G8" i="2"/>
  <c r="G73" i="4" l="1"/>
  <c r="G81" s="1"/>
  <c r="G44"/>
  <c r="F80"/>
  <c r="F81"/>
  <c r="F79"/>
  <c r="H8" i="2"/>
  <c r="F7"/>
  <c r="F13" s="1"/>
  <c r="G43" i="4"/>
  <c r="G46" s="1"/>
  <c r="G15" i="6"/>
  <c r="G48" i="2"/>
  <c r="I41"/>
  <c r="I23" i="4"/>
  <c r="I32" i="3"/>
  <c r="I19" i="4" s="1"/>
  <c r="I21" s="1"/>
  <c r="I56" s="1"/>
  <c r="H34" i="3"/>
  <c r="H19" i="4"/>
  <c r="H21" s="1"/>
  <c r="H56" s="1"/>
  <c r="J98" i="1"/>
  <c r="J95" s="1"/>
  <c r="J97" s="1"/>
  <c r="H59" i="4"/>
  <c r="H61" s="1"/>
  <c r="H70"/>
  <c r="H75" s="1"/>
  <c r="H77" s="1"/>
  <c r="E51" i="2"/>
  <c r="E12" i="6"/>
  <c r="G79" i="4" l="1"/>
  <c r="G80"/>
  <c r="H65"/>
  <c r="H63"/>
  <c r="H64"/>
  <c r="H17" i="6" s="1"/>
  <c r="I64" i="4"/>
  <c r="I17" i="6" s="1"/>
  <c r="I34" i="3"/>
  <c r="I108" i="1" s="1"/>
  <c r="I110" s="1"/>
  <c r="I36" i="3" s="1"/>
  <c r="I45" i="4"/>
  <c r="J30" i="3"/>
  <c r="H16" i="6"/>
  <c r="I59" i="4"/>
  <c r="I61" s="1"/>
  <c r="I65" s="1"/>
  <c r="I18" i="6" s="1"/>
  <c r="I70" i="4"/>
  <c r="I75" s="1"/>
  <c r="I77" s="1"/>
  <c r="K92" i="1"/>
  <c r="J40" i="2"/>
  <c r="H108" i="1"/>
  <c r="H21" i="6"/>
  <c r="F29" i="2"/>
  <c r="F7" i="6"/>
  <c r="F6"/>
  <c r="H43" i="4"/>
  <c r="G7" i="2"/>
  <c r="G13" s="1"/>
  <c r="I21" i="6" l="1"/>
  <c r="I63" i="4"/>
  <c r="I16" i="6" s="1"/>
  <c r="H18"/>
  <c r="H110" i="1"/>
  <c r="H36" i="3" s="1"/>
  <c r="K98" i="1"/>
  <c r="J23" i="4"/>
  <c r="J32" i="3"/>
  <c r="J19" i="4" s="1"/>
  <c r="J21" s="1"/>
  <c r="J56" s="1"/>
  <c r="G29" i="2"/>
  <c r="G7" i="6"/>
  <c r="G6"/>
  <c r="I24" i="4"/>
  <c r="I25" s="1"/>
  <c r="I27" s="1"/>
  <c r="I31" s="1"/>
  <c r="I35" s="1"/>
  <c r="I41" s="1"/>
  <c r="I72"/>
  <c r="F12" i="6"/>
  <c r="F51" i="2"/>
  <c r="J41"/>
  <c r="I8"/>
  <c r="I38" i="3"/>
  <c r="J64" i="4" l="1"/>
  <c r="J34" i="3"/>
  <c r="J108" i="1" s="1"/>
  <c r="J110" s="1"/>
  <c r="J36" i="3" s="1"/>
  <c r="I44" i="4"/>
  <c r="I69"/>
  <c r="I73" s="1"/>
  <c r="J70"/>
  <c r="J75" s="1"/>
  <c r="J77" s="1"/>
  <c r="J59"/>
  <c r="J61" s="1"/>
  <c r="J65" s="1"/>
  <c r="K40" i="2"/>
  <c r="L92" i="1"/>
  <c r="H72" i="4"/>
  <c r="H24"/>
  <c r="H25" s="1"/>
  <c r="H27" s="1"/>
  <c r="H31" s="1"/>
  <c r="H35" s="1"/>
  <c r="H41" s="1"/>
  <c r="H38" i="3"/>
  <c r="H45" i="2"/>
  <c r="G12" i="6"/>
  <c r="G51" i="2"/>
  <c r="J17" i="6"/>
  <c r="K95" i="1"/>
  <c r="K97" s="1"/>
  <c r="H111"/>
  <c r="I107" s="1"/>
  <c r="I111" s="1"/>
  <c r="J107" s="1"/>
  <c r="I81" i="4" l="1"/>
  <c r="I79"/>
  <c r="I80"/>
  <c r="J63"/>
  <c r="J16" i="6" s="1"/>
  <c r="J18"/>
  <c r="J21"/>
  <c r="J111" i="1"/>
  <c r="K107" s="1"/>
  <c r="K30" i="3"/>
  <c r="J45" i="4"/>
  <c r="J8" i="2" s="1"/>
  <c r="I45"/>
  <c r="H46"/>
  <c r="H69" i="4"/>
  <c r="H73" s="1"/>
  <c r="H44"/>
  <c r="H46" s="1"/>
  <c r="L98" i="1"/>
  <c r="K41" i="2"/>
  <c r="J38" i="3"/>
  <c r="J72" i="4"/>
  <c r="J24"/>
  <c r="J25" s="1"/>
  <c r="J27" s="1"/>
  <c r="J31" s="1"/>
  <c r="J35" s="1"/>
  <c r="J41" s="1"/>
  <c r="H80" l="1"/>
  <c r="H81"/>
  <c r="H79"/>
  <c r="M92" i="1"/>
  <c r="L40" i="2"/>
  <c r="I46"/>
  <c r="J45"/>
  <c r="K23" i="4"/>
  <c r="K32" i="3"/>
  <c r="K19" i="4" s="1"/>
  <c r="K21" s="1"/>
  <c r="J44"/>
  <c r="J69"/>
  <c r="J73" s="1"/>
  <c r="H7" i="2"/>
  <c r="H13" s="1"/>
  <c r="I43" i="4"/>
  <c r="I46" s="1"/>
  <c r="H15" i="6"/>
  <c r="H48" i="2"/>
  <c r="L95" i="1"/>
  <c r="L97" s="1"/>
  <c r="J80" i="4" l="1"/>
  <c r="J81"/>
  <c r="J79"/>
  <c r="K34" i="3"/>
  <c r="K108" i="1" s="1"/>
  <c r="K45" i="4"/>
  <c r="L30" i="3"/>
  <c r="J43" i="4"/>
  <c r="J46" s="1"/>
  <c r="I7" i="2"/>
  <c r="I13" s="1"/>
  <c r="K59" i="4"/>
  <c r="K61" s="1"/>
  <c r="K70"/>
  <c r="K75" s="1"/>
  <c r="K77" s="1"/>
  <c r="I15" i="6"/>
  <c r="I48" i="2"/>
  <c r="L41"/>
  <c r="H7" i="6"/>
  <c r="H6"/>
  <c r="H29" i="2"/>
  <c r="K56" i="4"/>
  <c r="J46" i="2"/>
  <c r="M98" i="1"/>
  <c r="M95" s="1"/>
  <c r="M97" s="1"/>
  <c r="K21" i="6" l="1"/>
  <c r="K64" i="4"/>
  <c r="K65"/>
  <c r="K63"/>
  <c r="K16" i="6" s="1"/>
  <c r="L45" i="4"/>
  <c r="M30" i="3"/>
  <c r="J15" i="6"/>
  <c r="J48" i="2"/>
  <c r="H51"/>
  <c r="H12" i="6"/>
  <c r="I7"/>
  <c r="I6"/>
  <c r="I29" i="2"/>
  <c r="L23" i="4"/>
  <c r="L32" i="3"/>
  <c r="L19" i="4" s="1"/>
  <c r="L21" s="1"/>
  <c r="L56" s="1"/>
  <c r="N92" i="1"/>
  <c r="M40" i="2"/>
  <c r="K17" i="6"/>
  <c r="K18"/>
  <c r="K110" i="1"/>
  <c r="K36" i="3" s="1"/>
  <c r="J7" i="2"/>
  <c r="J13" s="1"/>
  <c r="K43" i="4"/>
  <c r="K8" i="2"/>
  <c r="L64" i="4" l="1"/>
  <c r="L17" i="6" s="1"/>
  <c r="L34" i="3"/>
  <c r="L108" i="1" s="1"/>
  <c r="L110" s="1"/>
  <c r="L36" i="3" s="1"/>
  <c r="J7" i="6"/>
  <c r="J6"/>
  <c r="J29" i="2"/>
  <c r="K72" i="4"/>
  <c r="K24"/>
  <c r="K25" s="1"/>
  <c r="K27" s="1"/>
  <c r="K31" s="1"/>
  <c r="K35" s="1"/>
  <c r="K41" s="1"/>
  <c r="K45" i="2"/>
  <c r="K38" i="3"/>
  <c r="M41" i="2"/>
  <c r="L59" i="4"/>
  <c r="L61" s="1"/>
  <c r="L70"/>
  <c r="L75" s="1"/>
  <c r="L77" s="1"/>
  <c r="M23"/>
  <c r="M32" i="3"/>
  <c r="M19" i="4" s="1"/>
  <c r="M21" s="1"/>
  <c r="M56" s="1"/>
  <c r="N98" i="1"/>
  <c r="N95" s="1"/>
  <c r="N97" s="1"/>
  <c r="I51" i="2"/>
  <c r="I12" i="6"/>
  <c r="L8" i="2"/>
  <c r="K111" i="1"/>
  <c r="L107" s="1"/>
  <c r="M64" i="4" l="1"/>
  <c r="L65"/>
  <c r="L18" i="6" s="1"/>
  <c r="L63" i="4"/>
  <c r="L16" i="6" s="1"/>
  <c r="L21"/>
  <c r="M45" i="4"/>
  <c r="N30" i="3"/>
  <c r="M17" i="6"/>
  <c r="L72" i="4"/>
  <c r="L24"/>
  <c r="L25" s="1"/>
  <c r="L27" s="1"/>
  <c r="L31" s="1"/>
  <c r="L35" s="1"/>
  <c r="L41" s="1"/>
  <c r="K46" i="2"/>
  <c r="L45"/>
  <c r="N40"/>
  <c r="O92" i="1"/>
  <c r="M59" i="4"/>
  <c r="M61" s="1"/>
  <c r="M70"/>
  <c r="M75" s="1"/>
  <c r="M77" s="1"/>
  <c r="K44"/>
  <c r="K46" s="1"/>
  <c r="K69"/>
  <c r="K73" s="1"/>
  <c r="J12" i="6"/>
  <c r="J51" i="2"/>
  <c r="L111" i="1"/>
  <c r="M107" s="1"/>
  <c r="M8" i="2"/>
  <c r="M34" i="3"/>
  <c r="L38"/>
  <c r="M63" i="4" l="1"/>
  <c r="M16" i="6" s="1"/>
  <c r="K81" i="4"/>
  <c r="K79"/>
  <c r="K80"/>
  <c r="M65"/>
  <c r="M18" i="6" s="1"/>
  <c r="K7" i="2"/>
  <c r="K13" s="1"/>
  <c r="L43" i="4"/>
  <c r="N41" i="2"/>
  <c r="K15" i="6"/>
  <c r="K48" i="2"/>
  <c r="N23" i="4"/>
  <c r="N32" i="3"/>
  <c r="N19" i="4" s="1"/>
  <c r="N21" s="1"/>
  <c r="M108" i="1"/>
  <c r="M110" s="1"/>
  <c r="M36" i="3" s="1"/>
  <c r="M45" i="2" s="1"/>
  <c r="M21" i="6"/>
  <c r="O98" i="1"/>
  <c r="L46" i="2"/>
  <c r="L69" i="4"/>
  <c r="L73" s="1"/>
  <c r="L44"/>
  <c r="M38" i="3" l="1"/>
  <c r="L80" i="4"/>
  <c r="L81"/>
  <c r="L79"/>
  <c r="M111" i="1"/>
  <c r="N107" s="1"/>
  <c r="N34" i="3"/>
  <c r="N21" i="6" s="1"/>
  <c r="K6"/>
  <c r="K29" i="2"/>
  <c r="K7" i="6"/>
  <c r="L15"/>
  <c r="L48" i="2"/>
  <c r="O40"/>
  <c r="P92" i="1"/>
  <c r="N108"/>
  <c r="N110" s="1"/>
  <c r="N36" i="3" s="1"/>
  <c r="N45" i="2" s="1"/>
  <c r="N59" i="4"/>
  <c r="N61" s="1"/>
  <c r="N70"/>
  <c r="N75" s="1"/>
  <c r="N77" s="1"/>
  <c r="M46" i="2"/>
  <c r="M24" i="4"/>
  <c r="M25" s="1"/>
  <c r="M27" s="1"/>
  <c r="M31" s="1"/>
  <c r="M35" s="1"/>
  <c r="M41" s="1"/>
  <c r="M72"/>
  <c r="N56"/>
  <c r="O95" i="1"/>
  <c r="O97" s="1"/>
  <c r="L46" i="4"/>
  <c r="N65" l="1"/>
  <c r="N18" i="6" s="1"/>
  <c r="N63" i="4"/>
  <c r="N16" i="6" s="1"/>
  <c r="N64" i="4"/>
  <c r="N111" i="1"/>
  <c r="O107" s="1"/>
  <c r="L7" i="2"/>
  <c r="L13" s="1"/>
  <c r="M43" i="4"/>
  <c r="N17" i="6"/>
  <c r="M15"/>
  <c r="M48" i="2"/>
  <c r="P98" i="1"/>
  <c r="P40" i="2" s="1"/>
  <c r="O30" i="3"/>
  <c r="N45" i="4"/>
  <c r="M69"/>
  <c r="M73" s="1"/>
  <c r="M44"/>
  <c r="N46" i="2"/>
  <c r="N38" i="3"/>
  <c r="N24" i="4"/>
  <c r="N25" s="1"/>
  <c r="N27" s="1"/>
  <c r="N31" s="1"/>
  <c r="N35" s="1"/>
  <c r="N41" s="1"/>
  <c r="N72"/>
  <c r="O41" i="2"/>
  <c r="K51"/>
  <c r="K12" i="6"/>
  <c r="M81" i="4" l="1"/>
  <c r="M79"/>
  <c r="M80"/>
  <c r="N44"/>
  <c r="N69"/>
  <c r="N73" s="1"/>
  <c r="N15" i="6"/>
  <c r="N48" i="2"/>
  <c r="N8"/>
  <c r="P41"/>
  <c r="L6" i="6"/>
  <c r="L7"/>
  <c r="L29" i="2"/>
  <c r="O23" i="4"/>
  <c r="O32" i="3"/>
  <c r="O19" i="4" s="1"/>
  <c r="O21" s="1"/>
  <c r="O56" s="1"/>
  <c r="P95" i="1"/>
  <c r="P97" s="1"/>
  <c r="M46" i="4"/>
  <c r="N80" l="1"/>
  <c r="N81"/>
  <c r="N79"/>
  <c r="O34" i="3"/>
  <c r="O108" i="1" s="1"/>
  <c r="O45" i="4"/>
  <c r="P45" s="1"/>
  <c r="P30" i="3"/>
  <c r="O70" i="4"/>
  <c r="O75" s="1"/>
  <c r="O77" s="1"/>
  <c r="O59"/>
  <c r="O61" s="1"/>
  <c r="O18" i="6" s="1"/>
  <c r="L12"/>
  <c r="L51" i="2"/>
  <c r="M7"/>
  <c r="M13" s="1"/>
  <c r="N43" i="4"/>
  <c r="N46" s="1"/>
  <c r="O17" i="6"/>
  <c r="O8" i="2" l="1"/>
  <c r="P8" s="1"/>
  <c r="O21" i="6"/>
  <c r="O43" i="4"/>
  <c r="N7" i="2"/>
  <c r="N13" s="1"/>
  <c r="O110" i="1"/>
  <c r="O36" i="3" s="1"/>
  <c r="M29" i="2"/>
  <c r="M6" i="6"/>
  <c r="M7"/>
  <c r="P23" i="4"/>
  <c r="P32" i="3"/>
  <c r="P19" i="4" s="1"/>
  <c r="P21" s="1"/>
  <c r="P56" s="1"/>
  <c r="O16" i="6"/>
  <c r="P17" l="1"/>
  <c r="M51" i="2"/>
  <c r="M12" i="6"/>
  <c r="O38" i="3"/>
  <c r="O72" i="4"/>
  <c r="O24"/>
  <c r="O25" s="1"/>
  <c r="O27" s="1"/>
  <c r="O31" s="1"/>
  <c r="O35" s="1"/>
  <c r="O41" s="1"/>
  <c r="O45" i="2"/>
  <c r="P59" i="4"/>
  <c r="P61" s="1"/>
  <c r="P70"/>
  <c r="P75" s="1"/>
  <c r="P77" s="1"/>
  <c r="N6" i="6"/>
  <c r="N7"/>
  <c r="N29" i="2"/>
  <c r="P34" i="3"/>
  <c r="O111" i="1"/>
  <c r="P107" s="1"/>
  <c r="P18" i="6" l="1"/>
  <c r="D66" i="4"/>
  <c r="O46" i="2"/>
  <c r="P21" i="6"/>
  <c r="P108" i="1"/>
  <c r="P110" s="1"/>
  <c r="P36" i="3" s="1"/>
  <c r="N12" i="6"/>
  <c r="N51" i="2"/>
  <c r="O44" i="4"/>
  <c r="O46" s="1"/>
  <c r="O69"/>
  <c r="O73" s="1"/>
  <c r="P16" i="6"/>
  <c r="P38" i="3" l="1"/>
  <c r="P72" i="4"/>
  <c r="P24"/>
  <c r="P25" s="1"/>
  <c r="P27" s="1"/>
  <c r="P31" s="1"/>
  <c r="P35" s="1"/>
  <c r="P41" s="1"/>
  <c r="O7" i="2"/>
  <c r="O13" s="1"/>
  <c r="P43" i="4"/>
  <c r="P111" i="1"/>
  <c r="P45" i="2"/>
  <c r="P46" s="1"/>
  <c r="O15" i="6"/>
  <c r="O48" i="2"/>
  <c r="P15" i="6" l="1"/>
  <c r="P48" i="2"/>
  <c r="P44" i="4"/>
  <c r="P46" s="1"/>
  <c r="P7" i="2" s="1"/>
  <c r="P13" s="1"/>
  <c r="P69" i="4"/>
  <c r="P73" s="1"/>
  <c r="O6" i="6"/>
  <c r="O29" i="2"/>
  <c r="O7" i="6"/>
  <c r="P29" i="2" l="1"/>
  <c r="P7" i="6"/>
  <c r="P6"/>
  <c r="O12"/>
  <c r="O51" i="2"/>
  <c r="D82" i="4"/>
  <c r="P51" i="2" l="1"/>
  <c r="P12" i="6"/>
</calcChain>
</file>

<file path=xl/comments1.xml><?xml version="1.0" encoding="utf-8"?>
<comments xmlns="http://schemas.openxmlformats.org/spreadsheetml/2006/main">
  <authors>
    <author>OPIC</author>
  </authors>
  <commentList>
    <comment ref="D76" authorId="0">
      <text>
        <r>
          <rPr>
            <b/>
            <sz val="8"/>
            <color indexed="81"/>
            <rFont val="Tahoma"/>
          </rPr>
          <t>OPIC:</t>
        </r>
        <r>
          <rPr>
            <sz val="8"/>
            <color indexed="81"/>
            <rFont val="Tahoma"/>
          </rPr>
          <t xml:space="preserve">
Usually the U.S. Treasury rate for comparable maturity or a LIBOR-based rate.  Discuss w/ your OPIC contact.</t>
        </r>
      </text>
    </comment>
    <comment ref="D83" authorId="0">
      <text>
        <r>
          <rPr>
            <b/>
            <sz val="8"/>
            <color indexed="81"/>
            <rFont val="Tahoma"/>
          </rPr>
          <t>OPIC:</t>
        </r>
        <r>
          <rPr>
            <sz val="8"/>
            <color indexed="81"/>
            <rFont val="Tahoma"/>
          </rPr>
          <t xml:space="preserve">
2 for semi-annual;
4 for quarterly</t>
        </r>
      </text>
    </comment>
  </commentList>
</comments>
</file>

<file path=xl/sharedStrings.xml><?xml version="1.0" encoding="utf-8"?>
<sst xmlns="http://schemas.openxmlformats.org/spreadsheetml/2006/main" count="262" uniqueCount="191">
  <si>
    <t xml:space="preserve"> </t>
  </si>
  <si>
    <t>Calendar Year</t>
  </si>
  <si>
    <t>Revenues ($000s)</t>
  </si>
  <si>
    <t>Total Sales Revenues ($000s)</t>
  </si>
  <si>
    <t>Operating Costs ($000s)</t>
  </si>
  <si>
    <t>Cost of Goods Sold as % of Total Sales Revenue</t>
  </si>
  <si>
    <t>Cost of Goods Sold ($000s)</t>
  </si>
  <si>
    <t>Capital Expenditures</t>
  </si>
  <si>
    <t>Total Annual Capital Expenditures</t>
  </si>
  <si>
    <t>Total Project Cost</t>
  </si>
  <si>
    <t>Financing Schedule</t>
  </si>
  <si>
    <t>Total Loan Amount ($000s)</t>
  </si>
  <si>
    <t>Outstanding Principal (Start of Year)</t>
  </si>
  <si>
    <t>Outstanding Principal (End of Year)</t>
  </si>
  <si>
    <t>Equity, SubDebt as Equity, and Reconciliation of Retained Earnings</t>
  </si>
  <si>
    <t>New Equity/Subdebt Contributions</t>
  </si>
  <si>
    <t>Equity/Subdebt (End of Year)</t>
  </si>
  <si>
    <t>Retained Earnings (Start of Year)</t>
  </si>
  <si>
    <t>Net Income</t>
  </si>
  <si>
    <t>Dividends Paid</t>
  </si>
  <si>
    <t>Income Taxes</t>
  </si>
  <si>
    <t>Tax Rate</t>
  </si>
  <si>
    <t>Depreciation/Amortization</t>
  </si>
  <si>
    <t>Year Depreciation/Amortization Begins</t>
  </si>
  <si>
    <t>Years</t>
  </si>
  <si>
    <t>Total Annual Depreciation Exp.</t>
  </si>
  <si>
    <t>Total Accum. Depreciation</t>
  </si>
  <si>
    <t>Balance Sheet Items</t>
  </si>
  <si>
    <t>Days in Receivables</t>
  </si>
  <si>
    <t>Days Inventory</t>
  </si>
  <si>
    <t>Days in Payables</t>
  </si>
  <si>
    <t>Months Debt Service to Restricted Cash</t>
  </si>
  <si>
    <t>Assets</t>
  </si>
  <si>
    <t>Current Assets</t>
  </si>
  <si>
    <t>Cash</t>
  </si>
  <si>
    <t>Debt Service Reserve/Restricted Cash</t>
  </si>
  <si>
    <t>Accounts Receivable</t>
  </si>
  <si>
    <t>Inventory</t>
  </si>
  <si>
    <t>Total Current Assets</t>
  </si>
  <si>
    <t>Non-Current Assets</t>
  </si>
  <si>
    <t>Accumulated Depreciation</t>
  </si>
  <si>
    <t>Total Non-Current Assets</t>
  </si>
  <si>
    <t>Total Assets</t>
  </si>
  <si>
    <t>Liabilities and Net Worth</t>
  </si>
  <si>
    <t>Current Liabilities</t>
  </si>
  <si>
    <t>Total Current Liabilities</t>
  </si>
  <si>
    <t>Non-Current Liabilities</t>
  </si>
  <si>
    <t>Total Non-Current Liabilities</t>
  </si>
  <si>
    <t>Net Worth/Stockholders Equity</t>
  </si>
  <si>
    <t>Shareholders Equity/Sub-debt</t>
  </si>
  <si>
    <t>Retained Earnings</t>
  </si>
  <si>
    <t>Total Net Worth</t>
  </si>
  <si>
    <t>Total Liabilites and Net Worth</t>
  </si>
  <si>
    <t>Reconciliation</t>
  </si>
  <si>
    <t>Revenues</t>
  </si>
  <si>
    <t>Sales Revenues</t>
  </si>
  <si>
    <t>Gross Revenues</t>
  </si>
  <si>
    <t>Cost of Product Sold</t>
  </si>
  <si>
    <t>Cash Operating Expenses</t>
  </si>
  <si>
    <t>Total Cash Operating Expenses</t>
  </si>
  <si>
    <t>Gross Operating Profit</t>
  </si>
  <si>
    <t>Depreciation Expense</t>
  </si>
  <si>
    <t>EBIT</t>
  </si>
  <si>
    <t>Interest &amp; Fee Expense</t>
  </si>
  <si>
    <t>Dividends</t>
  </si>
  <si>
    <t>Addition to Retained Earnings</t>
  </si>
  <si>
    <t>Cash Flow Statement (UCA Method)</t>
  </si>
  <si>
    <t>Change in Receivables</t>
  </si>
  <si>
    <t>Cash from Sales</t>
  </si>
  <si>
    <t>Cost of Goods Sold</t>
  </si>
  <si>
    <t>Change in Inventory</t>
  </si>
  <si>
    <t>Change in Payables</t>
  </si>
  <si>
    <t>Cash Production Costs</t>
  </si>
  <si>
    <t>Gross Cash Profits</t>
  </si>
  <si>
    <t>Cash After Operations</t>
  </si>
  <si>
    <t>Taxes Paid</t>
  </si>
  <si>
    <t>Net Cash After Operations</t>
  </si>
  <si>
    <t>Financing Costs</t>
  </si>
  <si>
    <t>Net Cash Income</t>
  </si>
  <si>
    <t>Repayment on LTD</t>
  </si>
  <si>
    <t>Cash After Debt Amortization</t>
  </si>
  <si>
    <t>Financing Surplus(Req.)</t>
  </si>
  <si>
    <t>Equity Disbursements</t>
  </si>
  <si>
    <t>Total External Financing</t>
  </si>
  <si>
    <t>Change in Cash</t>
  </si>
  <si>
    <t>Beginning Cash</t>
  </si>
  <si>
    <t>Ending Cash</t>
  </si>
  <si>
    <t>Debt Service Coverages/Cash Available for Debt Service (CADS)</t>
  </si>
  <si>
    <t>Net Cash Flow</t>
  </si>
  <si>
    <t>+Interest &amp; Fee Expense</t>
  </si>
  <si>
    <t>+Repayment of LTD</t>
  </si>
  <si>
    <t>+Dividends Paid</t>
  </si>
  <si>
    <t>Scheduled Principal Payment</t>
  </si>
  <si>
    <t>Total Debt Service</t>
  </si>
  <si>
    <t>Liquidity Ratios</t>
  </si>
  <si>
    <t>Quick Ratio</t>
  </si>
  <si>
    <t>Current Ratio</t>
  </si>
  <si>
    <t>Asset Management Ratios</t>
  </si>
  <si>
    <t>Inventory Turnover</t>
  </si>
  <si>
    <t>Fixed Assets Turnover</t>
  </si>
  <si>
    <t>Total Assets Turnover</t>
  </si>
  <si>
    <t>Leverage/Coverage Ratios</t>
  </si>
  <si>
    <t>Debt/Net Worth</t>
  </si>
  <si>
    <t>Net Profit Margin</t>
  </si>
  <si>
    <t>Capital Expenditures (Up-front costs)</t>
  </si>
  <si>
    <t>Operating Debt Service Coverage</t>
  </si>
  <si>
    <t>Total Debt Service Coverage</t>
  </si>
  <si>
    <t>Total CADS</t>
  </si>
  <si>
    <t>(Operating CADS)</t>
  </si>
  <si>
    <t>Operating CADS/Interest &amp; Fee</t>
  </si>
  <si>
    <t>Operating CADS/Principal</t>
  </si>
  <si>
    <t>Operating CADS/Total Debt Service</t>
  </si>
  <si>
    <t>Average Debt Service Coverage</t>
  </si>
  <si>
    <t>Interest Risk Spread (%)</t>
  </si>
  <si>
    <t>Base Interest Cost (%)</t>
  </si>
  <si>
    <t>Commitment Fee (%)</t>
  </si>
  <si>
    <t>Facility/Administrative Fee (%)</t>
  </si>
  <si>
    <t>Dividend Payout Ratio (%)</t>
  </si>
  <si>
    <t>Retained Earnings (End of Year)</t>
  </si>
  <si>
    <t>Equity/Sub-Debt (Start of Year)</t>
  </si>
  <si>
    <t>Capital Costs ($000s)</t>
  </si>
  <si>
    <t>CPLTD-Senior</t>
  </si>
  <si>
    <t>Accounts Payable</t>
  </si>
  <si>
    <t>LTD-Senior</t>
  </si>
  <si>
    <t>Income Tax Assumptions</t>
  </si>
  <si>
    <t>Sales</t>
  </si>
  <si>
    <t>Senior Debt Disbursements</t>
  </si>
  <si>
    <t>Senior Debt Principal Disbursements</t>
  </si>
  <si>
    <t>Senior Debt Principal Repayments</t>
  </si>
  <si>
    <t>Total Senior Debt Service</t>
  </si>
  <si>
    <t>All-in Annual Interest Rate (%)</t>
  </si>
  <si>
    <t>Estimated Date of First Drawdown</t>
  </si>
  <si>
    <t>Senior Debt Interest</t>
  </si>
  <si>
    <t>Senior Debt Fees (Facility, Commitment)</t>
  </si>
  <si>
    <t>Estimated Date of First Principal Repayment</t>
  </si>
  <si>
    <t>Total Loan Term (months)</t>
  </si>
  <si>
    <t>Grace Period on Principal Repayment (months)</t>
  </si>
  <si>
    <t>Anchor Date</t>
  </si>
  <si>
    <t>Potential Payment Date</t>
  </si>
  <si>
    <t>"</t>
  </si>
  <si>
    <t>Estimated Maturity Date</t>
  </si>
  <si>
    <t>Price per Unit (local currency)</t>
  </si>
  <si>
    <t>Number of Units sold annually</t>
  </si>
  <si>
    <t>Currency conversion (local currency per USD)</t>
  </si>
  <si>
    <t>OPIC Debt</t>
  </si>
  <si>
    <t>Contingency</t>
  </si>
  <si>
    <t>Annual Total</t>
  </si>
  <si>
    <t>Interest/Fees During Construction</t>
  </si>
  <si>
    <t>Indirect/Overhead Costs</t>
  </si>
  <si>
    <t>Local Currency Costs</t>
  </si>
  <si>
    <t>US Dollar Costs</t>
  </si>
  <si>
    <t>Conversion (local currency per USD)</t>
  </si>
  <si>
    <t>Total Local currency cost in 000s of USD</t>
  </si>
  <si>
    <t>Total Indirect Costs</t>
  </si>
  <si>
    <t>Total US Dollar Costs</t>
  </si>
  <si>
    <t>Total Local currency cost (local 000s)</t>
  </si>
  <si>
    <t>Total CADS/Interest+Fee</t>
  </si>
  <si>
    <t>Total CADS/Scheduled Principal</t>
  </si>
  <si>
    <t>Total CADS/Total Debt Service</t>
  </si>
  <si>
    <t>Operating CADS/Interest+Fee</t>
  </si>
  <si>
    <t>Operating CADS/Scheduled Principal</t>
  </si>
  <si>
    <t>Profitability Ratio</t>
  </si>
  <si>
    <t>Cash (to)/from debt reserve</t>
  </si>
  <si>
    <t>Number of Principal Payments</t>
  </si>
  <si>
    <t># of payments per year</t>
  </si>
  <si>
    <t># of principal Payments if quarterly</t>
  </si>
  <si>
    <t># of principal Payments if semi-annual</t>
  </si>
  <si>
    <t>Uses of Funds</t>
  </si>
  <si>
    <t>Sources of Funds</t>
  </si>
  <si>
    <t>New Equity Contributions</t>
  </si>
  <si>
    <t>Total Financing</t>
  </si>
  <si>
    <t>Beginning Net Working Capital</t>
  </si>
  <si>
    <t>OPIC Debt Disbursements</t>
  </si>
  <si>
    <t>Business Line "A"</t>
  </si>
  <si>
    <t>Business Line "B"</t>
  </si>
  <si>
    <t>Business Line "C"</t>
  </si>
  <si>
    <t>Business Line "D"</t>
  </si>
  <si>
    <t>Enter Project Name/Company Here</t>
  </si>
  <si>
    <t>Operating Expense (Local 000s)</t>
  </si>
  <si>
    <t>Operating Expense (USD 000s)</t>
  </si>
  <si>
    <t>Expense Line Item #1</t>
  </si>
  <si>
    <t>Expense Line Item #2</t>
  </si>
  <si>
    <t>Expense Line Item #3</t>
  </si>
  <si>
    <t>Expense Line Item #4</t>
  </si>
  <si>
    <t>Expense Line Item #5</t>
  </si>
  <si>
    <t>Expense Line Item #6</t>
  </si>
  <si>
    <t>Expense Line Item #7</t>
  </si>
  <si>
    <t>Expense Line Item #8</t>
  </si>
  <si>
    <t>Expense Line Item #9</t>
  </si>
  <si>
    <t>Expense Line Item #10</t>
  </si>
  <si>
    <t>Template Effective Date:  April 1, 2011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</si>
</sst>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mm/dd/yy"/>
    <numFmt numFmtId="167" formatCode="m/d/yy"/>
  </numFmts>
  <fonts count="15">
    <font>
      <sz val="10"/>
      <name val="Arial"/>
    </font>
    <font>
      <b/>
      <sz val="10"/>
      <name val="Arial"/>
    </font>
    <font>
      <i/>
      <sz val="10"/>
      <name val="Arial"/>
    </font>
    <font>
      <b/>
      <i/>
      <sz val="10"/>
      <name val="Arial"/>
    </font>
    <font>
      <sz val="10"/>
      <name val="Arial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10" fontId="0" fillId="0" borderId="0" xfId="0" applyNumberFormat="1"/>
    <xf numFmtId="0" fontId="0" fillId="0" borderId="0" xfId="0" applyNumberFormat="1"/>
    <xf numFmtId="3" fontId="0" fillId="0" borderId="0" xfId="0" applyNumberFormat="1"/>
    <xf numFmtId="2" fontId="0" fillId="0" borderId="0" xfId="0" applyNumberFormat="1"/>
    <xf numFmtId="0" fontId="0" fillId="2" borderId="0" xfId="0" applyFill="1"/>
    <xf numFmtId="10" fontId="0" fillId="2" borderId="0" xfId="0" applyNumberFormat="1" applyFill="1"/>
    <xf numFmtId="0" fontId="7" fillId="0" borderId="0" xfId="0" applyFont="1"/>
    <xf numFmtId="0" fontId="0" fillId="3" borderId="0" xfId="0" applyFill="1"/>
    <xf numFmtId="0" fontId="0" fillId="0" borderId="0" xfId="0" applyFill="1"/>
    <xf numFmtId="0" fontId="4" fillId="0" borderId="0" xfId="0" applyFont="1" applyFill="1" applyAlignment="1">
      <alignment horizontal="left"/>
    </xf>
    <xf numFmtId="1" fontId="0" fillId="0" borderId="0" xfId="0" applyNumberFormat="1"/>
    <xf numFmtId="0" fontId="1" fillId="0" borderId="0" xfId="0" applyFont="1" applyBorder="1" applyAlignment="1">
      <alignment horizontal="center"/>
    </xf>
    <xf numFmtId="166" fontId="0" fillId="0" borderId="0" xfId="0" applyNumberFormat="1" applyFill="1" applyBorder="1" applyProtection="1"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7" fillId="0" borderId="0" xfId="0" applyFont="1" applyProtection="1">
      <protection locked="0"/>
    </xf>
    <xf numFmtId="0" fontId="7" fillId="2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0" xfId="0" applyNumberFormat="1" applyFill="1" applyProtection="1">
      <protection locked="0"/>
    </xf>
    <xf numFmtId="0" fontId="5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3" borderId="0" xfId="0" applyFill="1" applyProtection="1">
      <protection locked="0"/>
    </xf>
    <xf numFmtId="0" fontId="0" fillId="4" borderId="0" xfId="0" applyFill="1" applyProtection="1">
      <protection locked="0"/>
    </xf>
    <xf numFmtId="0" fontId="5" fillId="0" borderId="0" xfId="0" applyFont="1" applyProtection="1">
      <protection locked="0"/>
    </xf>
    <xf numFmtId="165" fontId="0" fillId="2" borderId="0" xfId="2" applyNumberFormat="1" applyFont="1" applyFill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5" xfId="0" applyBorder="1" applyProtection="1"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12" fillId="0" borderId="8" xfId="0" applyFont="1" applyBorder="1" applyProtection="1"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3" fontId="0" fillId="2" borderId="0" xfId="0" applyNumberFormat="1" applyFill="1" applyBorder="1" applyProtection="1">
      <protection locked="0"/>
    </xf>
    <xf numFmtId="10" fontId="12" fillId="0" borderId="0" xfId="0" applyNumberFormat="1" applyFont="1" applyFill="1" applyProtection="1">
      <protection locked="0"/>
    </xf>
    <xf numFmtId="10" fontId="4" fillId="0" borderId="9" xfId="0" applyNumberFormat="1" applyFont="1" applyFill="1" applyBorder="1" applyAlignment="1" applyProtection="1">
      <alignment horizontal="left"/>
      <protection locked="0"/>
    </xf>
    <xf numFmtId="10" fontId="0" fillId="0" borderId="0" xfId="0" applyNumberFormat="1" applyFill="1" applyBorder="1" applyProtection="1">
      <protection locked="0"/>
    </xf>
    <xf numFmtId="10" fontId="0" fillId="2" borderId="0" xfId="0" applyNumberFormat="1" applyFill="1" applyBorder="1" applyProtection="1">
      <protection locked="0"/>
    </xf>
    <xf numFmtId="10" fontId="12" fillId="0" borderId="0" xfId="0" applyNumberFormat="1" applyFont="1" applyFill="1" applyAlignment="1" applyProtection="1">
      <alignment horizontal="center"/>
      <protection locked="0"/>
    </xf>
    <xf numFmtId="10" fontId="0" fillId="0" borderId="9" xfId="0" applyNumberFormat="1" applyFill="1" applyBorder="1" applyProtection="1">
      <protection locked="0"/>
    </xf>
    <xf numFmtId="10" fontId="0" fillId="0" borderId="9" xfId="0" applyNumberFormat="1" applyFill="1" applyBorder="1" applyAlignment="1" applyProtection="1">
      <alignment horizontal="right"/>
      <protection locked="0"/>
    </xf>
    <xf numFmtId="10" fontId="0" fillId="0" borderId="10" xfId="0" applyNumberFormat="1" applyFill="1" applyBorder="1" applyProtection="1">
      <protection locked="0"/>
    </xf>
    <xf numFmtId="167" fontId="0" fillId="0" borderId="0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Protection="1">
      <protection locked="0"/>
    </xf>
    <xf numFmtId="166" fontId="0" fillId="2" borderId="0" xfId="0" applyNumberFormat="1" applyFill="1" applyBorder="1" applyProtection="1">
      <protection locked="0"/>
    </xf>
    <xf numFmtId="10" fontId="13" fillId="0" borderId="0" xfId="0" applyNumberFormat="1" applyFon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10" fontId="0" fillId="0" borderId="9" xfId="0" applyNumberFormat="1" applyBorder="1" applyProtection="1">
      <protection locked="0"/>
    </xf>
    <xf numFmtId="10" fontId="0" fillId="0" borderId="0" xfId="0" applyNumberFormat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6" fontId="0" fillId="0" borderId="0" xfId="0" applyNumberFormat="1" applyBorder="1" applyProtection="1">
      <protection locked="0"/>
    </xf>
    <xf numFmtId="1" fontId="0" fillId="0" borderId="0" xfId="0" applyNumberFormat="1" applyBorder="1" applyProtection="1">
      <protection locked="0"/>
    </xf>
    <xf numFmtId="10" fontId="0" fillId="0" borderId="11" xfId="0" applyNumberFormat="1" applyBorder="1" applyProtection="1">
      <protection locked="0"/>
    </xf>
    <xf numFmtId="10" fontId="0" fillId="0" borderId="5" xfId="0" applyNumberFormat="1" applyBorder="1" applyProtection="1">
      <protection locked="0"/>
    </xf>
    <xf numFmtId="1" fontId="0" fillId="0" borderId="5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3" fontId="0" fillId="0" borderId="0" xfId="1" applyNumberFormat="1" applyFont="1" applyBorder="1" applyProtection="1">
      <protection locked="0"/>
    </xf>
    <xf numFmtId="0" fontId="0" fillId="0" borderId="9" xfId="0" applyFill="1" applyBorder="1" applyProtection="1">
      <protection locked="0"/>
    </xf>
    <xf numFmtId="3" fontId="0" fillId="2" borderId="0" xfId="1" applyNumberFormat="1" applyFont="1" applyFill="1" applyBorder="1" applyProtection="1">
      <protection locked="0"/>
    </xf>
    <xf numFmtId="3" fontId="0" fillId="0" borderId="0" xfId="1" applyNumberFormat="1" applyFont="1" applyFill="1" applyBorder="1" applyProtection="1">
      <protection locked="0"/>
    </xf>
    <xf numFmtId="0" fontId="1" fillId="0" borderId="9" xfId="0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left"/>
      <protection locked="0"/>
    </xf>
    <xf numFmtId="3" fontId="0" fillId="0" borderId="5" xfId="1" applyNumberFormat="1" applyFont="1" applyBorder="1" applyProtection="1"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164" fontId="0" fillId="2" borderId="0" xfId="1" applyNumberFormat="1" applyFont="1" applyFill="1" applyBorder="1" applyProtection="1">
      <protection locked="0"/>
    </xf>
    <xf numFmtId="3" fontId="0" fillId="0" borderId="0" xfId="0" applyNumberFormat="1" applyBorder="1" applyProtection="1">
      <protection locked="0"/>
    </xf>
    <xf numFmtId="3" fontId="0" fillId="0" borderId="5" xfId="0" applyNumberForma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9" fontId="0" fillId="2" borderId="0" xfId="0" applyNumberFormat="1" applyFill="1" applyProtection="1">
      <protection locked="0"/>
    </xf>
    <xf numFmtId="0" fontId="2" fillId="0" borderId="0" xfId="0" applyFont="1" applyProtection="1">
      <protection locked="0"/>
    </xf>
    <xf numFmtId="10" fontId="0" fillId="0" borderId="0" xfId="0" applyNumberForma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3" fontId="0" fillId="0" borderId="0" xfId="0" applyNumberForma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3" fontId="1" fillId="0" borderId="0" xfId="0" applyNumberFormat="1" applyFont="1" applyProtection="1"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Protection="1">
      <protection locked="0"/>
    </xf>
    <xf numFmtId="3" fontId="0" fillId="0" borderId="0" xfId="0" applyNumberForma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3" fontId="1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 horizontal="right" wrapText="1"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3" fontId="0" fillId="0" borderId="0" xfId="0" quotePrefix="1" applyNumberFormat="1" applyProtection="1">
      <protection locked="0"/>
    </xf>
    <xf numFmtId="3" fontId="0" fillId="0" borderId="0" xfId="0" quotePrefix="1" applyNumberFormat="1" applyAlignment="1" applyProtection="1">
      <alignment horizontal="left"/>
      <protection locked="0"/>
    </xf>
    <xf numFmtId="2" fontId="1" fillId="0" borderId="0" xfId="0" applyNumberFormat="1" applyFont="1" applyProtection="1">
      <protection locked="0"/>
    </xf>
    <xf numFmtId="2" fontId="0" fillId="0" borderId="0" xfId="0" applyNumberFormat="1" applyProtection="1">
      <protection locked="0"/>
    </xf>
    <xf numFmtId="0" fontId="0" fillId="0" borderId="4" xfId="0" applyBorder="1" applyProtection="1">
      <protection locked="0"/>
    </xf>
    <xf numFmtId="3" fontId="0" fillId="0" borderId="10" xfId="0" applyNumberFormat="1" applyBorder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9" fillId="0" borderId="0" xfId="0" applyFont="1"/>
    <xf numFmtId="0" fontId="0" fillId="0" borderId="4" xfId="0" applyBorder="1"/>
    <xf numFmtId="0" fontId="9" fillId="0" borderId="0" xfId="0" applyFont="1" applyAlignment="1">
      <alignment horizontal="right"/>
    </xf>
    <xf numFmtId="3" fontId="0" fillId="0" borderId="0" xfId="0" applyNumberFormat="1" applyFill="1" applyProtection="1">
      <protection locked="0"/>
    </xf>
    <xf numFmtId="0" fontId="14" fillId="0" borderId="0" xfId="0" applyFont="1" applyBorder="1" applyProtection="1">
      <protection locked="0"/>
    </xf>
    <xf numFmtId="37" fontId="0" fillId="0" borderId="0" xfId="1" applyNumberFormat="1" applyFont="1" applyFill="1" applyProtection="1">
      <protection locked="0"/>
    </xf>
    <xf numFmtId="0" fontId="7" fillId="2" borderId="0" xfId="0" applyFont="1" applyFill="1" applyAlignment="1" applyProtection="1">
      <alignment horizontal="right"/>
      <protection locked="0"/>
    </xf>
    <xf numFmtId="1" fontId="0" fillId="0" borderId="4" xfId="0" applyNumberFormat="1" applyBorder="1" applyProtection="1">
      <protection locked="0"/>
    </xf>
    <xf numFmtId="0" fontId="8" fillId="2" borderId="8" xfId="0" applyFont="1" applyFill="1" applyBorder="1" applyAlignment="1"/>
    <xf numFmtId="0" fontId="8" fillId="0" borderId="12" xfId="0" applyFont="1" applyBorder="1" applyAlignment="1" applyProtection="1">
      <alignment horizontal="center"/>
      <protection locked="0"/>
    </xf>
    <xf numFmtId="0" fontId="8" fillId="0" borderId="12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C141"/>
  <sheetViews>
    <sheetView tabSelected="1" zoomScale="90" zoomScaleNormal="80" zoomScaleSheetLayoutView="75" workbookViewId="0">
      <selection activeCell="K2" sqref="K2"/>
    </sheetView>
  </sheetViews>
  <sheetFormatPr defaultRowHeight="12.75"/>
  <cols>
    <col min="1" max="1" width="35.140625" customWidth="1"/>
    <col min="2" max="2" width="8.28515625" customWidth="1"/>
    <col min="3" max="3" width="3.7109375" customWidth="1"/>
    <col min="4" max="5" width="12.42578125" bestFit="1" customWidth="1"/>
    <col min="6" max="6" width="11.28515625" customWidth="1"/>
    <col min="7" max="7" width="14.140625" customWidth="1"/>
    <col min="8" max="11" width="11.42578125" bestFit="1" customWidth="1"/>
    <col min="12" max="12" width="11.28515625" customWidth="1"/>
  </cols>
  <sheetData>
    <row r="1" spans="1:81" s="2" customFormat="1" ht="14.25" thickTop="1" thickBot="1">
      <c r="A1" s="17" t="s">
        <v>1</v>
      </c>
      <c r="B1" s="18"/>
      <c r="C1" s="18"/>
      <c r="D1" s="19">
        <v>2011</v>
      </c>
      <c r="E1" s="18">
        <f>D1+1</f>
        <v>2012</v>
      </c>
      <c r="F1" s="18">
        <f t="shared" ref="F1:L1" si="0">E1+1</f>
        <v>2013</v>
      </c>
      <c r="G1" s="18">
        <f t="shared" si="0"/>
        <v>2014</v>
      </c>
      <c r="H1" s="18">
        <f t="shared" si="0"/>
        <v>2015</v>
      </c>
      <c r="I1" s="18">
        <f t="shared" si="0"/>
        <v>2016</v>
      </c>
      <c r="J1" s="18">
        <f t="shared" si="0"/>
        <v>2017</v>
      </c>
      <c r="K1" s="18">
        <f t="shared" si="0"/>
        <v>2018</v>
      </c>
      <c r="L1" s="18">
        <f t="shared" si="0"/>
        <v>2019</v>
      </c>
      <c r="M1" s="18">
        <f>L1+1</f>
        <v>2020</v>
      </c>
      <c r="N1" s="18">
        <f>M1+1</f>
        <v>2021</v>
      </c>
      <c r="O1" s="18">
        <f>N1+1</f>
        <v>2022</v>
      </c>
      <c r="P1" s="18">
        <f>O1+1</f>
        <v>2023</v>
      </c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</row>
    <row r="2" spans="1:81" ht="28.5" customHeight="1">
      <c r="A2" s="132" t="s">
        <v>0</v>
      </c>
      <c r="B2" s="79"/>
      <c r="C2" s="79"/>
      <c r="D2" s="136" t="s">
        <v>177</v>
      </c>
      <c r="E2" s="136"/>
      <c r="F2" s="136"/>
      <c r="G2" s="136"/>
      <c r="H2" s="136"/>
      <c r="I2" s="20"/>
      <c r="J2" s="20"/>
      <c r="K2" s="20" t="s">
        <v>190</v>
      </c>
      <c r="L2" s="20"/>
      <c r="M2" s="20"/>
      <c r="N2" s="20"/>
      <c r="O2" s="20"/>
      <c r="P2" s="20"/>
    </row>
    <row r="3" spans="1:81" ht="18">
      <c r="A3" s="21" t="s">
        <v>2</v>
      </c>
      <c r="B3" s="20"/>
      <c r="C3" s="20"/>
      <c r="D3" s="20"/>
      <c r="E3" s="22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81" s="10" customForma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0"/>
      <c r="M4" s="20"/>
      <c r="N4" s="20"/>
      <c r="O4" s="20"/>
      <c r="P4" s="20"/>
      <c r="Q4"/>
      <c r="R4"/>
      <c r="S4"/>
      <c r="T4"/>
      <c r="U4"/>
      <c r="V4"/>
      <c r="W4"/>
      <c r="X4"/>
      <c r="Y4"/>
    </row>
    <row r="5" spans="1:81" s="10" customFormat="1">
      <c r="A5" s="24" t="s">
        <v>173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0"/>
      <c r="M5" s="20"/>
      <c r="N5" s="20"/>
      <c r="O5" s="20"/>
      <c r="P5" s="20"/>
      <c r="Q5"/>
      <c r="R5"/>
      <c r="S5"/>
      <c r="T5"/>
      <c r="U5"/>
      <c r="V5"/>
      <c r="W5"/>
      <c r="X5"/>
      <c r="Y5"/>
    </row>
    <row r="6" spans="1:81">
      <c r="A6" s="25" t="s">
        <v>142</v>
      </c>
      <c r="B6" s="20"/>
      <c r="C6" s="20"/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</row>
    <row r="7" spans="1:81">
      <c r="A7" s="25" t="s">
        <v>141</v>
      </c>
      <c r="B7" s="20"/>
      <c r="C7" s="20"/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</row>
    <row r="8" spans="1:81">
      <c r="A8" s="25" t="s">
        <v>143</v>
      </c>
      <c r="B8" s="20"/>
      <c r="C8" s="20"/>
      <c r="D8" s="28">
        <v>1</v>
      </c>
      <c r="E8" s="28">
        <v>1</v>
      </c>
      <c r="F8" s="28">
        <v>1</v>
      </c>
      <c r="G8" s="29">
        <f>$F$8</f>
        <v>1</v>
      </c>
      <c r="H8" s="29">
        <f t="shared" ref="H8:P8" si="1">$F$8</f>
        <v>1</v>
      </c>
      <c r="I8" s="29">
        <f t="shared" si="1"/>
        <v>1</v>
      </c>
      <c r="J8" s="29">
        <f t="shared" si="1"/>
        <v>1</v>
      </c>
      <c r="K8" s="29">
        <f t="shared" si="1"/>
        <v>1</v>
      </c>
      <c r="L8" s="29">
        <f t="shared" si="1"/>
        <v>1</v>
      </c>
      <c r="M8" s="29">
        <f t="shared" si="1"/>
        <v>1</v>
      </c>
      <c r="N8" s="29">
        <f t="shared" si="1"/>
        <v>1</v>
      </c>
      <c r="O8" s="29">
        <f t="shared" si="1"/>
        <v>1</v>
      </c>
      <c r="P8" s="29">
        <f t="shared" si="1"/>
        <v>1</v>
      </c>
    </row>
    <row r="9" spans="1:81">
      <c r="A9" s="25" t="str">
        <f>CONCATENATE(A5," Revenue (USD$000s)")</f>
        <v>Business Line "A" Revenue (USD$000s)</v>
      </c>
      <c r="B9" s="20"/>
      <c r="C9" s="20"/>
      <c r="D9" s="133">
        <f>(D6*D7)/1000*(1/D8)</f>
        <v>0</v>
      </c>
      <c r="E9" s="133">
        <f t="shared" ref="E9:P9" si="2">(E6*E7)/1000*(1/E8)</f>
        <v>0</v>
      </c>
      <c r="F9" s="133">
        <f t="shared" si="2"/>
        <v>0</v>
      </c>
      <c r="G9" s="133">
        <f t="shared" si="2"/>
        <v>0</v>
      </c>
      <c r="H9" s="133">
        <f t="shared" si="2"/>
        <v>0</v>
      </c>
      <c r="I9" s="133">
        <f t="shared" si="2"/>
        <v>0</v>
      </c>
      <c r="J9" s="133">
        <f t="shared" si="2"/>
        <v>0</v>
      </c>
      <c r="K9" s="133">
        <f t="shared" si="2"/>
        <v>0</v>
      </c>
      <c r="L9" s="133">
        <f t="shared" si="2"/>
        <v>0</v>
      </c>
      <c r="M9" s="133">
        <f t="shared" si="2"/>
        <v>0</v>
      </c>
      <c r="N9" s="133">
        <f t="shared" si="2"/>
        <v>0</v>
      </c>
      <c r="O9" s="133">
        <f t="shared" si="2"/>
        <v>0</v>
      </c>
      <c r="P9" s="133">
        <f t="shared" si="2"/>
        <v>0</v>
      </c>
    </row>
    <row r="10" spans="1:81">
      <c r="A10" s="25"/>
      <c r="B10" s="20"/>
      <c r="C10" s="20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0"/>
      <c r="P10" s="20"/>
    </row>
    <row r="11" spans="1:81">
      <c r="A11" s="24" t="s">
        <v>174</v>
      </c>
      <c r="B11" s="20"/>
      <c r="C11" s="20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0"/>
      <c r="P11" s="20"/>
    </row>
    <row r="12" spans="1:81">
      <c r="A12" s="25" t="s">
        <v>142</v>
      </c>
      <c r="B12" s="20"/>
      <c r="C12" s="20"/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</row>
    <row r="13" spans="1:81">
      <c r="A13" s="25" t="s">
        <v>141</v>
      </c>
      <c r="B13" s="20"/>
      <c r="C13" s="20"/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</row>
    <row r="14" spans="1:81">
      <c r="A14" s="25" t="s">
        <v>143</v>
      </c>
      <c r="B14" s="20"/>
      <c r="C14" s="20"/>
      <c r="D14" s="29">
        <f>D8</f>
        <v>1</v>
      </c>
      <c r="E14" s="29">
        <f t="shared" ref="E14:N14" si="3">E8</f>
        <v>1</v>
      </c>
      <c r="F14" s="29">
        <f t="shared" si="3"/>
        <v>1</v>
      </c>
      <c r="G14" s="29">
        <f t="shared" si="3"/>
        <v>1</v>
      </c>
      <c r="H14" s="29">
        <f t="shared" si="3"/>
        <v>1</v>
      </c>
      <c r="I14" s="29">
        <f t="shared" si="3"/>
        <v>1</v>
      </c>
      <c r="J14" s="29">
        <f t="shared" si="3"/>
        <v>1</v>
      </c>
      <c r="K14" s="29">
        <f t="shared" si="3"/>
        <v>1</v>
      </c>
      <c r="L14" s="29">
        <f t="shared" si="3"/>
        <v>1</v>
      </c>
      <c r="M14" s="29">
        <f t="shared" si="3"/>
        <v>1</v>
      </c>
      <c r="N14" s="29">
        <f t="shared" si="3"/>
        <v>1</v>
      </c>
      <c r="O14" s="29">
        <f>O8</f>
        <v>1</v>
      </c>
      <c r="P14" s="29">
        <f>P8</f>
        <v>1</v>
      </c>
    </row>
    <row r="15" spans="1:81">
      <c r="A15" s="25" t="str">
        <f>CONCATENATE(A11," Revenue (USD$000s)")</f>
        <v>Business Line "B" Revenue (USD$000s)</v>
      </c>
      <c r="B15" s="20"/>
      <c r="C15" s="20"/>
      <c r="D15" s="30">
        <f>(D12*D13/1000)*(1/D14)</f>
        <v>0</v>
      </c>
      <c r="E15" s="30">
        <f t="shared" ref="E15:N15" si="4">(E12*E13/1000)*(1/E14)</f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30">
        <f t="shared" si="4"/>
        <v>0</v>
      </c>
      <c r="O15" s="30">
        <f>(O12*O13/1000)*(1/O14)</f>
        <v>0</v>
      </c>
      <c r="P15" s="30">
        <f>(P12*P13/1000)*(1/P14)</f>
        <v>0</v>
      </c>
    </row>
    <row r="16" spans="1:81">
      <c r="A16" s="25"/>
      <c r="B16" s="20"/>
      <c r="C16" s="20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0"/>
      <c r="P16" s="20"/>
    </row>
    <row r="17" spans="1:81">
      <c r="A17" s="24" t="s">
        <v>175</v>
      </c>
      <c r="B17" s="20"/>
      <c r="C17" s="20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0"/>
      <c r="P17" s="20"/>
    </row>
    <row r="18" spans="1:81">
      <c r="A18" s="25" t="s">
        <v>142</v>
      </c>
      <c r="B18" s="20"/>
      <c r="C18" s="20"/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</row>
    <row r="19" spans="1:81">
      <c r="A19" s="25" t="s">
        <v>141</v>
      </c>
      <c r="B19" s="20"/>
      <c r="C19" s="20"/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</row>
    <row r="20" spans="1:81">
      <c r="A20" s="25" t="s">
        <v>143</v>
      </c>
      <c r="B20" s="20"/>
      <c r="C20" s="20"/>
      <c r="D20" s="29">
        <f>D8</f>
        <v>1</v>
      </c>
      <c r="E20" s="29">
        <f t="shared" ref="E20:N20" si="5">E8</f>
        <v>1</v>
      </c>
      <c r="F20" s="29">
        <f t="shared" si="5"/>
        <v>1</v>
      </c>
      <c r="G20" s="29">
        <f t="shared" si="5"/>
        <v>1</v>
      </c>
      <c r="H20" s="29">
        <f t="shared" si="5"/>
        <v>1</v>
      </c>
      <c r="I20" s="29">
        <f t="shared" si="5"/>
        <v>1</v>
      </c>
      <c r="J20" s="29">
        <f t="shared" si="5"/>
        <v>1</v>
      </c>
      <c r="K20" s="29">
        <f t="shared" si="5"/>
        <v>1</v>
      </c>
      <c r="L20" s="29">
        <f t="shared" si="5"/>
        <v>1</v>
      </c>
      <c r="M20" s="29">
        <f t="shared" si="5"/>
        <v>1</v>
      </c>
      <c r="N20" s="29">
        <f t="shared" si="5"/>
        <v>1</v>
      </c>
      <c r="O20" s="29">
        <f>O8</f>
        <v>1</v>
      </c>
      <c r="P20" s="29">
        <f>P8</f>
        <v>1</v>
      </c>
    </row>
    <row r="21" spans="1:81">
      <c r="A21" s="25" t="str">
        <f>CONCATENATE(A17," Revenue (USD$000s)")</f>
        <v>Business Line "C" Revenue (USD$000s)</v>
      </c>
      <c r="B21" s="20"/>
      <c r="C21" s="20"/>
      <c r="D21" s="30">
        <f>(D18*D19/1000)*(1/D20)</f>
        <v>0</v>
      </c>
      <c r="E21" s="30">
        <f t="shared" ref="E21:N21" si="6">(E18*E19/1000)*(1/E20)</f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6"/>
        <v>0</v>
      </c>
      <c r="O21" s="30">
        <f>(O18*O19/1000)*(1/O20)</f>
        <v>0</v>
      </c>
      <c r="P21" s="30">
        <f>(P18*P19/1000)*(1/P20)</f>
        <v>0</v>
      </c>
    </row>
    <row r="22" spans="1:81">
      <c r="A22" s="23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81">
      <c r="A23" s="24" t="s">
        <v>176</v>
      </c>
      <c r="B23" s="20"/>
      <c r="C23" s="20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0"/>
      <c r="P23" s="20"/>
    </row>
    <row r="24" spans="1:81">
      <c r="A24" s="25" t="s">
        <v>142</v>
      </c>
      <c r="B24" s="20"/>
      <c r="C24" s="20"/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</row>
    <row r="25" spans="1:81">
      <c r="A25" s="25" t="s">
        <v>141</v>
      </c>
      <c r="B25" s="20"/>
      <c r="C25" s="20"/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</row>
    <row r="26" spans="1:81">
      <c r="A26" s="25" t="s">
        <v>143</v>
      </c>
      <c r="B26" s="20"/>
      <c r="C26" s="20"/>
      <c r="D26" s="29">
        <f>D8</f>
        <v>1</v>
      </c>
      <c r="E26" s="29">
        <f t="shared" ref="E26:N26" si="7">E8</f>
        <v>1</v>
      </c>
      <c r="F26" s="29">
        <f t="shared" si="7"/>
        <v>1</v>
      </c>
      <c r="G26" s="29">
        <f t="shared" si="7"/>
        <v>1</v>
      </c>
      <c r="H26" s="29">
        <f t="shared" si="7"/>
        <v>1</v>
      </c>
      <c r="I26" s="29">
        <f t="shared" si="7"/>
        <v>1</v>
      </c>
      <c r="J26" s="29">
        <f t="shared" si="7"/>
        <v>1</v>
      </c>
      <c r="K26" s="29">
        <f t="shared" si="7"/>
        <v>1</v>
      </c>
      <c r="L26" s="29">
        <f t="shared" si="7"/>
        <v>1</v>
      </c>
      <c r="M26" s="29">
        <f t="shared" si="7"/>
        <v>1</v>
      </c>
      <c r="N26" s="29">
        <f t="shared" si="7"/>
        <v>1</v>
      </c>
      <c r="O26" s="29">
        <f>O8</f>
        <v>1</v>
      </c>
      <c r="P26" s="29">
        <f>P8</f>
        <v>1</v>
      </c>
    </row>
    <row r="27" spans="1:81">
      <c r="A27" s="25" t="str">
        <f>CONCATENATE(A23," Revenue (USD$000s)")</f>
        <v>Business Line "D" Revenue (USD$000s)</v>
      </c>
      <c r="B27" s="20"/>
      <c r="C27" s="20"/>
      <c r="D27" s="30">
        <f t="shared" ref="D27:N27" si="8">(D24*D25/1000)*(1/D26)</f>
        <v>0</v>
      </c>
      <c r="E27" s="30">
        <f t="shared" si="8"/>
        <v>0</v>
      </c>
      <c r="F27" s="30">
        <f t="shared" si="8"/>
        <v>0</v>
      </c>
      <c r="G27" s="30">
        <f t="shared" si="8"/>
        <v>0</v>
      </c>
      <c r="H27" s="30">
        <f t="shared" si="8"/>
        <v>0</v>
      </c>
      <c r="I27" s="30">
        <f t="shared" si="8"/>
        <v>0</v>
      </c>
      <c r="J27" s="30">
        <f t="shared" si="8"/>
        <v>0</v>
      </c>
      <c r="K27" s="30">
        <f t="shared" si="8"/>
        <v>0</v>
      </c>
      <c r="L27" s="30">
        <f t="shared" si="8"/>
        <v>0</v>
      </c>
      <c r="M27" s="30">
        <f t="shared" si="8"/>
        <v>0</v>
      </c>
      <c r="N27" s="30">
        <f t="shared" si="8"/>
        <v>0</v>
      </c>
      <c r="O27" s="30">
        <f>(O24*O25/1000)*(1/O26)</f>
        <v>0</v>
      </c>
      <c r="P27" s="30">
        <f>(P24*P25/1000)*(1/P26)</f>
        <v>0</v>
      </c>
    </row>
    <row r="28" spans="1:81">
      <c r="A28" s="25"/>
      <c r="B28" s="20"/>
      <c r="C28" s="2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0"/>
      <c r="P28" s="20"/>
    </row>
    <row r="29" spans="1:81" s="5" customFormat="1" ht="15.75">
      <c r="A29" s="31" t="s">
        <v>3</v>
      </c>
      <c r="B29" s="32"/>
      <c r="C29" s="32"/>
      <c r="D29" s="33">
        <f>D9+D15+D21+D27</f>
        <v>0</v>
      </c>
      <c r="E29" s="33">
        <f t="shared" ref="E29:P29" si="9">E9+E15+E21+E27</f>
        <v>0</v>
      </c>
      <c r="F29" s="33">
        <f t="shared" si="9"/>
        <v>0</v>
      </c>
      <c r="G29" s="33">
        <f t="shared" si="9"/>
        <v>0</v>
      </c>
      <c r="H29" s="33">
        <f t="shared" si="9"/>
        <v>0</v>
      </c>
      <c r="I29" s="33">
        <f t="shared" si="9"/>
        <v>0</v>
      </c>
      <c r="J29" s="33">
        <f t="shared" si="9"/>
        <v>0</v>
      </c>
      <c r="K29" s="33">
        <f t="shared" si="9"/>
        <v>0</v>
      </c>
      <c r="L29" s="33">
        <f t="shared" si="9"/>
        <v>0</v>
      </c>
      <c r="M29" s="33">
        <f t="shared" si="9"/>
        <v>0</v>
      </c>
      <c r="N29" s="33">
        <f t="shared" si="9"/>
        <v>0</v>
      </c>
      <c r="O29" s="33">
        <f t="shared" si="9"/>
        <v>0</v>
      </c>
      <c r="P29" s="33">
        <f t="shared" si="9"/>
        <v>0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</row>
    <row r="30" spans="1:81" s="11" customForma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5"/>
      <c r="P30" s="35"/>
      <c r="Q30"/>
      <c r="R30"/>
      <c r="S30"/>
      <c r="T30"/>
      <c r="U30"/>
      <c r="V30"/>
      <c r="W30"/>
      <c r="X30"/>
      <c r="Y30"/>
    </row>
    <row r="31" spans="1:81" ht="18">
      <c r="A31" s="21" t="s">
        <v>4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81" ht="15.75">
      <c r="A32" s="36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81" s="8" customFormat="1">
      <c r="A33" s="25" t="s">
        <v>5</v>
      </c>
      <c r="B33" s="22"/>
      <c r="C33" s="22"/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</row>
    <row r="34" spans="1:81" ht="15.75">
      <c r="A34" s="36" t="s">
        <v>6</v>
      </c>
      <c r="B34" s="20"/>
      <c r="C34" s="20"/>
      <c r="D34" s="33">
        <f t="shared" ref="D34:L34" si="10">D29*D33</f>
        <v>0</v>
      </c>
      <c r="E34" s="33">
        <f t="shared" si="10"/>
        <v>0</v>
      </c>
      <c r="F34" s="33">
        <f t="shared" si="10"/>
        <v>0</v>
      </c>
      <c r="G34" s="33">
        <f t="shared" si="10"/>
        <v>0</v>
      </c>
      <c r="H34" s="33">
        <f t="shared" si="10"/>
        <v>0</v>
      </c>
      <c r="I34" s="33">
        <f t="shared" si="10"/>
        <v>0</v>
      </c>
      <c r="J34" s="33">
        <f t="shared" si="10"/>
        <v>0</v>
      </c>
      <c r="K34" s="33">
        <f t="shared" si="10"/>
        <v>0</v>
      </c>
      <c r="L34" s="33">
        <f t="shared" si="10"/>
        <v>0</v>
      </c>
      <c r="M34" s="33">
        <f>M29*M33</f>
        <v>0</v>
      </c>
      <c r="N34" s="33">
        <f>N29*N33</f>
        <v>0</v>
      </c>
      <c r="O34" s="33">
        <f>O29*O33</f>
        <v>0</v>
      </c>
      <c r="P34" s="33">
        <f>P29*P33</f>
        <v>0</v>
      </c>
    </row>
    <row r="35" spans="1:8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81" ht="15.75">
      <c r="A36" s="36" t="s">
        <v>148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81" ht="15.75">
      <c r="A37" s="38" t="s">
        <v>149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81" s="8" customFormat="1">
      <c r="A38" s="24" t="s">
        <v>178</v>
      </c>
      <c r="B38" s="22"/>
      <c r="C38" s="22"/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</row>
    <row r="39" spans="1:81" s="8" customFormat="1">
      <c r="A39" s="24" t="s">
        <v>178</v>
      </c>
      <c r="B39" s="22"/>
      <c r="C39" s="22"/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</row>
    <row r="40" spans="1:81" s="8" customFormat="1">
      <c r="A40" s="24" t="s">
        <v>178</v>
      </c>
      <c r="B40" s="22"/>
      <c r="C40" s="22"/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</row>
    <row r="41" spans="1:81" s="8" customFormat="1">
      <c r="A41" s="24" t="s">
        <v>178</v>
      </c>
      <c r="B41" s="22"/>
      <c r="C41" s="22"/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</row>
    <row r="42" spans="1:81" s="8" customFormat="1">
      <c r="A42" s="24" t="s">
        <v>178</v>
      </c>
      <c r="B42" s="22"/>
      <c r="C42" s="22"/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</row>
    <row r="43" spans="1:81" s="12" customFormat="1">
      <c r="A43" s="40" t="s">
        <v>155</v>
      </c>
      <c r="B43" s="22"/>
      <c r="C43" s="22"/>
      <c r="D43" s="22">
        <f>SUM(D38:D42)</f>
        <v>0</v>
      </c>
      <c r="E43" s="22">
        <f t="shared" ref="E43:N43" si="11">SUM(E38:E42)</f>
        <v>0</v>
      </c>
      <c r="F43" s="22">
        <f t="shared" si="11"/>
        <v>0</v>
      </c>
      <c r="G43" s="22">
        <f t="shared" si="11"/>
        <v>0</v>
      </c>
      <c r="H43" s="22">
        <f t="shared" si="11"/>
        <v>0</v>
      </c>
      <c r="I43" s="22">
        <f t="shared" si="11"/>
        <v>0</v>
      </c>
      <c r="J43" s="22">
        <f t="shared" si="11"/>
        <v>0</v>
      </c>
      <c r="K43" s="22">
        <f t="shared" si="11"/>
        <v>0</v>
      </c>
      <c r="L43" s="22">
        <f t="shared" si="11"/>
        <v>0</v>
      </c>
      <c r="M43" s="22">
        <f t="shared" si="11"/>
        <v>0</v>
      </c>
      <c r="N43" s="22">
        <f t="shared" si="11"/>
        <v>0</v>
      </c>
      <c r="O43" s="22">
        <f>SUM(O38:O42)</f>
        <v>0</v>
      </c>
      <c r="P43" s="22">
        <f>SUM(P38:P42)</f>
        <v>0</v>
      </c>
    </row>
    <row r="44" spans="1:81" s="12" customFormat="1">
      <c r="A44" s="40" t="s">
        <v>151</v>
      </c>
      <c r="B44" s="22"/>
      <c r="C44" s="22"/>
      <c r="D44" s="41">
        <f>D8</f>
        <v>1</v>
      </c>
      <c r="E44" s="41">
        <f t="shared" ref="E44:N44" si="12">E8</f>
        <v>1</v>
      </c>
      <c r="F44" s="41">
        <f t="shared" si="12"/>
        <v>1</v>
      </c>
      <c r="G44" s="41">
        <f t="shared" si="12"/>
        <v>1</v>
      </c>
      <c r="H44" s="41">
        <f t="shared" si="12"/>
        <v>1</v>
      </c>
      <c r="I44" s="41">
        <f t="shared" si="12"/>
        <v>1</v>
      </c>
      <c r="J44" s="41">
        <f t="shared" si="12"/>
        <v>1</v>
      </c>
      <c r="K44" s="41">
        <f t="shared" si="12"/>
        <v>1</v>
      </c>
      <c r="L44" s="41">
        <f t="shared" si="12"/>
        <v>1</v>
      </c>
      <c r="M44" s="41">
        <f t="shared" si="12"/>
        <v>1</v>
      </c>
      <c r="N44" s="41">
        <f t="shared" si="12"/>
        <v>1</v>
      </c>
      <c r="O44" s="41">
        <f>O8</f>
        <v>1</v>
      </c>
      <c r="P44" s="41">
        <f>P8</f>
        <v>1</v>
      </c>
    </row>
    <row r="45" spans="1:81" s="12" customFormat="1">
      <c r="A45" s="22" t="s">
        <v>152</v>
      </c>
      <c r="B45" s="22"/>
      <c r="C45" s="22"/>
      <c r="D45" s="22">
        <f>D43*(1/D44)</f>
        <v>0</v>
      </c>
      <c r="E45" s="22">
        <f t="shared" ref="E45:N45" si="13">E43*(1/E44)</f>
        <v>0</v>
      </c>
      <c r="F45" s="22">
        <f t="shared" si="13"/>
        <v>0</v>
      </c>
      <c r="G45" s="22">
        <f t="shared" si="13"/>
        <v>0</v>
      </c>
      <c r="H45" s="22">
        <f t="shared" si="13"/>
        <v>0</v>
      </c>
      <c r="I45" s="22">
        <f t="shared" si="13"/>
        <v>0</v>
      </c>
      <c r="J45" s="22">
        <f t="shared" si="13"/>
        <v>0</v>
      </c>
      <c r="K45" s="22">
        <f t="shared" si="13"/>
        <v>0</v>
      </c>
      <c r="L45" s="22">
        <f t="shared" si="13"/>
        <v>0</v>
      </c>
      <c r="M45" s="22">
        <f t="shared" si="13"/>
        <v>0</v>
      </c>
      <c r="N45" s="22">
        <f t="shared" si="13"/>
        <v>0</v>
      </c>
      <c r="O45" s="22">
        <f>O43*(1/O44)</f>
        <v>0</v>
      </c>
      <c r="P45" s="22">
        <f>P43*(1/P44)</f>
        <v>0</v>
      </c>
    </row>
    <row r="46" spans="1:81" s="12" customForma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81" s="12" customFormat="1" ht="15.75">
      <c r="A47" s="42" t="s">
        <v>150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81" s="8" customFormat="1">
      <c r="A48" s="24" t="s">
        <v>179</v>
      </c>
      <c r="B48" s="22"/>
      <c r="C48" s="22"/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</row>
    <row r="49" spans="1:81" s="8" customFormat="1">
      <c r="A49" s="24" t="s">
        <v>179</v>
      </c>
      <c r="B49" s="22"/>
      <c r="C49" s="22"/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</row>
    <row r="50" spans="1:81" s="8" customFormat="1">
      <c r="A50" s="24" t="s">
        <v>179</v>
      </c>
      <c r="B50" s="22"/>
      <c r="C50" s="22"/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</row>
    <row r="51" spans="1:81" s="8" customFormat="1">
      <c r="A51" s="24" t="s">
        <v>179</v>
      </c>
      <c r="B51" s="22"/>
      <c r="C51" s="22"/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</row>
    <row r="52" spans="1:81" s="8" customFormat="1">
      <c r="A52" s="24" t="s">
        <v>179</v>
      </c>
      <c r="B52" s="22"/>
      <c r="C52" s="22"/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</row>
    <row r="53" spans="1:81" s="8" customFormat="1">
      <c r="A53" s="40" t="s">
        <v>154</v>
      </c>
      <c r="B53" s="22"/>
      <c r="C53" s="22"/>
      <c r="D53" s="43">
        <f>SUM(D48:D52)</f>
        <v>0</v>
      </c>
      <c r="E53" s="43">
        <f t="shared" ref="E53:N53" si="14">SUM(E48:E52)</f>
        <v>0</v>
      </c>
      <c r="F53" s="43">
        <f t="shared" si="14"/>
        <v>0</v>
      </c>
      <c r="G53" s="43">
        <f t="shared" si="14"/>
        <v>0</v>
      </c>
      <c r="H53" s="43">
        <f t="shared" si="14"/>
        <v>0</v>
      </c>
      <c r="I53" s="43">
        <f t="shared" si="14"/>
        <v>0</v>
      </c>
      <c r="J53" s="43">
        <f t="shared" si="14"/>
        <v>0</v>
      </c>
      <c r="K53" s="43">
        <f t="shared" si="14"/>
        <v>0</v>
      </c>
      <c r="L53" s="43">
        <f t="shared" si="14"/>
        <v>0</v>
      </c>
      <c r="M53" s="43">
        <f t="shared" si="14"/>
        <v>0</v>
      </c>
      <c r="N53" s="43">
        <f t="shared" si="14"/>
        <v>0</v>
      </c>
      <c r="O53" s="43">
        <f>SUM(O48:O52)</f>
        <v>0</v>
      </c>
      <c r="P53" s="43">
        <f>SUM(P48:P52)</f>
        <v>0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</row>
    <row r="54" spans="1:81" ht="15.75">
      <c r="A54" s="44" t="s">
        <v>153</v>
      </c>
      <c r="B54" s="20"/>
      <c r="C54" s="20"/>
      <c r="D54" s="20">
        <f>D45+D53</f>
        <v>0</v>
      </c>
      <c r="E54" s="20">
        <f t="shared" ref="E54:N54" si="15">E45+E53</f>
        <v>0</v>
      </c>
      <c r="F54" s="20">
        <f t="shared" si="15"/>
        <v>0</v>
      </c>
      <c r="G54" s="20">
        <f t="shared" si="15"/>
        <v>0</v>
      </c>
      <c r="H54" s="20">
        <f t="shared" si="15"/>
        <v>0</v>
      </c>
      <c r="I54" s="20">
        <f t="shared" si="15"/>
        <v>0</v>
      </c>
      <c r="J54" s="20">
        <f t="shared" si="15"/>
        <v>0</v>
      </c>
      <c r="K54" s="20">
        <f t="shared" si="15"/>
        <v>0</v>
      </c>
      <c r="L54" s="20">
        <f t="shared" si="15"/>
        <v>0</v>
      </c>
      <c r="M54" s="20">
        <f t="shared" si="15"/>
        <v>0</v>
      </c>
      <c r="N54" s="20">
        <f t="shared" si="15"/>
        <v>0</v>
      </c>
      <c r="O54" s="20">
        <f>O45+O53</f>
        <v>0</v>
      </c>
      <c r="P54" s="20">
        <f>P45+P53</f>
        <v>0</v>
      </c>
    </row>
    <row r="55" spans="1:81" ht="13.5" thickBo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81" ht="14.25" thickTop="1" thickBot="1">
      <c r="A56" s="17" t="s">
        <v>1</v>
      </c>
      <c r="B56" s="18"/>
      <c r="C56" s="18"/>
      <c r="D56" s="18">
        <f>D1</f>
        <v>2011</v>
      </c>
      <c r="E56" s="18">
        <f>D56+1</f>
        <v>2012</v>
      </c>
      <c r="F56" s="18">
        <f t="shared" ref="F56:L56" si="16">E56+1</f>
        <v>2013</v>
      </c>
      <c r="G56" s="18">
        <f t="shared" si="16"/>
        <v>2014</v>
      </c>
      <c r="H56" s="18">
        <f t="shared" si="16"/>
        <v>2015</v>
      </c>
      <c r="I56" s="18">
        <f t="shared" si="16"/>
        <v>2016</v>
      </c>
      <c r="J56" s="18">
        <f t="shared" si="16"/>
        <v>2017</v>
      </c>
      <c r="K56" s="18">
        <f t="shared" si="16"/>
        <v>2018</v>
      </c>
      <c r="L56" s="18">
        <f t="shared" si="16"/>
        <v>2019</v>
      </c>
      <c r="M56" s="18">
        <f>L56+1</f>
        <v>2020</v>
      </c>
      <c r="N56" s="18">
        <f>M56+1</f>
        <v>2021</v>
      </c>
      <c r="O56" s="18">
        <f>N56+1</f>
        <v>2022</v>
      </c>
      <c r="P56" s="18">
        <f>O56+1</f>
        <v>2023</v>
      </c>
    </row>
    <row r="57" spans="1:81" s="8" customFormat="1" ht="18">
      <c r="A57" s="21" t="s">
        <v>120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</row>
    <row r="58" spans="1:81" s="8" customFormat="1">
      <c r="A58" s="20" t="s">
        <v>104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</row>
    <row r="59" spans="1:81" s="8" customFormat="1">
      <c r="A59" s="134" t="s">
        <v>180</v>
      </c>
      <c r="B59" s="22"/>
      <c r="C59" s="22"/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</row>
    <row r="60" spans="1:81" s="8" customFormat="1">
      <c r="A60" s="134" t="s">
        <v>181</v>
      </c>
      <c r="B60" s="22"/>
      <c r="C60" s="22"/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</row>
    <row r="61" spans="1:81" s="8" customFormat="1">
      <c r="A61" s="134" t="s">
        <v>182</v>
      </c>
      <c r="B61" s="22"/>
      <c r="C61" s="22"/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</row>
    <row r="62" spans="1:81" s="8" customFormat="1">
      <c r="A62" s="134" t="s">
        <v>183</v>
      </c>
      <c r="B62" s="22"/>
      <c r="C62" s="22"/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</row>
    <row r="63" spans="1:81" s="8" customFormat="1">
      <c r="A63" s="134" t="s">
        <v>184</v>
      </c>
      <c r="B63" s="22"/>
      <c r="C63" s="22"/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</row>
    <row r="64" spans="1:81" s="8" customFormat="1">
      <c r="A64" s="134" t="s">
        <v>185</v>
      </c>
      <c r="B64" s="22"/>
      <c r="C64" s="22"/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</row>
    <row r="65" spans="1:81" s="8" customFormat="1">
      <c r="A65" s="134" t="s">
        <v>186</v>
      </c>
      <c r="B65" s="22"/>
      <c r="C65" s="22"/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</row>
    <row r="66" spans="1:81" s="8" customFormat="1">
      <c r="A66" s="134" t="s">
        <v>187</v>
      </c>
      <c r="B66" s="22"/>
      <c r="C66" s="22"/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</row>
    <row r="67" spans="1:81">
      <c r="A67" s="134" t="s">
        <v>188</v>
      </c>
      <c r="B67" s="22"/>
      <c r="C67" s="22"/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</row>
    <row r="68" spans="1:81">
      <c r="A68" s="134" t="s">
        <v>189</v>
      </c>
      <c r="B68" s="22"/>
      <c r="C68" s="22"/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</row>
    <row r="69" spans="1:81">
      <c r="A69" s="45" t="s">
        <v>8</v>
      </c>
      <c r="B69" s="20"/>
      <c r="C69" s="20"/>
      <c r="D69" s="20">
        <f>SUM(D59:D68)</f>
        <v>0</v>
      </c>
      <c r="E69" s="20">
        <f t="shared" ref="E69:L69" si="17">SUM(E59:E68)</f>
        <v>0</v>
      </c>
      <c r="F69" s="20">
        <f t="shared" si="17"/>
        <v>0</v>
      </c>
      <c r="G69" s="20">
        <f t="shared" si="17"/>
        <v>0</v>
      </c>
      <c r="H69" s="20">
        <f t="shared" si="17"/>
        <v>0</v>
      </c>
      <c r="I69" s="20">
        <f t="shared" si="17"/>
        <v>0</v>
      </c>
      <c r="J69" s="20">
        <f t="shared" si="17"/>
        <v>0</v>
      </c>
      <c r="K69" s="20">
        <f t="shared" si="17"/>
        <v>0</v>
      </c>
      <c r="L69" s="20">
        <f t="shared" si="17"/>
        <v>0</v>
      </c>
      <c r="M69" s="20">
        <f>SUM(M59:M68)</f>
        <v>0</v>
      </c>
      <c r="N69" s="20">
        <f>SUM(N59:N68)</f>
        <v>0</v>
      </c>
      <c r="O69" s="20">
        <f>SUM(O59:O68)</f>
        <v>0</v>
      </c>
      <c r="P69" s="20">
        <f>SUM(P59:P68)</f>
        <v>0</v>
      </c>
    </row>
    <row r="70" spans="1:81">
      <c r="A70" s="45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81">
      <c r="A71" s="45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1:81" ht="18.75" thickBot="1">
      <c r="A72" s="46" t="s">
        <v>10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47"/>
      <c r="M72" s="20"/>
      <c r="N72" s="20"/>
      <c r="O72" s="20"/>
      <c r="P72" s="20"/>
    </row>
    <row r="73" spans="1:81" s="9" customFormat="1" ht="14.25" thickTop="1" thickBot="1">
      <c r="A73" s="48" t="s">
        <v>1</v>
      </c>
      <c r="B73" s="49"/>
      <c r="C73" s="49"/>
      <c r="D73" s="49">
        <f>D1</f>
        <v>2011</v>
      </c>
      <c r="E73" s="49">
        <f>D73+1</f>
        <v>2012</v>
      </c>
      <c r="F73" s="49">
        <f t="shared" ref="F73:L73" si="18">E73+1</f>
        <v>2013</v>
      </c>
      <c r="G73" s="49">
        <f t="shared" si="18"/>
        <v>2014</v>
      </c>
      <c r="H73" s="18">
        <f t="shared" si="18"/>
        <v>2015</v>
      </c>
      <c r="I73" s="49">
        <f t="shared" si="18"/>
        <v>2016</v>
      </c>
      <c r="J73" s="49">
        <f t="shared" si="18"/>
        <v>2017</v>
      </c>
      <c r="K73" s="49">
        <f t="shared" si="18"/>
        <v>2018</v>
      </c>
      <c r="L73" s="18">
        <f t="shared" si="18"/>
        <v>2019</v>
      </c>
      <c r="M73" s="18">
        <f>L73+1</f>
        <v>2020</v>
      </c>
      <c r="N73" s="18">
        <f>M73+1</f>
        <v>2021</v>
      </c>
      <c r="O73" s="18">
        <f>N73+1</f>
        <v>2022</v>
      </c>
      <c r="P73" s="18">
        <f>O73+1</f>
        <v>2023</v>
      </c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</row>
    <row r="74" spans="1:81" s="9" customFormat="1" ht="15.75">
      <c r="A74" s="50" t="s">
        <v>144</v>
      </c>
      <c r="B74" s="51"/>
      <c r="C74" s="51"/>
      <c r="D74" s="51"/>
      <c r="E74" s="51"/>
      <c r="F74" s="51"/>
      <c r="G74" s="51"/>
      <c r="H74" s="20"/>
      <c r="I74" s="52" t="s">
        <v>137</v>
      </c>
      <c r="J74" s="51"/>
      <c r="K74" s="51"/>
      <c r="L74" s="20"/>
      <c r="M74" s="20"/>
      <c r="N74" s="20"/>
      <c r="O74" s="20"/>
      <c r="P74" s="20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</row>
    <row r="75" spans="1:81" s="9" customFormat="1">
      <c r="A75" s="53" t="s">
        <v>11</v>
      </c>
      <c r="B75" s="43"/>
      <c r="C75" s="43"/>
      <c r="D75" s="54">
        <v>0</v>
      </c>
      <c r="E75" s="43"/>
      <c r="F75" s="43"/>
      <c r="G75" s="43" t="s">
        <v>0</v>
      </c>
      <c r="H75" s="20"/>
      <c r="I75" s="55" t="s">
        <v>138</v>
      </c>
      <c r="J75" s="43"/>
      <c r="K75" s="43"/>
      <c r="L75" s="20"/>
      <c r="M75" s="20"/>
      <c r="N75" s="20"/>
      <c r="O75" s="20"/>
      <c r="P75" s="20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</row>
    <row r="76" spans="1:81" s="9" customFormat="1">
      <c r="A76" s="56" t="s">
        <v>114</v>
      </c>
      <c r="B76" s="57"/>
      <c r="C76" s="57"/>
      <c r="D76" s="58">
        <v>0</v>
      </c>
      <c r="E76" s="57"/>
      <c r="F76" s="57"/>
      <c r="G76" s="57"/>
      <c r="H76" s="20"/>
      <c r="I76" s="59" t="s">
        <v>139</v>
      </c>
      <c r="J76" s="57"/>
      <c r="K76" s="57"/>
      <c r="L76" s="20"/>
      <c r="M76" s="20"/>
      <c r="N76" s="20"/>
      <c r="O76" s="20"/>
      <c r="P76" s="20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</row>
    <row r="77" spans="1:81" s="9" customFormat="1" ht="13.5" thickBot="1">
      <c r="A77" s="60" t="s">
        <v>113</v>
      </c>
      <c r="B77" s="57"/>
      <c r="C77" s="57"/>
      <c r="D77" s="58">
        <v>0</v>
      </c>
      <c r="E77" s="57"/>
      <c r="F77" s="57"/>
      <c r="G77" s="57"/>
      <c r="H77" s="20"/>
      <c r="I77" s="59" t="s">
        <v>139</v>
      </c>
      <c r="J77" s="57"/>
      <c r="K77" s="57"/>
      <c r="L77" s="20"/>
      <c r="M77" s="20"/>
      <c r="N77" s="20"/>
      <c r="O77" s="20"/>
      <c r="P77" s="20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</row>
    <row r="78" spans="1:81" s="9" customFormat="1" ht="13.5" thickBot="1">
      <c r="A78" s="61" t="s">
        <v>130</v>
      </c>
      <c r="B78" s="57"/>
      <c r="C78" s="57"/>
      <c r="D78" s="62">
        <f>D76+D77</f>
        <v>0</v>
      </c>
      <c r="E78" s="57"/>
      <c r="F78" s="57"/>
      <c r="G78" s="57"/>
      <c r="H78" s="20"/>
      <c r="I78" s="59" t="s">
        <v>139</v>
      </c>
      <c r="J78" s="57"/>
      <c r="K78" s="57"/>
      <c r="L78" s="20"/>
      <c r="M78" s="20"/>
      <c r="N78" s="20"/>
      <c r="O78" s="20"/>
      <c r="P78" s="20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</row>
    <row r="79" spans="1:81" s="4" customFormat="1">
      <c r="A79" s="56" t="s">
        <v>115</v>
      </c>
      <c r="B79" s="57"/>
      <c r="C79" s="57"/>
      <c r="D79" s="58">
        <v>0</v>
      </c>
      <c r="E79" s="57"/>
      <c r="F79" s="57"/>
      <c r="G79" s="63" t="s">
        <v>0</v>
      </c>
      <c r="H79" s="20"/>
      <c r="I79" s="59" t="s">
        <v>139</v>
      </c>
      <c r="J79" s="57"/>
      <c r="K79" s="57"/>
      <c r="L79" s="20"/>
      <c r="M79" s="20"/>
      <c r="N79" s="20"/>
      <c r="O79" s="20"/>
      <c r="P79" s="20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</row>
    <row r="80" spans="1:81">
      <c r="A80" s="60" t="s">
        <v>116</v>
      </c>
      <c r="B80" s="57"/>
      <c r="C80" s="57"/>
      <c r="D80" s="58">
        <v>0</v>
      </c>
      <c r="E80" s="57"/>
      <c r="F80" s="57"/>
      <c r="G80" s="57"/>
      <c r="H80" s="20"/>
      <c r="I80" s="59" t="s">
        <v>139</v>
      </c>
      <c r="J80" s="57"/>
      <c r="K80" s="57"/>
      <c r="L80" s="20"/>
      <c r="M80" s="20"/>
      <c r="N80" s="20"/>
      <c r="O80" s="20"/>
      <c r="P80" s="20"/>
    </row>
    <row r="81" spans="1:81" s="12" customFormat="1">
      <c r="A81" s="60" t="s">
        <v>135</v>
      </c>
      <c r="B81" s="57"/>
      <c r="C81" s="57"/>
      <c r="D81" s="64">
        <v>120</v>
      </c>
      <c r="E81" s="57"/>
      <c r="F81" s="57"/>
      <c r="G81" s="16" t="s">
        <v>0</v>
      </c>
      <c r="H81" s="20"/>
      <c r="I81" s="59" t="s">
        <v>139</v>
      </c>
      <c r="J81" s="57"/>
      <c r="K81" s="57"/>
      <c r="L81" s="20"/>
      <c r="M81" s="20"/>
      <c r="N81" s="20"/>
      <c r="O81" s="22"/>
      <c r="P81" s="22"/>
    </row>
    <row r="82" spans="1:81" s="12" customFormat="1">
      <c r="A82" s="60" t="s">
        <v>136</v>
      </c>
      <c r="B82" s="57"/>
      <c r="C82" s="57"/>
      <c r="D82" s="64">
        <v>12</v>
      </c>
      <c r="E82" s="57"/>
      <c r="F82" s="22"/>
      <c r="G82" s="57"/>
      <c r="H82" s="20"/>
      <c r="I82" s="59" t="s">
        <v>139</v>
      </c>
      <c r="J82" s="57"/>
      <c r="K82" s="57"/>
      <c r="L82" s="20"/>
      <c r="M82" s="20"/>
      <c r="N82" s="20"/>
      <c r="O82" s="22"/>
      <c r="P82" s="22"/>
    </row>
    <row r="83" spans="1:81" s="12" customFormat="1">
      <c r="A83" s="60" t="s">
        <v>164</v>
      </c>
      <c r="B83" s="57"/>
      <c r="C83" s="57"/>
      <c r="D83" s="65">
        <v>4</v>
      </c>
      <c r="E83" s="66" t="s">
        <v>0</v>
      </c>
      <c r="F83" s="22"/>
      <c r="G83" s="57"/>
      <c r="H83" s="20"/>
      <c r="I83" s="59"/>
      <c r="J83" s="57"/>
      <c r="K83" s="57"/>
      <c r="L83" s="20"/>
      <c r="M83" s="20"/>
      <c r="N83" s="20"/>
      <c r="O83" s="22"/>
      <c r="P83" s="22"/>
    </row>
    <row r="84" spans="1:81" s="12" customFormat="1">
      <c r="A84" s="60" t="s">
        <v>131</v>
      </c>
      <c r="B84" s="57"/>
      <c r="C84" s="57"/>
      <c r="D84" s="67">
        <v>40617</v>
      </c>
      <c r="E84" s="68" t="str">
        <f>IF(D84&gt;DATE(D73,12,31),"Error -- 1st disb must be in 1st year."," ")</f>
        <v xml:space="preserve"> </v>
      </c>
      <c r="F84" s="20"/>
      <c r="G84" s="57"/>
      <c r="H84" s="20"/>
      <c r="I84" s="59" t="s">
        <v>139</v>
      </c>
      <c r="J84" s="57"/>
      <c r="K84" s="57"/>
      <c r="L84" s="20"/>
      <c r="M84" s="20"/>
      <c r="N84" s="20"/>
      <c r="O84" s="22"/>
      <c r="P84" s="22"/>
    </row>
    <row r="85" spans="1:81" s="12" customFormat="1">
      <c r="A85" s="60" t="s">
        <v>134</v>
      </c>
      <c r="B85" s="57"/>
      <c r="C85" s="57"/>
      <c r="D85" s="16">
        <f>EDATE(D84,D82)</f>
        <v>40983</v>
      </c>
      <c r="E85" s="57"/>
      <c r="F85" s="69" t="s">
        <v>0</v>
      </c>
      <c r="G85" s="57"/>
      <c r="H85" s="20" t="s">
        <v>0</v>
      </c>
      <c r="I85" s="59" t="s">
        <v>139</v>
      </c>
      <c r="J85" s="57"/>
      <c r="K85" s="57"/>
      <c r="L85" s="20"/>
      <c r="M85" s="20"/>
      <c r="N85" s="20"/>
      <c r="O85" s="22"/>
      <c r="P85" s="22"/>
    </row>
    <row r="86" spans="1:81">
      <c r="A86" s="70" t="s">
        <v>140</v>
      </c>
      <c r="B86" s="71"/>
      <c r="C86" s="71"/>
      <c r="D86" s="16">
        <f>EDATE(D84,D81)</f>
        <v>44270</v>
      </c>
      <c r="E86" s="71"/>
      <c r="F86" s="71"/>
      <c r="G86" s="71"/>
      <c r="H86" s="20"/>
      <c r="I86" s="59" t="s">
        <v>139</v>
      </c>
      <c r="J86" s="71"/>
      <c r="K86" s="71"/>
      <c r="L86" s="20"/>
      <c r="M86" s="20"/>
      <c r="N86" s="20"/>
      <c r="O86" s="20"/>
      <c r="P86" s="20"/>
    </row>
    <row r="87" spans="1:81">
      <c r="A87" s="70" t="s">
        <v>163</v>
      </c>
      <c r="B87" s="71"/>
      <c r="C87" s="71"/>
      <c r="D87" s="72">
        <f>COUPNUM(D85,D86,D83,1)+1</f>
        <v>37</v>
      </c>
      <c r="E87" s="71"/>
      <c r="F87" s="73" t="s">
        <v>0</v>
      </c>
      <c r="G87" s="71"/>
      <c r="H87" s="20"/>
      <c r="I87" s="59"/>
      <c r="J87" s="71"/>
      <c r="K87" s="71"/>
      <c r="L87" s="20"/>
      <c r="M87" s="20"/>
      <c r="N87" s="20"/>
      <c r="O87" s="20"/>
      <c r="P87" s="20"/>
    </row>
    <row r="88" spans="1:81">
      <c r="A88" s="70"/>
      <c r="B88" s="71"/>
      <c r="C88" s="71"/>
      <c r="D88" s="71"/>
      <c r="E88" s="71"/>
      <c r="F88" s="71"/>
      <c r="G88" s="71"/>
      <c r="H88" s="20"/>
      <c r="I88" s="59" t="s">
        <v>139</v>
      </c>
      <c r="J88" s="71"/>
      <c r="K88" s="71"/>
      <c r="L88" s="20"/>
      <c r="M88" s="20"/>
      <c r="N88" s="20"/>
      <c r="O88" s="20"/>
      <c r="P88" s="20"/>
    </row>
    <row r="89" spans="1:81">
      <c r="A89" s="70" t="s">
        <v>165</v>
      </c>
      <c r="B89" s="71"/>
      <c r="C89" s="71"/>
      <c r="D89" s="74">
        <f t="shared" ref="D89:P89" si="19">IF(OR(DATE(D1,12,31)&lt;$D$85,DATE(D1,1,1)&gt;$D$86),0,IF(AND(DATE(D1,1,1)&gt;$D$85,DATE(D1,12,31)&lt;$D$86),4,IF(AND($D$85&gt;DATE(D1,1,1),$D$85&lt;DATE(D1,12,31)),COUPNUM($D$85,DATE(D1,12,31),4,1),COUPNUM(DATE(D1,1,1),$D$86,4,1))))</f>
        <v>0</v>
      </c>
      <c r="E89" s="74">
        <f t="shared" si="19"/>
        <v>4</v>
      </c>
      <c r="F89" s="74">
        <f t="shared" si="19"/>
        <v>4</v>
      </c>
      <c r="G89" s="74">
        <f t="shared" si="19"/>
        <v>4</v>
      </c>
      <c r="H89" s="74">
        <f t="shared" si="19"/>
        <v>4</v>
      </c>
      <c r="I89" s="74">
        <f t="shared" si="19"/>
        <v>4</v>
      </c>
      <c r="J89" s="74">
        <f t="shared" si="19"/>
        <v>4</v>
      </c>
      <c r="K89" s="74">
        <f t="shared" si="19"/>
        <v>4</v>
      </c>
      <c r="L89" s="74">
        <f t="shared" si="19"/>
        <v>4</v>
      </c>
      <c r="M89" s="74">
        <f t="shared" si="19"/>
        <v>4</v>
      </c>
      <c r="N89" s="74">
        <f t="shared" si="19"/>
        <v>1</v>
      </c>
      <c r="O89" s="74">
        <f t="shared" si="19"/>
        <v>0</v>
      </c>
      <c r="P89" s="74">
        <f t="shared" si="19"/>
        <v>0</v>
      </c>
      <c r="Q89" s="14" t="s">
        <v>0</v>
      </c>
    </row>
    <row r="90" spans="1:81">
      <c r="A90" s="70" t="s">
        <v>166</v>
      </c>
      <c r="B90" s="71"/>
      <c r="C90" s="71"/>
      <c r="D90" s="74">
        <f t="shared" ref="D90:P90" si="20">IF(OR(DATE(D1,12,31)&lt;$D$85,DATE(D1,1,1)&gt;$D$86),0,IF(AND(DATE(D1,1,1)&gt;$D$85,DATE(D1,12,31)&lt;$D$86),2,IF(AND($D$85&gt;DATE(D1,1,1),$D$85&lt;DATE(D1,12,31)),COUPNUM($D$85,DATE(D1,12,31),2,1),COUPNUM(DATE(D1,1,1),$D$86,2,1))))</f>
        <v>0</v>
      </c>
      <c r="E90" s="74">
        <f t="shared" si="20"/>
        <v>2</v>
      </c>
      <c r="F90" s="74">
        <f t="shared" si="20"/>
        <v>2</v>
      </c>
      <c r="G90" s="74">
        <f t="shared" si="20"/>
        <v>2</v>
      </c>
      <c r="H90" s="74">
        <f t="shared" si="20"/>
        <v>2</v>
      </c>
      <c r="I90" s="74">
        <f t="shared" si="20"/>
        <v>2</v>
      </c>
      <c r="J90" s="74">
        <f t="shared" si="20"/>
        <v>2</v>
      </c>
      <c r="K90" s="74">
        <f t="shared" si="20"/>
        <v>2</v>
      </c>
      <c r="L90" s="74">
        <f t="shared" si="20"/>
        <v>2</v>
      </c>
      <c r="M90" s="74">
        <f t="shared" si="20"/>
        <v>2</v>
      </c>
      <c r="N90" s="74">
        <f t="shared" si="20"/>
        <v>1</v>
      </c>
      <c r="O90" s="74">
        <f t="shared" si="20"/>
        <v>0</v>
      </c>
      <c r="P90" s="74">
        <f t="shared" si="20"/>
        <v>0</v>
      </c>
      <c r="Q90" s="14" t="s">
        <v>0</v>
      </c>
    </row>
    <row r="91" spans="1:81" ht="13.5" thickBot="1">
      <c r="A91" s="75"/>
      <c r="B91" s="76"/>
      <c r="C91" s="76"/>
      <c r="D91" s="77">
        <f t="shared" ref="D91:P91" si="21">IF($D$83=4,D89,D90)</f>
        <v>0</v>
      </c>
      <c r="E91" s="77">
        <f t="shared" si="21"/>
        <v>4</v>
      </c>
      <c r="F91" s="77">
        <f t="shared" si="21"/>
        <v>4</v>
      </c>
      <c r="G91" s="77">
        <f t="shared" si="21"/>
        <v>4</v>
      </c>
      <c r="H91" s="77">
        <f t="shared" si="21"/>
        <v>4</v>
      </c>
      <c r="I91" s="77">
        <f t="shared" si="21"/>
        <v>4</v>
      </c>
      <c r="J91" s="77">
        <f t="shared" si="21"/>
        <v>4</v>
      </c>
      <c r="K91" s="77">
        <f t="shared" si="21"/>
        <v>4</v>
      </c>
      <c r="L91" s="77">
        <f t="shared" si="21"/>
        <v>4</v>
      </c>
      <c r="M91" s="77">
        <f t="shared" si="21"/>
        <v>4</v>
      </c>
      <c r="N91" s="77">
        <f t="shared" si="21"/>
        <v>1</v>
      </c>
      <c r="O91" s="77">
        <f t="shared" si="21"/>
        <v>0</v>
      </c>
      <c r="P91" s="77">
        <f t="shared" si="21"/>
        <v>0</v>
      </c>
    </row>
    <row r="92" spans="1:81">
      <c r="A92" s="78" t="s">
        <v>12</v>
      </c>
      <c r="B92" s="79"/>
      <c r="C92" s="79"/>
      <c r="D92" s="80">
        <v>0</v>
      </c>
      <c r="E92" s="80">
        <f t="shared" ref="E92:L92" si="22">D98</f>
        <v>0</v>
      </c>
      <c r="F92" s="80">
        <f t="shared" si="22"/>
        <v>0</v>
      </c>
      <c r="G92" s="80">
        <f t="shared" si="22"/>
        <v>0</v>
      </c>
      <c r="H92" s="80">
        <f>G98</f>
        <v>0</v>
      </c>
      <c r="I92" s="80">
        <f>H98</f>
        <v>0</v>
      </c>
      <c r="J92" s="80">
        <f t="shared" si="22"/>
        <v>0</v>
      </c>
      <c r="K92" s="80">
        <f t="shared" si="22"/>
        <v>0</v>
      </c>
      <c r="L92" s="80">
        <f t="shared" si="22"/>
        <v>0</v>
      </c>
      <c r="M92" s="80">
        <f>L98</f>
        <v>0</v>
      </c>
      <c r="N92" s="80">
        <f>M98</f>
        <v>0</v>
      </c>
      <c r="O92" s="80">
        <f>N98</f>
        <v>0</v>
      </c>
      <c r="P92" s="80">
        <f>O98</f>
        <v>0</v>
      </c>
    </row>
    <row r="93" spans="1:81">
      <c r="A93" s="81" t="s">
        <v>127</v>
      </c>
      <c r="B93" s="43"/>
      <c r="C93" s="43"/>
      <c r="D93" s="82">
        <v>0</v>
      </c>
      <c r="E93" s="82">
        <v>0</v>
      </c>
      <c r="F93" s="82">
        <v>0</v>
      </c>
      <c r="G93" s="82">
        <v>0</v>
      </c>
      <c r="H93" s="82">
        <v>0</v>
      </c>
      <c r="I93" s="82">
        <v>0</v>
      </c>
      <c r="J93" s="82">
        <v>0</v>
      </c>
      <c r="K93" s="82">
        <v>0</v>
      </c>
      <c r="L93" s="82">
        <v>0</v>
      </c>
      <c r="M93" s="82">
        <v>0</v>
      </c>
      <c r="N93" s="82">
        <v>0</v>
      </c>
      <c r="O93" s="82">
        <v>0</v>
      </c>
      <c r="P93" s="82">
        <v>0</v>
      </c>
    </row>
    <row r="94" spans="1:81">
      <c r="A94" s="81" t="s">
        <v>133</v>
      </c>
      <c r="B94" s="43"/>
      <c r="C94" s="43"/>
      <c r="D94" s="83">
        <f>$D$75*$D$80+YEARFRAC(D84,DATE(D1,12,31))*$D$79*($D$75-$D$93)</f>
        <v>0</v>
      </c>
      <c r="E94" s="83">
        <f>($D$75-SUM($D$93:D93)-E93/2)*$D$79/2+($D$75-SUM($D$93:E93))*$D$79/2</f>
        <v>0</v>
      </c>
      <c r="F94" s="83">
        <f>($D$75-SUM($D$93:E93)-F93/2)*$D$79/2+($D$75-SUM($D$93:F93))*$D$79/2</f>
        <v>0</v>
      </c>
      <c r="G94" s="83">
        <f>($D$75-SUM($D$93:F93)-G93/2)*$D$79/2+($D$75-SUM($D$93:G93))*$D$79/2</f>
        <v>0</v>
      </c>
      <c r="H94" s="83">
        <f>($D$75-SUM($D$93:G93)-H93/2)*$D$79/2+($D$75-SUM($D$93:H93))*$D$79/2</f>
        <v>0</v>
      </c>
      <c r="I94" s="83">
        <f>($D$75-SUM($D$93:H93)-I93/2)*$D$79/2+($D$75-SUM($D$93:I93))*$D$79/2</f>
        <v>0</v>
      </c>
      <c r="J94" s="83">
        <f>($D$75-SUM($D$93:I93)-J93/2)*$D$79/2+($D$75-SUM($D$93:J93))*$D$79/2</f>
        <v>0</v>
      </c>
      <c r="K94" s="83">
        <f>($D$75-SUM($D$93:J93)-K93/2)*$D$79/2+($D$75-SUM($D$93:K93))*$D$79/2</f>
        <v>0</v>
      </c>
      <c r="L94" s="83">
        <f>($D$75-SUM($D$93:K93)-L93/2)*$D$79/2+($D$75-SUM($D$93:L93))*$D$79/2</f>
        <v>0</v>
      </c>
      <c r="M94" s="83">
        <f>($D$75-SUM($D$93:L93)-M93/2)*$D$79/2+($D$75-SUM($D$93:M93))*$D$79/2</f>
        <v>0</v>
      </c>
      <c r="N94" s="83">
        <f>($D$75-SUM($D$93:M93)-N93/2)*$D$79/2+($D$75-SUM($D$93:N93))*$D$79/2</f>
        <v>0</v>
      </c>
      <c r="O94" s="83">
        <f>($D$75-SUM($D$93:N93)-O93/2)*$D$79/2+($D$75-SUM($D$93:O93))*$D$79/2</f>
        <v>0</v>
      </c>
      <c r="P94" s="83">
        <f>($D$75-SUM($D$93:O93)-P93/2)*$D$79/2+($D$75-SUM($D$93:P93))*$D$79/2</f>
        <v>0</v>
      </c>
    </row>
    <row r="95" spans="1:81" s="11" customFormat="1">
      <c r="A95" s="81" t="s">
        <v>132</v>
      </c>
      <c r="B95" s="43"/>
      <c r="C95" s="43"/>
      <c r="D95" s="83">
        <f>YEARFRAC(D84,DATE(D1,12,31))*D93*$D$78</f>
        <v>0</v>
      </c>
      <c r="E95" s="83">
        <f>((E92+E98)/2)*$D$78</f>
        <v>0</v>
      </c>
      <c r="F95" s="83">
        <f>((F92+F98)/2)*($D$76+$D$77)</f>
        <v>0</v>
      </c>
      <c r="G95" s="83">
        <f t="shared" ref="G95:L95" si="23">((G92+G98)/2)*$D$78</f>
        <v>0</v>
      </c>
      <c r="H95" s="83">
        <f t="shared" si="23"/>
        <v>0</v>
      </c>
      <c r="I95" s="83">
        <f t="shared" si="23"/>
        <v>0</v>
      </c>
      <c r="J95" s="83">
        <f t="shared" si="23"/>
        <v>0</v>
      </c>
      <c r="K95" s="83">
        <f t="shared" si="23"/>
        <v>0</v>
      </c>
      <c r="L95" s="83">
        <f t="shared" si="23"/>
        <v>0</v>
      </c>
      <c r="M95" s="83">
        <f>((M92+M98)/2)*$D$78</f>
        <v>0</v>
      </c>
      <c r="N95" s="83">
        <f>((N92+N98)/2)*$D$78</f>
        <v>0</v>
      </c>
      <c r="O95" s="83">
        <f>((O92+O98)/2)*$D$78</f>
        <v>0</v>
      </c>
      <c r="P95" s="83">
        <f>((P92+P98)/2)*$D$78</f>
        <v>0</v>
      </c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</row>
    <row r="96" spans="1:81">
      <c r="A96" s="78" t="s">
        <v>128</v>
      </c>
      <c r="B96" s="79"/>
      <c r="C96" s="79"/>
      <c r="D96" s="80">
        <f>($D$75/$D$87)*D91</f>
        <v>0</v>
      </c>
      <c r="E96" s="80">
        <f t="shared" ref="E96:P96" si="24">($D$75/$D$87)*E91</f>
        <v>0</v>
      </c>
      <c r="F96" s="80">
        <f t="shared" si="24"/>
        <v>0</v>
      </c>
      <c r="G96" s="80">
        <f t="shared" si="24"/>
        <v>0</v>
      </c>
      <c r="H96" s="80">
        <f t="shared" si="24"/>
        <v>0</v>
      </c>
      <c r="I96" s="80">
        <f t="shared" si="24"/>
        <v>0</v>
      </c>
      <c r="J96" s="80">
        <f t="shared" si="24"/>
        <v>0</v>
      </c>
      <c r="K96" s="80">
        <f t="shared" si="24"/>
        <v>0</v>
      </c>
      <c r="L96" s="80">
        <f t="shared" si="24"/>
        <v>0</v>
      </c>
      <c r="M96" s="80">
        <f t="shared" si="24"/>
        <v>0</v>
      </c>
      <c r="N96" s="80">
        <f t="shared" si="24"/>
        <v>0</v>
      </c>
      <c r="O96" s="80">
        <f t="shared" si="24"/>
        <v>0</v>
      </c>
      <c r="P96" s="80">
        <f t="shared" si="24"/>
        <v>0</v>
      </c>
    </row>
    <row r="97" spans="1:81">
      <c r="A97" s="84" t="s">
        <v>129</v>
      </c>
      <c r="B97" s="79"/>
      <c r="C97" s="79"/>
      <c r="D97" s="80">
        <f>SUM(D94:D96)</f>
        <v>0</v>
      </c>
      <c r="E97" s="80">
        <f t="shared" ref="E97:P97" si="25">SUM(E94:E96)</f>
        <v>0</v>
      </c>
      <c r="F97" s="80">
        <f t="shared" si="25"/>
        <v>0</v>
      </c>
      <c r="G97" s="80">
        <f t="shared" si="25"/>
        <v>0</v>
      </c>
      <c r="H97" s="80">
        <f t="shared" si="25"/>
        <v>0</v>
      </c>
      <c r="I97" s="80">
        <f t="shared" si="25"/>
        <v>0</v>
      </c>
      <c r="J97" s="80">
        <f t="shared" si="25"/>
        <v>0</v>
      </c>
      <c r="K97" s="80">
        <f t="shared" si="25"/>
        <v>0</v>
      </c>
      <c r="L97" s="80">
        <f t="shared" si="25"/>
        <v>0</v>
      </c>
      <c r="M97" s="80">
        <f t="shared" si="25"/>
        <v>0</v>
      </c>
      <c r="N97" s="80">
        <f t="shared" si="25"/>
        <v>0</v>
      </c>
      <c r="O97" s="80">
        <f t="shared" si="25"/>
        <v>0</v>
      </c>
      <c r="P97" s="80">
        <f t="shared" si="25"/>
        <v>0</v>
      </c>
    </row>
    <row r="98" spans="1:81" s="8" customFormat="1" ht="13.5" thickBot="1">
      <c r="A98" s="85" t="s">
        <v>13</v>
      </c>
      <c r="B98" s="47"/>
      <c r="C98" s="47"/>
      <c r="D98" s="86">
        <f>D92+D93-D96</f>
        <v>0</v>
      </c>
      <c r="E98" s="86">
        <f t="shared" ref="E98:L98" si="26">E92+E93-E96</f>
        <v>0</v>
      </c>
      <c r="F98" s="86">
        <f t="shared" si="26"/>
        <v>0</v>
      </c>
      <c r="G98" s="86">
        <f t="shared" si="26"/>
        <v>0</v>
      </c>
      <c r="H98" s="86">
        <f t="shared" si="26"/>
        <v>0</v>
      </c>
      <c r="I98" s="86">
        <f t="shared" si="26"/>
        <v>0</v>
      </c>
      <c r="J98" s="86">
        <f t="shared" si="26"/>
        <v>0</v>
      </c>
      <c r="K98" s="86">
        <f t="shared" si="26"/>
        <v>0</v>
      </c>
      <c r="L98" s="86">
        <f t="shared" si="26"/>
        <v>0</v>
      </c>
      <c r="M98" s="86">
        <f>M92+M93-M96</f>
        <v>0</v>
      </c>
      <c r="N98" s="86">
        <f>N92+N93-N96</f>
        <v>0</v>
      </c>
      <c r="O98" s="86">
        <f>O92+O93-O96</f>
        <v>0</v>
      </c>
      <c r="P98" s="86">
        <f>P92+P93-P96</f>
        <v>0</v>
      </c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</row>
    <row r="99" spans="1:81" ht="13.5" thickBot="1">
      <c r="A99" s="87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</row>
    <row r="100" spans="1:81" ht="14.25" thickTop="1" thickBot="1">
      <c r="A100" s="48" t="s">
        <v>1</v>
      </c>
      <c r="B100" s="49"/>
      <c r="C100" s="49"/>
      <c r="D100" s="49">
        <f>D1</f>
        <v>2011</v>
      </c>
      <c r="E100" s="49">
        <f>D100+1</f>
        <v>2012</v>
      </c>
      <c r="F100" s="49">
        <f t="shared" ref="F100:L100" si="27">E100+1</f>
        <v>2013</v>
      </c>
      <c r="G100" s="49">
        <f t="shared" si="27"/>
        <v>2014</v>
      </c>
      <c r="H100" s="49">
        <f>G100+1</f>
        <v>2015</v>
      </c>
      <c r="I100" s="49">
        <f>H100+1</f>
        <v>2016</v>
      </c>
      <c r="J100" s="49">
        <f t="shared" si="27"/>
        <v>2017</v>
      </c>
      <c r="K100" s="49">
        <f t="shared" si="27"/>
        <v>2018</v>
      </c>
      <c r="L100" s="18">
        <f t="shared" si="27"/>
        <v>2019</v>
      </c>
      <c r="M100" s="18">
        <f>L100+1</f>
        <v>2020</v>
      </c>
      <c r="N100" s="18">
        <f>M100+1</f>
        <v>2021</v>
      </c>
      <c r="O100" s="18">
        <f>N100+1</f>
        <v>2022</v>
      </c>
      <c r="P100" s="18">
        <f>O100+1</f>
        <v>2023</v>
      </c>
    </row>
    <row r="101" spans="1:81">
      <c r="A101" s="88" t="s">
        <v>14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20"/>
      <c r="M101" s="20"/>
      <c r="N101" s="20"/>
      <c r="O101" s="20"/>
      <c r="P101" s="20"/>
    </row>
    <row r="102" spans="1:81">
      <c r="A102" s="8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20"/>
      <c r="M102" s="20"/>
      <c r="N102" s="20"/>
      <c r="O102" s="20"/>
      <c r="P102" s="20"/>
    </row>
    <row r="103" spans="1:81">
      <c r="A103" s="89" t="s">
        <v>119</v>
      </c>
      <c r="B103" s="79"/>
      <c r="C103" s="79"/>
      <c r="D103" s="82">
        <v>0</v>
      </c>
      <c r="E103" s="80">
        <f t="shared" ref="E103:L103" si="28">D105</f>
        <v>0</v>
      </c>
      <c r="F103" s="80">
        <f t="shared" si="28"/>
        <v>0</v>
      </c>
      <c r="G103" s="80">
        <f t="shared" si="28"/>
        <v>0</v>
      </c>
      <c r="H103" s="80">
        <f>G105</f>
        <v>0</v>
      </c>
      <c r="I103" s="80">
        <f>H105</f>
        <v>0</v>
      </c>
      <c r="J103" s="80">
        <f t="shared" si="28"/>
        <v>0</v>
      </c>
      <c r="K103" s="80">
        <f t="shared" si="28"/>
        <v>0</v>
      </c>
      <c r="L103" s="80">
        <f t="shared" si="28"/>
        <v>0</v>
      </c>
      <c r="M103" s="80">
        <f>L105</f>
        <v>0</v>
      </c>
      <c r="N103" s="80">
        <f>M105</f>
        <v>0</v>
      </c>
      <c r="O103" s="80">
        <f>N105</f>
        <v>0</v>
      </c>
      <c r="P103" s="80">
        <f>O105</f>
        <v>0</v>
      </c>
    </row>
    <row r="104" spans="1:81">
      <c r="A104" s="53" t="s">
        <v>15</v>
      </c>
      <c r="B104" s="43"/>
      <c r="C104" s="43"/>
      <c r="D104" s="90">
        <v>0</v>
      </c>
      <c r="E104" s="90"/>
      <c r="F104" s="90"/>
      <c r="G104" s="90"/>
      <c r="H104" s="90"/>
      <c r="I104" s="90"/>
      <c r="J104" s="90"/>
      <c r="K104" s="90"/>
      <c r="L104" s="26"/>
      <c r="M104" s="26"/>
      <c r="N104" s="26"/>
      <c r="O104" s="26"/>
      <c r="P104" s="26"/>
    </row>
    <row r="105" spans="1:81" s="11" customFormat="1">
      <c r="A105" s="89" t="s">
        <v>16</v>
      </c>
      <c r="B105" s="79"/>
      <c r="C105" s="79"/>
      <c r="D105" s="80">
        <f>D103+D104</f>
        <v>0</v>
      </c>
      <c r="E105" s="80">
        <f t="shared" ref="E105:L105" si="29">E103+E104</f>
        <v>0</v>
      </c>
      <c r="F105" s="80">
        <f t="shared" si="29"/>
        <v>0</v>
      </c>
      <c r="G105" s="80">
        <f t="shared" si="29"/>
        <v>0</v>
      </c>
      <c r="H105" s="80">
        <f t="shared" si="29"/>
        <v>0</v>
      </c>
      <c r="I105" s="80">
        <f t="shared" si="29"/>
        <v>0</v>
      </c>
      <c r="J105" s="80">
        <f t="shared" si="29"/>
        <v>0</v>
      </c>
      <c r="K105" s="80">
        <f t="shared" si="29"/>
        <v>0</v>
      </c>
      <c r="L105" s="80">
        <f t="shared" si="29"/>
        <v>0</v>
      </c>
      <c r="M105" s="80">
        <f>M103+M104</f>
        <v>0</v>
      </c>
      <c r="N105" s="80">
        <f>N103+N104</f>
        <v>0</v>
      </c>
      <c r="O105" s="80">
        <f>O103+O104</f>
        <v>0</v>
      </c>
      <c r="P105" s="80">
        <f>P103+P104</f>
        <v>0</v>
      </c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</row>
    <row r="106" spans="1:81">
      <c r="A106" s="8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20"/>
      <c r="M106" s="20"/>
      <c r="N106" s="20"/>
      <c r="O106" s="20"/>
      <c r="P106" s="20"/>
    </row>
    <row r="107" spans="1:81">
      <c r="A107" s="89" t="s">
        <v>17</v>
      </c>
      <c r="B107" s="79"/>
      <c r="C107" s="79"/>
      <c r="D107" s="79">
        <v>0</v>
      </c>
      <c r="E107" s="91">
        <f t="shared" ref="E107:L107" si="30">D111</f>
        <v>0</v>
      </c>
      <c r="F107" s="91">
        <f t="shared" si="30"/>
        <v>0</v>
      </c>
      <c r="G107" s="91">
        <f t="shared" si="30"/>
        <v>0</v>
      </c>
      <c r="H107" s="91">
        <f>G111</f>
        <v>0</v>
      </c>
      <c r="I107" s="91">
        <f>H111</f>
        <v>0</v>
      </c>
      <c r="J107" s="91">
        <f t="shared" si="30"/>
        <v>0</v>
      </c>
      <c r="K107" s="91">
        <f t="shared" si="30"/>
        <v>0</v>
      </c>
      <c r="L107" s="91">
        <f t="shared" si="30"/>
        <v>0</v>
      </c>
      <c r="M107" s="91">
        <f>L111</f>
        <v>0</v>
      </c>
      <c r="N107" s="91">
        <f>M111</f>
        <v>0</v>
      </c>
      <c r="O107" s="91">
        <f>N111</f>
        <v>0</v>
      </c>
      <c r="P107" s="91">
        <f>O111</f>
        <v>0</v>
      </c>
    </row>
    <row r="108" spans="1:81">
      <c r="A108" s="89" t="s">
        <v>18</v>
      </c>
      <c r="B108" s="79"/>
      <c r="C108" s="79"/>
      <c r="D108" s="91">
        <f>Income!D34</f>
        <v>0</v>
      </c>
      <c r="E108" s="91">
        <f>Income!E34</f>
        <v>0</v>
      </c>
      <c r="F108" s="91">
        <f>Income!F34</f>
        <v>0</v>
      </c>
      <c r="G108" s="91">
        <f>Income!G34</f>
        <v>0</v>
      </c>
      <c r="H108" s="91">
        <f>Income!H34</f>
        <v>0</v>
      </c>
      <c r="I108" s="91">
        <f>Income!I34</f>
        <v>0</v>
      </c>
      <c r="J108" s="91">
        <f>Income!J34</f>
        <v>0</v>
      </c>
      <c r="K108" s="91">
        <f>Income!K34</f>
        <v>0</v>
      </c>
      <c r="L108" s="91">
        <f>Income!L34</f>
        <v>0</v>
      </c>
      <c r="M108" s="91">
        <f>Income!M34</f>
        <v>0</v>
      </c>
      <c r="N108" s="91">
        <f>Income!N34</f>
        <v>0</v>
      </c>
      <c r="O108" s="91">
        <f>Income!O34</f>
        <v>0</v>
      </c>
      <c r="P108" s="91">
        <f>Income!P34</f>
        <v>0</v>
      </c>
    </row>
    <row r="109" spans="1:81">
      <c r="A109" s="53" t="s">
        <v>117</v>
      </c>
      <c r="B109" s="43"/>
      <c r="C109" s="43"/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58">
        <v>0</v>
      </c>
      <c r="M109" s="58">
        <v>0</v>
      </c>
      <c r="N109" s="58">
        <v>0</v>
      </c>
      <c r="O109" s="58">
        <v>0</v>
      </c>
      <c r="P109" s="58">
        <v>0</v>
      </c>
    </row>
    <row r="110" spans="1:81">
      <c r="A110" s="89" t="s">
        <v>19</v>
      </c>
      <c r="B110" s="79"/>
      <c r="C110" s="79"/>
      <c r="D110" s="74">
        <f t="shared" ref="D110:N110" si="31">IF(D108&gt;0,D108*D109,0)</f>
        <v>0</v>
      </c>
      <c r="E110" s="74">
        <f t="shared" si="31"/>
        <v>0</v>
      </c>
      <c r="F110" s="74">
        <f t="shared" si="31"/>
        <v>0</v>
      </c>
      <c r="G110" s="74">
        <f t="shared" si="31"/>
        <v>0</v>
      </c>
      <c r="H110" s="74">
        <f t="shared" si="31"/>
        <v>0</v>
      </c>
      <c r="I110" s="74">
        <f t="shared" si="31"/>
        <v>0</v>
      </c>
      <c r="J110" s="74">
        <f t="shared" si="31"/>
        <v>0</v>
      </c>
      <c r="K110" s="74">
        <f t="shared" si="31"/>
        <v>0</v>
      </c>
      <c r="L110" s="74">
        <f t="shared" si="31"/>
        <v>0</v>
      </c>
      <c r="M110" s="74">
        <f t="shared" si="31"/>
        <v>0</v>
      </c>
      <c r="N110" s="74">
        <f t="shared" si="31"/>
        <v>0</v>
      </c>
      <c r="O110" s="74">
        <f>IF(O108&gt;0,O108*O109,0)</f>
        <v>0</v>
      </c>
      <c r="P110" s="74">
        <f>IF(P108&gt;0,P108*P109,0)</f>
        <v>0</v>
      </c>
    </row>
    <row r="111" spans="1:81" ht="13.5" thickBot="1">
      <c r="A111" s="85" t="s">
        <v>118</v>
      </c>
      <c r="B111" s="47"/>
      <c r="C111" s="47"/>
      <c r="D111" s="92">
        <f>D107+D108-D110</f>
        <v>0</v>
      </c>
      <c r="E111" s="92">
        <f t="shared" ref="E111:L111" si="32">E107+E108-E110</f>
        <v>0</v>
      </c>
      <c r="F111" s="92">
        <f t="shared" si="32"/>
        <v>0</v>
      </c>
      <c r="G111" s="92">
        <f t="shared" si="32"/>
        <v>0</v>
      </c>
      <c r="H111" s="92">
        <f t="shared" si="32"/>
        <v>0</v>
      </c>
      <c r="I111" s="92">
        <f t="shared" si="32"/>
        <v>0</v>
      </c>
      <c r="J111" s="92">
        <f t="shared" si="32"/>
        <v>0</v>
      </c>
      <c r="K111" s="92">
        <f t="shared" si="32"/>
        <v>0</v>
      </c>
      <c r="L111" s="92">
        <f t="shared" si="32"/>
        <v>0</v>
      </c>
      <c r="M111" s="92">
        <f>M107+M108-M110</f>
        <v>0</v>
      </c>
      <c r="N111" s="92">
        <f>N107+N108-N110</f>
        <v>0</v>
      </c>
      <c r="O111" s="92">
        <f>O107+O108-O110</f>
        <v>0</v>
      </c>
      <c r="P111" s="92">
        <f>P107+P108-P110</f>
        <v>0</v>
      </c>
    </row>
    <row r="112" spans="1:81">
      <c r="A112" s="87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</row>
    <row r="113" spans="1:16">
      <c r="A113" s="93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1:16" ht="15.75">
      <c r="A114" s="36" t="s">
        <v>124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1:16">
      <c r="A115" s="94" t="s">
        <v>21</v>
      </c>
      <c r="B115" s="20"/>
      <c r="C115" s="20"/>
      <c r="D115" s="95">
        <v>0</v>
      </c>
      <c r="E115" s="95">
        <v>0</v>
      </c>
      <c r="F115" s="95">
        <v>0</v>
      </c>
      <c r="G115" s="95">
        <v>0</v>
      </c>
      <c r="H115" s="95">
        <v>0</v>
      </c>
      <c r="I115" s="95">
        <v>0</v>
      </c>
      <c r="J115" s="95">
        <v>0</v>
      </c>
      <c r="K115" s="95">
        <v>0</v>
      </c>
      <c r="L115" s="95">
        <v>0</v>
      </c>
      <c r="M115" s="95">
        <v>0</v>
      </c>
      <c r="N115" s="95">
        <v>0</v>
      </c>
      <c r="O115" s="95">
        <v>0</v>
      </c>
      <c r="P115" s="95">
        <v>0</v>
      </c>
    </row>
    <row r="116" spans="1:16" ht="13.5" thickBot="1">
      <c r="A116" s="96"/>
      <c r="B116" s="97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1:16" ht="14.25" thickTop="1" thickBot="1">
      <c r="A117" s="17" t="s">
        <v>1</v>
      </c>
      <c r="B117" s="18"/>
      <c r="C117" s="18"/>
      <c r="D117" s="18">
        <f>D1</f>
        <v>2011</v>
      </c>
      <c r="E117" s="18">
        <f>D117+1</f>
        <v>2012</v>
      </c>
      <c r="F117" s="18">
        <f t="shared" ref="F117:L117" si="33">E117+1</f>
        <v>2013</v>
      </c>
      <c r="G117" s="18">
        <f t="shared" si="33"/>
        <v>2014</v>
      </c>
      <c r="H117" s="18">
        <f>G117+1</f>
        <v>2015</v>
      </c>
      <c r="I117" s="18">
        <f>H117+1</f>
        <v>2016</v>
      </c>
      <c r="J117" s="18">
        <f t="shared" si="33"/>
        <v>2017</v>
      </c>
      <c r="K117" s="18">
        <f t="shared" si="33"/>
        <v>2018</v>
      </c>
      <c r="L117" s="18">
        <f t="shared" si="33"/>
        <v>2019</v>
      </c>
      <c r="M117" s="18">
        <f>L117+1</f>
        <v>2020</v>
      </c>
      <c r="N117" s="18">
        <f>M117+1</f>
        <v>2021</v>
      </c>
      <c r="O117" s="18">
        <f>N117+1</f>
        <v>2022</v>
      </c>
      <c r="P117" s="18">
        <f>O117+1</f>
        <v>2023</v>
      </c>
    </row>
    <row r="118" spans="1:16">
      <c r="A118" s="96"/>
      <c r="B118" s="97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1:16" ht="15">
      <c r="A119" s="98" t="s">
        <v>22</v>
      </c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1:16">
      <c r="A120" s="23" t="s">
        <v>23</v>
      </c>
      <c r="B120" s="20"/>
      <c r="C120" s="20"/>
      <c r="D120" s="26">
        <v>2012</v>
      </c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1:16">
      <c r="A121" s="99" t="s">
        <v>0</v>
      </c>
      <c r="B121" s="20" t="s">
        <v>24</v>
      </c>
      <c r="C121" s="20"/>
      <c r="D121" s="20" t="s">
        <v>0</v>
      </c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1:16">
      <c r="A122" s="100" t="str">
        <f t="shared" ref="A122:A131" si="34">A59</f>
        <v>Expense Line Item #1</v>
      </c>
      <c r="B122" s="26">
        <v>0</v>
      </c>
      <c r="C122" s="20"/>
      <c r="D122" s="101">
        <f>IF(AND(D1&gt;=$D$120,(D1-$D$120)&lt;$B$122),SUM(C$59:$D59)/$B$122,0)</f>
        <v>0</v>
      </c>
      <c r="E122" s="101">
        <f>IF(AND(E1&gt;=$D$120,(E1-$D$120)&lt;$B$122),SUM($D$59:D59)/$B$122,0)</f>
        <v>0</v>
      </c>
      <c r="F122" s="101">
        <f>IF(AND(F1&gt;=$D$120,(F1-$D$120)&lt;$B$122),SUM($D$59:E59)/$B$122,0)</f>
        <v>0</v>
      </c>
      <c r="G122" s="101">
        <f>IF(AND(G1&gt;=$D$120,(G1-$D$120)&lt;$B$122),SUM($D$59:F59)/$B$122,0)</f>
        <v>0</v>
      </c>
      <c r="H122" s="101">
        <f>IF(AND(H1&gt;=$D$120,(H1-$D$120)&lt;$B$122),SUM($D$59:G59)/$B$122,0)</f>
        <v>0</v>
      </c>
      <c r="I122" s="101">
        <f>IF(AND(I1&gt;=$D$120,(I1-$D$120)&lt;$B$122),SUM($D$59:H59)/$B$122,0)</f>
        <v>0</v>
      </c>
      <c r="J122" s="101">
        <f>IF(AND(J1&gt;=$D$120,(J1-$D$120)&lt;$B$122),SUM($D$59:I59)/$B$122,0)</f>
        <v>0</v>
      </c>
      <c r="K122" s="101">
        <f>IF(AND(K1&gt;=$D$120,(K1-$D$120)&lt;$B$122),SUM($D$59:J59)/$B$122,0)</f>
        <v>0</v>
      </c>
      <c r="L122" s="101">
        <f>IF(AND(L1&gt;=$D$120,(L1-$D$120)&lt;$B$122),SUM($D$59:K59)/$B$122,0)</f>
        <v>0</v>
      </c>
      <c r="M122" s="101">
        <f>IF(AND(M1&gt;=$D$120,(M1-$D$120)&lt;$B$122),SUM($D$59:L59)/$B$122,0)</f>
        <v>0</v>
      </c>
      <c r="N122" s="101">
        <f>IF(AND(N1&gt;=$D$120,(N1-$D$120)&lt;$B$122),SUM($D$59:M59)/$B$122,0)</f>
        <v>0</v>
      </c>
      <c r="O122" s="101">
        <f>IF(AND(O1&gt;=$D$120,(O1-$D$120)&lt;$B$122),SUM($D$59:N59)/$B$122,0)</f>
        <v>0</v>
      </c>
      <c r="P122" s="101">
        <f>IF(AND(P1&gt;=$D$120,(P1-$D$120)&lt;$B$122),SUM($D$59:O59)/$B$122,0)</f>
        <v>0</v>
      </c>
    </row>
    <row r="123" spans="1:16">
      <c r="A123" s="100" t="str">
        <f t="shared" si="34"/>
        <v>Expense Line Item #2</v>
      </c>
      <c r="B123" s="26">
        <v>0</v>
      </c>
      <c r="C123" s="20"/>
      <c r="D123" s="101">
        <f>IF(AND(D1&gt;=$D$120,(D1-$D$120)&lt;$B$123),SUM(C$60:$D60)/$B$123,0)</f>
        <v>0</v>
      </c>
      <c r="E123" s="101">
        <f>IF(AND(E1&gt;=$D$120,(E1-$D$120)&lt;$B$123),SUM($D$60:D60)/$B$123,0)</f>
        <v>0</v>
      </c>
      <c r="F123" s="101">
        <f>IF(AND(F1&gt;=$D$120,(F1-$D$120)&lt;$B$123),SUM($D$60:E60)/$B$123,0)</f>
        <v>0</v>
      </c>
      <c r="G123" s="101">
        <f>IF(AND(G1&gt;=$D$120,(G1-$D$120)&lt;$B$123),SUM($D$60:F60)/$B$123,0)</f>
        <v>0</v>
      </c>
      <c r="H123" s="101">
        <f>IF(AND(H1&gt;=$D$120,(H1-$D$120)&lt;$B$123),SUM($D$60:G60)/$B$123,0)</f>
        <v>0</v>
      </c>
      <c r="I123" s="101">
        <f>IF(AND(I1&gt;=$D$120,(I1-$D$120)&lt;$B$123),SUM($D$60:H60)/$B$123,0)</f>
        <v>0</v>
      </c>
      <c r="J123" s="101">
        <f>IF(AND(J1&gt;=$D$120,(J1-$D$120)&lt;$B$123),SUM($D$60:I60)/$B$123,0)</f>
        <v>0</v>
      </c>
      <c r="K123" s="101">
        <f>IF(AND(K1&gt;=$D$120,(K1-$D$120)&lt;$B$123),SUM($D$60:J60)/$B$123,0)</f>
        <v>0</v>
      </c>
      <c r="L123" s="101">
        <f>IF(AND(L1&gt;=$D$120,(L1-$D$120)&lt;$B$123),SUM($D$60:K60)/$B$123,0)</f>
        <v>0</v>
      </c>
      <c r="M123" s="101">
        <f>IF(AND(M1&gt;=$D$120,(M1-$D$120)&lt;$B$123),SUM($D$60:L60)/$B$123,0)</f>
        <v>0</v>
      </c>
      <c r="N123" s="101">
        <f>IF(AND(N1&gt;=$D$120,(N1-$D$120)&lt;$B$123),SUM($D$60:M60)/$B$123,0)</f>
        <v>0</v>
      </c>
      <c r="O123" s="101">
        <f>IF(AND(O1&gt;=$D$120,(O1-$D$120)&lt;$B$123),SUM($D$60:N60)/$B$123,0)</f>
        <v>0</v>
      </c>
      <c r="P123" s="101">
        <f>IF(AND(P1&gt;=$D$120,(P1-$D$120)&lt;$B$123),SUM($D$60:O60)/$B$123,0)</f>
        <v>0</v>
      </c>
    </row>
    <row r="124" spans="1:16">
      <c r="A124" s="100" t="str">
        <f t="shared" si="34"/>
        <v>Expense Line Item #3</v>
      </c>
      <c r="B124" s="26">
        <v>0</v>
      </c>
      <c r="C124" s="20"/>
      <c r="D124" s="101">
        <f>IF(AND(D1&gt;=$D$120,(D1-$D$120)&lt;$B$124),SUM(C$61:$D61)/$B$124,0)</f>
        <v>0</v>
      </c>
      <c r="E124" s="101">
        <f>IF(AND(E1&gt;=$D$120,(E1-$D$120)&lt;$B$124),SUM($D$61:D61)/$B$124,0)</f>
        <v>0</v>
      </c>
      <c r="F124" s="101">
        <f>IF(AND(F1&gt;=$D$120,(F1-$D$120)&lt;$B$124),SUM($D$61:E61)/$B$124,0)</f>
        <v>0</v>
      </c>
      <c r="G124" s="101">
        <f>IF(AND(G1&gt;=$D$120,(G1-$D$120)&lt;$B$124),SUM($D$61:F61)/$B$124,0)</f>
        <v>0</v>
      </c>
      <c r="H124" s="101">
        <f>IF(AND(H1&gt;=$D$120,(H1-$D$120)&lt;$B$124),SUM($D$61:G61)/$B$124,0)</f>
        <v>0</v>
      </c>
      <c r="I124" s="101">
        <f>IF(AND(I1&gt;=$D$120,(I1-$D$120)&lt;$B$124),SUM($D$61:H61)/$B$124,0)</f>
        <v>0</v>
      </c>
      <c r="J124" s="101">
        <f>IF(AND(J1&gt;=$D$120,(J1-$D$120)&lt;$B$124),SUM($D$61:I61)/$B$124,0)</f>
        <v>0</v>
      </c>
      <c r="K124" s="101">
        <f>IF(AND(K1&gt;=$D$120,(K1-$D$120)&lt;$B$124),SUM($D$61:J61)/$B$124,0)</f>
        <v>0</v>
      </c>
      <c r="L124" s="101">
        <f>IF(AND(L1&gt;=$D$120,(L1-$D$120)&lt;$B$124),SUM($D$61:K61)/$B$124,0)</f>
        <v>0</v>
      </c>
      <c r="M124" s="101">
        <f>IF(AND(M1&gt;=$D$120,(M1-$D$120)&lt;$B$124),SUM($D$61:L61)/$B$124,0)</f>
        <v>0</v>
      </c>
      <c r="N124" s="101">
        <f>IF(AND(N1&gt;=$D$120,(N1-$D$120)&lt;$B$124),SUM($D$61:M61)/$B$124,0)</f>
        <v>0</v>
      </c>
      <c r="O124" s="101">
        <f>IF(AND(O1&gt;=$D$120,(O1-$D$120)&lt;$B$124),SUM($D$61:N61)/$B$124,0)</f>
        <v>0</v>
      </c>
      <c r="P124" s="101">
        <f>IF(AND(P1&gt;=$D$120,(P1-$D$120)&lt;$B$124),SUM($D$61:O61)/$B$124,0)</f>
        <v>0</v>
      </c>
    </row>
    <row r="125" spans="1:16">
      <c r="A125" s="100" t="str">
        <f t="shared" si="34"/>
        <v>Expense Line Item #4</v>
      </c>
      <c r="B125" s="26">
        <v>0</v>
      </c>
      <c r="C125" s="20"/>
      <c r="D125" s="101">
        <f>IF(AND(D1&gt;=$D$120,(D1-$D$120)&lt;$B$125),SUM(C$62:$D62)/$B$125,0)</f>
        <v>0</v>
      </c>
      <c r="E125" s="101">
        <f>IF(AND(E1&gt;=$D$120,(E1-$D$120)&lt;$B$125),SUM($D$62:D62)/$B$125,0)</f>
        <v>0</v>
      </c>
      <c r="F125" s="101">
        <f>IF(AND(F1&gt;=$D$120,(F1-$D$120)&lt;$B$125),SUM($D$62:E62)/$B$125,0)</f>
        <v>0</v>
      </c>
      <c r="G125" s="101">
        <f>IF(AND(G1&gt;=$D$120,(G1-$D$120)&lt;$B$125),SUM($D$62:F62)/$B$125,0)</f>
        <v>0</v>
      </c>
      <c r="H125" s="101">
        <f>IF(AND(H1&gt;=$D$120,(H1-$D$120)&lt;$B$125),SUM($D$62:G62)/$B$125,0)</f>
        <v>0</v>
      </c>
      <c r="I125" s="101">
        <f>IF(AND(I1&gt;=$D$120,(I1-$D$120)&lt;$B$125),SUM($D$62:H62)/$B$125,0)</f>
        <v>0</v>
      </c>
      <c r="J125" s="101">
        <f>IF(AND(J1&gt;=$D$120,(J1-$D$120)&lt;$B$125),SUM($D$62:I62)/$B$125,0)</f>
        <v>0</v>
      </c>
      <c r="K125" s="101">
        <f>IF(AND(K1&gt;=$D$120,(K1-$D$120)&lt;$B$125),SUM($D$62:J62)/$B$125,0)</f>
        <v>0</v>
      </c>
      <c r="L125" s="101">
        <f>IF(AND(L1&gt;=$D$120,(L1-$D$120)&lt;$B$125),SUM($D$62:K62)/$B$125,0)</f>
        <v>0</v>
      </c>
      <c r="M125" s="101">
        <f>IF(AND(M1&gt;=$D$120,(M1-$D$120)&lt;$B$125),SUM($D$62:L62)/$B$125,0)</f>
        <v>0</v>
      </c>
      <c r="N125" s="101">
        <f>IF(AND(N1&gt;=$D$120,(N1-$D$120)&lt;$B$125),SUM($D$62:M62)/$B$125,0)</f>
        <v>0</v>
      </c>
      <c r="O125" s="101">
        <f>IF(AND(O1&gt;=$D$120,(O1-$D$120)&lt;$B$125),SUM($D$62:N62)/$B$125,0)</f>
        <v>0</v>
      </c>
      <c r="P125" s="101">
        <f>IF(AND(P1&gt;=$D$120,(P1-$D$120)&lt;$B$125),SUM($D$62:O62)/$B$125,0)</f>
        <v>0</v>
      </c>
    </row>
    <row r="126" spans="1:16">
      <c r="A126" s="100" t="str">
        <f t="shared" si="34"/>
        <v>Expense Line Item #5</v>
      </c>
      <c r="B126" s="26">
        <v>0</v>
      </c>
      <c r="C126" s="20"/>
      <c r="D126" s="101">
        <f>IF(AND(D1&gt;=$D$120,(D1-$D$120)&lt;$B$126),SUM(C$63:$D63)/$B$126,0)</f>
        <v>0</v>
      </c>
      <c r="E126" s="101">
        <f>IF(AND(E1&gt;=$D$120,(E1-$D$120)&lt;$B$126),SUM($D$63:D63)/$B$126,0)</f>
        <v>0</v>
      </c>
      <c r="F126" s="101">
        <f>IF(AND(F1&gt;=$D$120,(F1-$D$120)&lt;$B$126),SUM($D$63:E63)/$B$126,0)</f>
        <v>0</v>
      </c>
      <c r="G126" s="101">
        <f>IF(AND(G1&gt;=$D$120,(G1-$D$120)&lt;$B$126),SUM($D$63:F63)/$B$126,0)</f>
        <v>0</v>
      </c>
      <c r="H126" s="101">
        <f>IF(AND(H1&gt;=$D$120,(H1-$D$120)&lt;$B$126),SUM($D$63:G63)/$B$126,0)</f>
        <v>0</v>
      </c>
      <c r="I126" s="101">
        <f>IF(AND(I1&gt;=$D$120,(I1-$D$120)&lt;$B$126),SUM($D$63:H63)/$B$126,0)</f>
        <v>0</v>
      </c>
      <c r="J126" s="101">
        <f>IF(AND(J1&gt;=$D$120,(J1-$D$120)&lt;$B$126),SUM($D$63:I63)/$B$126,0)</f>
        <v>0</v>
      </c>
      <c r="K126" s="101">
        <f>IF(AND(K1&gt;=$D$120,(K1-$D$120)&lt;$B$126),SUM($D$63:J63)/$B$126,0)</f>
        <v>0</v>
      </c>
      <c r="L126" s="101">
        <f>IF(AND(L1&gt;=$D$120,(L1-$D$120)&lt;$B$126),SUM($D$63:K63)/$B$126,0)</f>
        <v>0</v>
      </c>
      <c r="M126" s="101">
        <f>IF(AND(M1&gt;=$D$120,(M1-$D$120)&lt;$B$126),SUM($D$63:L63)/$B$126,0)</f>
        <v>0</v>
      </c>
      <c r="N126" s="101">
        <f>IF(AND(N1&gt;=$D$120,(N1-$D$120)&lt;$B$126),SUM($D$63:M63)/$B$126,0)</f>
        <v>0</v>
      </c>
      <c r="O126" s="101">
        <f>IF(AND(O1&gt;=$D$120,(O1-$D$120)&lt;$B$126),SUM($D$63:N63)/$B$126,0)</f>
        <v>0</v>
      </c>
      <c r="P126" s="101">
        <f>IF(AND(P1&gt;=$D$120,(P1-$D$120)&lt;$B$126),SUM($D$63:O63)/$B$126,0)</f>
        <v>0</v>
      </c>
    </row>
    <row r="127" spans="1:16">
      <c r="A127" s="100" t="str">
        <f t="shared" si="34"/>
        <v>Expense Line Item #6</v>
      </c>
      <c r="B127" s="26">
        <v>0</v>
      </c>
      <c r="C127" s="20"/>
      <c r="D127" s="101">
        <f>IF(AND(D1&gt;=$D$120,(D1-$D$120)&lt;$B$127),SUM(C$64:$D64)/$B$127,0)</f>
        <v>0</v>
      </c>
      <c r="E127" s="101">
        <f>IF(AND(E1&gt;=$D$120,(E1-$D$120)&lt;$B$127),SUM($D$64:D64)/$B$127,0)</f>
        <v>0</v>
      </c>
      <c r="F127" s="101">
        <f>IF(AND(F1&gt;=$D$120,(F1-$D$120)&lt;$B$127),SUM($D$64:E64)/$B$127,0)</f>
        <v>0</v>
      </c>
      <c r="G127" s="101">
        <f>IF(AND(G1&gt;=$D$120,(G1-$D$120)&lt;$B$127),SUM($D$64:F64)/$B$127,0)</f>
        <v>0</v>
      </c>
      <c r="H127" s="101">
        <f>IF(AND(H1&gt;=$D$120,(H1-$D$120)&lt;$B$127),SUM($D$64:G64)/$B$127,0)</f>
        <v>0</v>
      </c>
      <c r="I127" s="101">
        <f>IF(AND(I1&gt;=$D$120,(I1-$D$120)&lt;$B$127),SUM($D$64:H64)/$B$127,0)</f>
        <v>0</v>
      </c>
      <c r="J127" s="101">
        <f>IF(AND(J1&gt;=$D$120,(J1-$D$120)&lt;$B$127),SUM($D$64:I64)/$B$127,0)</f>
        <v>0</v>
      </c>
      <c r="K127" s="101">
        <f>IF(AND(K1&gt;=$D$120,(K1-$D$120)&lt;$B$127),SUM($D$64:J64)/$B$127,0)</f>
        <v>0</v>
      </c>
      <c r="L127" s="101">
        <f>IF(AND(L1&gt;=$D$120,(L1-$D$120)&lt;$B$127),SUM($D$64:K64)/$B$127,0)</f>
        <v>0</v>
      </c>
      <c r="M127" s="101">
        <f>IF(AND(M1&gt;=$D$120,(M1-$D$120)&lt;$B$127),SUM($D$64:L64)/$B$127,0)</f>
        <v>0</v>
      </c>
      <c r="N127" s="101">
        <f>IF(AND(N1&gt;=$D$120,(N1-$D$120)&lt;$B$127),SUM($D$64:M64)/$B$127,0)</f>
        <v>0</v>
      </c>
      <c r="O127" s="101">
        <f>IF(AND(O1&gt;=$D$120,(O1-$D$120)&lt;$B$127),SUM($D$64:N64)/$B$127,0)</f>
        <v>0</v>
      </c>
      <c r="P127" s="101">
        <f>IF(AND(P1&gt;=$D$120,(P1-$D$120)&lt;$B$127),SUM($D$64:O64)/$B$127,0)</f>
        <v>0</v>
      </c>
    </row>
    <row r="128" spans="1:16" s="12" customFormat="1">
      <c r="A128" s="100" t="str">
        <f t="shared" si="34"/>
        <v>Expense Line Item #7</v>
      </c>
      <c r="B128" s="26">
        <v>0</v>
      </c>
      <c r="C128" s="20"/>
      <c r="D128" s="101">
        <f>IF(AND(D1&gt;=$D$120,(D1-$D$120)&lt;$B$128),SUM(C$65:$D65)/$B$128,0)</f>
        <v>0</v>
      </c>
      <c r="E128" s="101">
        <f>IF(AND(E1&gt;=$D$120,(E1-$D$120)&lt;$B$128),SUM($D$65:D65)/$B$128,0)</f>
        <v>0</v>
      </c>
      <c r="F128" s="101">
        <f>IF(AND(F1&gt;=$D$120,(F1-$D$120)&lt;$B$128),SUM($D$65:E65)/$B$128,0)</f>
        <v>0</v>
      </c>
      <c r="G128" s="101">
        <f>IF(AND(G1&gt;=$D$120,(G1-$D$120)&lt;$B$128),SUM($D$65:F65)/$B$128,0)</f>
        <v>0</v>
      </c>
      <c r="H128" s="101">
        <f>IF(AND(H1&gt;=$D$120,(H1-$D$120)&lt;$B$128),SUM($D$65:G65)/$B$128,0)</f>
        <v>0</v>
      </c>
      <c r="I128" s="101">
        <f>IF(AND(I1&gt;=$D$120,(I1-$D$120)&lt;$B$128),SUM($D$65:H65)/$B$128,0)</f>
        <v>0</v>
      </c>
      <c r="J128" s="101">
        <f>IF(AND(J1&gt;=$D$120,(J1-$D$120)&lt;$B$128),SUM($D$65:I65)/$B$128,0)</f>
        <v>0</v>
      </c>
      <c r="K128" s="101">
        <f>IF(AND(K1&gt;=$D$120,(K1-$D$120)&lt;$B$128),SUM($D$65:J65)/$B$128,0)</f>
        <v>0</v>
      </c>
      <c r="L128" s="101">
        <f>IF(AND(L1&gt;=$D$120,(L1-$D$120)&lt;$B$128),SUM($D$65:K65)/$B$128,0)</f>
        <v>0</v>
      </c>
      <c r="M128" s="101">
        <f>IF(AND(M1&gt;=$D$120,(M1-$D$120)&lt;$B$128),SUM($D$65:L65)/$B$128,0)</f>
        <v>0</v>
      </c>
      <c r="N128" s="101">
        <f>IF(AND(N1&gt;=$D$120,(N1-$D$120)&lt;$B$128),SUM($D$65:M65)/$B$128,0)</f>
        <v>0</v>
      </c>
      <c r="O128" s="101">
        <f>IF(AND(O1&gt;=$D$120,(O1-$D$120)&lt;$B$128),SUM($D$65:N65)/$B$128,0)</f>
        <v>0</v>
      </c>
      <c r="P128" s="101">
        <f>IF(AND(P1&gt;=$D$120,(P1-$D$120)&lt;$B$128),SUM($D$65:O65)/$B$128,0)</f>
        <v>0</v>
      </c>
    </row>
    <row r="129" spans="1:16" s="12" customFormat="1">
      <c r="A129" s="100" t="str">
        <f t="shared" si="34"/>
        <v>Expense Line Item #8</v>
      </c>
      <c r="B129" s="26">
        <v>0</v>
      </c>
      <c r="C129" s="20"/>
      <c r="D129" s="101">
        <f>IF(AND(D1&gt;=$D$120,(D1-$D$120)&lt;$B$129),SUM(C$66:$D66)/$B$129,0)</f>
        <v>0</v>
      </c>
      <c r="E129" s="101">
        <f>IF(AND(E1&gt;=$D$120,(E1-$D$120)&lt;$B$129),SUM($D$66:D66)/$B$129,0)</f>
        <v>0</v>
      </c>
      <c r="F129" s="101">
        <f>IF(AND(F1&gt;=$D$120,(F1-$D$120)&lt;$B$129),SUM($D$66:E66)/$B$129,0)</f>
        <v>0</v>
      </c>
      <c r="G129" s="101">
        <f>IF(AND(G1&gt;=$D$120,(G1-$D$120)&lt;$B$129),SUM($D$66:F66)/$B$129,0)</f>
        <v>0</v>
      </c>
      <c r="H129" s="101">
        <f>IF(AND(H1&gt;=$D$120,(H1-$D$120)&lt;$B$129),SUM($D$66:G66)/$B$129,0)</f>
        <v>0</v>
      </c>
      <c r="I129" s="101">
        <f>IF(AND(I1&gt;=$D$120,(I1-$D$120)&lt;$B$129),SUM($D$66:H66)/$B$129,0)</f>
        <v>0</v>
      </c>
      <c r="J129" s="101">
        <f>IF(AND(J1&gt;=$D$120,(J1-$D$120)&lt;$B$129),SUM($D$66:I66)/$B$129,0)</f>
        <v>0</v>
      </c>
      <c r="K129" s="101">
        <f>IF(AND(K1&gt;=$D$120,(K1-$D$120)&lt;$B$129),SUM($D$66:J66)/$B$129,0)</f>
        <v>0</v>
      </c>
      <c r="L129" s="101">
        <f>IF(AND(L1&gt;=$D$120,(L1-$D$120)&lt;$B$129),SUM($D$66:K66)/$B$129,0)</f>
        <v>0</v>
      </c>
      <c r="M129" s="101">
        <f>IF(AND(M1&gt;=$D$120,(M1-$D$120)&lt;$B$129),SUM($D$66:L66)/$B$129,0)</f>
        <v>0</v>
      </c>
      <c r="N129" s="101">
        <f>IF(AND(N1&gt;=$D$120,(N1-$D$120)&lt;$B$129),SUM($D$66:M66)/$B$129,0)</f>
        <v>0</v>
      </c>
      <c r="O129" s="101">
        <f>IF(AND(O1&gt;=$D$120,(O1-$D$120)&lt;$B$129),SUM($D$66:N66)/$B$129,0)</f>
        <v>0</v>
      </c>
      <c r="P129" s="101">
        <f>IF(AND(P1&gt;=$D$120,(P1-$D$120)&lt;$B$129),SUM($D$66:O66)/$B$129,0)</f>
        <v>0</v>
      </c>
    </row>
    <row r="130" spans="1:16" s="12" customFormat="1">
      <c r="A130" s="100" t="str">
        <f t="shared" si="34"/>
        <v>Expense Line Item #9</v>
      </c>
      <c r="B130" s="26">
        <v>0</v>
      </c>
      <c r="C130" s="20"/>
      <c r="D130" s="101">
        <f>IF(AND(D1&gt;=$D$120,(D1-$D$120)&lt;$B$130),SUM(C$67:$D67)/$B$130,0)</f>
        <v>0</v>
      </c>
      <c r="E130" s="101">
        <f>IF(AND(E1&gt;=$D$120,(E1-$D$120)&lt;$B$130),SUM($D$67:D67)/$B$130,0)</f>
        <v>0</v>
      </c>
      <c r="F130" s="101">
        <f>IF(AND(F1&gt;=$D$120,(F1-$D$120)&lt;$B$130),SUM($D$67:E67)/$B$130,0)</f>
        <v>0</v>
      </c>
      <c r="G130" s="101">
        <f>IF(AND(G1&gt;=$D$120,(G1-$D$120)&lt;$B$130),SUM($D$67:F67)/$B$130,0)</f>
        <v>0</v>
      </c>
      <c r="H130" s="101">
        <f>IF(AND(H1&gt;=$D$120,(H1-$D$120)&lt;$B$130),SUM($D$67:G67)/$B$130,0)</f>
        <v>0</v>
      </c>
      <c r="I130" s="101">
        <f>IF(AND(I1&gt;=$D$120,(I1-$D$120)&lt;$B$130),SUM($D$67:H67)/$B$130,0)</f>
        <v>0</v>
      </c>
      <c r="J130" s="101">
        <f>IF(AND(J1&gt;=$D$120,(J1-$D$120)&lt;$B$130),SUM($D$67:I67)/$B$130,0)</f>
        <v>0</v>
      </c>
      <c r="K130" s="101">
        <f>IF(AND(K1&gt;=$D$120,(K1-$D$120)&lt;$B$130),SUM($D$67:J67)/$B$130,0)</f>
        <v>0</v>
      </c>
      <c r="L130" s="101">
        <f>IF(AND(L1&gt;=$D$120,(L1-$D$120)&lt;$B$130),SUM($D$67:K67)/$B$130,0)</f>
        <v>0</v>
      </c>
      <c r="M130" s="101">
        <f>IF(AND(M1&gt;=$D$120,(M1-$D$120)&lt;$B$130),SUM($D$67:L67)/$B$130,0)</f>
        <v>0</v>
      </c>
      <c r="N130" s="101">
        <f>IF(AND(N1&gt;=$D$120,(N1-$D$120)&lt;$B$130),SUM($D$67:M67)/$B$130,0)</f>
        <v>0</v>
      </c>
      <c r="O130" s="101">
        <f>IF(AND(O1&gt;=$D$120,(O1-$D$120)&lt;$B$130),SUM($D$67:N67)/$B$130,0)</f>
        <v>0</v>
      </c>
      <c r="P130" s="101">
        <f>IF(AND(P1&gt;=$D$120,(P1-$D$120)&lt;$B$130),SUM($D$67:O67)/$B$130,0)</f>
        <v>0</v>
      </c>
    </row>
    <row r="131" spans="1:16" s="12" customFormat="1">
      <c r="A131" s="100" t="str">
        <f t="shared" si="34"/>
        <v>Expense Line Item #10</v>
      </c>
      <c r="B131" s="26">
        <v>0</v>
      </c>
      <c r="C131" s="20"/>
      <c r="D131" s="101">
        <f>IF(AND(D1&gt;=$D$120,(D1-$D$120)&lt;$B$131),SUM(C$68:$D68)/$B$131,0)</f>
        <v>0</v>
      </c>
      <c r="E131" s="101">
        <f>IF(AND(E1&gt;=$D$120,(E1-$D$120)&lt;$B$131),SUM($D$68:D68)/$B$131,0)</f>
        <v>0</v>
      </c>
      <c r="F131" s="101">
        <f>IF(AND(F1&gt;=$D$120,(F1-$D$120)&lt;$B$131),SUM($D$68:E68)/$B$131,0)</f>
        <v>0</v>
      </c>
      <c r="G131" s="101">
        <f>IF(AND(G1&gt;=$D$120,(G1-$D$120)&lt;$B$131),SUM($D$68:F68)/$B$131,0)</f>
        <v>0</v>
      </c>
      <c r="H131" s="101">
        <f>IF(AND(H1&gt;=$D$120,(H1-$D$120)&lt;$B$131),SUM($D$68:G68)/$B$131,0)</f>
        <v>0</v>
      </c>
      <c r="I131" s="101">
        <f>IF(AND(I1&gt;=$D$120,(I1-$D$120)&lt;$B$131),SUM($D$68:H68)/$B$131,0)</f>
        <v>0</v>
      </c>
      <c r="J131" s="101">
        <f>IF(AND(J1&gt;=$D$120,(J1-$D$120)&lt;$B$131),SUM($D$68:I68)/$B$131,0)</f>
        <v>0</v>
      </c>
      <c r="K131" s="101">
        <f>IF(AND(K1&gt;=$D$120,(K1-$D$120)&lt;$B$131),SUM($D$68:J68)/$B$131,0)</f>
        <v>0</v>
      </c>
      <c r="L131" s="101">
        <f>IF(AND(L1&gt;=$D$120,(L1-$D$120)&lt;$B$131),SUM($D$68:K68)/$B$131,0)</f>
        <v>0</v>
      </c>
      <c r="M131" s="101">
        <f>IF(AND(M1&gt;=$D$120,(M1-$D$120)&lt;$B$131),SUM($D$68:L68)/$B$131,0)</f>
        <v>0</v>
      </c>
      <c r="N131" s="101">
        <f>IF(AND(N1&gt;=$D$120,(N1-$D$120)&lt;$B$131),SUM($D$68:M68)/$B$131,0)</f>
        <v>0</v>
      </c>
      <c r="O131" s="101">
        <f>IF(AND(O1&gt;=$D$120,(O1-$D$120)&lt;$B$131),SUM($D$68:N68)/$B$131,0)</f>
        <v>0</v>
      </c>
      <c r="P131" s="101">
        <f>IF(AND(P1&gt;=$D$120,(P1-$D$120)&lt;$B$131),SUM($D$68:O68)/$B$131,0)</f>
        <v>0</v>
      </c>
    </row>
    <row r="132" spans="1:16">
      <c r="A132" s="45" t="s">
        <v>25</v>
      </c>
      <c r="B132" s="20"/>
      <c r="C132" s="20"/>
      <c r="D132" s="101">
        <f t="shared" ref="D132:L132" si="35">SUM(D122:D131)</f>
        <v>0</v>
      </c>
      <c r="E132" s="101">
        <f t="shared" si="35"/>
        <v>0</v>
      </c>
      <c r="F132" s="101">
        <f t="shared" si="35"/>
        <v>0</v>
      </c>
      <c r="G132" s="101">
        <f t="shared" si="35"/>
        <v>0</v>
      </c>
      <c r="H132" s="101">
        <f t="shared" si="35"/>
        <v>0</v>
      </c>
      <c r="I132" s="101">
        <f t="shared" si="35"/>
        <v>0</v>
      </c>
      <c r="J132" s="101">
        <f t="shared" si="35"/>
        <v>0</v>
      </c>
      <c r="K132" s="101">
        <f t="shared" si="35"/>
        <v>0</v>
      </c>
      <c r="L132" s="101">
        <f t="shared" si="35"/>
        <v>0</v>
      </c>
      <c r="M132" s="101">
        <f>SUM(M122:M131)</f>
        <v>0</v>
      </c>
      <c r="N132" s="101">
        <f>SUM(N122:N131)</f>
        <v>0</v>
      </c>
      <c r="O132" s="101">
        <f>SUM(O122:O131)</f>
        <v>0</v>
      </c>
      <c r="P132" s="101">
        <f>SUM(P122:P131)</f>
        <v>0</v>
      </c>
    </row>
    <row r="133" spans="1:16">
      <c r="A133" s="45" t="s">
        <v>26</v>
      </c>
      <c r="B133" s="20"/>
      <c r="C133" s="20"/>
      <c r="D133" s="101">
        <f>D132</f>
        <v>0</v>
      </c>
      <c r="E133" s="101">
        <f t="shared" ref="E133:L133" si="36">D133+E132</f>
        <v>0</v>
      </c>
      <c r="F133" s="101">
        <f t="shared" si="36"/>
        <v>0</v>
      </c>
      <c r="G133" s="101">
        <f t="shared" si="36"/>
        <v>0</v>
      </c>
      <c r="H133" s="101">
        <f>G133+H132</f>
        <v>0</v>
      </c>
      <c r="I133" s="101">
        <f>H133+I132</f>
        <v>0</v>
      </c>
      <c r="J133" s="101">
        <f t="shared" si="36"/>
        <v>0</v>
      </c>
      <c r="K133" s="101">
        <f t="shared" si="36"/>
        <v>0</v>
      </c>
      <c r="L133" s="101">
        <f t="shared" si="36"/>
        <v>0</v>
      </c>
      <c r="M133" s="101">
        <f>L133+M132</f>
        <v>0</v>
      </c>
      <c r="N133" s="101">
        <f>M133+N132</f>
        <v>0</v>
      </c>
      <c r="O133" s="101">
        <f>N133+O132</f>
        <v>0</v>
      </c>
      <c r="P133" s="101">
        <f>O133+P132</f>
        <v>0</v>
      </c>
    </row>
    <row r="134" spans="1:16">
      <c r="A134" s="45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1:16" ht="15.75">
      <c r="A135" s="102" t="s">
        <v>27</v>
      </c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1:16">
      <c r="A136" s="103" t="s">
        <v>28</v>
      </c>
      <c r="B136" s="22"/>
      <c r="C136" s="22"/>
      <c r="D136" s="26">
        <v>0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</row>
    <row r="137" spans="1:16">
      <c r="A137" s="103" t="s">
        <v>29</v>
      </c>
      <c r="B137" s="22"/>
      <c r="C137" s="22"/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</row>
    <row r="138" spans="1:16">
      <c r="A138" s="103" t="s">
        <v>30</v>
      </c>
      <c r="B138" s="22"/>
      <c r="C138" s="22"/>
      <c r="D138" s="26">
        <v>0</v>
      </c>
      <c r="E138" s="26">
        <v>0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6">
        <v>0</v>
      </c>
    </row>
    <row r="139" spans="1:16">
      <c r="A139" s="103" t="s">
        <v>31</v>
      </c>
      <c r="B139" s="22"/>
      <c r="C139" s="22"/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26">
        <v>0</v>
      </c>
      <c r="P139" s="26">
        <v>0</v>
      </c>
    </row>
    <row r="140" spans="1:16">
      <c r="A140" s="3"/>
    </row>
    <row r="141" spans="1:16">
      <c r="A141" s="13" t="s">
        <v>0</v>
      </c>
    </row>
  </sheetData>
  <mergeCells count="1">
    <mergeCell ref="D2:H2"/>
  </mergeCells>
  <phoneticPr fontId="0" type="noConversion"/>
  <printOptions horizontalCentered="1" gridLines="1" gridLinesSet="0"/>
  <pageMargins left="0.44" right="0.36" top="0.59" bottom="0.5" header="0.25" footer="0.25"/>
  <pageSetup scale="69" fitToHeight="0" orientation="landscape" r:id="rId1"/>
  <headerFooter alignWithMargins="0">
    <oddHeader>&amp;C&amp;"Times New Roman,Bold"&amp;14Project Assumptions</oddHeader>
    <oddFooter>&amp;L&amp;D &amp;T&amp;CPage &amp;P&amp;R&amp;F</oddFooter>
  </headerFooter>
  <rowBreaks count="2" manualBreakCount="2">
    <brk id="54" max="15" man="1"/>
    <brk id="99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1"/>
  <sheetViews>
    <sheetView workbookViewId="0">
      <selection activeCell="D1" sqref="D1"/>
    </sheetView>
  </sheetViews>
  <sheetFormatPr defaultRowHeight="12.75"/>
  <cols>
    <col min="1" max="1" width="30.7109375" customWidth="1"/>
    <col min="2" max="3" width="4.7109375" customWidth="1"/>
  </cols>
  <sheetData>
    <row r="1" spans="1:29" ht="33.75" customHeight="1" thickBot="1">
      <c r="A1" s="20"/>
      <c r="B1" s="20"/>
      <c r="C1" s="20"/>
      <c r="D1" s="20"/>
      <c r="E1" s="20"/>
      <c r="F1" s="20"/>
      <c r="G1" s="137" t="str">
        <f>Assumptions!D2</f>
        <v>Enter Project Name/Company Here</v>
      </c>
      <c r="H1" s="137"/>
      <c r="I1" s="137"/>
      <c r="J1" s="137"/>
      <c r="K1" s="137"/>
      <c r="L1" s="20"/>
      <c r="M1" s="20"/>
      <c r="N1" s="20"/>
      <c r="O1" s="20"/>
      <c r="P1" s="20"/>
    </row>
    <row r="2" spans="1:29" s="2" customFormat="1" ht="13.5" thickTop="1">
      <c r="A2" s="48" t="s">
        <v>1</v>
      </c>
      <c r="B2" s="49"/>
      <c r="C2" s="49"/>
      <c r="D2" s="49">
        <f>Assumptions!D1</f>
        <v>2011</v>
      </c>
      <c r="E2" s="49">
        <f t="shared" ref="E2:K2" si="0">D2+1</f>
        <v>2012</v>
      </c>
      <c r="F2" s="49">
        <f t="shared" si="0"/>
        <v>2013</v>
      </c>
      <c r="G2" s="49">
        <f t="shared" si="0"/>
        <v>2014</v>
      </c>
      <c r="H2" s="49">
        <f t="shared" si="0"/>
        <v>2015</v>
      </c>
      <c r="I2" s="49">
        <f t="shared" si="0"/>
        <v>2016</v>
      </c>
      <c r="J2" s="49">
        <f t="shared" si="0"/>
        <v>2017</v>
      </c>
      <c r="K2" s="49">
        <f t="shared" si="0"/>
        <v>2018</v>
      </c>
      <c r="L2" s="49">
        <f>K2+1</f>
        <v>2019</v>
      </c>
      <c r="M2" s="49">
        <f>L2+1</f>
        <v>2020</v>
      </c>
      <c r="N2" s="49">
        <f>M2+1</f>
        <v>2021</v>
      </c>
      <c r="O2" s="49">
        <f>N2+1</f>
        <v>2022</v>
      </c>
      <c r="P2" s="49">
        <f>O2+1</f>
        <v>2023</v>
      </c>
      <c r="Q2"/>
      <c r="R2"/>
      <c r="S2"/>
      <c r="T2"/>
      <c r="U2"/>
      <c r="V2"/>
      <c r="W2"/>
      <c r="X2"/>
      <c r="Y2"/>
      <c r="Z2"/>
      <c r="AA2"/>
      <c r="AB2"/>
      <c r="AC2"/>
    </row>
    <row r="3" spans="1:29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29" ht="15.75">
      <c r="A4" s="36" t="s">
        <v>32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29" s="6" customForma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s="6" customFormat="1">
      <c r="A6" s="104" t="s">
        <v>33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/>
      <c r="R6"/>
      <c r="S6"/>
      <c r="T6"/>
      <c r="U6"/>
      <c r="V6"/>
      <c r="W6"/>
      <c r="X6"/>
      <c r="Y6"/>
      <c r="Z6"/>
      <c r="AA6"/>
      <c r="AB6"/>
      <c r="AC6"/>
    </row>
    <row r="7" spans="1:29" s="6" customFormat="1">
      <c r="A7" s="101" t="s">
        <v>34</v>
      </c>
      <c r="B7" s="101"/>
      <c r="C7" s="101"/>
      <c r="D7" s="101">
        <f>UCACash!D46</f>
        <v>0</v>
      </c>
      <c r="E7" s="101">
        <f>UCACash!E46</f>
        <v>0</v>
      </c>
      <c r="F7" s="101">
        <f>UCACash!F46</f>
        <v>0</v>
      </c>
      <c r="G7" s="101">
        <f>UCACash!G46</f>
        <v>0</v>
      </c>
      <c r="H7" s="101">
        <f>UCACash!H46</f>
        <v>0</v>
      </c>
      <c r="I7" s="101">
        <f>UCACash!I46</f>
        <v>0</v>
      </c>
      <c r="J7" s="101">
        <f>UCACash!J46</f>
        <v>0</v>
      </c>
      <c r="K7" s="101">
        <f>UCACash!K46</f>
        <v>0</v>
      </c>
      <c r="L7" s="101">
        <f>UCACash!L46</f>
        <v>0</v>
      </c>
      <c r="M7" s="101">
        <f>UCACash!M46</f>
        <v>0</v>
      </c>
      <c r="N7" s="101">
        <f>UCACash!N46</f>
        <v>0</v>
      </c>
      <c r="O7" s="101">
        <f>UCACash!O46</f>
        <v>0</v>
      </c>
      <c r="P7" s="101">
        <f>UCACash!P46</f>
        <v>0</v>
      </c>
      <c r="Q7"/>
      <c r="R7"/>
      <c r="S7"/>
      <c r="T7"/>
      <c r="U7"/>
      <c r="V7"/>
      <c r="W7"/>
      <c r="X7"/>
      <c r="Y7"/>
      <c r="Z7"/>
      <c r="AA7"/>
      <c r="AB7"/>
      <c r="AC7"/>
    </row>
    <row r="8" spans="1:29" s="6" customFormat="1">
      <c r="A8" s="101" t="s">
        <v>35</v>
      </c>
      <c r="B8" s="101"/>
      <c r="C8" s="101"/>
      <c r="D8" s="101">
        <f>-UCACash!D45</f>
        <v>0</v>
      </c>
      <c r="E8" s="101">
        <f>D8-UCACash!E45</f>
        <v>0</v>
      </c>
      <c r="F8" s="101">
        <f>E8-UCACash!F45</f>
        <v>0</v>
      </c>
      <c r="G8" s="101">
        <f>F8-UCACash!G45</f>
        <v>0</v>
      </c>
      <c r="H8" s="101">
        <f>G8-UCACash!H45</f>
        <v>0</v>
      </c>
      <c r="I8" s="101">
        <f>H8-UCACash!I45</f>
        <v>0</v>
      </c>
      <c r="J8" s="101">
        <f>I8-UCACash!J45</f>
        <v>0</v>
      </c>
      <c r="K8" s="101">
        <f>J8-UCACash!K45</f>
        <v>0</v>
      </c>
      <c r="L8" s="101">
        <f>K8-UCACash!L45</f>
        <v>0</v>
      </c>
      <c r="M8" s="101">
        <f>L8-UCACash!M45</f>
        <v>0</v>
      </c>
      <c r="N8" s="101">
        <f>M8-UCACash!N45</f>
        <v>0</v>
      </c>
      <c r="O8" s="101">
        <f>N8-UCACash!O45</f>
        <v>0</v>
      </c>
      <c r="P8" s="101">
        <f>O8-UCACash!P45</f>
        <v>0</v>
      </c>
      <c r="Q8"/>
      <c r="R8"/>
      <c r="S8"/>
      <c r="T8"/>
      <c r="U8"/>
      <c r="V8"/>
      <c r="W8"/>
      <c r="X8"/>
      <c r="Y8"/>
      <c r="Z8"/>
      <c r="AA8"/>
      <c r="AB8"/>
      <c r="AC8"/>
    </row>
    <row r="9" spans="1:29" s="6" customFormat="1">
      <c r="A9" s="101" t="s">
        <v>36</v>
      </c>
      <c r="B9" s="101"/>
      <c r="C9" s="101"/>
      <c r="D9" s="101">
        <f>(Income!D7/360)*Assumptions!D136</f>
        <v>0</v>
      </c>
      <c r="E9" s="101">
        <f>(Income!E7/360)*Assumptions!E136</f>
        <v>0</v>
      </c>
      <c r="F9" s="101">
        <f>(Income!F7/360)*Assumptions!F136</f>
        <v>0</v>
      </c>
      <c r="G9" s="101">
        <f>(Income!G7/360)*Assumptions!G136</f>
        <v>0</v>
      </c>
      <c r="H9" s="101">
        <f>(Income!H7/360)*Assumptions!H136</f>
        <v>0</v>
      </c>
      <c r="I9" s="101">
        <f>(Income!I7/360)*Assumptions!I136</f>
        <v>0</v>
      </c>
      <c r="J9" s="101">
        <f>(Income!J7/360)*Assumptions!J136</f>
        <v>0</v>
      </c>
      <c r="K9" s="101">
        <f>(Income!K7/360)*Assumptions!K136</f>
        <v>0</v>
      </c>
      <c r="L9" s="101">
        <f>(Income!L7/360)*Assumptions!L136</f>
        <v>0</v>
      </c>
      <c r="M9" s="101">
        <f>(Income!M7/360)*Assumptions!M136</f>
        <v>0</v>
      </c>
      <c r="N9" s="101">
        <f>(Income!N7/360)*Assumptions!N136</f>
        <v>0</v>
      </c>
      <c r="O9" s="101">
        <f>(Income!O7/360)*Assumptions!O136</f>
        <v>0</v>
      </c>
      <c r="P9" s="101">
        <f>(Income!P7/360)*Assumptions!P136</f>
        <v>0</v>
      </c>
      <c r="Q9"/>
      <c r="R9"/>
      <c r="S9"/>
      <c r="T9"/>
      <c r="U9"/>
      <c r="V9"/>
      <c r="W9"/>
      <c r="X9"/>
      <c r="Y9"/>
      <c r="Z9"/>
      <c r="AA9"/>
      <c r="AB9"/>
      <c r="AC9"/>
    </row>
    <row r="10" spans="1:29" s="6" customFormat="1">
      <c r="A10" s="101" t="s">
        <v>37</v>
      </c>
      <c r="B10" s="101"/>
      <c r="C10" s="101"/>
      <c r="D10" s="101">
        <f>(Income!D9/360)*Assumptions!D137</f>
        <v>0</v>
      </c>
      <c r="E10" s="101">
        <f>(Income!E9/360)*Assumptions!E137</f>
        <v>0</v>
      </c>
      <c r="F10" s="101">
        <f>(Income!F9/360)*Assumptions!F137</f>
        <v>0</v>
      </c>
      <c r="G10" s="101">
        <f>(Income!G9/360)*Assumptions!G137</f>
        <v>0</v>
      </c>
      <c r="H10" s="101">
        <f>(Income!H9/360)*Assumptions!H137</f>
        <v>0</v>
      </c>
      <c r="I10" s="101">
        <f>(Income!I9/360)*Assumptions!I137</f>
        <v>0</v>
      </c>
      <c r="J10" s="101">
        <f>(Income!J9/360)*Assumptions!J137</f>
        <v>0</v>
      </c>
      <c r="K10" s="101">
        <f>(Income!K9/360)*Assumptions!K137</f>
        <v>0</v>
      </c>
      <c r="L10" s="101">
        <f>(Income!L9/360)*Assumptions!L137</f>
        <v>0</v>
      </c>
      <c r="M10" s="101">
        <f>(Income!M9/360)*Assumptions!M137</f>
        <v>0</v>
      </c>
      <c r="N10" s="101">
        <f>(Income!N9/360)*Assumptions!N137</f>
        <v>0</v>
      </c>
      <c r="O10" s="101">
        <f>(Income!O9/360)*Assumptions!O137</f>
        <v>0</v>
      </c>
      <c r="P10" s="101">
        <f>(Income!P9/360)*Assumptions!P137</f>
        <v>0</v>
      </c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s="6" customForma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s="6" customFormat="1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s="6" customFormat="1">
      <c r="A13" s="105" t="s">
        <v>38</v>
      </c>
      <c r="B13" s="101"/>
      <c r="C13" s="101"/>
      <c r="D13" s="101">
        <f t="shared" ref="D13:L13" si="1">SUM(D7:D12)</f>
        <v>0</v>
      </c>
      <c r="E13" s="101">
        <f t="shared" si="1"/>
        <v>0</v>
      </c>
      <c r="F13" s="101">
        <f t="shared" si="1"/>
        <v>0</v>
      </c>
      <c r="G13" s="101">
        <f t="shared" si="1"/>
        <v>0</v>
      </c>
      <c r="H13" s="101">
        <f t="shared" si="1"/>
        <v>0</v>
      </c>
      <c r="I13" s="101">
        <f t="shared" si="1"/>
        <v>0</v>
      </c>
      <c r="J13" s="101">
        <f t="shared" si="1"/>
        <v>0</v>
      </c>
      <c r="K13" s="101">
        <f t="shared" si="1"/>
        <v>0</v>
      </c>
      <c r="L13" s="101">
        <f t="shared" si="1"/>
        <v>0</v>
      </c>
      <c r="M13" s="101">
        <f>SUM(M7:M12)</f>
        <v>0</v>
      </c>
      <c r="N13" s="101">
        <f>SUM(N7:N12)</f>
        <v>0</v>
      </c>
      <c r="O13" s="101">
        <f>SUM(O7:O12)</f>
        <v>0</v>
      </c>
      <c r="P13" s="101">
        <f>SUM(P7:P12)</f>
        <v>0</v>
      </c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s="6" customFormat="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s="6" customFormat="1">
      <c r="A15" s="104" t="s">
        <v>39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s="6" customFormat="1">
      <c r="A16" s="101" t="str">
        <f>Assumptions!A59</f>
        <v>Expense Line Item #1</v>
      </c>
      <c r="B16" s="101"/>
      <c r="C16" s="101"/>
      <c r="D16" s="101">
        <f>Assumptions!D59</f>
        <v>0</v>
      </c>
      <c r="E16" s="101">
        <f>D16+Assumptions!E59</f>
        <v>0</v>
      </c>
      <c r="F16" s="101">
        <f>E16+Assumptions!F59</f>
        <v>0</v>
      </c>
      <c r="G16" s="101">
        <f>F16+Assumptions!G59</f>
        <v>0</v>
      </c>
      <c r="H16" s="101">
        <f>G16+Assumptions!H59</f>
        <v>0</v>
      </c>
      <c r="I16" s="101">
        <f>H16+Assumptions!I59</f>
        <v>0</v>
      </c>
      <c r="J16" s="101">
        <f>I16+Assumptions!J59</f>
        <v>0</v>
      </c>
      <c r="K16" s="101">
        <f>J16+Assumptions!K59</f>
        <v>0</v>
      </c>
      <c r="L16" s="101">
        <f>K16+Assumptions!L59</f>
        <v>0</v>
      </c>
      <c r="M16" s="101">
        <f>L16+Assumptions!M59</f>
        <v>0</v>
      </c>
      <c r="N16" s="101">
        <f>M16+Assumptions!N59</f>
        <v>0</v>
      </c>
      <c r="O16" s="101">
        <f>N16+Assumptions!O59</f>
        <v>0</v>
      </c>
      <c r="P16" s="101">
        <f>O16+Assumptions!P59</f>
        <v>0</v>
      </c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s="6" customFormat="1">
      <c r="A17" s="101" t="str">
        <f>Assumptions!A60</f>
        <v>Expense Line Item #2</v>
      </c>
      <c r="B17" s="101"/>
      <c r="C17" s="101"/>
      <c r="D17" s="101">
        <f>Assumptions!D60</f>
        <v>0</v>
      </c>
      <c r="E17" s="101">
        <f>D17+Assumptions!E60</f>
        <v>0</v>
      </c>
      <c r="F17" s="101">
        <f>E17+Assumptions!F60</f>
        <v>0</v>
      </c>
      <c r="G17" s="101">
        <f>F17+Assumptions!G60</f>
        <v>0</v>
      </c>
      <c r="H17" s="101">
        <f>G17+Assumptions!H60</f>
        <v>0</v>
      </c>
      <c r="I17" s="101">
        <f>H17+Assumptions!I60</f>
        <v>0</v>
      </c>
      <c r="J17" s="101">
        <f>I17+Assumptions!J60</f>
        <v>0</v>
      </c>
      <c r="K17" s="101">
        <f>J17+Assumptions!K60</f>
        <v>0</v>
      </c>
      <c r="L17" s="101">
        <f>K17+Assumptions!L60</f>
        <v>0</v>
      </c>
      <c r="M17" s="101">
        <f>L17+Assumptions!M60</f>
        <v>0</v>
      </c>
      <c r="N17" s="101">
        <f>M17+Assumptions!N60</f>
        <v>0</v>
      </c>
      <c r="O17" s="101">
        <f>N17+Assumptions!O60</f>
        <v>0</v>
      </c>
      <c r="P17" s="101">
        <f>O17+Assumptions!P60</f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s="6" customFormat="1">
      <c r="A18" s="101" t="str">
        <f>Assumptions!A61</f>
        <v>Expense Line Item #3</v>
      </c>
      <c r="B18" s="101"/>
      <c r="C18" s="101"/>
      <c r="D18" s="101">
        <f>Assumptions!D61</f>
        <v>0</v>
      </c>
      <c r="E18" s="101">
        <f>D18+Assumptions!E61</f>
        <v>0</v>
      </c>
      <c r="F18" s="101">
        <f>E18+Assumptions!F61</f>
        <v>0</v>
      </c>
      <c r="G18" s="101">
        <f>F18+Assumptions!G61</f>
        <v>0</v>
      </c>
      <c r="H18" s="101">
        <f>G18+Assumptions!H61</f>
        <v>0</v>
      </c>
      <c r="I18" s="101">
        <f>H18+Assumptions!I61</f>
        <v>0</v>
      </c>
      <c r="J18" s="101">
        <f>I18+Assumptions!J61</f>
        <v>0</v>
      </c>
      <c r="K18" s="101">
        <f>J18+Assumptions!K61</f>
        <v>0</v>
      </c>
      <c r="L18" s="101">
        <f>K18+Assumptions!L61</f>
        <v>0</v>
      </c>
      <c r="M18" s="101">
        <f>L18+Assumptions!M61</f>
        <v>0</v>
      </c>
      <c r="N18" s="101">
        <f>M18+Assumptions!N61</f>
        <v>0</v>
      </c>
      <c r="O18" s="101">
        <f>N18+Assumptions!O61</f>
        <v>0</v>
      </c>
      <c r="P18" s="101">
        <f>O18+Assumptions!P61</f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s="6" customFormat="1">
      <c r="A19" s="101" t="str">
        <f>Assumptions!A62</f>
        <v>Expense Line Item #4</v>
      </c>
      <c r="B19" s="101"/>
      <c r="C19" s="101"/>
      <c r="D19" s="101">
        <f>Assumptions!D62</f>
        <v>0</v>
      </c>
      <c r="E19" s="101">
        <f>D19+Assumptions!E62</f>
        <v>0</v>
      </c>
      <c r="F19" s="101">
        <f>E19+Assumptions!F62</f>
        <v>0</v>
      </c>
      <c r="G19" s="101">
        <f>F19+Assumptions!G62</f>
        <v>0</v>
      </c>
      <c r="H19" s="101">
        <f>G19+Assumptions!H62</f>
        <v>0</v>
      </c>
      <c r="I19" s="101">
        <f>H19+Assumptions!I62</f>
        <v>0</v>
      </c>
      <c r="J19" s="101">
        <f>I19+Assumptions!J62</f>
        <v>0</v>
      </c>
      <c r="K19" s="101">
        <f>J19+Assumptions!K62</f>
        <v>0</v>
      </c>
      <c r="L19" s="101">
        <f>K19+Assumptions!L62</f>
        <v>0</v>
      </c>
      <c r="M19" s="101">
        <f>L19+Assumptions!M62</f>
        <v>0</v>
      </c>
      <c r="N19" s="101">
        <f>M19+Assumptions!N62</f>
        <v>0</v>
      </c>
      <c r="O19" s="101">
        <f>N19+Assumptions!O62</f>
        <v>0</v>
      </c>
      <c r="P19" s="101">
        <f>O19+Assumptions!P62</f>
        <v>0</v>
      </c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s="6" customFormat="1">
      <c r="A20" s="101" t="str">
        <f>Assumptions!A63</f>
        <v>Expense Line Item #5</v>
      </c>
      <c r="B20" s="101"/>
      <c r="C20" s="101"/>
      <c r="D20" s="101">
        <f>Assumptions!D63</f>
        <v>0</v>
      </c>
      <c r="E20" s="101">
        <f>D20+Assumptions!E63</f>
        <v>0</v>
      </c>
      <c r="F20" s="101">
        <f>E20+Assumptions!F63</f>
        <v>0</v>
      </c>
      <c r="G20" s="101">
        <f>F20+Assumptions!G63</f>
        <v>0</v>
      </c>
      <c r="H20" s="101">
        <f>G20+Assumptions!H63</f>
        <v>0</v>
      </c>
      <c r="I20" s="101">
        <f>H20+Assumptions!I63</f>
        <v>0</v>
      </c>
      <c r="J20" s="101">
        <f>I20+Assumptions!J63</f>
        <v>0</v>
      </c>
      <c r="K20" s="101">
        <f>J20+Assumptions!K63</f>
        <v>0</v>
      </c>
      <c r="L20" s="101">
        <f>K20+Assumptions!L63</f>
        <v>0</v>
      </c>
      <c r="M20" s="101">
        <f>L20+Assumptions!M63</f>
        <v>0</v>
      </c>
      <c r="N20" s="101">
        <f>M20+Assumptions!N63</f>
        <v>0</v>
      </c>
      <c r="O20" s="101">
        <f>N20+Assumptions!O63</f>
        <v>0</v>
      </c>
      <c r="P20" s="101">
        <f>O20+Assumptions!P63</f>
        <v>0</v>
      </c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s="6" customFormat="1">
      <c r="A21" s="101" t="str">
        <f>Assumptions!A64</f>
        <v>Expense Line Item #6</v>
      </c>
      <c r="B21" s="101"/>
      <c r="C21" s="101"/>
      <c r="D21" s="101">
        <f>Assumptions!D64</f>
        <v>0</v>
      </c>
      <c r="E21" s="101">
        <f>D21+Assumptions!E64</f>
        <v>0</v>
      </c>
      <c r="F21" s="101">
        <f>E21+Assumptions!F64</f>
        <v>0</v>
      </c>
      <c r="G21" s="101">
        <f>F21+Assumptions!G64</f>
        <v>0</v>
      </c>
      <c r="H21" s="101">
        <f>G21+Assumptions!H64</f>
        <v>0</v>
      </c>
      <c r="I21" s="101">
        <f>H21+Assumptions!I64</f>
        <v>0</v>
      </c>
      <c r="J21" s="101">
        <f>I21+Assumptions!J64</f>
        <v>0</v>
      </c>
      <c r="K21" s="101">
        <f>J21+Assumptions!K64</f>
        <v>0</v>
      </c>
      <c r="L21" s="101">
        <f>K21+Assumptions!L64</f>
        <v>0</v>
      </c>
      <c r="M21" s="101">
        <f>L21+Assumptions!M64</f>
        <v>0</v>
      </c>
      <c r="N21" s="101">
        <f>M21+Assumptions!N64</f>
        <v>0</v>
      </c>
      <c r="O21" s="101">
        <f>N21+Assumptions!O64</f>
        <v>0</v>
      </c>
      <c r="P21" s="101">
        <f>O21+Assumptions!P64</f>
        <v>0</v>
      </c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s="6" customFormat="1">
      <c r="A22" s="101" t="str">
        <f>Assumptions!A65</f>
        <v>Expense Line Item #7</v>
      </c>
      <c r="B22" s="101"/>
      <c r="C22" s="101"/>
      <c r="D22" s="101">
        <f>Assumptions!D65</f>
        <v>0</v>
      </c>
      <c r="E22" s="101">
        <f>D22+Assumptions!E65</f>
        <v>0</v>
      </c>
      <c r="F22" s="101">
        <f>E22+Assumptions!F65</f>
        <v>0</v>
      </c>
      <c r="G22" s="101">
        <f>F22+Assumptions!G65</f>
        <v>0</v>
      </c>
      <c r="H22" s="101">
        <f>G22+Assumptions!H65</f>
        <v>0</v>
      </c>
      <c r="I22" s="101">
        <f>H22+Assumptions!I65</f>
        <v>0</v>
      </c>
      <c r="J22" s="101">
        <f>I22+Assumptions!J65</f>
        <v>0</v>
      </c>
      <c r="K22" s="101">
        <f>J22+Assumptions!K65</f>
        <v>0</v>
      </c>
      <c r="L22" s="101">
        <f>K22+Assumptions!L65</f>
        <v>0</v>
      </c>
      <c r="M22" s="101">
        <f>L22+Assumptions!M65</f>
        <v>0</v>
      </c>
      <c r="N22" s="101">
        <f>M22+Assumptions!N65</f>
        <v>0</v>
      </c>
      <c r="O22" s="101">
        <f>N22+Assumptions!O65</f>
        <v>0</v>
      </c>
      <c r="P22" s="101">
        <f>O22+Assumptions!P65</f>
        <v>0</v>
      </c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s="6" customFormat="1">
      <c r="A23" s="101" t="str">
        <f>Assumptions!A66</f>
        <v>Expense Line Item #8</v>
      </c>
      <c r="B23" s="101"/>
      <c r="C23" s="101"/>
      <c r="D23" s="101">
        <f>Assumptions!D66</f>
        <v>0</v>
      </c>
      <c r="E23" s="101">
        <f>D23+Assumptions!E66</f>
        <v>0</v>
      </c>
      <c r="F23" s="101">
        <f>E23+Assumptions!F66</f>
        <v>0</v>
      </c>
      <c r="G23" s="101">
        <f>F23+Assumptions!G66</f>
        <v>0</v>
      </c>
      <c r="H23" s="101">
        <f>G23+Assumptions!H66</f>
        <v>0</v>
      </c>
      <c r="I23" s="101">
        <f>H23+Assumptions!I66</f>
        <v>0</v>
      </c>
      <c r="J23" s="101">
        <f>I23+Assumptions!J66</f>
        <v>0</v>
      </c>
      <c r="K23" s="101">
        <f>J23+Assumptions!K66</f>
        <v>0</v>
      </c>
      <c r="L23" s="101">
        <f>K23+Assumptions!L66</f>
        <v>0</v>
      </c>
      <c r="M23" s="101">
        <f>L23+Assumptions!M66</f>
        <v>0</v>
      </c>
      <c r="N23" s="101">
        <f>M23+Assumptions!N66</f>
        <v>0</v>
      </c>
      <c r="O23" s="101">
        <f>N23+Assumptions!O66</f>
        <v>0</v>
      </c>
      <c r="P23" s="101">
        <f>O23+Assumptions!P66</f>
        <v>0</v>
      </c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s="6" customFormat="1">
      <c r="A24" s="101" t="str">
        <f>Assumptions!A67</f>
        <v>Expense Line Item #9</v>
      </c>
      <c r="B24" s="101"/>
      <c r="C24" s="101"/>
      <c r="D24" s="101">
        <f>Assumptions!D67</f>
        <v>0</v>
      </c>
      <c r="E24" s="101">
        <f>D24+Assumptions!E67</f>
        <v>0</v>
      </c>
      <c r="F24" s="101">
        <f>E24+Assumptions!F67</f>
        <v>0</v>
      </c>
      <c r="G24" s="101">
        <f>F24+Assumptions!G67</f>
        <v>0</v>
      </c>
      <c r="H24" s="101">
        <f>G24+Assumptions!H67</f>
        <v>0</v>
      </c>
      <c r="I24" s="101">
        <f>H24+Assumptions!I67</f>
        <v>0</v>
      </c>
      <c r="J24" s="101">
        <f>I24+Assumptions!J67</f>
        <v>0</v>
      </c>
      <c r="K24" s="101">
        <f>J24+Assumptions!K67</f>
        <v>0</v>
      </c>
      <c r="L24" s="101">
        <f>K24+Assumptions!L67</f>
        <v>0</v>
      </c>
      <c r="M24" s="101">
        <f>L24+Assumptions!M67</f>
        <v>0</v>
      </c>
      <c r="N24" s="101">
        <f>M24+Assumptions!N67</f>
        <v>0</v>
      </c>
      <c r="O24" s="101">
        <f>N24+Assumptions!O67</f>
        <v>0</v>
      </c>
      <c r="P24" s="101">
        <f>O24+Assumptions!P67</f>
        <v>0</v>
      </c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s="6" customFormat="1">
      <c r="A25" s="101" t="str">
        <f>Assumptions!A68</f>
        <v>Expense Line Item #10</v>
      </c>
      <c r="B25" s="101"/>
      <c r="C25" s="101"/>
      <c r="D25" s="101">
        <f>Assumptions!D68</f>
        <v>0</v>
      </c>
      <c r="E25" s="101">
        <f>D25+Assumptions!E68</f>
        <v>0</v>
      </c>
      <c r="F25" s="101">
        <f>E25+Assumptions!F68</f>
        <v>0</v>
      </c>
      <c r="G25" s="101">
        <f>F25+Assumptions!G68</f>
        <v>0</v>
      </c>
      <c r="H25" s="101">
        <f>G25+Assumptions!H68</f>
        <v>0</v>
      </c>
      <c r="I25" s="101">
        <f>H25+Assumptions!I68</f>
        <v>0</v>
      </c>
      <c r="J25" s="101">
        <f>I25+Assumptions!J68</f>
        <v>0</v>
      </c>
      <c r="K25" s="101">
        <f>J25+Assumptions!K68</f>
        <v>0</v>
      </c>
      <c r="L25" s="101">
        <f>K25+Assumptions!L68</f>
        <v>0</v>
      </c>
      <c r="M25" s="101">
        <f>L25+Assumptions!M68</f>
        <v>0</v>
      </c>
      <c r="N25" s="101">
        <f>M25+Assumptions!N68</f>
        <v>0</v>
      </c>
      <c r="O25" s="101">
        <f>N25+Assumptions!O68</f>
        <v>0</v>
      </c>
      <c r="P25" s="101">
        <f>O25+Assumptions!P68</f>
        <v>0</v>
      </c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s="6" customFormat="1">
      <c r="A26" s="101" t="s">
        <v>40</v>
      </c>
      <c r="B26" s="101"/>
      <c r="C26" s="101"/>
      <c r="D26" s="101">
        <f>-Assumptions!D133</f>
        <v>0</v>
      </c>
      <c r="E26" s="101">
        <f>-Assumptions!E133</f>
        <v>0</v>
      </c>
      <c r="F26" s="101">
        <f>-Assumptions!F133</f>
        <v>0</v>
      </c>
      <c r="G26" s="101">
        <f>-Assumptions!G133</f>
        <v>0</v>
      </c>
      <c r="H26" s="101">
        <f>-Assumptions!H133</f>
        <v>0</v>
      </c>
      <c r="I26" s="101">
        <f>-Assumptions!I133</f>
        <v>0</v>
      </c>
      <c r="J26" s="101">
        <f>-Assumptions!J133</f>
        <v>0</v>
      </c>
      <c r="K26" s="101">
        <f>-Assumptions!K133</f>
        <v>0</v>
      </c>
      <c r="L26" s="101">
        <f>-Assumptions!L133</f>
        <v>0</v>
      </c>
      <c r="M26" s="101">
        <f>-Assumptions!M133</f>
        <v>0</v>
      </c>
      <c r="N26" s="101">
        <f>-Assumptions!N133</f>
        <v>0</v>
      </c>
      <c r="O26" s="101">
        <f>-Assumptions!O133</f>
        <v>0</v>
      </c>
      <c r="P26" s="101">
        <f>-Assumptions!P133</f>
        <v>0</v>
      </c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s="6" customFormat="1">
      <c r="A27" s="105" t="s">
        <v>41</v>
      </c>
      <c r="B27" s="101"/>
      <c r="C27" s="101"/>
      <c r="D27" s="101">
        <f t="shared" ref="D27:L27" si="2">SUM(D16:D26)</f>
        <v>0</v>
      </c>
      <c r="E27" s="101">
        <f t="shared" si="2"/>
        <v>0</v>
      </c>
      <c r="F27" s="101">
        <f t="shared" si="2"/>
        <v>0</v>
      </c>
      <c r="G27" s="101">
        <f t="shared" si="2"/>
        <v>0</v>
      </c>
      <c r="H27" s="101">
        <f t="shared" si="2"/>
        <v>0</v>
      </c>
      <c r="I27" s="101">
        <f t="shared" si="2"/>
        <v>0</v>
      </c>
      <c r="J27" s="101">
        <f t="shared" si="2"/>
        <v>0</v>
      </c>
      <c r="K27" s="101">
        <f t="shared" si="2"/>
        <v>0</v>
      </c>
      <c r="L27" s="101">
        <f t="shared" si="2"/>
        <v>0</v>
      </c>
      <c r="M27" s="101">
        <f>SUM(M16:M26)</f>
        <v>0</v>
      </c>
      <c r="N27" s="101">
        <f>SUM(N16:N26)</f>
        <v>0</v>
      </c>
      <c r="O27" s="101">
        <f>SUM(O16:O26)</f>
        <v>0</v>
      </c>
      <c r="P27" s="101">
        <f>SUM(P16:P26)</f>
        <v>0</v>
      </c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s="6" customFormat="1">
      <c r="A28" s="105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s="6" customFormat="1">
      <c r="A29" s="105" t="s">
        <v>42</v>
      </c>
      <c r="B29" s="101"/>
      <c r="C29" s="101"/>
      <c r="D29" s="101">
        <f t="shared" ref="D29:K29" si="3">D13+D27</f>
        <v>0</v>
      </c>
      <c r="E29" s="101">
        <f t="shared" si="3"/>
        <v>0</v>
      </c>
      <c r="F29" s="101">
        <f t="shared" si="3"/>
        <v>0</v>
      </c>
      <c r="G29" s="101">
        <f t="shared" si="3"/>
        <v>0</v>
      </c>
      <c r="H29" s="101">
        <f t="shared" si="3"/>
        <v>0</v>
      </c>
      <c r="I29" s="101">
        <f t="shared" si="3"/>
        <v>0</v>
      </c>
      <c r="J29" s="101">
        <f t="shared" si="3"/>
        <v>0</v>
      </c>
      <c r="K29" s="101">
        <f t="shared" si="3"/>
        <v>0</v>
      </c>
      <c r="L29" s="101">
        <f>L13+L27</f>
        <v>0</v>
      </c>
      <c r="M29" s="101">
        <f>M13+M27</f>
        <v>0</v>
      </c>
      <c r="N29" s="101">
        <f>N13+N27</f>
        <v>0</v>
      </c>
      <c r="O29" s="101">
        <f>O13+O27</f>
        <v>0</v>
      </c>
      <c r="P29" s="101">
        <f>P13+P27</f>
        <v>0</v>
      </c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s="6" customFormat="1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s="6" customFormat="1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s="6" customFormat="1" ht="15.75">
      <c r="A32" s="106" t="s">
        <v>43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s="6" customFormat="1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s="6" customFormat="1">
      <c r="A34" s="104" t="s">
        <v>44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s="6" customFormat="1">
      <c r="A35" s="107" t="s">
        <v>121</v>
      </c>
      <c r="B35" s="101"/>
      <c r="C35" s="101"/>
      <c r="D35" s="101">
        <f>Assumptions!E96</f>
        <v>0</v>
      </c>
      <c r="E35" s="101">
        <f>Assumptions!F96</f>
        <v>0</v>
      </c>
      <c r="F35" s="101">
        <f>Assumptions!G96</f>
        <v>0</v>
      </c>
      <c r="G35" s="101">
        <f>Assumptions!H96</f>
        <v>0</v>
      </c>
      <c r="H35" s="101">
        <f>Assumptions!I96</f>
        <v>0</v>
      </c>
      <c r="I35" s="101">
        <f>Assumptions!J96</f>
        <v>0</v>
      </c>
      <c r="J35" s="101">
        <f>Assumptions!K96</f>
        <v>0</v>
      </c>
      <c r="K35" s="101">
        <f>Assumptions!L96</f>
        <v>0</v>
      </c>
      <c r="L35" s="101">
        <f>Assumptions!M96</f>
        <v>0</v>
      </c>
      <c r="M35" s="101">
        <f>Assumptions!N96</f>
        <v>0</v>
      </c>
      <c r="N35" s="101">
        <f>Assumptions!O96</f>
        <v>0</v>
      </c>
      <c r="O35" s="101">
        <f>Assumptions!P96</f>
        <v>0</v>
      </c>
      <c r="P35" s="101">
        <f>Assumptions!Q96</f>
        <v>0</v>
      </c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s="6" customFormat="1">
      <c r="A36" s="107" t="s">
        <v>122</v>
      </c>
      <c r="B36" s="101"/>
      <c r="C36" s="101"/>
      <c r="D36" s="101">
        <f>((Income!D9+Income!D22)/360)*Assumptions!D138</f>
        <v>0</v>
      </c>
      <c r="E36" s="101">
        <f>((Income!E9+Income!E22)/360)*Assumptions!E138</f>
        <v>0</v>
      </c>
      <c r="F36" s="101">
        <f>((Income!F9+Income!F22)/360)*Assumptions!F138</f>
        <v>0</v>
      </c>
      <c r="G36" s="101">
        <f>((Income!G9+Income!G22)/360)*Assumptions!G138</f>
        <v>0</v>
      </c>
      <c r="H36" s="101">
        <f>((Income!H9+Income!H22)/360)*Assumptions!H138</f>
        <v>0</v>
      </c>
      <c r="I36" s="101">
        <f>((Income!I9+Income!I22)/360)*Assumptions!I138</f>
        <v>0</v>
      </c>
      <c r="J36" s="101">
        <f>((Income!J9+Income!J22)/360)*Assumptions!J138</f>
        <v>0</v>
      </c>
      <c r="K36" s="101">
        <f>((Income!K9+Income!K22)/360)*Assumptions!K138</f>
        <v>0</v>
      </c>
      <c r="L36" s="101">
        <f>((Income!L9+Income!L22)/360)*Assumptions!L138</f>
        <v>0</v>
      </c>
      <c r="M36" s="101">
        <f>((Income!M9+Income!M22)/360)*Assumptions!M138</f>
        <v>0</v>
      </c>
      <c r="N36" s="101">
        <f>((Income!N9+Income!N22)/360)*Assumptions!N138</f>
        <v>0</v>
      </c>
      <c r="O36" s="101">
        <f>((Income!O9+Income!O22)/360)*Assumptions!O138</f>
        <v>0</v>
      </c>
      <c r="P36" s="101">
        <f>((Income!P9+Income!P22)/360)*Assumptions!P138</f>
        <v>0</v>
      </c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s="6" customFormat="1">
      <c r="A37" s="105" t="s">
        <v>45</v>
      </c>
      <c r="B37" s="101"/>
      <c r="C37" s="101"/>
      <c r="D37" s="101">
        <f t="shared" ref="D37:L37" si="4">SUM(D35:D36)</f>
        <v>0</v>
      </c>
      <c r="E37" s="101">
        <f t="shared" si="4"/>
        <v>0</v>
      </c>
      <c r="F37" s="101">
        <f t="shared" si="4"/>
        <v>0</v>
      </c>
      <c r="G37" s="101">
        <f t="shared" si="4"/>
        <v>0</v>
      </c>
      <c r="H37" s="101">
        <f t="shared" si="4"/>
        <v>0</v>
      </c>
      <c r="I37" s="101">
        <f t="shared" si="4"/>
        <v>0</v>
      </c>
      <c r="J37" s="101">
        <f t="shared" si="4"/>
        <v>0</v>
      </c>
      <c r="K37" s="101">
        <f t="shared" si="4"/>
        <v>0</v>
      </c>
      <c r="L37" s="101">
        <f t="shared" si="4"/>
        <v>0</v>
      </c>
      <c r="M37" s="101">
        <f>SUM(M35:M36)</f>
        <v>0</v>
      </c>
      <c r="N37" s="101">
        <f>SUM(N35:N36)</f>
        <v>0</v>
      </c>
      <c r="O37" s="101">
        <f>SUM(O35:O36)</f>
        <v>0</v>
      </c>
      <c r="P37" s="101">
        <f>SUM(P35:P36)</f>
        <v>0</v>
      </c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s="6" customFormat="1">
      <c r="A38" s="105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s="6" customFormat="1">
      <c r="A39" s="104" t="s">
        <v>46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s="6" customFormat="1">
      <c r="A40" s="107" t="s">
        <v>123</v>
      </c>
      <c r="B40" s="101"/>
      <c r="C40" s="101"/>
      <c r="D40" s="101">
        <f>Assumptions!D98-D35</f>
        <v>0</v>
      </c>
      <c r="E40" s="101">
        <f>Assumptions!E98-E35</f>
        <v>0</v>
      </c>
      <c r="F40" s="101">
        <f>Assumptions!F98-F35</f>
        <v>0</v>
      </c>
      <c r="G40" s="101">
        <f>Assumptions!G98-G35</f>
        <v>0</v>
      </c>
      <c r="H40" s="101">
        <f>Assumptions!H98-H35</f>
        <v>0</v>
      </c>
      <c r="I40" s="101">
        <f>Assumptions!I98-I35</f>
        <v>0</v>
      </c>
      <c r="J40" s="101">
        <f>Assumptions!J98-J35</f>
        <v>0</v>
      </c>
      <c r="K40" s="101">
        <f>Assumptions!K98-K35</f>
        <v>0</v>
      </c>
      <c r="L40" s="101">
        <f>Assumptions!L98-L35</f>
        <v>0</v>
      </c>
      <c r="M40" s="101">
        <f>Assumptions!M98-M35</f>
        <v>0</v>
      </c>
      <c r="N40" s="101">
        <f>Assumptions!N98-N35</f>
        <v>0</v>
      </c>
      <c r="O40" s="101">
        <f>Assumptions!O98-O35</f>
        <v>0</v>
      </c>
      <c r="P40" s="101">
        <f>Assumptions!P98-P35</f>
        <v>0</v>
      </c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s="6" customFormat="1">
      <c r="A41" s="105" t="s">
        <v>47</v>
      </c>
      <c r="B41" s="101"/>
      <c r="C41" s="101"/>
      <c r="D41" s="101">
        <f t="shared" ref="D41:L41" si="5">SUM(D40:D40)</f>
        <v>0</v>
      </c>
      <c r="E41" s="101">
        <f t="shared" si="5"/>
        <v>0</v>
      </c>
      <c r="F41" s="101">
        <f t="shared" si="5"/>
        <v>0</v>
      </c>
      <c r="G41" s="101">
        <f t="shared" si="5"/>
        <v>0</v>
      </c>
      <c r="H41" s="101">
        <f t="shared" si="5"/>
        <v>0</v>
      </c>
      <c r="I41" s="101">
        <f t="shared" si="5"/>
        <v>0</v>
      </c>
      <c r="J41" s="101">
        <f t="shared" si="5"/>
        <v>0</v>
      </c>
      <c r="K41" s="101">
        <f t="shared" si="5"/>
        <v>0</v>
      </c>
      <c r="L41" s="101">
        <f t="shared" si="5"/>
        <v>0</v>
      </c>
      <c r="M41" s="101">
        <f>SUM(M40:M40)</f>
        <v>0</v>
      </c>
      <c r="N41" s="101">
        <f>SUM(N40:N40)</f>
        <v>0</v>
      </c>
      <c r="O41" s="101">
        <f>SUM(O40:O40)</f>
        <v>0</v>
      </c>
      <c r="P41" s="101">
        <f>SUM(P40:P40)</f>
        <v>0</v>
      </c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s="6" customFormat="1">
      <c r="A42" s="105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s="6" customFormat="1">
      <c r="A43" s="104" t="s">
        <v>48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s="6" customFormat="1">
      <c r="A44" s="107" t="s">
        <v>49</v>
      </c>
      <c r="B44" s="101"/>
      <c r="C44" s="101"/>
      <c r="D44" s="101">
        <f>Assumptions!D105</f>
        <v>0</v>
      </c>
      <c r="E44" s="101">
        <f>Assumptions!E105</f>
        <v>0</v>
      </c>
      <c r="F44" s="101">
        <f>Assumptions!F105</f>
        <v>0</v>
      </c>
      <c r="G44" s="101">
        <f>Assumptions!G105</f>
        <v>0</v>
      </c>
      <c r="H44" s="101">
        <f>Assumptions!H105</f>
        <v>0</v>
      </c>
      <c r="I44" s="101">
        <f>Assumptions!I105</f>
        <v>0</v>
      </c>
      <c r="J44" s="101">
        <f>Assumptions!J105</f>
        <v>0</v>
      </c>
      <c r="K44" s="101">
        <f>Assumptions!K105</f>
        <v>0</v>
      </c>
      <c r="L44" s="101">
        <f>Assumptions!L105</f>
        <v>0</v>
      </c>
      <c r="M44" s="101">
        <f>Assumptions!M105</f>
        <v>0</v>
      </c>
      <c r="N44" s="101">
        <f>Assumptions!N105</f>
        <v>0</v>
      </c>
      <c r="O44" s="101">
        <f>Assumptions!O105</f>
        <v>0</v>
      </c>
      <c r="P44" s="101">
        <f>Assumptions!P105</f>
        <v>0</v>
      </c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s="6" customFormat="1">
      <c r="A45" s="107" t="s">
        <v>50</v>
      </c>
      <c r="B45" s="101"/>
      <c r="C45" s="101" t="s">
        <v>0</v>
      </c>
      <c r="D45" s="101">
        <f>Income!D34-Income!D36</f>
        <v>0</v>
      </c>
      <c r="E45" s="101">
        <f>D45+(Income!E34-Income!E36)</f>
        <v>0</v>
      </c>
      <c r="F45" s="101">
        <f>E45+(Income!F34-Income!F36)</f>
        <v>0</v>
      </c>
      <c r="G45" s="101">
        <f>F45+(Income!G34-Income!G36)</f>
        <v>0</v>
      </c>
      <c r="H45" s="101">
        <f>G45+(Income!H34-Income!H36)</f>
        <v>0</v>
      </c>
      <c r="I45" s="101">
        <f>H45+(Income!I34-Income!I36)</f>
        <v>0</v>
      </c>
      <c r="J45" s="101">
        <f>I45+(Income!J34-Income!J36)</f>
        <v>0</v>
      </c>
      <c r="K45" s="101">
        <f>J45+(Income!K34-Income!K36)</f>
        <v>0</v>
      </c>
      <c r="L45" s="101">
        <f>K45+(Income!L34-Income!L36)</f>
        <v>0</v>
      </c>
      <c r="M45" s="101">
        <f>L45+(Income!M34-Income!M36)</f>
        <v>0</v>
      </c>
      <c r="N45" s="101">
        <f>M45+(Income!N34-Income!N36)</f>
        <v>0</v>
      </c>
      <c r="O45" s="101">
        <f>N45+(Income!O34-Income!O36)</f>
        <v>0</v>
      </c>
      <c r="P45" s="101">
        <f>O45+(Income!P34-Income!P36)</f>
        <v>0</v>
      </c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s="6" customFormat="1">
      <c r="A46" s="105" t="s">
        <v>51</v>
      </c>
      <c r="B46" s="101"/>
      <c r="C46" s="101"/>
      <c r="D46" s="101">
        <f t="shared" ref="D46:L46" si="6">SUM(D44:D45)</f>
        <v>0</v>
      </c>
      <c r="E46" s="101">
        <f t="shared" si="6"/>
        <v>0</v>
      </c>
      <c r="F46" s="101">
        <f t="shared" si="6"/>
        <v>0</v>
      </c>
      <c r="G46" s="101">
        <f t="shared" si="6"/>
        <v>0</v>
      </c>
      <c r="H46" s="101">
        <f t="shared" si="6"/>
        <v>0</v>
      </c>
      <c r="I46" s="101">
        <f t="shared" si="6"/>
        <v>0</v>
      </c>
      <c r="J46" s="101">
        <f t="shared" si="6"/>
        <v>0</v>
      </c>
      <c r="K46" s="101">
        <f t="shared" si="6"/>
        <v>0</v>
      </c>
      <c r="L46" s="101">
        <f t="shared" si="6"/>
        <v>0</v>
      </c>
      <c r="M46" s="101">
        <f>SUM(M44:M45)</f>
        <v>0</v>
      </c>
      <c r="N46" s="101">
        <f>SUM(N44:N45)</f>
        <v>0</v>
      </c>
      <c r="O46" s="101">
        <f>SUM(O44:O45)</f>
        <v>0</v>
      </c>
      <c r="P46" s="101">
        <f>SUM(P44:P45)</f>
        <v>0</v>
      </c>
      <c r="Q46"/>
      <c r="R46"/>
      <c r="S46"/>
      <c r="T46"/>
      <c r="U46"/>
      <c r="V46"/>
      <c r="W46"/>
      <c r="X46"/>
      <c r="Y46"/>
      <c r="Z46"/>
      <c r="AA46"/>
      <c r="AB46"/>
      <c r="AC46"/>
    </row>
    <row r="47" spans="1:29" s="6" customFormat="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/>
      <c r="R47"/>
      <c r="S47"/>
      <c r="T47"/>
      <c r="U47"/>
      <c r="V47"/>
      <c r="W47"/>
      <c r="X47"/>
      <c r="Y47"/>
      <c r="Z47"/>
      <c r="AA47"/>
      <c r="AB47"/>
      <c r="AC47"/>
    </row>
    <row r="48" spans="1:29" s="6" customFormat="1">
      <c r="A48" s="105" t="s">
        <v>52</v>
      </c>
      <c r="B48" s="101"/>
      <c r="C48" s="101"/>
      <c r="D48" s="101">
        <f t="shared" ref="D48:K48" si="7">D37+D41+D46</f>
        <v>0</v>
      </c>
      <c r="E48" s="101">
        <f t="shared" si="7"/>
        <v>0</v>
      </c>
      <c r="F48" s="101">
        <f t="shared" si="7"/>
        <v>0</v>
      </c>
      <c r="G48" s="101">
        <f t="shared" si="7"/>
        <v>0</v>
      </c>
      <c r="H48" s="101">
        <f t="shared" si="7"/>
        <v>0</v>
      </c>
      <c r="I48" s="101">
        <f t="shared" si="7"/>
        <v>0</v>
      </c>
      <c r="J48" s="101">
        <f t="shared" si="7"/>
        <v>0</v>
      </c>
      <c r="K48" s="101">
        <f t="shared" si="7"/>
        <v>0</v>
      </c>
      <c r="L48" s="101">
        <f>L37+L41+L46</f>
        <v>0</v>
      </c>
      <c r="M48" s="101">
        <f>M37+M41+M46</f>
        <v>0</v>
      </c>
      <c r="N48" s="101">
        <f>N37+N41+N46</f>
        <v>0</v>
      </c>
      <c r="O48" s="101">
        <f>O37+O41+O46</f>
        <v>0</v>
      </c>
      <c r="P48" s="101">
        <f>P37+P41+P46</f>
        <v>0</v>
      </c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1:29" s="6" customFormat="1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/>
      <c r="R49"/>
      <c r="S49"/>
      <c r="T49"/>
      <c r="U49"/>
      <c r="V49"/>
      <c r="W49"/>
      <c r="X49"/>
      <c r="Y49"/>
      <c r="Z49"/>
      <c r="AA49"/>
      <c r="AB49"/>
      <c r="AC49"/>
    </row>
    <row r="50" spans="1:29" s="6" customFormat="1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/>
      <c r="R50"/>
      <c r="S50"/>
      <c r="T50"/>
      <c r="U50"/>
      <c r="V50"/>
      <c r="W50"/>
      <c r="X50"/>
      <c r="Y50"/>
      <c r="Z50"/>
      <c r="AA50"/>
      <c r="AB50"/>
      <c r="AC50"/>
    </row>
    <row r="51" spans="1:29" s="6" customFormat="1">
      <c r="A51" s="108" t="s">
        <v>53</v>
      </c>
      <c r="B51" s="101"/>
      <c r="C51" s="101"/>
      <c r="D51" s="101">
        <f t="shared" ref="D51:K51" si="8">D29-D48</f>
        <v>0</v>
      </c>
      <c r="E51" s="101">
        <f t="shared" si="8"/>
        <v>0</v>
      </c>
      <c r="F51" s="101">
        <f t="shared" si="8"/>
        <v>0</v>
      </c>
      <c r="G51" s="101">
        <f t="shared" si="8"/>
        <v>0</v>
      </c>
      <c r="H51" s="101">
        <f t="shared" si="8"/>
        <v>0</v>
      </c>
      <c r="I51" s="101">
        <f t="shared" si="8"/>
        <v>0</v>
      </c>
      <c r="J51" s="101">
        <f t="shared" si="8"/>
        <v>0</v>
      </c>
      <c r="K51" s="101">
        <f t="shared" si="8"/>
        <v>0</v>
      </c>
      <c r="L51" s="101">
        <f>L29-L48</f>
        <v>0</v>
      </c>
      <c r="M51" s="101">
        <f>M29-M48</f>
        <v>0</v>
      </c>
      <c r="N51" s="101">
        <f>N29-N48</f>
        <v>0</v>
      </c>
      <c r="O51" s="101">
        <f>O29-O48</f>
        <v>0</v>
      </c>
      <c r="P51" s="101">
        <f>P29-P48</f>
        <v>0</v>
      </c>
      <c r="Q51"/>
      <c r="R51"/>
      <c r="S51"/>
      <c r="T51"/>
      <c r="U51"/>
      <c r="V51"/>
      <c r="W51"/>
      <c r="X51"/>
      <c r="Y51"/>
      <c r="Z51"/>
      <c r="AA51"/>
      <c r="AB51"/>
      <c r="AC51"/>
    </row>
  </sheetData>
  <mergeCells count="1">
    <mergeCell ref="G1:K1"/>
  </mergeCells>
  <phoneticPr fontId="0" type="noConversion"/>
  <printOptions horizontalCentered="1" gridLines="1" gridLinesSet="0"/>
  <pageMargins left="0.25" right="0.25" top="0.84" bottom="0.75" header="0.35" footer="0.5"/>
  <pageSetup scale="75" orientation="landscape" horizontalDpi="300" verticalDpi="300" r:id="rId1"/>
  <headerFooter alignWithMargins="0">
    <oddHeader>&amp;C&amp;"Times New Roman,Bold"&amp;16Balance Sheet</oddHeader>
    <oddFooter>&amp;L&amp;D &amp;T&amp;R&amp;F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C38"/>
  <sheetViews>
    <sheetView workbookViewId="0"/>
  </sheetViews>
  <sheetFormatPr defaultRowHeight="12.75"/>
  <cols>
    <col min="1" max="1" width="34" customWidth="1"/>
    <col min="2" max="3" width="3.7109375" customWidth="1"/>
  </cols>
  <sheetData>
    <row r="1" spans="1:29" ht="33.75" customHeight="1" thickBot="1">
      <c r="A1" s="20"/>
      <c r="B1" s="20"/>
      <c r="C1" s="20"/>
      <c r="D1" s="20"/>
      <c r="E1" s="20"/>
      <c r="F1" s="20"/>
      <c r="G1" s="137" t="str">
        <f>Assumptions!D2</f>
        <v>Enter Project Name/Company Here</v>
      </c>
      <c r="H1" s="137"/>
      <c r="I1" s="137"/>
      <c r="J1" s="137"/>
      <c r="K1" s="137"/>
      <c r="L1" s="20"/>
      <c r="M1" s="20"/>
      <c r="N1" s="20"/>
      <c r="O1" s="20"/>
      <c r="P1" s="20"/>
    </row>
    <row r="2" spans="1:29" s="2" customFormat="1" ht="13.5" thickTop="1">
      <c r="A2" s="48" t="s">
        <v>1</v>
      </c>
      <c r="B2" s="49"/>
      <c r="C2" s="49"/>
      <c r="D2" s="49">
        <f>Assumptions!D1</f>
        <v>2011</v>
      </c>
      <c r="E2" s="49">
        <f t="shared" ref="E2:L2" si="0">D2+1</f>
        <v>2012</v>
      </c>
      <c r="F2" s="49">
        <f t="shared" si="0"/>
        <v>2013</v>
      </c>
      <c r="G2" s="49">
        <f t="shared" si="0"/>
        <v>2014</v>
      </c>
      <c r="H2" s="49">
        <f t="shared" si="0"/>
        <v>2015</v>
      </c>
      <c r="I2" s="49">
        <f t="shared" si="0"/>
        <v>2016</v>
      </c>
      <c r="J2" s="49">
        <f t="shared" si="0"/>
        <v>2017</v>
      </c>
      <c r="K2" s="49">
        <f t="shared" si="0"/>
        <v>2018</v>
      </c>
      <c r="L2" s="49">
        <f t="shared" si="0"/>
        <v>2019</v>
      </c>
      <c r="M2" s="49">
        <f>L2+1</f>
        <v>2020</v>
      </c>
      <c r="N2" s="49">
        <f>M2+1</f>
        <v>2021</v>
      </c>
      <c r="O2" s="49">
        <f>N2+1</f>
        <v>2022</v>
      </c>
      <c r="P2" s="49">
        <f>O2+1</f>
        <v>2023</v>
      </c>
      <c r="Q2"/>
      <c r="R2"/>
      <c r="S2"/>
      <c r="T2"/>
      <c r="U2"/>
      <c r="V2"/>
      <c r="W2"/>
      <c r="X2"/>
      <c r="Y2"/>
      <c r="Z2"/>
      <c r="AA2"/>
      <c r="AB2"/>
      <c r="AC2"/>
    </row>
    <row r="3" spans="1:29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29" s="6" customForma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s="6" customFormat="1">
      <c r="A5" s="104" t="s">
        <v>54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s="6" customFormat="1">
      <c r="A6" s="109" t="s">
        <v>55</v>
      </c>
      <c r="B6" s="101"/>
      <c r="C6" s="101"/>
      <c r="D6" s="101">
        <f>Assumptions!D29</f>
        <v>0</v>
      </c>
      <c r="E6" s="101">
        <f>Assumptions!E29</f>
        <v>0</v>
      </c>
      <c r="F6" s="101">
        <f>Assumptions!F29</f>
        <v>0</v>
      </c>
      <c r="G6" s="101">
        <f>Assumptions!G29</f>
        <v>0</v>
      </c>
      <c r="H6" s="101">
        <f>Assumptions!H29</f>
        <v>0</v>
      </c>
      <c r="I6" s="101">
        <f>Assumptions!I29</f>
        <v>0</v>
      </c>
      <c r="J6" s="101">
        <f>Assumptions!J29</f>
        <v>0</v>
      </c>
      <c r="K6" s="101">
        <f>Assumptions!K29</f>
        <v>0</v>
      </c>
      <c r="L6" s="101">
        <f>Assumptions!L29</f>
        <v>0</v>
      </c>
      <c r="M6" s="101">
        <f>Assumptions!M29</f>
        <v>0</v>
      </c>
      <c r="N6" s="101">
        <f>Assumptions!N29</f>
        <v>0</v>
      </c>
      <c r="O6" s="101">
        <f>Assumptions!O29</f>
        <v>0</v>
      </c>
      <c r="P6" s="101">
        <f>Assumptions!P29</f>
        <v>0</v>
      </c>
      <c r="Q6"/>
      <c r="R6"/>
      <c r="S6"/>
      <c r="T6"/>
      <c r="U6"/>
      <c r="V6"/>
      <c r="W6"/>
      <c r="X6"/>
      <c r="Y6"/>
      <c r="Z6"/>
      <c r="AA6"/>
      <c r="AB6"/>
      <c r="AC6"/>
    </row>
    <row r="7" spans="1:29" s="6" customFormat="1">
      <c r="A7" s="105" t="s">
        <v>56</v>
      </c>
      <c r="B7" s="101"/>
      <c r="C7" s="101"/>
      <c r="D7" s="101">
        <f>D6</f>
        <v>0</v>
      </c>
      <c r="E7" s="101">
        <f t="shared" ref="E7:L7" si="1">E6</f>
        <v>0</v>
      </c>
      <c r="F7" s="101">
        <f t="shared" si="1"/>
        <v>0</v>
      </c>
      <c r="G7" s="101">
        <f t="shared" si="1"/>
        <v>0</v>
      </c>
      <c r="H7" s="101">
        <f t="shared" si="1"/>
        <v>0</v>
      </c>
      <c r="I7" s="101">
        <f t="shared" si="1"/>
        <v>0</v>
      </c>
      <c r="J7" s="101">
        <f t="shared" si="1"/>
        <v>0</v>
      </c>
      <c r="K7" s="101">
        <f t="shared" si="1"/>
        <v>0</v>
      </c>
      <c r="L7" s="101">
        <f t="shared" si="1"/>
        <v>0</v>
      </c>
      <c r="M7" s="101">
        <f>M6</f>
        <v>0</v>
      </c>
      <c r="N7" s="101">
        <f>N6</f>
        <v>0</v>
      </c>
      <c r="O7" s="101">
        <f>O6</f>
        <v>0</v>
      </c>
      <c r="P7" s="101">
        <f>P6</f>
        <v>0</v>
      </c>
      <c r="Q7"/>
      <c r="R7"/>
      <c r="S7"/>
      <c r="T7"/>
      <c r="U7"/>
      <c r="V7"/>
      <c r="W7"/>
      <c r="X7"/>
      <c r="Y7"/>
      <c r="Z7"/>
      <c r="AA7"/>
      <c r="AB7"/>
      <c r="AC7"/>
    </row>
    <row r="8" spans="1:29" s="6" customFormat="1">
      <c r="A8" s="105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s="6" customFormat="1">
      <c r="A9" s="104" t="s">
        <v>57</v>
      </c>
      <c r="B9" s="101"/>
      <c r="C9" s="101"/>
      <c r="D9" s="101">
        <f>Assumptions!D34</f>
        <v>0</v>
      </c>
      <c r="E9" s="101">
        <f>Assumptions!E34</f>
        <v>0</v>
      </c>
      <c r="F9" s="101">
        <f>Assumptions!F34</f>
        <v>0</v>
      </c>
      <c r="G9" s="101">
        <f>Assumptions!G34</f>
        <v>0</v>
      </c>
      <c r="H9" s="101">
        <f>Assumptions!H34</f>
        <v>0</v>
      </c>
      <c r="I9" s="101">
        <f>Assumptions!I34</f>
        <v>0</v>
      </c>
      <c r="J9" s="101">
        <f>Assumptions!J34</f>
        <v>0</v>
      </c>
      <c r="K9" s="101">
        <f>Assumptions!K34</f>
        <v>0</v>
      </c>
      <c r="L9" s="101">
        <f>Assumptions!L34</f>
        <v>0</v>
      </c>
      <c r="M9" s="101">
        <f>Assumptions!M34</f>
        <v>0</v>
      </c>
      <c r="N9" s="101">
        <f>Assumptions!N34</f>
        <v>0</v>
      </c>
      <c r="O9" s="101">
        <f>Assumptions!O34</f>
        <v>0</v>
      </c>
      <c r="P9" s="101">
        <f>Assumptions!P34</f>
        <v>0</v>
      </c>
      <c r="Q9"/>
      <c r="R9"/>
      <c r="S9"/>
      <c r="T9"/>
      <c r="U9"/>
      <c r="V9"/>
      <c r="W9"/>
      <c r="X9"/>
      <c r="Y9"/>
      <c r="Z9"/>
      <c r="AA9"/>
      <c r="AB9"/>
      <c r="AC9"/>
    </row>
    <row r="10" spans="1:29" s="6" customFormat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s="6" customFormat="1">
      <c r="A11" s="104" t="s">
        <v>58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s="6" customFormat="1">
      <c r="A12" s="109" t="str">
        <f>Assumptions!A38</f>
        <v>Operating Expense (Local 000s)</v>
      </c>
      <c r="B12" s="101"/>
      <c r="C12" s="101"/>
      <c r="D12" s="109">
        <f>Assumptions!D38*(1/Assumptions!D44)</f>
        <v>0</v>
      </c>
      <c r="E12" s="109">
        <f>Assumptions!E38*(1/Assumptions!E44)</f>
        <v>0</v>
      </c>
      <c r="F12" s="109">
        <f>Assumptions!F38*(1/Assumptions!F44)</f>
        <v>0</v>
      </c>
      <c r="G12" s="109">
        <f>Assumptions!G38*(1/Assumptions!G44)</f>
        <v>0</v>
      </c>
      <c r="H12" s="109">
        <f>Assumptions!H38*(1/Assumptions!H44)</f>
        <v>0</v>
      </c>
      <c r="I12" s="109">
        <f>Assumptions!I38*(1/Assumptions!I44)</f>
        <v>0</v>
      </c>
      <c r="J12" s="109">
        <f>Assumptions!J38*(1/Assumptions!J44)</f>
        <v>0</v>
      </c>
      <c r="K12" s="109">
        <f>Assumptions!K38*(1/Assumptions!K44)</f>
        <v>0</v>
      </c>
      <c r="L12" s="109">
        <f>Assumptions!L38*(1/Assumptions!L44)</f>
        <v>0</v>
      </c>
      <c r="M12" s="109">
        <f>Assumptions!M38*(1/Assumptions!M44)</f>
        <v>0</v>
      </c>
      <c r="N12" s="109">
        <f>Assumptions!N38*(1/Assumptions!N44)</f>
        <v>0</v>
      </c>
      <c r="O12" s="109">
        <f>Assumptions!O38*(1/Assumptions!O44)</f>
        <v>0</v>
      </c>
      <c r="P12" s="109">
        <f>Assumptions!P38*(1/Assumptions!P44)</f>
        <v>0</v>
      </c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s="6" customFormat="1">
      <c r="A13" s="109" t="str">
        <f>Assumptions!A39</f>
        <v>Operating Expense (Local 000s)</v>
      </c>
      <c r="B13" s="101"/>
      <c r="C13" s="101"/>
      <c r="D13" s="109">
        <f>Assumptions!D39*(1/Assumptions!D44)</f>
        <v>0</v>
      </c>
      <c r="E13" s="109">
        <f>Assumptions!E39*(1/Assumptions!E44)</f>
        <v>0</v>
      </c>
      <c r="F13" s="109">
        <f>Assumptions!F39*(1/Assumptions!F44)</f>
        <v>0</v>
      </c>
      <c r="G13" s="109">
        <f>Assumptions!G39*(1/Assumptions!G44)</f>
        <v>0</v>
      </c>
      <c r="H13" s="109">
        <f>Assumptions!H39*(1/Assumptions!H44)</f>
        <v>0</v>
      </c>
      <c r="I13" s="109">
        <f>Assumptions!I39*(1/Assumptions!I44)</f>
        <v>0</v>
      </c>
      <c r="J13" s="109">
        <f>Assumptions!J39*(1/Assumptions!J44)</f>
        <v>0</v>
      </c>
      <c r="K13" s="109">
        <f>Assumptions!K39*(1/Assumptions!K44)</f>
        <v>0</v>
      </c>
      <c r="L13" s="109">
        <f>Assumptions!L39*(1/Assumptions!L44)</f>
        <v>0</v>
      </c>
      <c r="M13" s="109">
        <f>Assumptions!M39*(1/Assumptions!M44)</f>
        <v>0</v>
      </c>
      <c r="N13" s="109">
        <f>Assumptions!N39*(1/Assumptions!N44)</f>
        <v>0</v>
      </c>
      <c r="O13" s="109">
        <f>Assumptions!O39*(1/Assumptions!O44)</f>
        <v>0</v>
      </c>
      <c r="P13" s="109">
        <f>Assumptions!P39*(1/Assumptions!P44)</f>
        <v>0</v>
      </c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s="6" customFormat="1">
      <c r="A14" s="109" t="str">
        <f>Assumptions!A40</f>
        <v>Operating Expense (Local 000s)</v>
      </c>
      <c r="B14" s="101"/>
      <c r="C14" s="101"/>
      <c r="D14" s="101">
        <f>Assumptions!D40*(1/Assumptions!D44)</f>
        <v>0</v>
      </c>
      <c r="E14" s="101">
        <f>Assumptions!E40*(1/Assumptions!E44)</f>
        <v>0</v>
      </c>
      <c r="F14" s="101">
        <f>Assumptions!F40*(1/Assumptions!F44)</f>
        <v>0</v>
      </c>
      <c r="G14" s="101">
        <f>Assumptions!G40*(1/Assumptions!G44)</f>
        <v>0</v>
      </c>
      <c r="H14" s="101">
        <f>Assumptions!H40*(1/Assumptions!H44)</f>
        <v>0</v>
      </c>
      <c r="I14" s="101">
        <f>Assumptions!I40*(1/Assumptions!I44)</f>
        <v>0</v>
      </c>
      <c r="J14" s="101">
        <f>Assumptions!J40*(1/Assumptions!J44)</f>
        <v>0</v>
      </c>
      <c r="K14" s="101">
        <f>Assumptions!K40*(1/Assumptions!K44)</f>
        <v>0</v>
      </c>
      <c r="L14" s="101">
        <f>Assumptions!L40*(1/Assumptions!L44)</f>
        <v>0</v>
      </c>
      <c r="M14" s="101">
        <f>Assumptions!M40*(1/Assumptions!M44)</f>
        <v>0</v>
      </c>
      <c r="N14" s="101">
        <f>Assumptions!N40*(1/Assumptions!N44)</f>
        <v>0</v>
      </c>
      <c r="O14" s="101">
        <f>Assumptions!O40*(1/Assumptions!O44)</f>
        <v>0</v>
      </c>
      <c r="P14" s="101">
        <f>Assumptions!P40*(1/Assumptions!P44)</f>
        <v>0</v>
      </c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s="6" customFormat="1">
      <c r="A15" s="109" t="str">
        <f>Assumptions!A41</f>
        <v>Operating Expense (Local 000s)</v>
      </c>
      <c r="B15" s="101"/>
      <c r="C15" s="101"/>
      <c r="D15" s="101">
        <f>Assumptions!D41*(1/Assumptions!D44)</f>
        <v>0</v>
      </c>
      <c r="E15" s="101">
        <f>Assumptions!E41*(1/Assumptions!E44)</f>
        <v>0</v>
      </c>
      <c r="F15" s="101">
        <f>Assumptions!F41*(1/Assumptions!F44)</f>
        <v>0</v>
      </c>
      <c r="G15" s="101">
        <f>Assumptions!G41*(1/Assumptions!G44)</f>
        <v>0</v>
      </c>
      <c r="H15" s="101">
        <f>Assumptions!H41*(1/Assumptions!H44)</f>
        <v>0</v>
      </c>
      <c r="I15" s="101">
        <f>Assumptions!I41*(1/Assumptions!I44)</f>
        <v>0</v>
      </c>
      <c r="J15" s="101">
        <f>Assumptions!J41*(1/Assumptions!J44)</f>
        <v>0</v>
      </c>
      <c r="K15" s="101">
        <f>Assumptions!K41*(1/Assumptions!K44)</f>
        <v>0</v>
      </c>
      <c r="L15" s="101">
        <f>Assumptions!L41*(1/Assumptions!L44)</f>
        <v>0</v>
      </c>
      <c r="M15" s="101">
        <f>Assumptions!M41*(1/Assumptions!M44)</f>
        <v>0</v>
      </c>
      <c r="N15" s="101">
        <f>Assumptions!N41*(1/Assumptions!N44)</f>
        <v>0</v>
      </c>
      <c r="O15" s="101">
        <f>Assumptions!O41*(1/Assumptions!O44)</f>
        <v>0</v>
      </c>
      <c r="P15" s="101">
        <f>Assumptions!P41*(1/Assumptions!P44)</f>
        <v>0</v>
      </c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s="6" customFormat="1">
      <c r="A16" s="109" t="str">
        <f>Assumptions!A42</f>
        <v>Operating Expense (Local 000s)</v>
      </c>
      <c r="B16" s="101"/>
      <c r="C16" s="101"/>
      <c r="D16" s="101">
        <f>Assumptions!D42*(1/Assumptions!D44)</f>
        <v>0</v>
      </c>
      <c r="E16" s="101">
        <f>Assumptions!E42*(1/Assumptions!E44)</f>
        <v>0</v>
      </c>
      <c r="F16" s="101">
        <f>Assumptions!F42*(1/Assumptions!F44)</f>
        <v>0</v>
      </c>
      <c r="G16" s="101">
        <f>Assumptions!G42*(1/Assumptions!G44)</f>
        <v>0</v>
      </c>
      <c r="H16" s="101">
        <f>Assumptions!H42*(1/Assumptions!H44)</f>
        <v>0</v>
      </c>
      <c r="I16" s="101">
        <f>Assumptions!I42*(1/Assumptions!I44)</f>
        <v>0</v>
      </c>
      <c r="J16" s="101">
        <f>Assumptions!J42*(1/Assumptions!J44)</f>
        <v>0</v>
      </c>
      <c r="K16" s="101">
        <f>Assumptions!K42*(1/Assumptions!K44)</f>
        <v>0</v>
      </c>
      <c r="L16" s="101">
        <f>Assumptions!L42*(1/Assumptions!L44)</f>
        <v>0</v>
      </c>
      <c r="M16" s="101">
        <f>Assumptions!M42*(1/Assumptions!M44)</f>
        <v>0</v>
      </c>
      <c r="N16" s="101">
        <f>Assumptions!N42*(1/Assumptions!N44)</f>
        <v>0</v>
      </c>
      <c r="O16" s="101">
        <f>Assumptions!O42*(1/Assumptions!O44)</f>
        <v>0</v>
      </c>
      <c r="P16" s="101">
        <f>Assumptions!P42*(1/Assumptions!P44)</f>
        <v>0</v>
      </c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s="6" customFormat="1">
      <c r="A17" s="109" t="str">
        <f>Assumptions!A48</f>
        <v>Operating Expense (USD 000s)</v>
      </c>
      <c r="B17" s="101"/>
      <c r="C17" s="101"/>
      <c r="D17" s="109">
        <f>Assumptions!D48</f>
        <v>0</v>
      </c>
      <c r="E17" s="109">
        <f>Assumptions!E48</f>
        <v>0</v>
      </c>
      <c r="F17" s="109">
        <f>Assumptions!F48</f>
        <v>0</v>
      </c>
      <c r="G17" s="109">
        <f>Assumptions!G48</f>
        <v>0</v>
      </c>
      <c r="H17" s="109">
        <f>Assumptions!H48</f>
        <v>0</v>
      </c>
      <c r="I17" s="109">
        <f>Assumptions!I48</f>
        <v>0</v>
      </c>
      <c r="J17" s="109">
        <f>Assumptions!J48</f>
        <v>0</v>
      </c>
      <c r="K17" s="109">
        <f>Assumptions!K48</f>
        <v>0</v>
      </c>
      <c r="L17" s="109">
        <f>Assumptions!L48</f>
        <v>0</v>
      </c>
      <c r="M17" s="109">
        <f>Assumptions!M48</f>
        <v>0</v>
      </c>
      <c r="N17" s="109">
        <f>Assumptions!N48</f>
        <v>0</v>
      </c>
      <c r="O17" s="109">
        <f>Assumptions!O48</f>
        <v>0</v>
      </c>
      <c r="P17" s="109">
        <f>Assumptions!P48</f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s="6" customFormat="1">
      <c r="A18" s="109" t="str">
        <f>Assumptions!A49</f>
        <v>Operating Expense (USD 000s)</v>
      </c>
      <c r="B18" s="101"/>
      <c r="C18" s="101"/>
      <c r="D18" s="109">
        <f>Assumptions!D49</f>
        <v>0</v>
      </c>
      <c r="E18" s="109">
        <f>Assumptions!E49</f>
        <v>0</v>
      </c>
      <c r="F18" s="109">
        <f>Assumptions!F49</f>
        <v>0</v>
      </c>
      <c r="G18" s="109">
        <f>Assumptions!G49</f>
        <v>0</v>
      </c>
      <c r="H18" s="109">
        <f>Assumptions!H49</f>
        <v>0</v>
      </c>
      <c r="I18" s="109">
        <f>Assumptions!I49</f>
        <v>0</v>
      </c>
      <c r="J18" s="109">
        <f>Assumptions!J49</f>
        <v>0</v>
      </c>
      <c r="K18" s="109">
        <f>Assumptions!K49</f>
        <v>0</v>
      </c>
      <c r="L18" s="109">
        <f>Assumptions!L49</f>
        <v>0</v>
      </c>
      <c r="M18" s="109">
        <f>Assumptions!M49</f>
        <v>0</v>
      </c>
      <c r="N18" s="109">
        <f>Assumptions!N49</f>
        <v>0</v>
      </c>
      <c r="O18" s="109">
        <f>Assumptions!O49</f>
        <v>0</v>
      </c>
      <c r="P18" s="109">
        <f>Assumptions!P49</f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s="6" customFormat="1">
      <c r="A19" s="109" t="str">
        <f>Assumptions!A50</f>
        <v>Operating Expense (USD 000s)</v>
      </c>
      <c r="B19" s="101"/>
      <c r="C19" s="101"/>
      <c r="D19" s="109">
        <f>Assumptions!D50</f>
        <v>0</v>
      </c>
      <c r="E19" s="109">
        <f>Assumptions!E50</f>
        <v>0</v>
      </c>
      <c r="F19" s="109">
        <f>Assumptions!F50</f>
        <v>0</v>
      </c>
      <c r="G19" s="109">
        <f>Assumptions!G50</f>
        <v>0</v>
      </c>
      <c r="H19" s="109">
        <f>Assumptions!H50</f>
        <v>0</v>
      </c>
      <c r="I19" s="109">
        <f>Assumptions!I50</f>
        <v>0</v>
      </c>
      <c r="J19" s="109">
        <f>Assumptions!J50</f>
        <v>0</v>
      </c>
      <c r="K19" s="109">
        <f>Assumptions!K50</f>
        <v>0</v>
      </c>
      <c r="L19" s="109">
        <f>Assumptions!L50</f>
        <v>0</v>
      </c>
      <c r="M19" s="109">
        <f>Assumptions!M50</f>
        <v>0</v>
      </c>
      <c r="N19" s="109">
        <f>Assumptions!N50</f>
        <v>0</v>
      </c>
      <c r="O19" s="109">
        <f>Assumptions!O50</f>
        <v>0</v>
      </c>
      <c r="P19" s="109">
        <f>Assumptions!P50</f>
        <v>0</v>
      </c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s="6" customFormat="1">
      <c r="A20" s="109" t="str">
        <f>Assumptions!A51</f>
        <v>Operating Expense (USD 000s)</v>
      </c>
      <c r="B20" s="101"/>
      <c r="C20" s="101"/>
      <c r="D20" s="109">
        <f>Assumptions!D51</f>
        <v>0</v>
      </c>
      <c r="E20" s="109">
        <f>Assumptions!E51</f>
        <v>0</v>
      </c>
      <c r="F20" s="109">
        <f>Assumptions!F51</f>
        <v>0</v>
      </c>
      <c r="G20" s="109">
        <f>Assumptions!G51</f>
        <v>0</v>
      </c>
      <c r="H20" s="109">
        <f>Assumptions!H51</f>
        <v>0</v>
      </c>
      <c r="I20" s="109">
        <f>Assumptions!I51</f>
        <v>0</v>
      </c>
      <c r="J20" s="109">
        <f>Assumptions!J51</f>
        <v>0</v>
      </c>
      <c r="K20" s="109">
        <f>Assumptions!K51</f>
        <v>0</v>
      </c>
      <c r="L20" s="109">
        <f>Assumptions!L51</f>
        <v>0</v>
      </c>
      <c r="M20" s="109">
        <f>Assumptions!M51</f>
        <v>0</v>
      </c>
      <c r="N20" s="109">
        <f>Assumptions!N51</f>
        <v>0</v>
      </c>
      <c r="O20" s="109">
        <f>Assumptions!O51</f>
        <v>0</v>
      </c>
      <c r="P20" s="109">
        <f>Assumptions!P51</f>
        <v>0</v>
      </c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s="6" customFormat="1">
      <c r="A21" s="109" t="str">
        <f>Assumptions!A52</f>
        <v>Operating Expense (USD 000s)</v>
      </c>
      <c r="B21" s="101"/>
      <c r="C21" s="101"/>
      <c r="D21" s="109">
        <f>Assumptions!D52</f>
        <v>0</v>
      </c>
      <c r="E21" s="109">
        <f>Assumptions!E52</f>
        <v>0</v>
      </c>
      <c r="F21" s="109">
        <f>Assumptions!F52</f>
        <v>0</v>
      </c>
      <c r="G21" s="109">
        <f>Assumptions!G52</f>
        <v>0</v>
      </c>
      <c r="H21" s="109">
        <f>Assumptions!H52</f>
        <v>0</v>
      </c>
      <c r="I21" s="109">
        <f>Assumptions!I52</f>
        <v>0</v>
      </c>
      <c r="J21" s="109">
        <f>Assumptions!J52</f>
        <v>0</v>
      </c>
      <c r="K21" s="109">
        <f>Assumptions!K52</f>
        <v>0</v>
      </c>
      <c r="L21" s="109">
        <f>Assumptions!L52</f>
        <v>0</v>
      </c>
      <c r="M21" s="109">
        <f>Assumptions!M52</f>
        <v>0</v>
      </c>
      <c r="N21" s="109">
        <f>Assumptions!N52</f>
        <v>0</v>
      </c>
      <c r="O21" s="109">
        <f>Assumptions!O52</f>
        <v>0</v>
      </c>
      <c r="P21" s="109">
        <f>Assumptions!P52</f>
        <v>0</v>
      </c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s="6" customFormat="1">
      <c r="A22" s="105" t="s">
        <v>59</v>
      </c>
      <c r="B22" s="101"/>
      <c r="C22" s="101"/>
      <c r="D22" s="101">
        <f t="shared" ref="D22:L22" si="2">SUM(D12:D21)</f>
        <v>0</v>
      </c>
      <c r="E22" s="101">
        <f t="shared" si="2"/>
        <v>0</v>
      </c>
      <c r="F22" s="101">
        <f t="shared" si="2"/>
        <v>0</v>
      </c>
      <c r="G22" s="101">
        <f t="shared" si="2"/>
        <v>0</v>
      </c>
      <c r="H22" s="101">
        <f t="shared" si="2"/>
        <v>0</v>
      </c>
      <c r="I22" s="101">
        <f t="shared" si="2"/>
        <v>0</v>
      </c>
      <c r="J22" s="101">
        <f t="shared" si="2"/>
        <v>0</v>
      </c>
      <c r="K22" s="101">
        <f t="shared" si="2"/>
        <v>0</v>
      </c>
      <c r="L22" s="101">
        <f t="shared" si="2"/>
        <v>0</v>
      </c>
      <c r="M22" s="101">
        <f>SUM(M12:M21)</f>
        <v>0</v>
      </c>
      <c r="N22" s="101">
        <f>SUM(N12:N21)</f>
        <v>0</v>
      </c>
      <c r="O22" s="101">
        <f>SUM(O12:O21)</f>
        <v>0</v>
      </c>
      <c r="P22" s="101">
        <f>SUM(P12:P21)</f>
        <v>0</v>
      </c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s="6" customFormat="1">
      <c r="A23" s="105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s="6" customFormat="1">
      <c r="A24" s="105" t="s">
        <v>60</v>
      </c>
      <c r="B24" s="101"/>
      <c r="C24" s="101"/>
      <c r="D24" s="101">
        <f t="shared" ref="D24:K24" si="3">D7-D9-D22</f>
        <v>0</v>
      </c>
      <c r="E24" s="101">
        <f t="shared" si="3"/>
        <v>0</v>
      </c>
      <c r="F24" s="101">
        <f t="shared" si="3"/>
        <v>0</v>
      </c>
      <c r="G24" s="101">
        <f t="shared" si="3"/>
        <v>0</v>
      </c>
      <c r="H24" s="101">
        <f t="shared" si="3"/>
        <v>0</v>
      </c>
      <c r="I24" s="101">
        <f t="shared" si="3"/>
        <v>0</v>
      </c>
      <c r="J24" s="101">
        <f t="shared" si="3"/>
        <v>0</v>
      </c>
      <c r="K24" s="101">
        <f t="shared" si="3"/>
        <v>0</v>
      </c>
      <c r="L24" s="101">
        <f>L7-L9-L22</f>
        <v>0</v>
      </c>
      <c r="M24" s="101">
        <f>M7-M9-M22</f>
        <v>0</v>
      </c>
      <c r="N24" s="101">
        <f>N7-N9-N22</f>
        <v>0</v>
      </c>
      <c r="O24" s="101">
        <f>O7-O9-O22</f>
        <v>0</v>
      </c>
      <c r="P24" s="101">
        <f>P7-P9-P22</f>
        <v>0</v>
      </c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s="6" customFormat="1">
      <c r="A25" s="104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s="6" customFormat="1">
      <c r="A26" s="110" t="s">
        <v>61</v>
      </c>
      <c r="B26" s="101"/>
      <c r="C26" s="101"/>
      <c r="D26" s="101">
        <f>Assumptions!D132</f>
        <v>0</v>
      </c>
      <c r="E26" s="101">
        <f>Assumptions!E132</f>
        <v>0</v>
      </c>
      <c r="F26" s="101">
        <f>Assumptions!F132</f>
        <v>0</v>
      </c>
      <c r="G26" s="101">
        <f>Assumptions!G132</f>
        <v>0</v>
      </c>
      <c r="H26" s="101">
        <f>Assumptions!H132</f>
        <v>0</v>
      </c>
      <c r="I26" s="101">
        <f>Assumptions!I132</f>
        <v>0</v>
      </c>
      <c r="J26" s="101">
        <f>Assumptions!J132</f>
        <v>0</v>
      </c>
      <c r="K26" s="101">
        <f>Assumptions!K132</f>
        <v>0</v>
      </c>
      <c r="L26" s="101">
        <f>Assumptions!L132</f>
        <v>0</v>
      </c>
      <c r="M26" s="101">
        <f>Assumptions!M132</f>
        <v>0</v>
      </c>
      <c r="N26" s="101">
        <f>Assumptions!N132</f>
        <v>0</v>
      </c>
      <c r="O26" s="101">
        <f>Assumptions!O132</f>
        <v>0</v>
      </c>
      <c r="P26" s="101">
        <f>Assumptions!P132</f>
        <v>0</v>
      </c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s="6" customFormat="1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s="6" customFormat="1">
      <c r="A28" s="105" t="s">
        <v>62</v>
      </c>
      <c r="B28" s="101"/>
      <c r="C28" s="101"/>
      <c r="D28" s="101">
        <f>D24-D26</f>
        <v>0</v>
      </c>
      <c r="E28" s="101">
        <f t="shared" ref="E28:L28" si="4">E24-E26</f>
        <v>0</v>
      </c>
      <c r="F28" s="101">
        <f t="shared" si="4"/>
        <v>0</v>
      </c>
      <c r="G28" s="101">
        <f t="shared" si="4"/>
        <v>0</v>
      </c>
      <c r="H28" s="101">
        <f t="shared" si="4"/>
        <v>0</v>
      </c>
      <c r="I28" s="101">
        <f t="shared" si="4"/>
        <v>0</v>
      </c>
      <c r="J28" s="101">
        <f t="shared" si="4"/>
        <v>0</v>
      </c>
      <c r="K28" s="101">
        <f t="shared" si="4"/>
        <v>0</v>
      </c>
      <c r="L28" s="101">
        <f t="shared" si="4"/>
        <v>0</v>
      </c>
      <c r="M28" s="101">
        <f>M24-M26</f>
        <v>0</v>
      </c>
      <c r="N28" s="101">
        <f>N24-N26</f>
        <v>0</v>
      </c>
      <c r="O28" s="101">
        <f>O24-O26</f>
        <v>0</v>
      </c>
      <c r="P28" s="101">
        <f>P24-P26</f>
        <v>0</v>
      </c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s="6" customFormat="1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s="6" customFormat="1">
      <c r="A30" s="110" t="s">
        <v>63</v>
      </c>
      <c r="B30" s="101"/>
      <c r="C30" s="101"/>
      <c r="D30" s="101">
        <f>Assumptions!D94+Assumptions!D95</f>
        <v>0</v>
      </c>
      <c r="E30" s="101">
        <f>Assumptions!E94+Assumptions!E95</f>
        <v>0</v>
      </c>
      <c r="F30" s="101">
        <f>Assumptions!F94+Assumptions!F95</f>
        <v>0</v>
      </c>
      <c r="G30" s="101">
        <f>Assumptions!G94+Assumptions!G95</f>
        <v>0</v>
      </c>
      <c r="H30" s="101">
        <f>Assumptions!H94+Assumptions!H95</f>
        <v>0</v>
      </c>
      <c r="I30" s="101">
        <f>Assumptions!I94+Assumptions!I95</f>
        <v>0</v>
      </c>
      <c r="J30" s="101">
        <f>Assumptions!J94+Assumptions!J95</f>
        <v>0</v>
      </c>
      <c r="K30" s="101">
        <f>Assumptions!K94+Assumptions!K95</f>
        <v>0</v>
      </c>
      <c r="L30" s="101">
        <f>Assumptions!L94+Assumptions!L95</f>
        <v>0</v>
      </c>
      <c r="M30" s="101">
        <f>Assumptions!M94+Assumptions!M95</f>
        <v>0</v>
      </c>
      <c r="N30" s="101">
        <f>Assumptions!N94+Assumptions!N95</f>
        <v>0</v>
      </c>
      <c r="O30" s="101">
        <f>Assumptions!O94+Assumptions!O95</f>
        <v>0</v>
      </c>
      <c r="P30" s="101">
        <f>Assumptions!P94+Assumptions!P95</f>
        <v>0</v>
      </c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s="6" customFormat="1">
      <c r="A31" s="11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s="6" customFormat="1">
      <c r="A32" s="104" t="s">
        <v>20</v>
      </c>
      <c r="B32" s="101"/>
      <c r="C32" s="101"/>
      <c r="D32" s="101">
        <f>IF((D28-D30)&lt;=0,0,(D28-D30)*Assumptions!D115)</f>
        <v>0</v>
      </c>
      <c r="E32" s="101">
        <f>IF((E28-E30)&lt;=0,0,(E28-E30)*Assumptions!E115)</f>
        <v>0</v>
      </c>
      <c r="F32" s="101">
        <f>IF((F28-F30)&lt;=0,0,(F28-F30)*Assumptions!F115)</f>
        <v>0</v>
      </c>
      <c r="G32" s="101">
        <f>IF((G28-G30)&lt;=0,0,(G28-G30)*Assumptions!G115)</f>
        <v>0</v>
      </c>
      <c r="H32" s="101">
        <f>IF((H28-H30)&lt;=0,0,(H28-H30)*Assumptions!H115)</f>
        <v>0</v>
      </c>
      <c r="I32" s="101">
        <f>IF((I28-I30)&lt;=0,0,(I28-I30)*Assumptions!I115)</f>
        <v>0</v>
      </c>
      <c r="J32" s="101">
        <f>IF((J28-J30)&lt;=0,0,(J28-J30)*Assumptions!J115)</f>
        <v>0</v>
      </c>
      <c r="K32" s="101">
        <f>IF((K28-K30)&lt;=0,0,(K28-K30)*Assumptions!K115)</f>
        <v>0</v>
      </c>
      <c r="L32" s="101">
        <f>IF((L28-L30)&lt;=0,0,(L28-L30)*Assumptions!L115)</f>
        <v>0</v>
      </c>
      <c r="M32" s="101">
        <f>IF((M28-M30)&lt;=0,0,(M28-M30)*Assumptions!M115)</f>
        <v>0</v>
      </c>
      <c r="N32" s="101">
        <f>IF((N28-N30)&lt;=0,0,(N28-N30)*Assumptions!N115)</f>
        <v>0</v>
      </c>
      <c r="O32" s="101">
        <f>IF((O28-O30)&lt;=0,0,(O28-O30)*Assumptions!O115)</f>
        <v>0</v>
      </c>
      <c r="P32" s="101">
        <f>IF((P28-P30)&lt;=0,0,(P28-P30)*Assumptions!P115)</f>
        <v>0</v>
      </c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s="6" customFormat="1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s="6" customFormat="1">
      <c r="A34" s="104" t="s">
        <v>18</v>
      </c>
      <c r="B34" s="101"/>
      <c r="C34" s="101"/>
      <c r="D34" s="101">
        <f t="shared" ref="D34:K34" si="5">D28-D30-D32</f>
        <v>0</v>
      </c>
      <c r="E34" s="101">
        <f t="shared" si="5"/>
        <v>0</v>
      </c>
      <c r="F34" s="101">
        <f t="shared" si="5"/>
        <v>0</v>
      </c>
      <c r="G34" s="101">
        <f t="shared" si="5"/>
        <v>0</v>
      </c>
      <c r="H34" s="101">
        <f t="shared" si="5"/>
        <v>0</v>
      </c>
      <c r="I34" s="101">
        <f t="shared" si="5"/>
        <v>0</v>
      </c>
      <c r="J34" s="101">
        <f t="shared" si="5"/>
        <v>0</v>
      </c>
      <c r="K34" s="101">
        <f t="shared" si="5"/>
        <v>0</v>
      </c>
      <c r="L34" s="101">
        <f>L28-L30-L32</f>
        <v>0</v>
      </c>
      <c r="M34" s="101">
        <f>M28-M30-M32</f>
        <v>0</v>
      </c>
      <c r="N34" s="101">
        <f>N28-N30-N32</f>
        <v>0</v>
      </c>
      <c r="O34" s="101">
        <f>O28-O30-O32</f>
        <v>0</v>
      </c>
      <c r="P34" s="101">
        <f>P28-P30-P32</f>
        <v>0</v>
      </c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s="6" customFormat="1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s="6" customFormat="1">
      <c r="A36" s="104" t="s">
        <v>64</v>
      </c>
      <c r="B36" s="101"/>
      <c r="C36" s="101"/>
      <c r="D36" s="101">
        <f>Assumptions!D110</f>
        <v>0</v>
      </c>
      <c r="E36" s="101">
        <f>Assumptions!E110</f>
        <v>0</v>
      </c>
      <c r="F36" s="101">
        <f>Assumptions!F110</f>
        <v>0</v>
      </c>
      <c r="G36" s="101">
        <f>Assumptions!G110</f>
        <v>0</v>
      </c>
      <c r="H36" s="101">
        <f>Assumptions!H110</f>
        <v>0</v>
      </c>
      <c r="I36" s="101">
        <f>Assumptions!I110</f>
        <v>0</v>
      </c>
      <c r="J36" s="101">
        <f>Assumptions!J110</f>
        <v>0</v>
      </c>
      <c r="K36" s="101">
        <f>Assumptions!K110</f>
        <v>0</v>
      </c>
      <c r="L36" s="101">
        <f>Assumptions!L110</f>
        <v>0</v>
      </c>
      <c r="M36" s="101">
        <f>Assumptions!M110</f>
        <v>0</v>
      </c>
      <c r="N36" s="101">
        <f>Assumptions!N110</f>
        <v>0</v>
      </c>
      <c r="O36" s="101">
        <f>Assumptions!O110</f>
        <v>0</v>
      </c>
      <c r="P36" s="101">
        <f>Assumptions!P110</f>
        <v>0</v>
      </c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s="6" customFormat="1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s="6" customFormat="1">
      <c r="A38" s="104" t="s">
        <v>65</v>
      </c>
      <c r="B38" s="101"/>
      <c r="C38" s="101"/>
      <c r="D38" s="101">
        <f t="shared" ref="D38:K38" si="6">D34-D36</f>
        <v>0</v>
      </c>
      <c r="E38" s="101">
        <f t="shared" si="6"/>
        <v>0</v>
      </c>
      <c r="F38" s="101">
        <f t="shared" si="6"/>
        <v>0</v>
      </c>
      <c r="G38" s="101">
        <f t="shared" si="6"/>
        <v>0</v>
      </c>
      <c r="H38" s="101">
        <f t="shared" si="6"/>
        <v>0</v>
      </c>
      <c r="I38" s="101">
        <f t="shared" si="6"/>
        <v>0</v>
      </c>
      <c r="J38" s="101">
        <f t="shared" si="6"/>
        <v>0</v>
      </c>
      <c r="K38" s="101">
        <f t="shared" si="6"/>
        <v>0</v>
      </c>
      <c r="L38" s="101">
        <f>L34-L36</f>
        <v>0</v>
      </c>
      <c r="M38" s="101">
        <f>M34-M36</f>
        <v>0</v>
      </c>
      <c r="N38" s="101">
        <f>N34-N36</f>
        <v>0</v>
      </c>
      <c r="O38" s="101">
        <f>O34-O36</f>
        <v>0</v>
      </c>
      <c r="P38" s="101">
        <f>P34-P36</f>
        <v>0</v>
      </c>
      <c r="Q38"/>
      <c r="R38"/>
      <c r="S38"/>
      <c r="T38"/>
      <c r="U38"/>
      <c r="V38"/>
      <c r="W38"/>
      <c r="X38"/>
      <c r="Y38"/>
      <c r="Z38"/>
      <c r="AA38"/>
      <c r="AB38"/>
      <c r="AC38"/>
    </row>
  </sheetData>
  <mergeCells count="1">
    <mergeCell ref="G1:K1"/>
  </mergeCells>
  <phoneticPr fontId="0" type="noConversion"/>
  <printOptions horizontalCentered="1" gridLines="1" gridLinesSet="0"/>
  <pageMargins left="0.25" right="0.25" top="1" bottom="1" header="0.5" footer="0.5"/>
  <pageSetup scale="85" orientation="landscape" horizontalDpi="300" verticalDpi="300" r:id="rId1"/>
  <headerFooter alignWithMargins="0">
    <oddHeader>&amp;C&amp;"Times New Roman,Bold"&amp;16Income Statement</oddHeader>
    <oddFooter>&amp;L&amp;D &amp;T&amp;R&amp;F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C82"/>
  <sheetViews>
    <sheetView zoomScale="90" zoomScaleNormal="80" zoomScaleSheetLayoutView="75" workbookViewId="0">
      <selection activeCell="E1" sqref="E1"/>
    </sheetView>
  </sheetViews>
  <sheetFormatPr defaultRowHeight="12.75"/>
  <cols>
    <col min="1" max="1" width="30.85546875" customWidth="1"/>
    <col min="2" max="3" width="3.7109375" customWidth="1"/>
  </cols>
  <sheetData>
    <row r="1" spans="1:29" ht="38.25" customHeight="1" thickBot="1">
      <c r="G1" s="138" t="str">
        <f>Assumptions!D2</f>
        <v>Enter Project Name/Company Here</v>
      </c>
      <c r="H1" s="138"/>
      <c r="I1" s="138"/>
      <c r="J1" s="138"/>
      <c r="K1" s="138"/>
    </row>
    <row r="2" spans="1:29" s="2" customFormat="1" ht="14.25" thickTop="1" thickBot="1">
      <c r="A2" s="17" t="s">
        <v>1</v>
      </c>
      <c r="B2" s="18"/>
      <c r="C2" s="18"/>
      <c r="D2" s="18">
        <f>Assumptions!D1</f>
        <v>2011</v>
      </c>
      <c r="E2" s="18">
        <f t="shared" ref="E2:K2" si="0">D2+1</f>
        <v>2012</v>
      </c>
      <c r="F2" s="18">
        <f t="shared" si="0"/>
        <v>2013</v>
      </c>
      <c r="G2" s="18">
        <f t="shared" si="0"/>
        <v>2014</v>
      </c>
      <c r="H2" s="18">
        <f t="shared" si="0"/>
        <v>2015</v>
      </c>
      <c r="I2" s="18">
        <f t="shared" si="0"/>
        <v>2016</v>
      </c>
      <c r="J2" s="18">
        <f t="shared" si="0"/>
        <v>2017</v>
      </c>
      <c r="K2" s="18">
        <f t="shared" si="0"/>
        <v>2018</v>
      </c>
      <c r="L2" s="18">
        <f>K2+1</f>
        <v>2019</v>
      </c>
      <c r="M2" s="18">
        <f>L2+1</f>
        <v>2020</v>
      </c>
      <c r="N2" s="18">
        <f>M2+1</f>
        <v>2021</v>
      </c>
      <c r="O2" s="18">
        <f>N2+1</f>
        <v>2022</v>
      </c>
      <c r="P2" s="18">
        <f>O2+1</f>
        <v>2023</v>
      </c>
      <c r="Q2"/>
      <c r="R2"/>
      <c r="S2"/>
      <c r="T2"/>
      <c r="U2"/>
      <c r="V2"/>
      <c r="W2"/>
      <c r="X2"/>
      <c r="Y2"/>
      <c r="Z2"/>
      <c r="AA2"/>
      <c r="AB2"/>
      <c r="AC2"/>
    </row>
    <row r="3" spans="1:29" s="6" customFormat="1" ht="15.75">
      <c r="A3" s="106" t="s">
        <v>66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s="6" customFormat="1">
      <c r="A4" s="101" t="s">
        <v>125</v>
      </c>
      <c r="B4" s="101"/>
      <c r="C4" s="101"/>
      <c r="D4" s="101">
        <f>Income!D7</f>
        <v>0</v>
      </c>
      <c r="E4" s="101">
        <f>Income!E7</f>
        <v>0</v>
      </c>
      <c r="F4" s="101">
        <f>Income!F7</f>
        <v>0</v>
      </c>
      <c r="G4" s="101">
        <f>Income!G7</f>
        <v>0</v>
      </c>
      <c r="H4" s="101">
        <f>Income!H7</f>
        <v>0</v>
      </c>
      <c r="I4" s="101">
        <f>Income!I7</f>
        <v>0</v>
      </c>
      <c r="J4" s="101">
        <f>Income!J7</f>
        <v>0</v>
      </c>
      <c r="K4" s="101">
        <f>Income!K7</f>
        <v>0</v>
      </c>
      <c r="L4" s="101">
        <f>Income!L7</f>
        <v>0</v>
      </c>
      <c r="M4" s="101">
        <f>Income!M7</f>
        <v>0</v>
      </c>
      <c r="N4" s="101">
        <f>Income!N7</f>
        <v>0</v>
      </c>
      <c r="O4" s="101">
        <f>Income!O7</f>
        <v>0</v>
      </c>
      <c r="P4" s="101">
        <f>Income!P7</f>
        <v>0</v>
      </c>
      <c r="Q4"/>
      <c r="R4"/>
      <c r="S4"/>
      <c r="T4"/>
      <c r="U4"/>
      <c r="V4"/>
      <c r="W4"/>
      <c r="X4"/>
      <c r="Y4"/>
      <c r="Z4"/>
      <c r="AA4"/>
      <c r="AB4"/>
      <c r="AC4"/>
    </row>
    <row r="5" spans="1:29" s="6" customFormat="1">
      <c r="A5" s="101" t="s">
        <v>67</v>
      </c>
      <c r="B5" s="101"/>
      <c r="C5" s="101"/>
      <c r="D5" s="131">
        <f>-(Balance!D9-Balance!C9)</f>
        <v>0</v>
      </c>
      <c r="E5" s="131">
        <f>-(Balance!E9-Balance!D9)</f>
        <v>0</v>
      </c>
      <c r="F5" s="131">
        <f>-(Balance!F9-Balance!E9)</f>
        <v>0</v>
      </c>
      <c r="G5" s="131">
        <f>-(Balance!G9-Balance!F9)</f>
        <v>0</v>
      </c>
      <c r="H5" s="131">
        <f>-(Balance!H9-Balance!G9)</f>
        <v>0</v>
      </c>
      <c r="I5" s="131">
        <f>-(Balance!I9-Balance!H9)</f>
        <v>0</v>
      </c>
      <c r="J5" s="131">
        <f>-(Balance!J9-Balance!I9)</f>
        <v>0</v>
      </c>
      <c r="K5" s="131">
        <f>-(Balance!K9-Balance!J9)</f>
        <v>0</v>
      </c>
      <c r="L5" s="131">
        <f>-(Balance!L9-Balance!K9)</f>
        <v>0</v>
      </c>
      <c r="M5" s="131">
        <f>-(Balance!M9-Balance!L9)</f>
        <v>0</v>
      </c>
      <c r="N5" s="131">
        <f>-(Balance!N9-Balance!M9)</f>
        <v>0</v>
      </c>
      <c r="O5" s="131">
        <f>-(Balance!O9-Balance!N9)</f>
        <v>0</v>
      </c>
      <c r="P5" s="131">
        <f>-(Balance!P9-Balance!O9)</f>
        <v>0</v>
      </c>
      <c r="Q5"/>
      <c r="R5"/>
      <c r="S5"/>
      <c r="T5"/>
      <c r="U5"/>
      <c r="V5"/>
      <c r="W5"/>
      <c r="X5"/>
      <c r="Y5"/>
      <c r="Z5"/>
      <c r="AA5"/>
      <c r="AB5"/>
      <c r="AC5"/>
    </row>
    <row r="6" spans="1:29" s="6" customFormat="1">
      <c r="A6" s="111" t="s">
        <v>68</v>
      </c>
      <c r="B6" s="101"/>
      <c r="C6" s="101"/>
      <c r="D6" s="101">
        <f t="shared" ref="D6:L6" si="1">D4+D5</f>
        <v>0</v>
      </c>
      <c r="E6" s="101">
        <f t="shared" si="1"/>
        <v>0</v>
      </c>
      <c r="F6" s="101">
        <f t="shared" si="1"/>
        <v>0</v>
      </c>
      <c r="G6" s="101">
        <f t="shared" si="1"/>
        <v>0</v>
      </c>
      <c r="H6" s="101">
        <f t="shared" si="1"/>
        <v>0</v>
      </c>
      <c r="I6" s="101">
        <f t="shared" si="1"/>
        <v>0</v>
      </c>
      <c r="J6" s="101">
        <f t="shared" si="1"/>
        <v>0</v>
      </c>
      <c r="K6" s="101">
        <f t="shared" si="1"/>
        <v>0</v>
      </c>
      <c r="L6" s="101">
        <f t="shared" si="1"/>
        <v>0</v>
      </c>
      <c r="M6" s="101">
        <f>M4+M5</f>
        <v>0</v>
      </c>
      <c r="N6" s="101">
        <f>N4+N5</f>
        <v>0</v>
      </c>
      <c r="O6" s="101">
        <f>O4+O5</f>
        <v>0</v>
      </c>
      <c r="P6" s="101">
        <f>P4+P5</f>
        <v>0</v>
      </c>
      <c r="Q6"/>
      <c r="R6"/>
      <c r="S6"/>
      <c r="T6"/>
      <c r="U6"/>
      <c r="V6"/>
      <c r="W6"/>
      <c r="X6"/>
      <c r="Y6"/>
      <c r="Z6"/>
      <c r="AA6"/>
      <c r="AB6"/>
      <c r="AC6"/>
    </row>
    <row r="7" spans="1:29" s="6" customForma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s="6" customFormat="1">
      <c r="A8" s="101" t="s">
        <v>69</v>
      </c>
      <c r="B8" s="101"/>
      <c r="C8" s="101"/>
      <c r="D8" s="101">
        <f>Income!D9</f>
        <v>0</v>
      </c>
      <c r="E8" s="101">
        <f>Income!E9</f>
        <v>0</v>
      </c>
      <c r="F8" s="101">
        <f>Income!F9</f>
        <v>0</v>
      </c>
      <c r="G8" s="101">
        <f>Income!G9</f>
        <v>0</v>
      </c>
      <c r="H8" s="101">
        <f>Income!H9</f>
        <v>0</v>
      </c>
      <c r="I8" s="101">
        <f>Income!I9</f>
        <v>0</v>
      </c>
      <c r="J8" s="101">
        <f>Income!J9</f>
        <v>0</v>
      </c>
      <c r="K8" s="101">
        <f>Income!K9</f>
        <v>0</v>
      </c>
      <c r="L8" s="101">
        <f>Income!L9</f>
        <v>0</v>
      </c>
      <c r="M8" s="101">
        <f>Income!M9</f>
        <v>0</v>
      </c>
      <c r="N8" s="101">
        <f>Income!N9</f>
        <v>0</v>
      </c>
      <c r="O8" s="101">
        <f>Income!O9</f>
        <v>0</v>
      </c>
      <c r="P8" s="101">
        <f>Income!P9</f>
        <v>0</v>
      </c>
      <c r="Q8"/>
      <c r="R8"/>
      <c r="S8"/>
      <c r="T8"/>
      <c r="U8"/>
      <c r="V8"/>
      <c r="W8"/>
      <c r="X8"/>
      <c r="Y8"/>
      <c r="Z8"/>
      <c r="AA8"/>
      <c r="AB8"/>
      <c r="AC8"/>
    </row>
    <row r="9" spans="1:29" s="6" customFormat="1">
      <c r="A9" s="101" t="s">
        <v>70</v>
      </c>
      <c r="B9" s="101"/>
      <c r="C9" s="101"/>
      <c r="D9" s="101">
        <f>Balance!D10-Balance!C10</f>
        <v>0</v>
      </c>
      <c r="E9" s="101">
        <f>Balance!E10-Balance!D10</f>
        <v>0</v>
      </c>
      <c r="F9" s="101">
        <f>Balance!F10-Balance!E10</f>
        <v>0</v>
      </c>
      <c r="G9" s="101">
        <f>Balance!G10-Balance!F10</f>
        <v>0</v>
      </c>
      <c r="H9" s="101">
        <f>Balance!H10-Balance!G10</f>
        <v>0</v>
      </c>
      <c r="I9" s="101">
        <f>Balance!I10-Balance!H10</f>
        <v>0</v>
      </c>
      <c r="J9" s="101">
        <f>Balance!J10-Balance!I10</f>
        <v>0</v>
      </c>
      <c r="K9" s="101">
        <f>Balance!K10-Balance!J10</f>
        <v>0</v>
      </c>
      <c r="L9" s="101">
        <f>Balance!L10-Balance!K10</f>
        <v>0</v>
      </c>
      <c r="M9" s="101">
        <f>Balance!M10-Balance!L10</f>
        <v>0</v>
      </c>
      <c r="N9" s="101">
        <f>Balance!N10-Balance!M10</f>
        <v>0</v>
      </c>
      <c r="O9" s="101">
        <f>Balance!O10-Balance!N10</f>
        <v>0</v>
      </c>
      <c r="P9" s="101">
        <f>Balance!P10-Balance!O10</f>
        <v>0</v>
      </c>
      <c r="Q9"/>
      <c r="R9"/>
      <c r="S9"/>
      <c r="T9"/>
      <c r="U9"/>
      <c r="V9"/>
      <c r="W9"/>
      <c r="X9"/>
      <c r="Y9"/>
      <c r="Z9"/>
      <c r="AA9"/>
      <c r="AB9"/>
      <c r="AC9"/>
    </row>
    <row r="10" spans="1:29" s="6" customFormat="1">
      <c r="A10" s="101" t="s">
        <v>71</v>
      </c>
      <c r="B10" s="101"/>
      <c r="C10" s="101"/>
      <c r="D10" s="101">
        <f>-(Balance!D36-Balance!C36)</f>
        <v>0</v>
      </c>
      <c r="E10" s="101">
        <f>-(Balance!E36-Balance!D36)</f>
        <v>0</v>
      </c>
      <c r="F10" s="101">
        <f>-(Balance!F36-Balance!E36)</f>
        <v>0</v>
      </c>
      <c r="G10" s="101">
        <f>-(Balance!G36-Balance!F36)</f>
        <v>0</v>
      </c>
      <c r="H10" s="101">
        <f>-(Balance!H36-Balance!G36)</f>
        <v>0</v>
      </c>
      <c r="I10" s="101">
        <f>-(Balance!I36-Balance!H36)</f>
        <v>0</v>
      </c>
      <c r="J10" s="101">
        <f>-(Balance!J36-Balance!I36)</f>
        <v>0</v>
      </c>
      <c r="K10" s="101">
        <f>-(Balance!K36-Balance!J36)</f>
        <v>0</v>
      </c>
      <c r="L10" s="101">
        <f>-(Balance!L36-Balance!K36)</f>
        <v>0</v>
      </c>
      <c r="M10" s="101">
        <f>-(Balance!M36-Balance!L36)</f>
        <v>0</v>
      </c>
      <c r="N10" s="101">
        <f>-(Balance!N36-Balance!M36)</f>
        <v>0</v>
      </c>
      <c r="O10" s="101">
        <f>-(Balance!O36-Balance!N36)</f>
        <v>0</v>
      </c>
      <c r="P10" s="101">
        <f>-(Balance!P36-Balance!O36)</f>
        <v>0</v>
      </c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s="6" customFormat="1">
      <c r="A11" s="111" t="s">
        <v>72</v>
      </c>
      <c r="B11" s="101"/>
      <c r="C11" s="101"/>
      <c r="D11" s="101">
        <f t="shared" ref="D11:L11" si="2">SUM(D8:D10)</f>
        <v>0</v>
      </c>
      <c r="E11" s="101">
        <f t="shared" si="2"/>
        <v>0</v>
      </c>
      <c r="F11" s="101">
        <f t="shared" si="2"/>
        <v>0</v>
      </c>
      <c r="G11" s="101">
        <f t="shared" si="2"/>
        <v>0</v>
      </c>
      <c r="H11" s="101">
        <f t="shared" si="2"/>
        <v>0</v>
      </c>
      <c r="I11" s="101">
        <f t="shared" si="2"/>
        <v>0</v>
      </c>
      <c r="J11" s="101">
        <f t="shared" si="2"/>
        <v>0</v>
      </c>
      <c r="K11" s="101">
        <f t="shared" si="2"/>
        <v>0</v>
      </c>
      <c r="L11" s="101">
        <f t="shared" si="2"/>
        <v>0</v>
      </c>
      <c r="M11" s="101">
        <f>SUM(M8:M10)</f>
        <v>0</v>
      </c>
      <c r="N11" s="101">
        <f>SUM(N8:N10)</f>
        <v>0</v>
      </c>
      <c r="O11" s="101">
        <f>SUM(O8:O10)</f>
        <v>0</v>
      </c>
      <c r="P11" s="101">
        <f>SUM(P8:P10)</f>
        <v>0</v>
      </c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s="6" customFormat="1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s="6" customFormat="1">
      <c r="A13" s="111" t="s">
        <v>73</v>
      </c>
      <c r="B13" s="101"/>
      <c r="C13" s="101"/>
      <c r="D13" s="101">
        <f t="shared" ref="D13:K13" si="3">D6-D11</f>
        <v>0</v>
      </c>
      <c r="E13" s="101">
        <f t="shared" si="3"/>
        <v>0</v>
      </c>
      <c r="F13" s="101">
        <f t="shared" si="3"/>
        <v>0</v>
      </c>
      <c r="G13" s="101">
        <f t="shared" si="3"/>
        <v>0</v>
      </c>
      <c r="H13" s="101">
        <f t="shared" si="3"/>
        <v>0</v>
      </c>
      <c r="I13" s="101">
        <f t="shared" si="3"/>
        <v>0</v>
      </c>
      <c r="J13" s="101">
        <f t="shared" si="3"/>
        <v>0</v>
      </c>
      <c r="K13" s="101">
        <f t="shared" si="3"/>
        <v>0</v>
      </c>
      <c r="L13" s="101">
        <f>L6-L11</f>
        <v>0</v>
      </c>
      <c r="M13" s="101">
        <f>M6-M11</f>
        <v>0</v>
      </c>
      <c r="N13" s="101">
        <f>N6-N11</f>
        <v>0</v>
      </c>
      <c r="O13" s="101">
        <f>O6-O11</f>
        <v>0</v>
      </c>
      <c r="P13" s="101">
        <f>P6-P11</f>
        <v>0</v>
      </c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s="6" customFormat="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s="6" customFormat="1">
      <c r="A15" s="111" t="s">
        <v>58</v>
      </c>
      <c r="B15" s="101"/>
      <c r="C15" s="101"/>
      <c r="D15" s="101">
        <f>Income!D22</f>
        <v>0</v>
      </c>
      <c r="E15" s="101">
        <f>Income!E22</f>
        <v>0</v>
      </c>
      <c r="F15" s="101">
        <f>Income!F22</f>
        <v>0</v>
      </c>
      <c r="G15" s="101">
        <f>Income!G22</f>
        <v>0</v>
      </c>
      <c r="H15" s="101">
        <f>Income!H22</f>
        <v>0</v>
      </c>
      <c r="I15" s="101">
        <f>Income!I22</f>
        <v>0</v>
      </c>
      <c r="J15" s="101">
        <f>Income!J22</f>
        <v>0</v>
      </c>
      <c r="K15" s="101">
        <f>Income!K22</f>
        <v>0</v>
      </c>
      <c r="L15" s="101">
        <f>Income!L22</f>
        <v>0</v>
      </c>
      <c r="M15" s="101">
        <f>Income!M22</f>
        <v>0</v>
      </c>
      <c r="N15" s="101">
        <f>Income!N22</f>
        <v>0</v>
      </c>
      <c r="O15" s="101">
        <f>Income!O22</f>
        <v>0</v>
      </c>
      <c r="P15" s="101">
        <f>Income!P22</f>
        <v>0</v>
      </c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s="6" customFormat="1">
      <c r="A16" s="11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s="6" customFormat="1">
      <c r="A17" s="111" t="s">
        <v>74</v>
      </c>
      <c r="B17" s="101"/>
      <c r="C17" s="101"/>
      <c r="D17" s="101">
        <f t="shared" ref="D17:K17" si="4">D13-D15</f>
        <v>0</v>
      </c>
      <c r="E17" s="101">
        <f t="shared" si="4"/>
        <v>0</v>
      </c>
      <c r="F17" s="101">
        <f t="shared" si="4"/>
        <v>0</v>
      </c>
      <c r="G17" s="101">
        <f t="shared" si="4"/>
        <v>0</v>
      </c>
      <c r="H17" s="101">
        <f t="shared" si="4"/>
        <v>0</v>
      </c>
      <c r="I17" s="101">
        <f t="shared" si="4"/>
        <v>0</v>
      </c>
      <c r="J17" s="101">
        <f t="shared" si="4"/>
        <v>0</v>
      </c>
      <c r="K17" s="101">
        <f t="shared" si="4"/>
        <v>0</v>
      </c>
      <c r="L17" s="101">
        <f>L13-L15</f>
        <v>0</v>
      </c>
      <c r="M17" s="101">
        <f>M13-M15</f>
        <v>0</v>
      </c>
      <c r="N17" s="101">
        <f>N13-N15</f>
        <v>0</v>
      </c>
      <c r="O17" s="101">
        <f>O13-O15</f>
        <v>0</v>
      </c>
      <c r="P17" s="101">
        <f>P13-P15</f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s="6" customFormat="1">
      <c r="A18" s="11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s="6" customFormat="1">
      <c r="A19" s="112" t="s">
        <v>75</v>
      </c>
      <c r="B19" s="101"/>
      <c r="C19" s="101"/>
      <c r="D19" s="101">
        <f>Income!D32</f>
        <v>0</v>
      </c>
      <c r="E19" s="101">
        <f>Income!E32</f>
        <v>0</v>
      </c>
      <c r="F19" s="101">
        <f>Income!F32</f>
        <v>0</v>
      </c>
      <c r="G19" s="101">
        <f>Income!G32</f>
        <v>0</v>
      </c>
      <c r="H19" s="101">
        <f>Income!H32</f>
        <v>0</v>
      </c>
      <c r="I19" s="101">
        <f>Income!I32</f>
        <v>0</v>
      </c>
      <c r="J19" s="101">
        <f>Income!J32</f>
        <v>0</v>
      </c>
      <c r="K19" s="101">
        <f>Income!K32</f>
        <v>0</v>
      </c>
      <c r="L19" s="101">
        <f>Income!L32</f>
        <v>0</v>
      </c>
      <c r="M19" s="101">
        <f>Income!M32</f>
        <v>0</v>
      </c>
      <c r="N19" s="101">
        <f>Income!N32</f>
        <v>0</v>
      </c>
      <c r="O19" s="101">
        <f>Income!O32</f>
        <v>0</v>
      </c>
      <c r="P19" s="101">
        <f>Income!P32</f>
        <v>0</v>
      </c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s="6" customFormat="1">
      <c r="A20" s="112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s="6" customFormat="1">
      <c r="A21" s="111" t="s">
        <v>76</v>
      </c>
      <c r="B21" s="101"/>
      <c r="C21" s="101"/>
      <c r="D21" s="101">
        <f t="shared" ref="D21:K21" si="5">D17-D19</f>
        <v>0</v>
      </c>
      <c r="E21" s="101">
        <f t="shared" si="5"/>
        <v>0</v>
      </c>
      <c r="F21" s="101">
        <f t="shared" si="5"/>
        <v>0</v>
      </c>
      <c r="G21" s="101">
        <f t="shared" si="5"/>
        <v>0</v>
      </c>
      <c r="H21" s="101">
        <f t="shared" si="5"/>
        <v>0</v>
      </c>
      <c r="I21" s="101">
        <f t="shared" si="5"/>
        <v>0</v>
      </c>
      <c r="J21" s="101">
        <f t="shared" si="5"/>
        <v>0</v>
      </c>
      <c r="K21" s="101">
        <f t="shared" si="5"/>
        <v>0</v>
      </c>
      <c r="L21" s="101">
        <f>L17-L19</f>
        <v>0</v>
      </c>
      <c r="M21" s="101">
        <f>M17-M19</f>
        <v>0</v>
      </c>
      <c r="N21" s="101">
        <f>N17-N19</f>
        <v>0</v>
      </c>
      <c r="O21" s="101">
        <f>O17-O19</f>
        <v>0</v>
      </c>
      <c r="P21" s="101">
        <f>P17-P19</f>
        <v>0</v>
      </c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s="6" customFormat="1">
      <c r="A22" s="112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s="6" customFormat="1">
      <c r="A23" s="112" t="s">
        <v>63</v>
      </c>
      <c r="B23" s="101"/>
      <c r="C23" s="101"/>
      <c r="D23" s="101">
        <f>Income!D30</f>
        <v>0</v>
      </c>
      <c r="E23" s="101">
        <f>Income!E30</f>
        <v>0</v>
      </c>
      <c r="F23" s="101">
        <f>Income!F30</f>
        <v>0</v>
      </c>
      <c r="G23" s="101">
        <f>Income!G30</f>
        <v>0</v>
      </c>
      <c r="H23" s="101">
        <f>Income!H30</f>
        <v>0</v>
      </c>
      <c r="I23" s="101">
        <f>Income!I30</f>
        <v>0</v>
      </c>
      <c r="J23" s="101">
        <f>Income!J30</f>
        <v>0</v>
      </c>
      <c r="K23" s="101">
        <f>Income!K30</f>
        <v>0</v>
      </c>
      <c r="L23" s="101">
        <f>Income!L30</f>
        <v>0</v>
      </c>
      <c r="M23" s="101">
        <f>Income!M30</f>
        <v>0</v>
      </c>
      <c r="N23" s="101">
        <f>Income!N30</f>
        <v>0</v>
      </c>
      <c r="O23" s="101">
        <f>Income!O30</f>
        <v>0</v>
      </c>
      <c r="P23" s="101">
        <f>Income!P30</f>
        <v>0</v>
      </c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s="6" customFormat="1">
      <c r="A24" s="112" t="s">
        <v>19</v>
      </c>
      <c r="B24" s="101"/>
      <c r="C24" s="101"/>
      <c r="D24" s="101">
        <f>Income!D36</f>
        <v>0</v>
      </c>
      <c r="E24" s="101">
        <f>Income!E36</f>
        <v>0</v>
      </c>
      <c r="F24" s="101">
        <f>Income!F36</f>
        <v>0</v>
      </c>
      <c r="G24" s="101">
        <f>Income!G36</f>
        <v>0</v>
      </c>
      <c r="H24" s="101">
        <f>Income!H36</f>
        <v>0</v>
      </c>
      <c r="I24" s="101">
        <f>Income!I36</f>
        <v>0</v>
      </c>
      <c r="J24" s="101">
        <f>Income!J36</f>
        <v>0</v>
      </c>
      <c r="K24" s="101">
        <f>Income!K36</f>
        <v>0</v>
      </c>
      <c r="L24" s="101">
        <f>Income!L36</f>
        <v>0</v>
      </c>
      <c r="M24" s="101">
        <f>Income!M36</f>
        <v>0</v>
      </c>
      <c r="N24" s="101">
        <f>Income!N36</f>
        <v>0</v>
      </c>
      <c r="O24" s="101">
        <f>Income!O36</f>
        <v>0</v>
      </c>
      <c r="P24" s="101">
        <f>Income!P36</f>
        <v>0</v>
      </c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s="6" customFormat="1">
      <c r="A25" s="111" t="s">
        <v>77</v>
      </c>
      <c r="B25" s="101"/>
      <c r="C25" s="101"/>
      <c r="D25" s="101">
        <f t="shared" ref="D25:L25" si="6">D23+D24</f>
        <v>0</v>
      </c>
      <c r="E25" s="101">
        <f t="shared" si="6"/>
        <v>0</v>
      </c>
      <c r="F25" s="101">
        <f t="shared" si="6"/>
        <v>0</v>
      </c>
      <c r="G25" s="101">
        <f t="shared" si="6"/>
        <v>0</v>
      </c>
      <c r="H25" s="101">
        <f t="shared" si="6"/>
        <v>0</v>
      </c>
      <c r="I25" s="101">
        <f t="shared" si="6"/>
        <v>0</v>
      </c>
      <c r="J25" s="101">
        <f t="shared" si="6"/>
        <v>0</v>
      </c>
      <c r="K25" s="101">
        <f t="shared" si="6"/>
        <v>0</v>
      </c>
      <c r="L25" s="101">
        <f t="shared" si="6"/>
        <v>0</v>
      </c>
      <c r="M25" s="101">
        <f>M23+M24</f>
        <v>0</v>
      </c>
      <c r="N25" s="101">
        <f>N23+N24</f>
        <v>0</v>
      </c>
      <c r="O25" s="101">
        <f>O23+O24</f>
        <v>0</v>
      </c>
      <c r="P25" s="101">
        <f>P23+P24</f>
        <v>0</v>
      </c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s="6" customFormat="1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s="6" customFormat="1">
      <c r="A27" s="111" t="s">
        <v>78</v>
      </c>
      <c r="B27" s="101"/>
      <c r="C27" s="101"/>
      <c r="D27" s="101">
        <f t="shared" ref="D27:K27" si="7">D21-D25</f>
        <v>0</v>
      </c>
      <c r="E27" s="101">
        <f t="shared" si="7"/>
        <v>0</v>
      </c>
      <c r="F27" s="101">
        <f t="shared" si="7"/>
        <v>0</v>
      </c>
      <c r="G27" s="101">
        <f t="shared" si="7"/>
        <v>0</v>
      </c>
      <c r="H27" s="101">
        <f t="shared" si="7"/>
        <v>0</v>
      </c>
      <c r="I27" s="101">
        <f t="shared" si="7"/>
        <v>0</v>
      </c>
      <c r="J27" s="101">
        <f t="shared" si="7"/>
        <v>0</v>
      </c>
      <c r="K27" s="101">
        <f t="shared" si="7"/>
        <v>0</v>
      </c>
      <c r="L27" s="101">
        <f>L21-L25</f>
        <v>0</v>
      </c>
      <c r="M27" s="101">
        <f>M21-M25</f>
        <v>0</v>
      </c>
      <c r="N27" s="101">
        <f>N21-N25</f>
        <v>0</v>
      </c>
      <c r="O27" s="101">
        <f>O21-O25</f>
        <v>0</v>
      </c>
      <c r="P27" s="101">
        <f>P21-P25</f>
        <v>0</v>
      </c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s="6" customFormat="1">
      <c r="A28" s="11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s="6" customFormat="1">
      <c r="A29" s="112" t="s">
        <v>79</v>
      </c>
      <c r="B29" s="101"/>
      <c r="C29" s="101"/>
      <c r="D29" s="101">
        <f>Assumptions!D96</f>
        <v>0</v>
      </c>
      <c r="E29" s="101">
        <f>Assumptions!E96</f>
        <v>0</v>
      </c>
      <c r="F29" s="101">
        <f>Assumptions!F96</f>
        <v>0</v>
      </c>
      <c r="G29" s="101">
        <f>Assumptions!G96</f>
        <v>0</v>
      </c>
      <c r="H29" s="101">
        <f>Assumptions!H96</f>
        <v>0</v>
      </c>
      <c r="I29" s="101">
        <f>Assumptions!I96</f>
        <v>0</v>
      </c>
      <c r="J29" s="101">
        <f>Assumptions!J96</f>
        <v>0</v>
      </c>
      <c r="K29" s="101">
        <f>Assumptions!K96</f>
        <v>0</v>
      </c>
      <c r="L29" s="101">
        <f>Assumptions!L96</f>
        <v>0</v>
      </c>
      <c r="M29" s="101">
        <f>Assumptions!M96</f>
        <v>0</v>
      </c>
      <c r="N29" s="101">
        <f>Assumptions!N96</f>
        <v>0</v>
      </c>
      <c r="O29" s="101">
        <f>Assumptions!O96</f>
        <v>0</v>
      </c>
      <c r="P29" s="101">
        <f>Assumptions!P96</f>
        <v>0</v>
      </c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s="6" customFormat="1">
      <c r="A30" s="11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s="6" customFormat="1">
      <c r="A31" s="111" t="s">
        <v>80</v>
      </c>
      <c r="B31" s="101"/>
      <c r="C31" s="101"/>
      <c r="D31" s="101">
        <f t="shared" ref="D31:K31" si="8">D27-D29</f>
        <v>0</v>
      </c>
      <c r="E31" s="101">
        <f t="shared" si="8"/>
        <v>0</v>
      </c>
      <c r="F31" s="101">
        <f t="shared" si="8"/>
        <v>0</v>
      </c>
      <c r="G31" s="101">
        <f t="shared" si="8"/>
        <v>0</v>
      </c>
      <c r="H31" s="101">
        <f t="shared" si="8"/>
        <v>0</v>
      </c>
      <c r="I31" s="101">
        <f t="shared" si="8"/>
        <v>0</v>
      </c>
      <c r="J31" s="101">
        <f t="shared" si="8"/>
        <v>0</v>
      </c>
      <c r="K31" s="101">
        <f t="shared" si="8"/>
        <v>0</v>
      </c>
      <c r="L31" s="101">
        <f>L27-L29</f>
        <v>0</v>
      </c>
      <c r="M31" s="101">
        <f>M27-M29</f>
        <v>0</v>
      </c>
      <c r="N31" s="101">
        <f>N27-N29</f>
        <v>0</v>
      </c>
      <c r="O31" s="101">
        <f>O27-O29</f>
        <v>0</v>
      </c>
      <c r="P31" s="101">
        <f>P27-P29</f>
        <v>0</v>
      </c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s="6" customFormat="1">
      <c r="A32" s="11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s="6" customFormat="1">
      <c r="A33" s="112" t="s">
        <v>7</v>
      </c>
      <c r="B33" s="101"/>
      <c r="C33" s="101"/>
      <c r="D33" s="101">
        <f>Assumptions!D69</f>
        <v>0</v>
      </c>
      <c r="E33" s="101">
        <f>Assumptions!E69</f>
        <v>0</v>
      </c>
      <c r="F33" s="101">
        <f>Assumptions!F69</f>
        <v>0</v>
      </c>
      <c r="G33" s="101">
        <f>Assumptions!G69</f>
        <v>0</v>
      </c>
      <c r="H33" s="101">
        <f>Assumptions!H69</f>
        <v>0</v>
      </c>
      <c r="I33" s="101">
        <f>Assumptions!I69</f>
        <v>0</v>
      </c>
      <c r="J33" s="101">
        <f>Assumptions!J69</f>
        <v>0</v>
      </c>
      <c r="K33" s="101">
        <f>Assumptions!K69</f>
        <v>0</v>
      </c>
      <c r="L33" s="101">
        <f>Assumptions!L69</f>
        <v>0</v>
      </c>
      <c r="M33" s="101">
        <f>Assumptions!M69</f>
        <v>0</v>
      </c>
      <c r="N33" s="101">
        <f>Assumptions!N69</f>
        <v>0</v>
      </c>
      <c r="O33" s="101">
        <f>Assumptions!O69</f>
        <v>0</v>
      </c>
      <c r="P33" s="101">
        <f>Assumptions!P69</f>
        <v>0</v>
      </c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s="6" customFormat="1">
      <c r="A34" s="11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s="6" customFormat="1">
      <c r="A35" s="111" t="s">
        <v>81</v>
      </c>
      <c r="B35" s="101"/>
      <c r="C35" s="101"/>
      <c r="D35" s="101">
        <f t="shared" ref="D35:K35" si="9">D31-D33</f>
        <v>0</v>
      </c>
      <c r="E35" s="101">
        <f t="shared" si="9"/>
        <v>0</v>
      </c>
      <c r="F35" s="101">
        <f t="shared" si="9"/>
        <v>0</v>
      </c>
      <c r="G35" s="101">
        <f t="shared" si="9"/>
        <v>0</v>
      </c>
      <c r="H35" s="101">
        <f t="shared" si="9"/>
        <v>0</v>
      </c>
      <c r="I35" s="101">
        <f t="shared" si="9"/>
        <v>0</v>
      </c>
      <c r="J35" s="101">
        <f t="shared" si="9"/>
        <v>0</v>
      </c>
      <c r="K35" s="101">
        <f t="shared" si="9"/>
        <v>0</v>
      </c>
      <c r="L35" s="101">
        <f>L31-L33</f>
        <v>0</v>
      </c>
      <c r="M35" s="101">
        <f>M31-M33</f>
        <v>0</v>
      </c>
      <c r="N35" s="101">
        <f>N31-N33</f>
        <v>0</v>
      </c>
      <c r="O35" s="101">
        <f>O31-O33</f>
        <v>0</v>
      </c>
      <c r="P35" s="101">
        <f>P31-P33</f>
        <v>0</v>
      </c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s="6" customFormat="1">
      <c r="A36" s="11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s="6" customFormat="1">
      <c r="A37" s="112" t="s">
        <v>126</v>
      </c>
      <c r="B37" s="101"/>
      <c r="C37" s="101"/>
      <c r="D37" s="101">
        <f>Assumptions!D93</f>
        <v>0</v>
      </c>
      <c r="E37" s="101">
        <f>Assumptions!E93</f>
        <v>0</v>
      </c>
      <c r="F37" s="101">
        <f>Assumptions!F93</f>
        <v>0</v>
      </c>
      <c r="G37" s="101">
        <f>Assumptions!G93</f>
        <v>0</v>
      </c>
      <c r="H37" s="101">
        <f>Assumptions!H93</f>
        <v>0</v>
      </c>
      <c r="I37" s="101">
        <f>Assumptions!I93</f>
        <v>0</v>
      </c>
      <c r="J37" s="101">
        <f>Assumptions!J93</f>
        <v>0</v>
      </c>
      <c r="K37" s="101">
        <f>Assumptions!K93</f>
        <v>0</v>
      </c>
      <c r="L37" s="101">
        <f>Assumptions!L93</f>
        <v>0</v>
      </c>
      <c r="M37" s="101">
        <f>Assumptions!M93</f>
        <v>0</v>
      </c>
      <c r="N37" s="101">
        <f>Assumptions!N93</f>
        <v>0</v>
      </c>
      <c r="O37" s="101">
        <f>Assumptions!O93</f>
        <v>0</v>
      </c>
      <c r="P37" s="101">
        <f>Assumptions!P93</f>
        <v>0</v>
      </c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s="6" customFormat="1">
      <c r="A38" s="112" t="s">
        <v>82</v>
      </c>
      <c r="B38" s="101"/>
      <c r="C38" s="101"/>
      <c r="D38" s="101">
        <f>Assumptions!D104</f>
        <v>0</v>
      </c>
      <c r="E38" s="101">
        <f>Assumptions!E104</f>
        <v>0</v>
      </c>
      <c r="F38" s="101">
        <f>Assumptions!F104</f>
        <v>0</v>
      </c>
      <c r="G38" s="101">
        <f>Assumptions!G104</f>
        <v>0</v>
      </c>
      <c r="H38" s="101">
        <f>Assumptions!H104</f>
        <v>0</v>
      </c>
      <c r="I38" s="101">
        <f>Assumptions!I104</f>
        <v>0</v>
      </c>
      <c r="J38" s="101">
        <f>Assumptions!J104</f>
        <v>0</v>
      </c>
      <c r="K38" s="101">
        <f>Assumptions!K104</f>
        <v>0</v>
      </c>
      <c r="L38" s="101">
        <f>Assumptions!L104</f>
        <v>0</v>
      </c>
      <c r="M38" s="101">
        <f>Assumptions!M104</f>
        <v>0</v>
      </c>
      <c r="N38" s="101">
        <f>Assumptions!N104</f>
        <v>0</v>
      </c>
      <c r="O38" s="101">
        <f>Assumptions!O104</f>
        <v>0</v>
      </c>
      <c r="P38" s="101">
        <f>Assumptions!P104</f>
        <v>0</v>
      </c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s="6" customFormat="1">
      <c r="A39" s="111" t="s">
        <v>83</v>
      </c>
      <c r="B39" s="101"/>
      <c r="C39" s="101"/>
      <c r="D39" s="101">
        <f t="shared" ref="D39:L39" si="10">SUM(D37:D38)</f>
        <v>0</v>
      </c>
      <c r="E39" s="101">
        <f t="shared" si="10"/>
        <v>0</v>
      </c>
      <c r="F39" s="101">
        <f t="shared" si="10"/>
        <v>0</v>
      </c>
      <c r="G39" s="101">
        <f t="shared" si="10"/>
        <v>0</v>
      </c>
      <c r="H39" s="101">
        <f t="shared" si="10"/>
        <v>0</v>
      </c>
      <c r="I39" s="101">
        <f t="shared" si="10"/>
        <v>0</v>
      </c>
      <c r="J39" s="101">
        <f t="shared" si="10"/>
        <v>0</v>
      </c>
      <c r="K39" s="101">
        <f t="shared" si="10"/>
        <v>0</v>
      </c>
      <c r="L39" s="101">
        <f t="shared" si="10"/>
        <v>0</v>
      </c>
      <c r="M39" s="101">
        <f>SUM(M37:M38)</f>
        <v>0</v>
      </c>
      <c r="N39" s="101">
        <f>SUM(N37:N38)</f>
        <v>0</v>
      </c>
      <c r="O39" s="101">
        <f>SUM(O37:O38)</f>
        <v>0</v>
      </c>
      <c r="P39" s="101">
        <f>SUM(P37:P38)</f>
        <v>0</v>
      </c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s="6" customFormat="1">
      <c r="A40" s="11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s="6" customFormat="1">
      <c r="A41" s="111" t="s">
        <v>84</v>
      </c>
      <c r="B41" s="101"/>
      <c r="C41" s="101"/>
      <c r="D41" s="101">
        <f t="shared" ref="D41:K41" si="11">D35+D39</f>
        <v>0</v>
      </c>
      <c r="E41" s="101">
        <f t="shared" si="11"/>
        <v>0</v>
      </c>
      <c r="F41" s="101">
        <f t="shared" si="11"/>
        <v>0</v>
      </c>
      <c r="G41" s="101">
        <f t="shared" si="11"/>
        <v>0</v>
      </c>
      <c r="H41" s="101">
        <f t="shared" si="11"/>
        <v>0</v>
      </c>
      <c r="I41" s="101">
        <f t="shared" si="11"/>
        <v>0</v>
      </c>
      <c r="J41" s="101">
        <f t="shared" si="11"/>
        <v>0</v>
      </c>
      <c r="K41" s="101">
        <f t="shared" si="11"/>
        <v>0</v>
      </c>
      <c r="L41" s="101">
        <f>L35+L39</f>
        <v>0</v>
      </c>
      <c r="M41" s="101">
        <f>M35+M39</f>
        <v>0</v>
      </c>
      <c r="N41" s="101">
        <f>N35+N39</f>
        <v>0</v>
      </c>
      <c r="O41" s="101">
        <f>O35+O39</f>
        <v>0</v>
      </c>
      <c r="P41" s="101">
        <f>P35+P39</f>
        <v>0</v>
      </c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s="6" customFormat="1">
      <c r="A42" s="111" t="s">
        <v>0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s="6" customFormat="1">
      <c r="A43" s="111" t="s">
        <v>85</v>
      </c>
      <c r="B43" s="101"/>
      <c r="C43" s="101"/>
      <c r="D43" s="101">
        <v>0</v>
      </c>
      <c r="E43" s="101">
        <f t="shared" ref="E43:L43" si="12">D46</f>
        <v>0</v>
      </c>
      <c r="F43" s="101">
        <f t="shared" si="12"/>
        <v>0</v>
      </c>
      <c r="G43" s="101">
        <f t="shared" si="12"/>
        <v>0</v>
      </c>
      <c r="H43" s="101">
        <f t="shared" si="12"/>
        <v>0</v>
      </c>
      <c r="I43" s="101">
        <f t="shared" si="12"/>
        <v>0</v>
      </c>
      <c r="J43" s="101">
        <f t="shared" si="12"/>
        <v>0</v>
      </c>
      <c r="K43" s="101">
        <f t="shared" si="12"/>
        <v>0</v>
      </c>
      <c r="L43" s="101">
        <f t="shared" si="12"/>
        <v>0</v>
      </c>
      <c r="M43" s="101">
        <f>L46</f>
        <v>0</v>
      </c>
      <c r="N43" s="101">
        <f>M46</f>
        <v>0</v>
      </c>
      <c r="O43" s="101">
        <f>N46</f>
        <v>0</v>
      </c>
      <c r="P43" s="101">
        <f>O46</f>
        <v>0</v>
      </c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s="6" customFormat="1">
      <c r="A44" s="111" t="s">
        <v>84</v>
      </c>
      <c r="B44" s="101"/>
      <c r="C44" s="101"/>
      <c r="D44" s="101">
        <f t="shared" ref="D44:K44" si="13">D41</f>
        <v>0</v>
      </c>
      <c r="E44" s="101">
        <f t="shared" si="13"/>
        <v>0</v>
      </c>
      <c r="F44" s="101">
        <f t="shared" si="13"/>
        <v>0</v>
      </c>
      <c r="G44" s="101">
        <f t="shared" si="13"/>
        <v>0</v>
      </c>
      <c r="H44" s="101">
        <f t="shared" si="13"/>
        <v>0</v>
      </c>
      <c r="I44" s="101">
        <f t="shared" si="13"/>
        <v>0</v>
      </c>
      <c r="J44" s="101">
        <f t="shared" si="13"/>
        <v>0</v>
      </c>
      <c r="K44" s="101">
        <f t="shared" si="13"/>
        <v>0</v>
      </c>
      <c r="L44" s="101">
        <f>L41</f>
        <v>0</v>
      </c>
      <c r="M44" s="101">
        <f>M41</f>
        <v>0</v>
      </c>
      <c r="N44" s="101">
        <f>N41</f>
        <v>0</v>
      </c>
      <c r="O44" s="101">
        <f>O41</f>
        <v>0</v>
      </c>
      <c r="P44" s="101">
        <f>P41</f>
        <v>0</v>
      </c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s="6" customFormat="1">
      <c r="A45" s="113" t="s">
        <v>162</v>
      </c>
      <c r="B45" s="101"/>
      <c r="C45" s="101"/>
      <c r="D45" s="101">
        <f>-((Assumptions!E97)/12)*Assumptions!D139</f>
        <v>0</v>
      </c>
      <c r="E45" s="101">
        <f>-((Assumptions!F97)/12)*Assumptions!E139-SUM($D$45:D45)</f>
        <v>0</v>
      </c>
      <c r="F45" s="101">
        <f>-((Assumptions!G97)/12)*Assumptions!F139-SUM($D$45:E45)</f>
        <v>0</v>
      </c>
      <c r="G45" s="101">
        <f>-((Assumptions!H97)/12)*Assumptions!G139-SUM($D$45:F45)</f>
        <v>0</v>
      </c>
      <c r="H45" s="101">
        <f>-((Assumptions!I97)/12)*Assumptions!H139-SUM($D$45:G45)</f>
        <v>0</v>
      </c>
      <c r="I45" s="101">
        <f>-((Assumptions!J97)/12)*Assumptions!I139-SUM($D$45:H45)</f>
        <v>0</v>
      </c>
      <c r="J45" s="101">
        <f>-((Assumptions!K97)/12)*Assumptions!J139-SUM($D$45:I45)</f>
        <v>0</v>
      </c>
      <c r="K45" s="101">
        <f>-((Assumptions!L97)/12)*Assumptions!K139-SUM($D$45:J45)</f>
        <v>0</v>
      </c>
      <c r="L45" s="101">
        <f>-((Assumptions!M97)/12)*Assumptions!L139-SUM($D$45:K45)</f>
        <v>0</v>
      </c>
      <c r="M45" s="101">
        <f>-((Assumptions!N97)/12)*Assumptions!M139-SUM($D$45:L45)</f>
        <v>0</v>
      </c>
      <c r="N45" s="101">
        <f>-((Assumptions!O97)/12)*Assumptions!N139-SUM($D$45:M45)</f>
        <v>0</v>
      </c>
      <c r="O45" s="101">
        <f>-((Assumptions!P97)/12)*Assumptions!O139-SUM($D$45:N45)</f>
        <v>0</v>
      </c>
      <c r="P45" s="101">
        <f>-((Assumptions!Q97)/12)*Assumptions!P139-SUM($D$45:O45)</f>
        <v>0</v>
      </c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s="6" customFormat="1">
      <c r="A46" s="111" t="s">
        <v>86</v>
      </c>
      <c r="B46" s="101"/>
      <c r="C46" s="101"/>
      <c r="D46" s="101">
        <f t="shared" ref="D46:L46" si="14">D43+D44+D45</f>
        <v>0</v>
      </c>
      <c r="E46" s="101">
        <f t="shared" si="14"/>
        <v>0</v>
      </c>
      <c r="F46" s="101">
        <f t="shared" si="14"/>
        <v>0</v>
      </c>
      <c r="G46" s="101">
        <f t="shared" si="14"/>
        <v>0</v>
      </c>
      <c r="H46" s="101">
        <f t="shared" si="14"/>
        <v>0</v>
      </c>
      <c r="I46" s="101">
        <f t="shared" si="14"/>
        <v>0</v>
      </c>
      <c r="J46" s="101">
        <f t="shared" si="14"/>
        <v>0</v>
      </c>
      <c r="K46" s="101">
        <f t="shared" si="14"/>
        <v>0</v>
      </c>
      <c r="L46" s="101">
        <f t="shared" si="14"/>
        <v>0</v>
      </c>
      <c r="M46" s="101">
        <f>M43+M44+M45</f>
        <v>0</v>
      </c>
      <c r="N46" s="101">
        <f>N43+N44+N45</f>
        <v>0</v>
      </c>
      <c r="O46" s="101">
        <f>O43+O44+O45</f>
        <v>0</v>
      </c>
      <c r="P46" s="101">
        <f>P43+P44+P45</f>
        <v>0</v>
      </c>
      <c r="Q46"/>
      <c r="R46"/>
      <c r="S46"/>
      <c r="T46"/>
      <c r="U46"/>
      <c r="V46"/>
      <c r="W46"/>
      <c r="X46"/>
      <c r="Y46"/>
      <c r="Z46"/>
      <c r="AA46"/>
      <c r="AB46"/>
      <c r="AC46"/>
    </row>
    <row r="47" spans="1:29">
      <c r="A47" s="114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29">
      <c r="A48" s="114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29" ht="18">
      <c r="A49" s="114"/>
      <c r="B49" s="20"/>
      <c r="C49" s="20"/>
      <c r="D49" s="20"/>
      <c r="E49" s="20"/>
      <c r="F49" s="20"/>
      <c r="G49" s="139" t="str">
        <f>Assumptions!D2</f>
        <v>Enter Project Name/Company Here</v>
      </c>
      <c r="H49" s="139"/>
      <c r="I49" s="139"/>
      <c r="J49" s="139"/>
      <c r="K49" s="139"/>
      <c r="L49" s="20"/>
      <c r="M49" s="20"/>
      <c r="N49" s="20"/>
      <c r="O49" s="20"/>
      <c r="P49" s="20"/>
    </row>
    <row r="50" spans="1:29" ht="15.75">
      <c r="A50" s="36" t="s">
        <v>87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29" ht="13.5" thickBo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29" s="2" customFormat="1" ht="14.25" thickTop="1" thickBot="1">
      <c r="A52" s="17" t="s">
        <v>1</v>
      </c>
      <c r="B52" s="18"/>
      <c r="C52" s="18"/>
      <c r="D52" s="18">
        <f>D2</f>
        <v>2011</v>
      </c>
      <c r="E52" s="18">
        <f t="shared" ref="E52:N52" si="15">D52+1</f>
        <v>2012</v>
      </c>
      <c r="F52" s="18">
        <f t="shared" si="15"/>
        <v>2013</v>
      </c>
      <c r="G52" s="18">
        <f t="shared" si="15"/>
        <v>2014</v>
      </c>
      <c r="H52" s="18">
        <f t="shared" si="15"/>
        <v>2015</v>
      </c>
      <c r="I52" s="18">
        <f t="shared" si="15"/>
        <v>2016</v>
      </c>
      <c r="J52" s="18">
        <f t="shared" si="15"/>
        <v>2017</v>
      </c>
      <c r="K52" s="18">
        <f t="shared" si="15"/>
        <v>2018</v>
      </c>
      <c r="L52" s="18">
        <f t="shared" si="15"/>
        <v>2019</v>
      </c>
      <c r="M52" s="18">
        <f t="shared" si="15"/>
        <v>2020</v>
      </c>
      <c r="N52" s="18">
        <f t="shared" si="15"/>
        <v>2021</v>
      </c>
      <c r="O52" s="18">
        <f>N52+1</f>
        <v>2022</v>
      </c>
      <c r="P52" s="18">
        <f>O52+1</f>
        <v>2023</v>
      </c>
      <c r="Q52"/>
      <c r="R52"/>
      <c r="S52"/>
      <c r="T52"/>
      <c r="U52"/>
      <c r="V52"/>
      <c r="W52"/>
      <c r="X52"/>
      <c r="Y52"/>
      <c r="Z52"/>
      <c r="AA52"/>
      <c r="AB52"/>
      <c r="AC52"/>
    </row>
    <row r="53" spans="1:29" s="15" customFormat="1">
      <c r="A53" s="115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/>
      <c r="R53"/>
      <c r="S53"/>
      <c r="T53"/>
      <c r="U53"/>
      <c r="V53"/>
      <c r="W53"/>
      <c r="X53"/>
      <c r="Y53"/>
      <c r="Z53"/>
      <c r="AA53"/>
      <c r="AB53"/>
      <c r="AC53"/>
    </row>
    <row r="54" spans="1:29">
      <c r="A54" s="117" t="s">
        <v>105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29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29">
      <c r="A56" s="117" t="s">
        <v>76</v>
      </c>
      <c r="B56" s="20"/>
      <c r="C56" s="20"/>
      <c r="D56" s="101">
        <f>D21</f>
        <v>0</v>
      </c>
      <c r="E56" s="101">
        <f t="shared" ref="E56:K56" si="16">E21</f>
        <v>0</v>
      </c>
      <c r="F56" s="101">
        <f t="shared" si="16"/>
        <v>0</v>
      </c>
      <c r="G56" s="101">
        <f t="shared" si="16"/>
        <v>0</v>
      </c>
      <c r="H56" s="101">
        <f t="shared" si="16"/>
        <v>0</v>
      </c>
      <c r="I56" s="101">
        <f t="shared" si="16"/>
        <v>0</v>
      </c>
      <c r="J56" s="101">
        <f t="shared" si="16"/>
        <v>0</v>
      </c>
      <c r="K56" s="101">
        <f t="shared" si="16"/>
        <v>0</v>
      </c>
      <c r="L56" s="101">
        <f>L21</f>
        <v>0</v>
      </c>
      <c r="M56" s="101">
        <f>M21</f>
        <v>0</v>
      </c>
      <c r="N56" s="101">
        <f>N21</f>
        <v>0</v>
      </c>
      <c r="O56" s="101">
        <f>O21</f>
        <v>0</v>
      </c>
      <c r="P56" s="101">
        <f>P21</f>
        <v>0</v>
      </c>
    </row>
    <row r="57" spans="1:29">
      <c r="A57" s="117" t="s">
        <v>108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29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29">
      <c r="A59" s="20" t="s">
        <v>63</v>
      </c>
      <c r="B59" s="20"/>
      <c r="C59" s="20"/>
      <c r="D59" s="101">
        <f>D23</f>
        <v>0</v>
      </c>
      <c r="E59" s="101">
        <f t="shared" ref="E59:K59" si="17">E23</f>
        <v>0</v>
      </c>
      <c r="F59" s="101">
        <f t="shared" si="17"/>
        <v>0</v>
      </c>
      <c r="G59" s="101">
        <f t="shared" si="17"/>
        <v>0</v>
      </c>
      <c r="H59" s="101">
        <f t="shared" si="17"/>
        <v>0</v>
      </c>
      <c r="I59" s="101">
        <f t="shared" si="17"/>
        <v>0</v>
      </c>
      <c r="J59" s="101">
        <f t="shared" si="17"/>
        <v>0</v>
      </c>
      <c r="K59" s="101">
        <f t="shared" si="17"/>
        <v>0</v>
      </c>
      <c r="L59" s="101">
        <f>L23</f>
        <v>0</v>
      </c>
      <c r="M59" s="101">
        <f>M23</f>
        <v>0</v>
      </c>
      <c r="N59" s="101">
        <f>N23</f>
        <v>0</v>
      </c>
      <c r="O59" s="101">
        <f>O23</f>
        <v>0</v>
      </c>
      <c r="P59" s="101">
        <f>P23</f>
        <v>0</v>
      </c>
    </row>
    <row r="60" spans="1:29">
      <c r="A60" s="20" t="s">
        <v>92</v>
      </c>
      <c r="B60" s="20"/>
      <c r="C60" s="20"/>
      <c r="D60" s="101">
        <f>D29</f>
        <v>0</v>
      </c>
      <c r="E60" s="101">
        <f t="shared" ref="E60:K60" si="18">E29</f>
        <v>0</v>
      </c>
      <c r="F60" s="101">
        <f t="shared" si="18"/>
        <v>0</v>
      </c>
      <c r="G60" s="101">
        <f t="shared" si="18"/>
        <v>0</v>
      </c>
      <c r="H60" s="101">
        <f t="shared" si="18"/>
        <v>0</v>
      </c>
      <c r="I60" s="101">
        <f t="shared" si="18"/>
        <v>0</v>
      </c>
      <c r="J60" s="101">
        <f t="shared" si="18"/>
        <v>0</v>
      </c>
      <c r="K60" s="101">
        <f t="shared" si="18"/>
        <v>0</v>
      </c>
      <c r="L60" s="101">
        <f>L29</f>
        <v>0</v>
      </c>
      <c r="M60" s="101">
        <f>M29</f>
        <v>0</v>
      </c>
      <c r="N60" s="101">
        <f>N29</f>
        <v>0</v>
      </c>
      <c r="O60" s="101">
        <f>O29</f>
        <v>0</v>
      </c>
      <c r="P60" s="101">
        <f>P29</f>
        <v>0</v>
      </c>
    </row>
    <row r="61" spans="1:29">
      <c r="A61" s="118" t="s">
        <v>93</v>
      </c>
      <c r="B61" s="20"/>
      <c r="C61" s="20"/>
      <c r="D61" s="101">
        <f>SUM(D59:D60)</f>
        <v>0</v>
      </c>
      <c r="E61" s="101">
        <f t="shared" ref="E61:L61" si="19">SUM(E59:E60)</f>
        <v>0</v>
      </c>
      <c r="F61" s="101">
        <f t="shared" si="19"/>
        <v>0</v>
      </c>
      <c r="G61" s="101">
        <f t="shared" si="19"/>
        <v>0</v>
      </c>
      <c r="H61" s="101">
        <f t="shared" si="19"/>
        <v>0</v>
      </c>
      <c r="I61" s="101">
        <f t="shared" si="19"/>
        <v>0</v>
      </c>
      <c r="J61" s="101">
        <f t="shared" si="19"/>
        <v>0</v>
      </c>
      <c r="K61" s="101">
        <f t="shared" si="19"/>
        <v>0</v>
      </c>
      <c r="L61" s="101">
        <f t="shared" si="19"/>
        <v>0</v>
      </c>
      <c r="M61" s="101">
        <f>SUM(M59:M60)</f>
        <v>0</v>
      </c>
      <c r="N61" s="101">
        <f>SUM(N59:N60)</f>
        <v>0</v>
      </c>
      <c r="O61" s="101">
        <f>SUM(O59:O60)</f>
        <v>0</v>
      </c>
      <c r="P61" s="101">
        <f>SUM(P59:P60)</f>
        <v>0</v>
      </c>
    </row>
    <row r="62" spans="1:29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29">
      <c r="A63" s="117" t="s">
        <v>109</v>
      </c>
      <c r="B63" s="20"/>
      <c r="C63" s="20"/>
      <c r="D63" s="122" t="str">
        <f>IF(OR(AND(DATE(D52,12,31)&gt;Assumptions!$D$85,DATE(D52,12,31)&lt;Assumptions!$D$86),AND(DATE(D52,1,1)&lt;=Assumptions!$D$86,DATE(D52,12,31)&gt;=Assumptions!$D$86)),D56/D59,"N/A")</f>
        <v>N/A</v>
      </c>
      <c r="E63" s="122" t="e">
        <f>IF(OR(AND(DATE(E52,12,31)&gt;Assumptions!$D$85,DATE(E52,12,31)&lt;Assumptions!$D$86),AND(DATE(E52,1,1)&lt;=Assumptions!$D$86,DATE(E52,12,31)&gt;=Assumptions!$D$86)),E56/E59,"N/A")</f>
        <v>#DIV/0!</v>
      </c>
      <c r="F63" s="122" t="e">
        <f>IF(OR(AND(DATE(F52,12,31)&gt;Assumptions!$D$85,DATE(F52,12,31)&lt;Assumptions!$D$86),AND(DATE(F52,1,1)&lt;=Assumptions!$D$86,DATE(F52,12,31)&gt;=Assumptions!$D$86)),F56/F59,"N/A")</f>
        <v>#DIV/0!</v>
      </c>
      <c r="G63" s="122" t="e">
        <f>IF(OR(AND(DATE(G52,12,31)&gt;Assumptions!$D$85,DATE(G52,12,31)&lt;Assumptions!$D$86),AND(DATE(G52,1,1)&lt;=Assumptions!$D$86,DATE(G52,12,31)&gt;=Assumptions!$D$86)),G56/G59,"N/A")</f>
        <v>#DIV/0!</v>
      </c>
      <c r="H63" s="122" t="e">
        <f>IF(OR(AND(DATE(H52,12,31)&gt;Assumptions!$D$85,DATE(H52,12,31)&lt;Assumptions!$D$86),AND(DATE(H52,1,1)&lt;=Assumptions!$D$86,DATE(H52,12,31)&gt;=Assumptions!$D$86)),H56/H59,"N/A")</f>
        <v>#DIV/0!</v>
      </c>
      <c r="I63" s="122" t="e">
        <f>IF(OR(AND(DATE(I52,12,31)&gt;Assumptions!$D$85,DATE(I52,12,31)&lt;Assumptions!$D$86),AND(DATE(I52,1,1)&lt;=Assumptions!$D$86,DATE(I52,12,31)&gt;=Assumptions!$D$86)),I56/I59,"N/A")</f>
        <v>#DIV/0!</v>
      </c>
      <c r="J63" s="122" t="e">
        <f>IF(OR(AND(DATE(J52,12,31)&gt;Assumptions!$D$85,DATE(J52,12,31)&lt;Assumptions!$D$86),AND(DATE(J52,1,1)&lt;=Assumptions!$D$86,DATE(J52,12,31)&gt;=Assumptions!$D$86)),J56/J59,"N/A")</f>
        <v>#DIV/0!</v>
      </c>
      <c r="K63" s="122" t="e">
        <f>IF(OR(AND(DATE(K52,12,31)&gt;Assumptions!$D$85,DATE(K52,12,31)&lt;Assumptions!$D$86),AND(DATE(K52,1,1)&lt;=Assumptions!$D$86,DATE(K52,12,31)&gt;=Assumptions!$D$86)),K56/K59,"N/A")</f>
        <v>#DIV/0!</v>
      </c>
      <c r="L63" s="122" t="e">
        <f>IF(OR(AND(DATE(L52,12,31)&gt;Assumptions!$D$85,DATE(L52,12,31)&lt;Assumptions!$D$86),AND(DATE(L52,1,1)&lt;=Assumptions!$D$86,DATE(L52,12,31)&gt;=Assumptions!$D$86)),L56/L59,"N/A")</f>
        <v>#DIV/0!</v>
      </c>
      <c r="M63" s="122" t="e">
        <f>IF(OR(AND(DATE(M52,12,31)&gt;Assumptions!$D$85,DATE(M52,12,31)&lt;Assumptions!$D$86),AND(DATE(M52,1,1)&lt;=Assumptions!$D$86,DATE(M52,12,31)&gt;=Assumptions!$D$86)),M56/M59,"N/A")</f>
        <v>#DIV/0!</v>
      </c>
      <c r="N63" s="122" t="e">
        <f>IF(OR(AND(DATE(N52,12,31)&gt;Assumptions!$D$85,DATE(N52,12,31)&lt;Assumptions!$D$86),AND(DATE(N52,1,1)&lt;=Assumptions!$D$86,DATE(N52,12,31)&gt;=Assumptions!$D$86)),N56/N59,"N/A")</f>
        <v>#DIV/0!</v>
      </c>
      <c r="O63" s="122" t="str">
        <f>IF(OR(AND(DATE(O52,12,31)&gt;Assumptions!$D$85,DATE(O52,12,31)&lt;Assumptions!$D$86),AND(DATE(O52,1,1)&lt;=Assumptions!$D$86,DATE(O52,12,31)&gt;=Assumptions!$D$86)),O56/O59,"N/A")</f>
        <v>N/A</v>
      </c>
      <c r="P63" s="122" t="str">
        <f>IF(OR(AND(DATE(P52,12,31)&gt;Assumptions!$D$85,DATE(P52,12,31)&lt;Assumptions!$D$86),AND(DATE(P52,1,1)&lt;=Assumptions!$D$86,DATE(P52,12,31)&gt;=Assumptions!$D$86)),P56/P59,"N/A")</f>
        <v>N/A</v>
      </c>
      <c r="Q63" s="23" t="s">
        <v>0</v>
      </c>
      <c r="R63" s="23" t="s">
        <v>0</v>
      </c>
      <c r="S63" s="23" t="s">
        <v>0</v>
      </c>
      <c r="T63" s="23" t="s">
        <v>0</v>
      </c>
    </row>
    <row r="64" spans="1:29">
      <c r="A64" s="117" t="s">
        <v>110</v>
      </c>
      <c r="B64" s="20"/>
      <c r="C64" s="20"/>
      <c r="D64" s="122" t="str">
        <f>IF(OR(AND(DATE(D52,12,31)&gt;Assumptions!$D$85,DATE(D52,12,31)&lt;Assumptions!$D$86),AND(DATE(D52,1,1)&lt;=Assumptions!$D$86,DATE(D52,12,31)&gt;=Assumptions!$D$86)),D56/D60,"N/A")</f>
        <v>N/A</v>
      </c>
      <c r="E64" s="122" t="e">
        <f>IF(OR(AND(DATE(E52,12,31)&gt;Assumptions!$D$85,DATE(E52,12,31)&lt;Assumptions!$D$86),AND(DATE(E52,1,1)&lt;=Assumptions!$D$86,DATE(E52,12,31)&gt;=Assumptions!$D$86)),E56/E60,"N/A")</f>
        <v>#DIV/0!</v>
      </c>
      <c r="F64" s="122" t="e">
        <f>IF(OR(AND(DATE(F52,12,31)&gt;Assumptions!$D$85,DATE(F52,12,31)&lt;Assumptions!$D$86),AND(DATE(F52,1,1)&lt;=Assumptions!$D$86,DATE(F52,12,31)&gt;=Assumptions!$D$86)),F56/F60,"N/A")</f>
        <v>#DIV/0!</v>
      </c>
      <c r="G64" s="122" t="e">
        <f>IF(OR(AND(DATE(G52,12,31)&gt;Assumptions!$D$85,DATE(G52,12,31)&lt;Assumptions!$D$86),AND(DATE(G52,1,1)&lt;=Assumptions!$D$86,DATE(G52,12,31)&gt;=Assumptions!$D$86)),G56/G60,"N/A")</f>
        <v>#DIV/0!</v>
      </c>
      <c r="H64" s="122" t="e">
        <f>IF(OR(AND(DATE(H52,12,31)&gt;Assumptions!$D$85,DATE(H52,12,31)&lt;Assumptions!$D$86),AND(DATE(H52,1,1)&lt;=Assumptions!$D$86,DATE(H52,12,31)&gt;=Assumptions!$D$86)),H56/H60,"N/A")</f>
        <v>#DIV/0!</v>
      </c>
      <c r="I64" s="122" t="e">
        <f>IF(OR(AND(DATE(I52,12,31)&gt;Assumptions!$D$85,DATE(I52,12,31)&lt;Assumptions!$D$86),AND(DATE(I52,1,1)&lt;=Assumptions!$D$86,DATE(I52,12,31)&gt;=Assumptions!$D$86)),I56/I60,"N/A")</f>
        <v>#DIV/0!</v>
      </c>
      <c r="J64" s="122" t="e">
        <f>IF(OR(AND(DATE(J52,12,31)&gt;Assumptions!$D$85,DATE(J52,12,31)&lt;Assumptions!$D$86),AND(DATE(J52,1,1)&lt;=Assumptions!$D$86,DATE(J52,12,31)&gt;=Assumptions!$D$86)),J56/J60,"N/A")</f>
        <v>#DIV/0!</v>
      </c>
      <c r="K64" s="122" t="e">
        <f>IF(OR(AND(DATE(K52,12,31)&gt;Assumptions!$D$85,DATE(K52,12,31)&lt;Assumptions!$D$86),AND(DATE(K52,1,1)&lt;=Assumptions!$D$86,DATE(K52,12,31)&gt;=Assumptions!$D$86)),K56/K60,"N/A")</f>
        <v>#DIV/0!</v>
      </c>
      <c r="L64" s="122" t="e">
        <f>IF(OR(AND(DATE(L52,12,31)&gt;Assumptions!$D$85,DATE(L52,12,31)&lt;Assumptions!$D$86),AND(DATE(L52,1,1)&lt;=Assumptions!$D$86,DATE(L52,12,31)&gt;=Assumptions!$D$86)),L56/L60,"N/A")</f>
        <v>#DIV/0!</v>
      </c>
      <c r="M64" s="122" t="e">
        <f>IF(OR(AND(DATE(M52,12,31)&gt;Assumptions!$D$85,DATE(M52,12,31)&lt;Assumptions!$D$86),AND(DATE(M52,1,1)&lt;=Assumptions!$D$86,DATE(M52,12,31)&gt;=Assumptions!$D$86)),M56/M60,"N/A")</f>
        <v>#DIV/0!</v>
      </c>
      <c r="N64" s="122" t="e">
        <f>IF(OR(AND(DATE(N52,12,31)&gt;Assumptions!$D$85,DATE(N52,12,31)&lt;Assumptions!$D$86),AND(DATE(N52,1,1)&lt;=Assumptions!$D$86,DATE(N52,12,31)&gt;=Assumptions!$D$86)),N56/N60,"N/A")</f>
        <v>#DIV/0!</v>
      </c>
      <c r="O64" s="122" t="str">
        <f>IF(OR(AND(DATE(O52,12,31)&gt;Assumptions!$D$85,DATE(O52,12,31)&lt;Assumptions!$D$86),AND(DATE(O52,1,1)&lt;=Assumptions!$D$86,DATE(O52,12,31)&gt;=Assumptions!$D$86)),O56/O60,"N/A")</f>
        <v>N/A</v>
      </c>
      <c r="P64" s="122" t="str">
        <f>IF(OR(AND(DATE(P52,12,31)&gt;Assumptions!$D$85,DATE(P52,12,31)&lt;Assumptions!$D$86),AND(DATE(P52,1,1)&lt;=Assumptions!$D$86,DATE(P52,12,31)&gt;=Assumptions!$D$86)),P56/P60,"N/A")</f>
        <v>N/A</v>
      </c>
    </row>
    <row r="65" spans="1:29">
      <c r="A65" s="117" t="s">
        <v>111</v>
      </c>
      <c r="B65" s="20"/>
      <c r="C65" s="20"/>
      <c r="D65" s="122" t="str">
        <f>IF(OR(AND(DATE(D52,12,31)&gt;Assumptions!$D$85,DATE(D52,12,31)&lt;Assumptions!$D$86),AND(DATE(D52,1,1)&lt;=Assumptions!$D$86,DATE(D52,12,31)&gt;=Assumptions!$D$86)),D56/D61,"N/A")</f>
        <v>N/A</v>
      </c>
      <c r="E65" s="122" t="e">
        <f>IF(OR(AND(DATE(E52,12,31)&gt;Assumptions!$D$85,DATE(E52,12,31)&lt;Assumptions!$D$86),AND(DATE(E52,1,1)&lt;=Assumptions!$D$86,DATE(E52,12,31)&gt;=Assumptions!$D$86)),E56/E61,"N/A")</f>
        <v>#DIV/0!</v>
      </c>
      <c r="F65" s="122" t="e">
        <f>IF(OR(AND(DATE(F52,12,31)&gt;Assumptions!$D$85,DATE(F52,12,31)&lt;Assumptions!$D$86),AND(DATE(F52,1,1)&lt;=Assumptions!$D$86,DATE(F52,12,31)&gt;=Assumptions!$D$86)),F56/F61,"N/A")</f>
        <v>#DIV/0!</v>
      </c>
      <c r="G65" s="122" t="e">
        <f>IF(OR(AND(DATE(G52,12,31)&gt;Assumptions!$D$85,DATE(G52,12,31)&lt;Assumptions!$D$86),AND(DATE(G52,1,1)&lt;=Assumptions!$D$86,DATE(G52,12,31)&gt;=Assumptions!$D$86)),G56/G61,"N/A")</f>
        <v>#DIV/0!</v>
      </c>
      <c r="H65" s="122" t="e">
        <f>IF(OR(AND(DATE(H52,12,31)&gt;Assumptions!$D$85,DATE(H52,12,31)&lt;Assumptions!$D$86),AND(DATE(H52,1,1)&lt;=Assumptions!$D$86,DATE(H52,12,31)&gt;=Assumptions!$D$86)),H56/H61,"N/A")</f>
        <v>#DIV/0!</v>
      </c>
      <c r="I65" s="122" t="e">
        <f>IF(OR(AND(DATE(I52,12,31)&gt;Assumptions!$D$85,DATE(I52,12,31)&lt;Assumptions!$D$86),AND(DATE(I52,1,1)&lt;=Assumptions!$D$86,DATE(I52,12,31)&gt;=Assumptions!$D$86)),I56/I61,"N/A")</f>
        <v>#DIV/0!</v>
      </c>
      <c r="J65" s="122" t="e">
        <f>IF(OR(AND(DATE(J52,12,31)&gt;Assumptions!$D$85,DATE(J52,12,31)&lt;Assumptions!$D$86),AND(DATE(J52,1,1)&lt;=Assumptions!$D$86,DATE(J52,12,31)&gt;=Assumptions!$D$86)),J56/J61,"N/A")</f>
        <v>#DIV/0!</v>
      </c>
      <c r="K65" s="122" t="e">
        <f>IF(OR(AND(DATE(K52,12,31)&gt;Assumptions!$D$85,DATE(K52,12,31)&lt;Assumptions!$D$86),AND(DATE(K52,1,1)&lt;=Assumptions!$D$86,DATE(K52,12,31)&gt;=Assumptions!$D$86)),K56/K61,"N/A")</f>
        <v>#DIV/0!</v>
      </c>
      <c r="L65" s="122" t="e">
        <f>IF(OR(AND(DATE(L52,12,31)&gt;Assumptions!$D$85,DATE(L52,12,31)&lt;Assumptions!$D$86),AND(DATE(L52,1,1)&lt;=Assumptions!$D$86,DATE(L52,12,31)&gt;=Assumptions!$D$86)),L56/L61,"N/A")</f>
        <v>#DIV/0!</v>
      </c>
      <c r="M65" s="122" t="e">
        <f>IF(OR(AND(DATE(M52,12,31)&gt;Assumptions!$D$85,DATE(M52,12,31)&lt;Assumptions!$D$86),AND(DATE(M52,1,1)&lt;=Assumptions!$D$86,DATE(M52,12,31)&gt;=Assumptions!$D$86)),M56/M61,"N/A")</f>
        <v>#DIV/0!</v>
      </c>
      <c r="N65" s="122" t="e">
        <f>IF(OR(AND(DATE(N52,12,31)&gt;Assumptions!$D$85,DATE(N52,12,31)&lt;Assumptions!$D$86),AND(DATE(N52,1,1)&lt;=Assumptions!$D$86,DATE(N52,12,31)&gt;=Assumptions!$D$86)),N56/N61,"N/A")</f>
        <v>#DIV/0!</v>
      </c>
      <c r="O65" s="122" t="str">
        <f>IF(OR(AND(DATE(O52,12,31)&gt;Assumptions!$D$85,DATE(O52,12,31)&lt;Assumptions!$D$86),AND(DATE(O52,1,1)&lt;=Assumptions!$D$86,DATE(O52,12,31)&gt;=Assumptions!$D$86)),O56/O61,"N/A")</f>
        <v>N/A</v>
      </c>
      <c r="P65" s="122" t="str">
        <f>IF(OR(AND(DATE(P52,12,31)&gt;Assumptions!$D$85,DATE(P52,12,31)&lt;Assumptions!$D$86),AND(DATE(P52,1,1)&lt;=Assumptions!$D$86,DATE(P52,12,31)&gt;=Assumptions!$D$86)),P56/P61,"N/A")</f>
        <v>N/A</v>
      </c>
    </row>
    <row r="66" spans="1:29">
      <c r="A66" s="117" t="s">
        <v>112</v>
      </c>
      <c r="B66" s="20"/>
      <c r="C66" s="20"/>
      <c r="D66" s="122" t="e">
        <f>AVERAGE(D65:P65)</f>
        <v>#DIV/0!</v>
      </c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29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29">
      <c r="A68" s="117" t="s">
        <v>106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29" s="6" customFormat="1">
      <c r="A69" s="101" t="s">
        <v>88</v>
      </c>
      <c r="B69" s="101"/>
      <c r="C69" s="101"/>
      <c r="D69" s="101">
        <f t="shared" ref="D69:K69" si="20">D41</f>
        <v>0</v>
      </c>
      <c r="E69" s="101">
        <f t="shared" si="20"/>
        <v>0</v>
      </c>
      <c r="F69" s="101">
        <f t="shared" si="20"/>
        <v>0</v>
      </c>
      <c r="G69" s="101">
        <f t="shared" si="20"/>
        <v>0</v>
      </c>
      <c r="H69" s="101">
        <f t="shared" si="20"/>
        <v>0</v>
      </c>
      <c r="I69" s="101">
        <f t="shared" si="20"/>
        <v>0</v>
      </c>
      <c r="J69" s="101">
        <f t="shared" si="20"/>
        <v>0</v>
      </c>
      <c r="K69" s="101">
        <f t="shared" si="20"/>
        <v>0</v>
      </c>
      <c r="L69" s="101">
        <f>L41</f>
        <v>0</v>
      </c>
      <c r="M69" s="101">
        <f>M41</f>
        <v>0</v>
      </c>
      <c r="N69" s="101">
        <f>N41</f>
        <v>0</v>
      </c>
      <c r="O69" s="101">
        <f>O41</f>
        <v>0</v>
      </c>
      <c r="P69" s="101">
        <f>P41</f>
        <v>0</v>
      </c>
      <c r="Q69"/>
      <c r="R69"/>
      <c r="S69"/>
      <c r="T69"/>
      <c r="U69"/>
      <c r="V69"/>
      <c r="W69"/>
      <c r="X69"/>
      <c r="Y69"/>
      <c r="Z69"/>
      <c r="AA69"/>
      <c r="AB69"/>
      <c r="AC69"/>
    </row>
    <row r="70" spans="1:29" s="6" customFormat="1">
      <c r="A70" s="119" t="s">
        <v>89</v>
      </c>
      <c r="B70" s="101"/>
      <c r="C70" s="101"/>
      <c r="D70" s="101">
        <f t="shared" ref="D70:K70" si="21">D23</f>
        <v>0</v>
      </c>
      <c r="E70" s="101">
        <f t="shared" si="21"/>
        <v>0</v>
      </c>
      <c r="F70" s="101">
        <f t="shared" si="21"/>
        <v>0</v>
      </c>
      <c r="G70" s="101">
        <f t="shared" si="21"/>
        <v>0</v>
      </c>
      <c r="H70" s="101">
        <f t="shared" si="21"/>
        <v>0</v>
      </c>
      <c r="I70" s="101">
        <f t="shared" si="21"/>
        <v>0</v>
      </c>
      <c r="J70" s="101">
        <f t="shared" si="21"/>
        <v>0</v>
      </c>
      <c r="K70" s="101">
        <f t="shared" si="21"/>
        <v>0</v>
      </c>
      <c r="L70" s="101">
        <f>L23</f>
        <v>0</v>
      </c>
      <c r="M70" s="101">
        <f>M23</f>
        <v>0</v>
      </c>
      <c r="N70" s="101">
        <f>N23</f>
        <v>0</v>
      </c>
      <c r="O70" s="101">
        <f>O23</f>
        <v>0</v>
      </c>
      <c r="P70" s="101">
        <f>P23</f>
        <v>0</v>
      </c>
      <c r="Q70"/>
      <c r="R70"/>
      <c r="S70"/>
      <c r="T70"/>
      <c r="U70"/>
      <c r="V70"/>
      <c r="W70"/>
      <c r="X70"/>
      <c r="Y70"/>
      <c r="Z70"/>
      <c r="AA70"/>
      <c r="AB70"/>
      <c r="AC70"/>
    </row>
    <row r="71" spans="1:29" s="6" customFormat="1">
      <c r="A71" s="119" t="s">
        <v>90</v>
      </c>
      <c r="B71" s="101"/>
      <c r="C71" s="101"/>
      <c r="D71" s="101">
        <f t="shared" ref="D71:K71" si="22">D29</f>
        <v>0</v>
      </c>
      <c r="E71" s="101">
        <f t="shared" si="22"/>
        <v>0</v>
      </c>
      <c r="F71" s="101">
        <f t="shared" si="22"/>
        <v>0</v>
      </c>
      <c r="G71" s="101">
        <f t="shared" si="22"/>
        <v>0</v>
      </c>
      <c r="H71" s="101">
        <f t="shared" si="22"/>
        <v>0</v>
      </c>
      <c r="I71" s="101">
        <f t="shared" si="22"/>
        <v>0</v>
      </c>
      <c r="J71" s="101">
        <f t="shared" si="22"/>
        <v>0</v>
      </c>
      <c r="K71" s="101">
        <f t="shared" si="22"/>
        <v>0</v>
      </c>
      <c r="L71" s="101">
        <f>L29</f>
        <v>0</v>
      </c>
      <c r="M71" s="101">
        <f>M29</f>
        <v>0</v>
      </c>
      <c r="N71" s="101">
        <f>N29</f>
        <v>0</v>
      </c>
      <c r="O71" s="101">
        <f>O29</f>
        <v>0</v>
      </c>
      <c r="P71" s="101">
        <f>P29</f>
        <v>0</v>
      </c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1:29" s="6" customFormat="1">
      <c r="A72" s="120" t="s">
        <v>91</v>
      </c>
      <c r="B72" s="101"/>
      <c r="C72" s="101"/>
      <c r="D72" s="101">
        <f>Income!D36</f>
        <v>0</v>
      </c>
      <c r="E72" s="101">
        <f>Income!E36</f>
        <v>0</v>
      </c>
      <c r="F72" s="101">
        <f>Income!F36</f>
        <v>0</v>
      </c>
      <c r="G72" s="101">
        <f>Income!G36</f>
        <v>0</v>
      </c>
      <c r="H72" s="101">
        <f>Income!H36</f>
        <v>0</v>
      </c>
      <c r="I72" s="101">
        <f>Income!I36</f>
        <v>0</v>
      </c>
      <c r="J72" s="101">
        <f>Income!J36</f>
        <v>0</v>
      </c>
      <c r="K72" s="101">
        <f>Income!K36</f>
        <v>0</v>
      </c>
      <c r="L72" s="101">
        <f>Income!L36</f>
        <v>0</v>
      </c>
      <c r="M72" s="101">
        <f>Income!M36</f>
        <v>0</v>
      </c>
      <c r="N72" s="101">
        <f>Income!N36</f>
        <v>0</v>
      </c>
      <c r="O72" s="101">
        <f>Income!O36</f>
        <v>0</v>
      </c>
      <c r="P72" s="101">
        <f>Income!P36</f>
        <v>0</v>
      </c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1:29" s="6" customFormat="1">
      <c r="A73" s="105" t="s">
        <v>107</v>
      </c>
      <c r="B73" s="101"/>
      <c r="C73" s="101"/>
      <c r="D73" s="101">
        <f t="shared" ref="D73:L73" si="23">SUM(D69:D72)</f>
        <v>0</v>
      </c>
      <c r="E73" s="101">
        <f t="shared" si="23"/>
        <v>0</v>
      </c>
      <c r="F73" s="101">
        <f t="shared" si="23"/>
        <v>0</v>
      </c>
      <c r="G73" s="101">
        <f t="shared" si="23"/>
        <v>0</v>
      </c>
      <c r="H73" s="101">
        <f t="shared" si="23"/>
        <v>0</v>
      </c>
      <c r="I73" s="101">
        <f t="shared" si="23"/>
        <v>0</v>
      </c>
      <c r="J73" s="101">
        <f t="shared" si="23"/>
        <v>0</v>
      </c>
      <c r="K73" s="101">
        <f t="shared" si="23"/>
        <v>0</v>
      </c>
      <c r="L73" s="101">
        <f t="shared" si="23"/>
        <v>0</v>
      </c>
      <c r="M73" s="101">
        <f>SUM(M69:M72)</f>
        <v>0</v>
      </c>
      <c r="N73" s="101">
        <f>SUM(N69:N72)</f>
        <v>0</v>
      </c>
      <c r="O73" s="101">
        <f>SUM(O69:O72)</f>
        <v>0</v>
      </c>
      <c r="P73" s="101">
        <f>SUM(P69:P72)</f>
        <v>0</v>
      </c>
      <c r="Q73"/>
      <c r="R73"/>
      <c r="S73"/>
      <c r="T73"/>
      <c r="U73"/>
      <c r="V73"/>
      <c r="W73"/>
      <c r="X73"/>
      <c r="Y73"/>
      <c r="Z73"/>
      <c r="AA73"/>
      <c r="AB73"/>
      <c r="AC73"/>
    </row>
    <row r="74" spans="1:29" s="6" customFormat="1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/>
      <c r="R74"/>
      <c r="S74"/>
      <c r="T74"/>
      <c r="U74"/>
      <c r="V74"/>
      <c r="W74"/>
      <c r="X74"/>
      <c r="Y74"/>
      <c r="Z74"/>
      <c r="AA74"/>
      <c r="AB74"/>
      <c r="AC74"/>
    </row>
    <row r="75" spans="1:29" s="6" customFormat="1">
      <c r="A75" s="101" t="s">
        <v>63</v>
      </c>
      <c r="B75" s="101"/>
      <c r="C75" s="101"/>
      <c r="D75" s="101">
        <f t="shared" ref="D75:K76" si="24">D70</f>
        <v>0</v>
      </c>
      <c r="E75" s="101">
        <f t="shared" si="24"/>
        <v>0</v>
      </c>
      <c r="F75" s="101">
        <f t="shared" si="24"/>
        <v>0</v>
      </c>
      <c r="G75" s="101">
        <f t="shared" si="24"/>
        <v>0</v>
      </c>
      <c r="H75" s="101">
        <f t="shared" si="24"/>
        <v>0</v>
      </c>
      <c r="I75" s="101">
        <f t="shared" si="24"/>
        <v>0</v>
      </c>
      <c r="J75" s="101">
        <f t="shared" si="24"/>
        <v>0</v>
      </c>
      <c r="K75" s="101">
        <f t="shared" si="24"/>
        <v>0</v>
      </c>
      <c r="L75" s="101">
        <f t="shared" ref="L75:N76" si="25">L70</f>
        <v>0</v>
      </c>
      <c r="M75" s="101">
        <f t="shared" si="25"/>
        <v>0</v>
      </c>
      <c r="N75" s="101">
        <f t="shared" si="25"/>
        <v>0</v>
      </c>
      <c r="O75" s="101">
        <f>O70</f>
        <v>0</v>
      </c>
      <c r="P75" s="101">
        <f>P70</f>
        <v>0</v>
      </c>
      <c r="Q75"/>
      <c r="R75"/>
      <c r="S75"/>
      <c r="T75"/>
      <c r="U75"/>
      <c r="V75"/>
      <c r="W75"/>
      <c r="X75"/>
      <c r="Y75"/>
      <c r="Z75"/>
      <c r="AA75"/>
      <c r="AB75"/>
      <c r="AC75"/>
    </row>
    <row r="76" spans="1:29" s="6" customFormat="1">
      <c r="A76" s="101" t="s">
        <v>92</v>
      </c>
      <c r="B76" s="101"/>
      <c r="C76" s="101"/>
      <c r="D76" s="101">
        <f t="shared" si="24"/>
        <v>0</v>
      </c>
      <c r="E76" s="101">
        <f t="shared" si="24"/>
        <v>0</v>
      </c>
      <c r="F76" s="101">
        <f t="shared" si="24"/>
        <v>0</v>
      </c>
      <c r="G76" s="101">
        <f t="shared" si="24"/>
        <v>0</v>
      </c>
      <c r="H76" s="101">
        <f t="shared" si="24"/>
        <v>0</v>
      </c>
      <c r="I76" s="101">
        <f t="shared" si="24"/>
        <v>0</v>
      </c>
      <c r="J76" s="101">
        <f t="shared" si="24"/>
        <v>0</v>
      </c>
      <c r="K76" s="101">
        <f t="shared" si="24"/>
        <v>0</v>
      </c>
      <c r="L76" s="101">
        <f t="shared" si="25"/>
        <v>0</v>
      </c>
      <c r="M76" s="101">
        <f t="shared" si="25"/>
        <v>0</v>
      </c>
      <c r="N76" s="101">
        <f t="shared" si="25"/>
        <v>0</v>
      </c>
      <c r="O76" s="101">
        <f>O71</f>
        <v>0</v>
      </c>
      <c r="P76" s="101">
        <f>P71</f>
        <v>0</v>
      </c>
      <c r="Q76"/>
      <c r="R76"/>
      <c r="S76"/>
      <c r="T76"/>
      <c r="U76"/>
      <c r="V76"/>
      <c r="W76"/>
      <c r="X76"/>
      <c r="Y76"/>
      <c r="Z76"/>
      <c r="AA76"/>
      <c r="AB76"/>
      <c r="AC76"/>
    </row>
    <row r="77" spans="1:29" s="6" customFormat="1">
      <c r="A77" s="105" t="s">
        <v>93</v>
      </c>
      <c r="B77" s="101"/>
      <c r="C77" s="101"/>
      <c r="D77" s="101">
        <f t="shared" ref="D77:L77" si="26">D75+D76</f>
        <v>0</v>
      </c>
      <c r="E77" s="101">
        <f t="shared" si="26"/>
        <v>0</v>
      </c>
      <c r="F77" s="101">
        <f t="shared" si="26"/>
        <v>0</v>
      </c>
      <c r="G77" s="101">
        <f t="shared" si="26"/>
        <v>0</v>
      </c>
      <c r="H77" s="101">
        <f t="shared" si="26"/>
        <v>0</v>
      </c>
      <c r="I77" s="101">
        <f t="shared" si="26"/>
        <v>0</v>
      </c>
      <c r="J77" s="101">
        <f t="shared" si="26"/>
        <v>0</v>
      </c>
      <c r="K77" s="101">
        <f t="shared" si="26"/>
        <v>0</v>
      </c>
      <c r="L77" s="101">
        <f t="shared" si="26"/>
        <v>0</v>
      </c>
      <c r="M77" s="101">
        <f>M75+M76</f>
        <v>0</v>
      </c>
      <c r="N77" s="101">
        <f>N75+N76</f>
        <v>0</v>
      </c>
      <c r="O77" s="101">
        <f>O75+O76</f>
        <v>0</v>
      </c>
      <c r="P77" s="101">
        <f>P75+P76</f>
        <v>0</v>
      </c>
      <c r="Q77"/>
      <c r="R77"/>
      <c r="S77"/>
      <c r="T77"/>
      <c r="U77"/>
      <c r="V77"/>
      <c r="W77"/>
      <c r="X77"/>
      <c r="Y77"/>
      <c r="Z77"/>
      <c r="AA77"/>
      <c r="AB77"/>
      <c r="AC77"/>
    </row>
    <row r="78" spans="1:29">
      <c r="A78" s="20"/>
      <c r="B78" s="20"/>
      <c r="C78" s="20"/>
      <c r="D78" s="20" t="s">
        <v>0</v>
      </c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1:29" s="7" customFormat="1">
      <c r="A79" s="121" t="s">
        <v>156</v>
      </c>
      <c r="B79" s="122"/>
      <c r="C79" s="122"/>
      <c r="D79" s="122" t="str">
        <f>IF(OR(AND(DATE(D52,12,31)&gt;Assumptions!$D$85,DATE(D52,12,31)&lt;Assumptions!$D$86),AND(DATE(D52,1,1)&lt;=Assumptions!$D$86,DATE(D52,12,31)&gt;=Assumptions!$D$86)),D73/D75,"N/A")</f>
        <v>N/A</v>
      </c>
      <c r="E79" s="122" t="e">
        <f>IF(OR(AND(DATE(E52,12,31)&gt;Assumptions!$D$85,DATE(E52,12,31)&lt;Assumptions!$D$86),AND(DATE(E52,1,1)&lt;=Assumptions!$D$86,DATE(E52,12,31)&gt;=Assumptions!$D$86)),E73/E75,"N/A")</f>
        <v>#DIV/0!</v>
      </c>
      <c r="F79" s="122" t="e">
        <f>IF(OR(AND(DATE(F52,12,31)&gt;Assumptions!$D$85,DATE(F52,12,31)&lt;Assumptions!$D$86),AND(DATE(F52,1,1)&lt;=Assumptions!$D$86,DATE(F52,12,31)&gt;=Assumptions!$D$86)),F73/F75,"N/A")</f>
        <v>#DIV/0!</v>
      </c>
      <c r="G79" s="122" t="e">
        <f>IF(OR(AND(DATE(G52,12,31)&gt;Assumptions!$D$85,DATE(G52,12,31)&lt;Assumptions!$D$86),AND(DATE(G52,1,1)&lt;=Assumptions!$D$86,DATE(G52,12,31)&gt;=Assumptions!$D$86)),G73/G75,"N/A")</f>
        <v>#DIV/0!</v>
      </c>
      <c r="H79" s="122" t="e">
        <f>IF(OR(AND(DATE(H52,12,31)&gt;Assumptions!$D$85,DATE(H52,12,31)&lt;Assumptions!$D$86),AND(DATE(H52,1,1)&lt;=Assumptions!$D$86,DATE(H52,12,31)&gt;=Assumptions!$D$86)),H73/H75,"N/A")</f>
        <v>#DIV/0!</v>
      </c>
      <c r="I79" s="122" t="e">
        <f>IF(OR(AND(DATE(I52,12,31)&gt;Assumptions!$D$85,DATE(I52,12,31)&lt;Assumptions!$D$86),AND(DATE(I52,1,1)&lt;=Assumptions!$D$86,DATE(I52,12,31)&gt;=Assumptions!$D$86)),I73/I75,"N/A")</f>
        <v>#DIV/0!</v>
      </c>
      <c r="J79" s="122" t="e">
        <f>IF(OR(AND(DATE(J52,12,31)&gt;Assumptions!$D$85,DATE(J52,12,31)&lt;Assumptions!$D$86),AND(DATE(J52,1,1)&lt;=Assumptions!$D$86,DATE(J52,12,31)&gt;=Assumptions!$D$86)),J73/J75,"N/A")</f>
        <v>#DIV/0!</v>
      </c>
      <c r="K79" s="122" t="e">
        <f>IF(OR(AND(DATE(K52,12,31)&gt;Assumptions!$D$85,DATE(K52,12,31)&lt;Assumptions!$D$86),AND(DATE(K52,1,1)&lt;=Assumptions!$D$86,DATE(K52,12,31)&gt;=Assumptions!$D$86)),K73/K75,"N/A")</f>
        <v>#DIV/0!</v>
      </c>
      <c r="L79" s="122" t="e">
        <f>IF(OR(AND(DATE(L52,12,31)&gt;Assumptions!$D$85,DATE(L52,12,31)&lt;Assumptions!$D$86),AND(DATE(L52,1,1)&lt;=Assumptions!$D$86,DATE(L52,12,31)&gt;=Assumptions!$D$86)),L73/L75,"N/A")</f>
        <v>#DIV/0!</v>
      </c>
      <c r="M79" s="122" t="e">
        <f>IF(OR(AND(DATE(M52,12,31)&gt;Assumptions!$D$85,DATE(M52,12,31)&lt;Assumptions!$D$86),AND(DATE(M52,1,1)&lt;=Assumptions!$D$86,DATE(M52,12,31)&gt;=Assumptions!$D$86)),M73/M75,"N/A")</f>
        <v>#DIV/0!</v>
      </c>
      <c r="N79" s="122" t="e">
        <f>IF(OR(AND(DATE(N52,12,31)&gt;Assumptions!$D$85,DATE(N52,12,31)&lt;Assumptions!$D$86),AND(DATE(N52,1,1)&lt;=Assumptions!$D$86,DATE(N52,12,31)&gt;=Assumptions!$D$86)),N73/N75,"N/A")</f>
        <v>#DIV/0!</v>
      </c>
      <c r="O79" s="122" t="str">
        <f>IF(OR(AND(DATE(O52,12,31)&gt;Assumptions!$D$85,DATE(O52,12,31)&lt;Assumptions!$D$86),AND(DATE(O52,1,1)&lt;=Assumptions!$D$86,DATE(O52,12,31)&gt;=Assumptions!$D$86)),O73/O75,"N/A")</f>
        <v>N/A</v>
      </c>
      <c r="P79" s="122" t="str">
        <f>IF(OR(AND(DATE(P52,12,31)&gt;Assumptions!$D$85,DATE(P52,12,31)&lt;Assumptions!$D$86),AND(DATE(P52,1,1)&lt;=Assumptions!$D$86,DATE(P52,12,31)&gt;=Assumptions!$D$86)),P73/P75,"N/A")</f>
        <v>N/A</v>
      </c>
      <c r="Q79"/>
      <c r="R79"/>
      <c r="S79"/>
      <c r="T79"/>
      <c r="U79"/>
      <c r="V79"/>
      <c r="W79"/>
      <c r="X79"/>
      <c r="Y79"/>
      <c r="Z79"/>
      <c r="AA79"/>
      <c r="AB79"/>
      <c r="AC79"/>
    </row>
    <row r="80" spans="1:29" s="7" customFormat="1">
      <c r="A80" s="121" t="s">
        <v>157</v>
      </c>
      <c r="B80" s="122"/>
      <c r="C80" s="122"/>
      <c r="D80" s="122" t="str">
        <f>IF(OR(AND(DATE(D52,12,31)&gt;Assumptions!$D$85,DATE(D52,12,31)&lt;Assumptions!$D$86),AND(DATE(D52,1,1)&lt;=Assumptions!$D$86,DATE(D52,12,31)&gt;=Assumptions!$D$86)),D73/D76,"N/A")</f>
        <v>N/A</v>
      </c>
      <c r="E80" s="122" t="e">
        <f>IF(OR(AND(DATE(E52,12,31)&gt;Assumptions!$D$85,DATE(E52,12,31)&lt;Assumptions!$D$86),AND(DATE(E52,1,1)&lt;=Assumptions!$D$86,DATE(E52,12,31)&gt;=Assumptions!$D$86)),E73/E76,"N/A")</f>
        <v>#DIV/0!</v>
      </c>
      <c r="F80" s="122" t="e">
        <f>IF(OR(AND(DATE(F52,12,31)&gt;Assumptions!$D$85,DATE(F52,12,31)&lt;Assumptions!$D$86),AND(DATE(F52,1,1)&lt;=Assumptions!$D$86,DATE(F52,12,31)&gt;=Assumptions!$D$86)),F73/F76,"N/A")</f>
        <v>#DIV/0!</v>
      </c>
      <c r="G80" s="122" t="e">
        <f>IF(OR(AND(DATE(G52,12,31)&gt;Assumptions!$D$85,DATE(G52,12,31)&lt;Assumptions!$D$86),AND(DATE(G52,1,1)&lt;=Assumptions!$D$86,DATE(G52,12,31)&gt;=Assumptions!$D$86)),G73/G76,"N/A")</f>
        <v>#DIV/0!</v>
      </c>
      <c r="H80" s="122" t="e">
        <f>IF(OR(AND(DATE(H52,12,31)&gt;Assumptions!$D$85,DATE(H52,12,31)&lt;Assumptions!$D$86),AND(DATE(H52,1,1)&lt;=Assumptions!$D$86,DATE(H52,12,31)&gt;=Assumptions!$D$86)),H73/H76,"N/A")</f>
        <v>#DIV/0!</v>
      </c>
      <c r="I80" s="122" t="e">
        <f>IF(OR(AND(DATE(I52,12,31)&gt;Assumptions!$D$85,DATE(I52,12,31)&lt;Assumptions!$D$86),AND(DATE(I52,1,1)&lt;=Assumptions!$D$86,DATE(I52,12,31)&gt;=Assumptions!$D$86)),I73/I76,"N/A")</f>
        <v>#DIV/0!</v>
      </c>
      <c r="J80" s="122" t="e">
        <f>IF(OR(AND(DATE(J52,12,31)&gt;Assumptions!$D$85,DATE(J52,12,31)&lt;Assumptions!$D$86),AND(DATE(J52,1,1)&lt;=Assumptions!$D$86,DATE(J52,12,31)&gt;=Assumptions!$D$86)),J73/J76,"N/A")</f>
        <v>#DIV/0!</v>
      </c>
      <c r="K80" s="122" t="e">
        <f>IF(OR(AND(DATE(K52,12,31)&gt;Assumptions!$D$85,DATE(K52,12,31)&lt;Assumptions!$D$86),AND(DATE(K52,1,1)&lt;=Assumptions!$D$86,DATE(K52,12,31)&gt;=Assumptions!$D$86)),K73/K76,"N/A")</f>
        <v>#DIV/0!</v>
      </c>
      <c r="L80" s="122" t="e">
        <f>IF(OR(AND(DATE(L52,12,31)&gt;Assumptions!$D$85,DATE(L52,12,31)&lt;Assumptions!$D$86),AND(DATE(L52,1,1)&lt;=Assumptions!$D$86,DATE(L52,12,31)&gt;=Assumptions!$D$86)),L73/L76,"N/A")</f>
        <v>#DIV/0!</v>
      </c>
      <c r="M80" s="122" t="e">
        <f>IF(OR(AND(DATE(M52,12,31)&gt;Assumptions!$D$85,DATE(M52,12,31)&lt;Assumptions!$D$86),AND(DATE(M52,1,1)&lt;=Assumptions!$D$86,DATE(M52,12,31)&gt;=Assumptions!$D$86)),M73/M76,"N/A")</f>
        <v>#DIV/0!</v>
      </c>
      <c r="N80" s="122" t="e">
        <f>IF(OR(AND(DATE(N52,12,31)&gt;Assumptions!$D$85,DATE(N52,12,31)&lt;Assumptions!$D$86),AND(DATE(N52,1,1)&lt;=Assumptions!$D$86,DATE(N52,12,31)&gt;=Assumptions!$D$86)),N73/N76,"N/A")</f>
        <v>#DIV/0!</v>
      </c>
      <c r="O80" s="122" t="str">
        <f>IF(OR(AND(DATE(O52,12,31)&gt;Assumptions!$D$85,DATE(O52,12,31)&lt;Assumptions!$D$86),AND(DATE(O52,1,1)&lt;=Assumptions!$D$86,DATE(O52,12,31)&gt;=Assumptions!$D$86)),O73/O76,"N/A")</f>
        <v>N/A</v>
      </c>
      <c r="P80" s="122" t="str">
        <f>IF(OR(AND(DATE(P52,12,31)&gt;Assumptions!$D$85,DATE(P52,12,31)&lt;Assumptions!$D$86),AND(DATE(P52,1,1)&lt;=Assumptions!$D$86,DATE(P52,12,31)&gt;=Assumptions!$D$86)),P73/P76,"N/A")</f>
        <v>N/A</v>
      </c>
      <c r="Q80"/>
      <c r="R80"/>
      <c r="S80"/>
      <c r="T80"/>
      <c r="U80"/>
      <c r="V80"/>
      <c r="W80"/>
      <c r="X80"/>
      <c r="Y80"/>
      <c r="Z80"/>
      <c r="AA80"/>
      <c r="AB80"/>
      <c r="AC80"/>
    </row>
    <row r="81" spans="1:29" s="7" customFormat="1">
      <c r="A81" s="121" t="s">
        <v>158</v>
      </c>
      <c r="B81" s="122"/>
      <c r="C81" s="122"/>
      <c r="D81" s="122" t="str">
        <f>IF(OR(AND(DATE(D52,12,31)&gt;Assumptions!$D$85,DATE(D52,12,31)&lt;Assumptions!$D$86),AND(DATE(D52,1,1)&lt;=Assumptions!$D$86,DATE(D52,12,31)&gt;=Assumptions!$D$86)),D73/D77,"N/A")</f>
        <v>N/A</v>
      </c>
      <c r="E81" s="122" t="e">
        <f>IF(OR(AND(DATE(E52,12,31)&gt;Assumptions!$D$85,DATE(E52,12,31)&lt;Assumptions!$D$86),AND(DATE(E52,1,1)&lt;=Assumptions!$D$86,DATE(E52,12,31)&gt;=Assumptions!$D$86)),E73/E77,"N/A")</f>
        <v>#DIV/0!</v>
      </c>
      <c r="F81" s="122" t="e">
        <f>IF(OR(AND(DATE(F52,12,31)&gt;Assumptions!$D$85,DATE(F52,12,31)&lt;Assumptions!$D$86),AND(DATE(F52,1,1)&lt;=Assumptions!$D$86,DATE(F52,12,31)&gt;=Assumptions!$D$86)),F73/F77,"N/A")</f>
        <v>#DIV/0!</v>
      </c>
      <c r="G81" s="122" t="e">
        <f>IF(OR(AND(DATE(G52,12,31)&gt;Assumptions!$D$85,DATE(G52,12,31)&lt;Assumptions!$D$86),AND(DATE(G52,1,1)&lt;=Assumptions!$D$86,DATE(G52,12,31)&gt;=Assumptions!$D$86)),G73/G77,"N/A")</f>
        <v>#DIV/0!</v>
      </c>
      <c r="H81" s="122" t="e">
        <f>IF(OR(AND(DATE(H52,12,31)&gt;Assumptions!$D$85,DATE(H52,12,31)&lt;Assumptions!$D$86),AND(DATE(H52,1,1)&lt;=Assumptions!$D$86,DATE(H52,12,31)&gt;=Assumptions!$D$86)),H73/H77,"N/A")</f>
        <v>#DIV/0!</v>
      </c>
      <c r="I81" s="122" t="e">
        <f>IF(OR(AND(DATE(I52,12,31)&gt;Assumptions!$D$85,DATE(I52,12,31)&lt;Assumptions!$D$86),AND(DATE(I52,1,1)&lt;=Assumptions!$D$86,DATE(I52,12,31)&gt;=Assumptions!$D$86)),I73/I77,"N/A")</f>
        <v>#DIV/0!</v>
      </c>
      <c r="J81" s="122" t="e">
        <f>IF(OR(AND(DATE(J52,12,31)&gt;Assumptions!$D$85,DATE(J52,12,31)&lt;Assumptions!$D$86),AND(DATE(J52,1,1)&lt;=Assumptions!$D$86,DATE(J52,12,31)&gt;=Assumptions!$D$86)),J73/J77,"N/A")</f>
        <v>#DIV/0!</v>
      </c>
      <c r="K81" s="122" t="e">
        <f>IF(OR(AND(DATE(K52,12,31)&gt;Assumptions!$D$85,DATE(K52,12,31)&lt;Assumptions!$D$86),AND(DATE(K52,1,1)&lt;=Assumptions!$D$86,DATE(K52,12,31)&gt;=Assumptions!$D$86)),K73/K77,"N/A")</f>
        <v>#DIV/0!</v>
      </c>
      <c r="L81" s="122" t="e">
        <f>IF(OR(AND(DATE(L52,12,31)&gt;Assumptions!$D$85,DATE(L52,12,31)&lt;Assumptions!$D$86),AND(DATE(L52,1,1)&lt;=Assumptions!$D$86,DATE(L52,12,31)&gt;=Assumptions!$D$86)),L73/L77,"N/A")</f>
        <v>#DIV/0!</v>
      </c>
      <c r="M81" s="122" t="e">
        <f>IF(OR(AND(DATE(M52,12,31)&gt;Assumptions!$D$85,DATE(M52,12,31)&lt;Assumptions!$D$86),AND(DATE(M52,1,1)&lt;=Assumptions!$D$86,DATE(M52,12,31)&gt;=Assumptions!$D$86)),M73/M77,"N/A")</f>
        <v>#DIV/0!</v>
      </c>
      <c r="N81" s="122" t="e">
        <f>IF(OR(AND(DATE(N52,12,31)&gt;Assumptions!$D$85,DATE(N52,12,31)&lt;Assumptions!$D$86),AND(DATE(N52,1,1)&lt;=Assumptions!$D$86,DATE(N52,12,31)&gt;=Assumptions!$D$86)),N73/N77,"N/A")</f>
        <v>#DIV/0!</v>
      </c>
      <c r="O81" s="122" t="str">
        <f>IF(OR(AND(DATE(O52,12,31)&gt;Assumptions!$D$85,DATE(O52,12,31)&lt;Assumptions!$D$86),AND(DATE(O52,1,1)&lt;=Assumptions!$D$86,DATE(O52,12,31)&gt;=Assumptions!$D$86)),O73/O77,"N/A")</f>
        <v>N/A</v>
      </c>
      <c r="P81" s="122" t="str">
        <f>IF(OR(AND(DATE(P52,12,31)&gt;Assumptions!$D$85,DATE(P52,12,31)&lt;Assumptions!$D$86),AND(DATE(P52,1,1)&lt;=Assumptions!$D$86,DATE(P52,12,31)&gt;=Assumptions!$D$86)),P73/P77,"N/A")</f>
        <v>N/A</v>
      </c>
      <c r="Q81"/>
      <c r="R81"/>
      <c r="S81"/>
      <c r="T81"/>
      <c r="U81"/>
      <c r="V81"/>
      <c r="W81"/>
      <c r="X81"/>
      <c r="Y81"/>
      <c r="Z81"/>
      <c r="AA81"/>
      <c r="AB81"/>
      <c r="AC81"/>
    </row>
    <row r="82" spans="1:29" s="7" customFormat="1">
      <c r="A82" s="121" t="s">
        <v>112</v>
      </c>
      <c r="B82" s="122"/>
      <c r="C82" s="122"/>
      <c r="D82" s="122" t="e">
        <f>AVERAGE(D81:P81)</f>
        <v>#DIV/0!</v>
      </c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/>
      <c r="R82"/>
      <c r="S82"/>
      <c r="T82"/>
      <c r="U82"/>
      <c r="V82"/>
      <c r="W82"/>
      <c r="X82"/>
      <c r="Y82"/>
      <c r="Z82"/>
      <c r="AA82"/>
      <c r="AB82"/>
      <c r="AC82"/>
    </row>
  </sheetData>
  <mergeCells count="2">
    <mergeCell ref="G1:K1"/>
    <mergeCell ref="G49:K49"/>
  </mergeCells>
  <phoneticPr fontId="0" type="noConversion"/>
  <printOptions horizontalCentered="1" gridLines="1" gridLinesSet="0"/>
  <pageMargins left="0.2" right="0.25" top="0.66" bottom="0.55000000000000004" header="0.17" footer="0.25"/>
  <pageSetup scale="87" fitToHeight="2" orientation="landscape" r:id="rId1"/>
  <headerFooter alignWithMargins="0">
    <oddHeader>&amp;C&amp;"Times New Roman,Bold"&amp;16Cash Flow Statement</oddHeader>
    <oddFooter>&amp;L&amp;D &amp;T&amp;R&amp;F</oddFooter>
  </headerFooter>
  <rowBreaks count="1" manualBreakCount="1">
    <brk id="46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C29"/>
  <sheetViews>
    <sheetView workbookViewId="0">
      <selection activeCell="E1" sqref="E1"/>
    </sheetView>
  </sheetViews>
  <sheetFormatPr defaultRowHeight="12.75"/>
  <cols>
    <col min="1" max="1" width="28.5703125" customWidth="1"/>
    <col min="2" max="2" width="1.85546875" customWidth="1"/>
    <col min="3" max="3" width="2" customWidth="1"/>
  </cols>
  <sheetData>
    <row r="1" spans="1:29" ht="18.75" thickBot="1">
      <c r="G1" s="138" t="str">
        <f>Assumptions!D2</f>
        <v>Enter Project Name/Company Here</v>
      </c>
      <c r="H1" s="138"/>
      <c r="I1" s="138"/>
      <c r="J1" s="138"/>
      <c r="K1" s="138"/>
    </row>
    <row r="2" spans="1:29" s="2" customFormat="1" ht="13.5" thickTop="1">
      <c r="A2" s="48" t="s">
        <v>1</v>
      </c>
      <c r="B2" s="49"/>
      <c r="C2" s="49"/>
      <c r="D2" s="49">
        <f>Assumptions!D1</f>
        <v>2011</v>
      </c>
      <c r="E2" s="49">
        <f t="shared" ref="E2:N2" si="0">D2+1</f>
        <v>2012</v>
      </c>
      <c r="F2" s="49">
        <f t="shared" si="0"/>
        <v>2013</v>
      </c>
      <c r="G2" s="49">
        <f t="shared" si="0"/>
        <v>2014</v>
      </c>
      <c r="H2" s="49">
        <f t="shared" si="0"/>
        <v>2015</v>
      </c>
      <c r="I2" s="49">
        <f t="shared" si="0"/>
        <v>2016</v>
      </c>
      <c r="J2" s="49">
        <f t="shared" si="0"/>
        <v>2017</v>
      </c>
      <c r="K2" s="49">
        <f t="shared" si="0"/>
        <v>2018</v>
      </c>
      <c r="L2" s="49">
        <f t="shared" si="0"/>
        <v>2019</v>
      </c>
      <c r="M2" s="49">
        <f t="shared" si="0"/>
        <v>2020</v>
      </c>
      <c r="N2" s="49">
        <f t="shared" si="0"/>
        <v>2021</v>
      </c>
      <c r="O2" s="49">
        <f>N2+1</f>
        <v>2022</v>
      </c>
      <c r="P2" s="49">
        <f>O2+1</f>
        <v>2023</v>
      </c>
      <c r="Q2"/>
      <c r="R2"/>
      <c r="S2"/>
      <c r="T2"/>
      <c r="U2"/>
      <c r="V2"/>
      <c r="W2"/>
      <c r="X2"/>
      <c r="Y2"/>
      <c r="Z2"/>
      <c r="AA2"/>
      <c r="AB2"/>
      <c r="AC2"/>
    </row>
    <row r="3" spans="1:29" s="15" customFormat="1">
      <c r="A3" s="115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s="15" customFormat="1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s="15" customFormat="1">
      <c r="A5" s="115" t="s">
        <v>167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/>
      <c r="R5"/>
      <c r="S5"/>
      <c r="T5"/>
      <c r="U5"/>
      <c r="V5"/>
      <c r="W5"/>
      <c r="X5"/>
      <c r="Y5"/>
      <c r="Z5"/>
      <c r="AA5"/>
      <c r="AB5"/>
      <c r="AC5"/>
    </row>
    <row r="6" spans="1:29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29">
      <c r="A7" s="101" t="str">
        <f>Assumptions!A59</f>
        <v>Expense Line Item #1</v>
      </c>
      <c r="B7" s="20"/>
      <c r="C7" s="20"/>
      <c r="D7" s="33">
        <f>Assumptions!D59</f>
        <v>0</v>
      </c>
      <c r="E7" s="33">
        <f>Assumptions!E59</f>
        <v>0</v>
      </c>
      <c r="F7" s="33">
        <f>Assumptions!F59</f>
        <v>0</v>
      </c>
      <c r="G7" s="33">
        <f>Assumptions!G59</f>
        <v>0</v>
      </c>
      <c r="H7" s="33">
        <f>Assumptions!H59</f>
        <v>0</v>
      </c>
      <c r="I7" s="33">
        <f>Assumptions!I59</f>
        <v>0</v>
      </c>
      <c r="J7" s="33">
        <f>Assumptions!J59</f>
        <v>0</v>
      </c>
      <c r="K7" s="33">
        <f>Assumptions!K59</f>
        <v>0</v>
      </c>
      <c r="L7" s="33">
        <f>Assumptions!L59</f>
        <v>0</v>
      </c>
      <c r="M7" s="33">
        <f>Assumptions!M59</f>
        <v>0</v>
      </c>
      <c r="N7" s="33">
        <f>Assumptions!N59</f>
        <v>0</v>
      </c>
      <c r="O7" s="33">
        <f>Assumptions!O59</f>
        <v>0</v>
      </c>
      <c r="P7" s="33">
        <f>Assumptions!P59</f>
        <v>0</v>
      </c>
    </row>
    <row r="8" spans="1:29">
      <c r="A8" s="101" t="str">
        <f>Assumptions!A60</f>
        <v>Expense Line Item #2</v>
      </c>
      <c r="B8" s="20"/>
      <c r="C8" s="20"/>
      <c r="D8" s="33">
        <f>Assumptions!D60</f>
        <v>0</v>
      </c>
      <c r="E8" s="33">
        <f>Assumptions!E60</f>
        <v>0</v>
      </c>
      <c r="F8" s="33">
        <f>Assumptions!F60</f>
        <v>0</v>
      </c>
      <c r="G8" s="33">
        <f>Assumptions!G60</f>
        <v>0</v>
      </c>
      <c r="H8" s="33">
        <f>Assumptions!H60</f>
        <v>0</v>
      </c>
      <c r="I8" s="33">
        <f>Assumptions!I60</f>
        <v>0</v>
      </c>
      <c r="J8" s="33">
        <f>Assumptions!J60</f>
        <v>0</v>
      </c>
      <c r="K8" s="33">
        <f>Assumptions!K60</f>
        <v>0</v>
      </c>
      <c r="L8" s="33">
        <f>Assumptions!L60</f>
        <v>0</v>
      </c>
      <c r="M8" s="33">
        <f>Assumptions!M60</f>
        <v>0</v>
      </c>
      <c r="N8" s="33">
        <f>Assumptions!N60</f>
        <v>0</v>
      </c>
      <c r="O8" s="33">
        <f>Assumptions!O60</f>
        <v>0</v>
      </c>
      <c r="P8" s="33">
        <f>Assumptions!P60</f>
        <v>0</v>
      </c>
    </row>
    <row r="9" spans="1:29">
      <c r="A9" s="101" t="str">
        <f>Assumptions!A61</f>
        <v>Expense Line Item #3</v>
      </c>
      <c r="B9" s="20"/>
      <c r="C9" s="20"/>
      <c r="D9" s="33">
        <f>Assumptions!D61</f>
        <v>0</v>
      </c>
      <c r="E9" s="33">
        <f>Assumptions!E61</f>
        <v>0</v>
      </c>
      <c r="F9" s="33">
        <f>Assumptions!F61</f>
        <v>0</v>
      </c>
      <c r="G9" s="33">
        <f>Assumptions!G61</f>
        <v>0</v>
      </c>
      <c r="H9" s="33">
        <f>Assumptions!H61</f>
        <v>0</v>
      </c>
      <c r="I9" s="33">
        <f>Assumptions!I61</f>
        <v>0</v>
      </c>
      <c r="J9" s="33">
        <f>Assumptions!J61</f>
        <v>0</v>
      </c>
      <c r="K9" s="33">
        <f>Assumptions!K61</f>
        <v>0</v>
      </c>
      <c r="L9" s="33">
        <f>Assumptions!L61</f>
        <v>0</v>
      </c>
      <c r="M9" s="33">
        <f>Assumptions!M61</f>
        <v>0</v>
      </c>
      <c r="N9" s="33">
        <f>Assumptions!N61</f>
        <v>0</v>
      </c>
      <c r="O9" s="33">
        <f>Assumptions!O61</f>
        <v>0</v>
      </c>
      <c r="P9" s="33">
        <f>Assumptions!P61</f>
        <v>0</v>
      </c>
    </row>
    <row r="10" spans="1:29">
      <c r="A10" s="101" t="str">
        <f>Assumptions!A62</f>
        <v>Expense Line Item #4</v>
      </c>
      <c r="B10" s="20"/>
      <c r="C10" s="20"/>
      <c r="D10" s="33">
        <f>Assumptions!D62</f>
        <v>0</v>
      </c>
      <c r="E10" s="33">
        <f>Assumptions!E62</f>
        <v>0</v>
      </c>
      <c r="F10" s="33">
        <f>Assumptions!F62</f>
        <v>0</v>
      </c>
      <c r="G10" s="33">
        <f>Assumptions!G62</f>
        <v>0</v>
      </c>
      <c r="H10" s="33">
        <f>Assumptions!H62</f>
        <v>0</v>
      </c>
      <c r="I10" s="33">
        <f>Assumptions!I62</f>
        <v>0</v>
      </c>
      <c r="J10" s="33">
        <f>Assumptions!J62</f>
        <v>0</v>
      </c>
      <c r="K10" s="33">
        <f>Assumptions!K62</f>
        <v>0</v>
      </c>
      <c r="L10" s="33">
        <f>Assumptions!L62</f>
        <v>0</v>
      </c>
      <c r="M10" s="33">
        <f>Assumptions!M62</f>
        <v>0</v>
      </c>
      <c r="N10" s="33">
        <f>Assumptions!N62</f>
        <v>0</v>
      </c>
      <c r="O10" s="33">
        <f>Assumptions!O62</f>
        <v>0</v>
      </c>
      <c r="P10" s="33">
        <f>Assumptions!P62</f>
        <v>0</v>
      </c>
    </row>
    <row r="11" spans="1:29">
      <c r="A11" s="101" t="str">
        <f>Assumptions!A63</f>
        <v>Expense Line Item #5</v>
      </c>
      <c r="B11" s="20"/>
      <c r="C11" s="20"/>
      <c r="D11" s="33">
        <f>Assumptions!D63</f>
        <v>0</v>
      </c>
      <c r="E11" s="33">
        <f>Assumptions!E63</f>
        <v>0</v>
      </c>
      <c r="F11" s="33">
        <f>Assumptions!F63</f>
        <v>0</v>
      </c>
      <c r="G11" s="33">
        <f>Assumptions!G63</f>
        <v>0</v>
      </c>
      <c r="H11" s="33">
        <f>Assumptions!H63</f>
        <v>0</v>
      </c>
      <c r="I11" s="33">
        <f>Assumptions!I63</f>
        <v>0</v>
      </c>
      <c r="J11" s="33">
        <f>Assumptions!J63</f>
        <v>0</v>
      </c>
      <c r="K11" s="33">
        <f>Assumptions!K63</f>
        <v>0</v>
      </c>
      <c r="L11" s="33">
        <f>Assumptions!L63</f>
        <v>0</v>
      </c>
      <c r="M11" s="33">
        <f>Assumptions!M63</f>
        <v>0</v>
      </c>
      <c r="N11" s="33">
        <f>Assumptions!N63</f>
        <v>0</v>
      </c>
      <c r="O11" s="33">
        <f>Assumptions!O63</f>
        <v>0</v>
      </c>
      <c r="P11" s="33">
        <f>Assumptions!P63</f>
        <v>0</v>
      </c>
    </row>
    <row r="12" spans="1:29">
      <c r="A12" s="101" t="str">
        <f>Assumptions!A64</f>
        <v>Expense Line Item #6</v>
      </c>
      <c r="B12" s="20"/>
      <c r="C12" s="20"/>
      <c r="D12" s="33">
        <f>Assumptions!D64</f>
        <v>0</v>
      </c>
      <c r="E12" s="33">
        <f>Assumptions!E64</f>
        <v>0</v>
      </c>
      <c r="F12" s="33">
        <f>Assumptions!F64</f>
        <v>0</v>
      </c>
      <c r="G12" s="33">
        <f>Assumptions!G64</f>
        <v>0</v>
      </c>
      <c r="H12" s="33">
        <f>Assumptions!H64</f>
        <v>0</v>
      </c>
      <c r="I12" s="33">
        <f>Assumptions!I64</f>
        <v>0</v>
      </c>
      <c r="J12" s="33">
        <f>Assumptions!J64</f>
        <v>0</v>
      </c>
      <c r="K12" s="33">
        <f>Assumptions!K64</f>
        <v>0</v>
      </c>
      <c r="L12" s="33">
        <f>Assumptions!L64</f>
        <v>0</v>
      </c>
      <c r="M12" s="33">
        <f>Assumptions!M64</f>
        <v>0</v>
      </c>
      <c r="N12" s="33">
        <f>Assumptions!N64</f>
        <v>0</v>
      </c>
      <c r="O12" s="33">
        <f>Assumptions!O64</f>
        <v>0</v>
      </c>
      <c r="P12" s="33">
        <f>Assumptions!P64</f>
        <v>0</v>
      </c>
    </row>
    <row r="13" spans="1:29">
      <c r="A13" s="101" t="str">
        <f>Assumptions!A65</f>
        <v>Expense Line Item #7</v>
      </c>
      <c r="B13" s="20"/>
      <c r="C13" s="20"/>
      <c r="D13" s="33">
        <f>Assumptions!D65</f>
        <v>0</v>
      </c>
      <c r="E13" s="33">
        <f>Assumptions!E65</f>
        <v>0</v>
      </c>
      <c r="F13" s="33">
        <f>Assumptions!F65</f>
        <v>0</v>
      </c>
      <c r="G13" s="33">
        <f>Assumptions!G65</f>
        <v>0</v>
      </c>
      <c r="H13" s="33">
        <f>Assumptions!H65</f>
        <v>0</v>
      </c>
      <c r="I13" s="33">
        <f>Assumptions!I65</f>
        <v>0</v>
      </c>
      <c r="J13" s="33">
        <f>Assumptions!J65</f>
        <v>0</v>
      </c>
      <c r="K13" s="33">
        <f>Assumptions!K65</f>
        <v>0</v>
      </c>
      <c r="L13" s="33">
        <f>Assumptions!L65</f>
        <v>0</v>
      </c>
      <c r="M13" s="33">
        <f>Assumptions!M65</f>
        <v>0</v>
      </c>
      <c r="N13" s="33">
        <f>Assumptions!N65</f>
        <v>0</v>
      </c>
      <c r="O13" s="33">
        <f>Assumptions!O65</f>
        <v>0</v>
      </c>
      <c r="P13" s="33">
        <f>Assumptions!P65</f>
        <v>0</v>
      </c>
    </row>
    <row r="14" spans="1:29">
      <c r="A14" s="101" t="str">
        <f>Assumptions!A66</f>
        <v>Expense Line Item #8</v>
      </c>
      <c r="B14" s="20"/>
      <c r="C14" s="20"/>
      <c r="D14" s="33">
        <f>Assumptions!D66</f>
        <v>0</v>
      </c>
      <c r="E14" s="33">
        <f>Assumptions!E66</f>
        <v>0</v>
      </c>
      <c r="F14" s="33">
        <f>Assumptions!F66</f>
        <v>0</v>
      </c>
      <c r="G14" s="33">
        <f>Assumptions!G66</f>
        <v>0</v>
      </c>
      <c r="H14" s="33">
        <f>Assumptions!H66</f>
        <v>0</v>
      </c>
      <c r="I14" s="33">
        <f>Assumptions!I66</f>
        <v>0</v>
      </c>
      <c r="J14" s="33">
        <f>Assumptions!J66</f>
        <v>0</v>
      </c>
      <c r="K14" s="33">
        <f>Assumptions!K66</f>
        <v>0</v>
      </c>
      <c r="L14" s="33">
        <f>Assumptions!L66</f>
        <v>0</v>
      </c>
      <c r="M14" s="33">
        <f>Assumptions!M66</f>
        <v>0</v>
      </c>
      <c r="N14" s="33">
        <f>Assumptions!N66</f>
        <v>0</v>
      </c>
      <c r="O14" s="33">
        <f>Assumptions!O66</f>
        <v>0</v>
      </c>
      <c r="P14" s="33">
        <f>Assumptions!P66</f>
        <v>0</v>
      </c>
    </row>
    <row r="15" spans="1:29">
      <c r="A15" s="101" t="str">
        <f>Assumptions!A67</f>
        <v>Expense Line Item #9</v>
      </c>
      <c r="B15" s="20"/>
      <c r="C15" s="20"/>
      <c r="D15" s="33">
        <f>Assumptions!D67</f>
        <v>0</v>
      </c>
      <c r="E15" s="33">
        <f>Assumptions!E67</f>
        <v>0</v>
      </c>
      <c r="F15" s="33">
        <f>Assumptions!F67</f>
        <v>0</v>
      </c>
      <c r="G15" s="33">
        <f>Assumptions!G67</f>
        <v>0</v>
      </c>
      <c r="H15" s="33">
        <f>Assumptions!H67</f>
        <v>0</v>
      </c>
      <c r="I15" s="33">
        <f>Assumptions!I67</f>
        <v>0</v>
      </c>
      <c r="J15" s="33">
        <f>Assumptions!J67</f>
        <v>0</v>
      </c>
      <c r="K15" s="33">
        <f>Assumptions!K67</f>
        <v>0</v>
      </c>
      <c r="L15" s="33">
        <f>Assumptions!L67</f>
        <v>0</v>
      </c>
      <c r="M15" s="33">
        <f>Assumptions!M67</f>
        <v>0</v>
      </c>
      <c r="N15" s="33">
        <f>Assumptions!N67</f>
        <v>0</v>
      </c>
      <c r="O15" s="33">
        <f>Assumptions!O67</f>
        <v>0</v>
      </c>
      <c r="P15" s="33">
        <f>Assumptions!P67</f>
        <v>0</v>
      </c>
    </row>
    <row r="16" spans="1:29">
      <c r="A16" s="101" t="str">
        <f>Assumptions!A68</f>
        <v>Expense Line Item #10</v>
      </c>
      <c r="B16" s="20"/>
      <c r="C16" s="20"/>
      <c r="D16" s="33">
        <f>Assumptions!D68</f>
        <v>0</v>
      </c>
      <c r="E16" s="33">
        <f>Assumptions!E68</f>
        <v>0</v>
      </c>
      <c r="F16" s="33">
        <f>Assumptions!F68</f>
        <v>0</v>
      </c>
      <c r="G16" s="33">
        <f>Assumptions!G68</f>
        <v>0</v>
      </c>
      <c r="H16" s="33">
        <f>Assumptions!H68</f>
        <v>0</v>
      </c>
      <c r="I16" s="33">
        <f>Assumptions!I68</f>
        <v>0</v>
      </c>
      <c r="J16" s="33">
        <f>Assumptions!J68</f>
        <v>0</v>
      </c>
      <c r="K16" s="33">
        <f>Assumptions!K68</f>
        <v>0</v>
      </c>
      <c r="L16" s="33">
        <f>Assumptions!L68</f>
        <v>0</v>
      </c>
      <c r="M16" s="33">
        <f>Assumptions!M68</f>
        <v>0</v>
      </c>
      <c r="N16" s="33">
        <f>Assumptions!N68</f>
        <v>0</v>
      </c>
      <c r="O16" s="33">
        <f>Assumptions!O68</f>
        <v>0</v>
      </c>
      <c r="P16" s="33">
        <f>Assumptions!P68</f>
        <v>0</v>
      </c>
    </row>
    <row r="17" spans="1:16">
      <c r="A17" s="20" t="s">
        <v>171</v>
      </c>
      <c r="B17" s="20"/>
      <c r="C17" s="20"/>
      <c r="D17" s="33">
        <f>Balance!D9+Balance!D10-Balance!D36</f>
        <v>0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spans="1:16">
      <c r="A18" s="20" t="s">
        <v>147</v>
      </c>
      <c r="B18" s="20"/>
      <c r="C18" s="20"/>
      <c r="D18" s="33">
        <f>Income!D30</f>
        <v>0</v>
      </c>
      <c r="E18" s="33">
        <f>IF(Assumptions!D82&lt;12,0,Income!E30)</f>
        <v>0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>
      <c r="A19" s="123" t="s">
        <v>145</v>
      </c>
      <c r="B19" s="123"/>
      <c r="C19" s="123"/>
      <c r="D19" s="135">
        <f>UCACash!D46</f>
        <v>0</v>
      </c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</row>
    <row r="20" spans="1:16" ht="13.5" thickBot="1">
      <c r="A20" s="118" t="s">
        <v>146</v>
      </c>
      <c r="B20" s="20"/>
      <c r="C20" s="20"/>
      <c r="D20" s="101">
        <f>SUM(D7:D19)</f>
        <v>0</v>
      </c>
      <c r="E20" s="101">
        <f t="shared" ref="E20:N20" si="1">SUM(E7:E19)</f>
        <v>0</v>
      </c>
      <c r="F20" s="101">
        <f t="shared" si="1"/>
        <v>0</v>
      </c>
      <c r="G20" s="101">
        <f t="shared" si="1"/>
        <v>0</v>
      </c>
      <c r="H20" s="101">
        <f t="shared" si="1"/>
        <v>0</v>
      </c>
      <c r="I20" s="101">
        <f t="shared" si="1"/>
        <v>0</v>
      </c>
      <c r="J20" s="101">
        <f t="shared" si="1"/>
        <v>0</v>
      </c>
      <c r="K20" s="101">
        <f t="shared" si="1"/>
        <v>0</v>
      </c>
      <c r="L20" s="101">
        <f t="shared" si="1"/>
        <v>0</v>
      </c>
      <c r="M20" s="101">
        <f t="shared" si="1"/>
        <v>0</v>
      </c>
      <c r="N20" s="101">
        <f t="shared" si="1"/>
        <v>0</v>
      </c>
      <c r="O20" s="101">
        <f>SUM(O7:O19)</f>
        <v>0</v>
      </c>
      <c r="P20" s="101">
        <f>SUM(P7:P19)</f>
        <v>0</v>
      </c>
    </row>
    <row r="21" spans="1:16" ht="13.5" thickBot="1">
      <c r="A21" s="118" t="s">
        <v>9</v>
      </c>
      <c r="B21" s="20"/>
      <c r="C21" s="20"/>
      <c r="D21" s="124">
        <f>SUM(D20:P20)</f>
        <v>0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4" spans="1:16">
      <c r="A24" s="128" t="s">
        <v>168</v>
      </c>
    </row>
    <row r="25" spans="1:16">
      <c r="A25" s="128"/>
    </row>
    <row r="26" spans="1:16">
      <c r="A26" t="s">
        <v>172</v>
      </c>
      <c r="D26" s="6">
        <f>Assumptions!D93</f>
        <v>0</v>
      </c>
      <c r="E26" s="6">
        <f>Assumptions!E93</f>
        <v>0</v>
      </c>
      <c r="F26" s="6">
        <f>Assumptions!F93</f>
        <v>0</v>
      </c>
      <c r="G26" s="6">
        <f>Assumptions!G93</f>
        <v>0</v>
      </c>
      <c r="H26" s="6">
        <f>Assumptions!H93</f>
        <v>0</v>
      </c>
      <c r="I26" s="6">
        <f>Assumptions!I93</f>
        <v>0</v>
      </c>
      <c r="J26" s="6">
        <f>Assumptions!J93</f>
        <v>0</v>
      </c>
      <c r="K26" s="6">
        <f>Assumptions!K93</f>
        <v>0</v>
      </c>
      <c r="L26" s="6">
        <f>Assumptions!L93</f>
        <v>0</v>
      </c>
      <c r="M26" s="6">
        <f>Assumptions!M93</f>
        <v>0</v>
      </c>
      <c r="N26" s="6">
        <f>Assumptions!N93</f>
        <v>0</v>
      </c>
      <c r="O26" s="6">
        <f>Assumptions!O93</f>
        <v>0</v>
      </c>
      <c r="P26" s="6">
        <f>Assumptions!P93</f>
        <v>0</v>
      </c>
    </row>
    <row r="27" spans="1:16">
      <c r="A27" s="129" t="s">
        <v>169</v>
      </c>
      <c r="B27" s="129"/>
      <c r="C27" s="129"/>
      <c r="D27" s="129">
        <f>Assumptions!D104</f>
        <v>0</v>
      </c>
      <c r="E27" s="129">
        <f>Assumptions!E104</f>
        <v>0</v>
      </c>
      <c r="F27" s="129">
        <f>Assumptions!F104</f>
        <v>0</v>
      </c>
      <c r="G27" s="129">
        <f>Assumptions!G104</f>
        <v>0</v>
      </c>
      <c r="H27" s="129">
        <f>Assumptions!H104</f>
        <v>0</v>
      </c>
      <c r="I27" s="129">
        <f>Assumptions!I104</f>
        <v>0</v>
      </c>
      <c r="J27" s="129">
        <f>Assumptions!J104</f>
        <v>0</v>
      </c>
      <c r="K27" s="129">
        <f>Assumptions!K104</f>
        <v>0</v>
      </c>
      <c r="L27" s="129">
        <f>Assumptions!L104</f>
        <v>0</v>
      </c>
      <c r="M27" s="129">
        <f>Assumptions!M104</f>
        <v>0</v>
      </c>
      <c r="N27" s="129">
        <f>Assumptions!N104</f>
        <v>0</v>
      </c>
      <c r="O27" s="129">
        <f>Assumptions!O104</f>
        <v>0</v>
      </c>
      <c r="P27" s="129">
        <f>Assumptions!P104</f>
        <v>0</v>
      </c>
    </row>
    <row r="28" spans="1:16" ht="13.5" thickBot="1">
      <c r="A28" s="130" t="s">
        <v>146</v>
      </c>
      <c r="D28" s="6">
        <f>SUM(D26:D27)</f>
        <v>0</v>
      </c>
      <c r="E28" s="6">
        <f t="shared" ref="E28:P28" si="2">SUM(E26:E27)</f>
        <v>0</v>
      </c>
      <c r="F28" s="6">
        <f t="shared" si="2"/>
        <v>0</v>
      </c>
      <c r="G28" s="6">
        <f t="shared" si="2"/>
        <v>0</v>
      </c>
      <c r="H28" s="6">
        <f t="shared" si="2"/>
        <v>0</v>
      </c>
      <c r="I28" s="6">
        <f t="shared" si="2"/>
        <v>0</v>
      </c>
      <c r="J28" s="6">
        <f t="shared" si="2"/>
        <v>0</v>
      </c>
      <c r="K28" s="6">
        <f t="shared" si="2"/>
        <v>0</v>
      </c>
      <c r="L28" s="6">
        <f t="shared" si="2"/>
        <v>0</v>
      </c>
      <c r="M28" s="6">
        <f t="shared" si="2"/>
        <v>0</v>
      </c>
      <c r="N28" s="6">
        <f t="shared" si="2"/>
        <v>0</v>
      </c>
      <c r="O28" s="6">
        <f t="shared" si="2"/>
        <v>0</v>
      </c>
      <c r="P28" s="6">
        <f t="shared" si="2"/>
        <v>0</v>
      </c>
    </row>
    <row r="29" spans="1:16" ht="13.5" thickBot="1">
      <c r="A29" s="130" t="s">
        <v>170</v>
      </c>
      <c r="D29" s="124">
        <f>SUM(D28:P28)</f>
        <v>0</v>
      </c>
    </row>
  </sheetData>
  <mergeCells count="1">
    <mergeCell ref="G1:K1"/>
  </mergeCells>
  <phoneticPr fontId="0" type="noConversion"/>
  <pageMargins left="0.25" right="0.25" top="1" bottom="1" header="0.5" footer="0.5"/>
  <pageSetup scale="90" orientation="landscape" horizontalDpi="300" verticalDpi="300" r:id="rId1"/>
  <headerFooter alignWithMargins="0">
    <oddHeader>&amp;C&amp;"Arial,Bold"&amp;12SOURCES AND USES</oddHeader>
    <oddFooter>&amp;L&amp;D &amp;T&amp;R&amp;F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C22"/>
  <sheetViews>
    <sheetView workbookViewId="0"/>
  </sheetViews>
  <sheetFormatPr defaultRowHeight="12.75"/>
  <cols>
    <col min="1" max="1" width="30.7109375" customWidth="1"/>
    <col min="2" max="3" width="3.7109375" customWidth="1"/>
    <col min="15" max="15" width="12.42578125" customWidth="1"/>
    <col min="16" max="16" width="14.7109375" customWidth="1"/>
  </cols>
  <sheetData>
    <row r="1" spans="1:29">
      <c r="A1" s="125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29" ht="18.75" thickBot="1">
      <c r="A2" s="20"/>
      <c r="B2" s="20"/>
      <c r="C2" s="20"/>
      <c r="D2" s="20"/>
      <c r="E2" s="20"/>
      <c r="F2" s="20"/>
      <c r="G2" s="137" t="str">
        <f>Assumptions!D2</f>
        <v>Enter Project Name/Company Here</v>
      </c>
      <c r="H2" s="137"/>
      <c r="I2" s="137"/>
      <c r="J2" s="137"/>
      <c r="K2" s="137"/>
      <c r="L2" s="20"/>
      <c r="M2" s="20"/>
      <c r="N2" s="20"/>
      <c r="O2" s="20"/>
      <c r="P2" s="20"/>
    </row>
    <row r="3" spans="1:29" ht="13.5" thickTop="1">
      <c r="A3" s="48" t="s">
        <v>1</v>
      </c>
      <c r="B3" s="49"/>
      <c r="C3" s="49"/>
      <c r="D3" s="49">
        <f>Assumptions!D1</f>
        <v>2011</v>
      </c>
      <c r="E3" s="49">
        <f t="shared" ref="E3:K3" si="0">D3+1</f>
        <v>2012</v>
      </c>
      <c r="F3" s="49">
        <f t="shared" si="0"/>
        <v>2013</v>
      </c>
      <c r="G3" s="49">
        <f t="shared" si="0"/>
        <v>2014</v>
      </c>
      <c r="H3" s="49">
        <f t="shared" si="0"/>
        <v>2015</v>
      </c>
      <c r="I3" s="49">
        <f t="shared" si="0"/>
        <v>2016</v>
      </c>
      <c r="J3" s="49">
        <f t="shared" si="0"/>
        <v>2017</v>
      </c>
      <c r="K3" s="49">
        <f t="shared" si="0"/>
        <v>2018</v>
      </c>
      <c r="L3" s="49">
        <f>K3+1</f>
        <v>2019</v>
      </c>
      <c r="M3" s="49">
        <f>L3+1</f>
        <v>2020</v>
      </c>
      <c r="N3" s="49">
        <f>M3+1</f>
        <v>2021</v>
      </c>
      <c r="O3" s="49">
        <f>N3+1</f>
        <v>2022</v>
      </c>
      <c r="P3" s="49">
        <f>O3+1</f>
        <v>2023</v>
      </c>
    </row>
    <row r="4" spans="1:29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29">
      <c r="A5" s="126" t="s">
        <v>94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29" s="7" customFormat="1">
      <c r="A6" s="122" t="s">
        <v>95</v>
      </c>
      <c r="B6" s="122"/>
      <c r="C6" s="122"/>
      <c r="D6" s="122" t="e">
        <f>(Balance!D13-Balance!D10)/Balance!D37</f>
        <v>#DIV/0!</v>
      </c>
      <c r="E6" s="122" t="e">
        <f>(Balance!E13-Balance!E10)/Balance!E37</f>
        <v>#DIV/0!</v>
      </c>
      <c r="F6" s="122" t="e">
        <f>(Balance!F13-Balance!F10)/Balance!F37</f>
        <v>#DIV/0!</v>
      </c>
      <c r="G6" s="122" t="e">
        <f>(Balance!G13-Balance!G10)/Balance!G37</f>
        <v>#DIV/0!</v>
      </c>
      <c r="H6" s="122" t="e">
        <f>(Balance!H13-Balance!H10)/Balance!H37</f>
        <v>#DIV/0!</v>
      </c>
      <c r="I6" s="122" t="e">
        <f>(Balance!I13-Balance!I10)/Balance!I37</f>
        <v>#DIV/0!</v>
      </c>
      <c r="J6" s="122" t="e">
        <f>(Balance!J13-Balance!J10)/Balance!J37</f>
        <v>#DIV/0!</v>
      </c>
      <c r="K6" s="122" t="e">
        <f>(Balance!K13-Balance!K10)/Balance!K37</f>
        <v>#DIV/0!</v>
      </c>
      <c r="L6" s="122" t="e">
        <f>(Balance!L13-Balance!L10)/Balance!L37</f>
        <v>#DIV/0!</v>
      </c>
      <c r="M6" s="122" t="e">
        <f>(Balance!M13-Balance!M10)/Balance!M37</f>
        <v>#DIV/0!</v>
      </c>
      <c r="N6" s="122" t="e">
        <f>(Balance!N13-Balance!N10)/Balance!N37</f>
        <v>#DIV/0!</v>
      </c>
      <c r="O6" s="122" t="e">
        <f>(Balance!O13-Balance!O10)/Balance!O37</f>
        <v>#DIV/0!</v>
      </c>
      <c r="P6" s="122" t="e">
        <f>(Balance!P13-Balance!P10)/Balance!P37</f>
        <v>#DIV/0!</v>
      </c>
      <c r="Q6"/>
      <c r="R6"/>
      <c r="S6"/>
      <c r="T6"/>
      <c r="U6"/>
      <c r="V6"/>
      <c r="W6"/>
      <c r="X6"/>
      <c r="Y6"/>
      <c r="Z6"/>
      <c r="AA6"/>
      <c r="AB6"/>
      <c r="AC6"/>
    </row>
    <row r="7" spans="1:29" s="7" customFormat="1">
      <c r="A7" s="122" t="s">
        <v>96</v>
      </c>
      <c r="B7" s="122"/>
      <c r="C7" s="122"/>
      <c r="D7" s="122" t="e">
        <f>Balance!D13/Balance!D37</f>
        <v>#DIV/0!</v>
      </c>
      <c r="E7" s="122" t="e">
        <f>Balance!E13/Balance!E37</f>
        <v>#DIV/0!</v>
      </c>
      <c r="F7" s="122" t="e">
        <f>Balance!F13/Balance!F37</f>
        <v>#DIV/0!</v>
      </c>
      <c r="G7" s="122" t="e">
        <f>Balance!G13/Balance!G37</f>
        <v>#DIV/0!</v>
      </c>
      <c r="H7" s="122" t="e">
        <f>Balance!H13/Balance!H37</f>
        <v>#DIV/0!</v>
      </c>
      <c r="I7" s="122" t="e">
        <f>Balance!I13/Balance!I37</f>
        <v>#DIV/0!</v>
      </c>
      <c r="J7" s="122" t="e">
        <f>Balance!J13/Balance!J37</f>
        <v>#DIV/0!</v>
      </c>
      <c r="K7" s="122" t="e">
        <f>Balance!K13/Balance!K37</f>
        <v>#DIV/0!</v>
      </c>
      <c r="L7" s="122" t="e">
        <f>Balance!L13/Balance!L37</f>
        <v>#DIV/0!</v>
      </c>
      <c r="M7" s="122" t="e">
        <f>Balance!M13/Balance!M37</f>
        <v>#DIV/0!</v>
      </c>
      <c r="N7" s="122" t="e">
        <f>Balance!N13/Balance!N37</f>
        <v>#DIV/0!</v>
      </c>
      <c r="O7" s="122" t="e">
        <f>Balance!O13/Balance!O37</f>
        <v>#DIV/0!</v>
      </c>
      <c r="P7" s="122" t="e">
        <f>Balance!P13/Balance!P37</f>
        <v>#DIV/0!</v>
      </c>
      <c r="Q7"/>
      <c r="R7"/>
      <c r="S7"/>
      <c r="T7"/>
      <c r="U7"/>
      <c r="V7"/>
      <c r="W7"/>
      <c r="X7"/>
      <c r="Y7"/>
      <c r="Z7"/>
      <c r="AA7"/>
      <c r="AB7"/>
      <c r="AC7"/>
    </row>
    <row r="8" spans="1:29" s="7" customForma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s="7" customFormat="1">
      <c r="A9" s="121" t="s">
        <v>97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s="7" customFormat="1">
      <c r="A10" s="122" t="s">
        <v>98</v>
      </c>
      <c r="B10" s="122"/>
      <c r="C10" s="122"/>
      <c r="D10" s="122" t="e">
        <f>Income!D9/Balance!D10</f>
        <v>#DIV/0!</v>
      </c>
      <c r="E10" s="122" t="e">
        <f>Income!E9/Balance!E10</f>
        <v>#DIV/0!</v>
      </c>
      <c r="F10" s="122" t="e">
        <f>Income!F9/Balance!F10</f>
        <v>#DIV/0!</v>
      </c>
      <c r="G10" s="122" t="e">
        <f>Income!G9/Balance!G10</f>
        <v>#DIV/0!</v>
      </c>
      <c r="H10" s="122" t="e">
        <f>Income!H9/Balance!H10</f>
        <v>#DIV/0!</v>
      </c>
      <c r="I10" s="122" t="e">
        <f>Income!I9/Balance!I10</f>
        <v>#DIV/0!</v>
      </c>
      <c r="J10" s="122" t="e">
        <f>Income!J9/Balance!J10</f>
        <v>#DIV/0!</v>
      </c>
      <c r="K10" s="122" t="e">
        <f>Income!K9/Balance!K10</f>
        <v>#DIV/0!</v>
      </c>
      <c r="L10" s="122" t="e">
        <f>Income!L9/Balance!L10</f>
        <v>#DIV/0!</v>
      </c>
      <c r="M10" s="122" t="e">
        <f>Income!M9/Balance!M10</f>
        <v>#DIV/0!</v>
      </c>
      <c r="N10" s="122" t="e">
        <f>Income!N9/Balance!N10</f>
        <v>#DIV/0!</v>
      </c>
      <c r="O10" s="122" t="e">
        <f>Income!O9/Balance!O10</f>
        <v>#DIV/0!</v>
      </c>
      <c r="P10" s="122" t="e">
        <f>Income!P9/Balance!P10</f>
        <v>#DIV/0!</v>
      </c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s="7" customFormat="1">
      <c r="A11" s="122" t="s">
        <v>99</v>
      </c>
      <c r="B11" s="122"/>
      <c r="C11" s="122"/>
      <c r="D11" s="122" t="e">
        <f>Income!D7/Balance!D27</f>
        <v>#DIV/0!</v>
      </c>
      <c r="E11" s="122" t="e">
        <f>Income!E7/Balance!E27</f>
        <v>#DIV/0!</v>
      </c>
      <c r="F11" s="122" t="e">
        <f>Income!F7/Balance!F27</f>
        <v>#DIV/0!</v>
      </c>
      <c r="G11" s="122" t="e">
        <f>Income!G7/Balance!G27</f>
        <v>#DIV/0!</v>
      </c>
      <c r="H11" s="122" t="e">
        <f>Income!H7/Balance!H27</f>
        <v>#DIV/0!</v>
      </c>
      <c r="I11" s="122" t="e">
        <f>Income!I7/Balance!I27</f>
        <v>#DIV/0!</v>
      </c>
      <c r="J11" s="122" t="e">
        <f>Income!J7/Balance!J27</f>
        <v>#DIV/0!</v>
      </c>
      <c r="K11" s="122" t="e">
        <f>Income!K7/Balance!K27</f>
        <v>#DIV/0!</v>
      </c>
      <c r="L11" s="122" t="e">
        <f>Income!L7/Balance!L27</f>
        <v>#DIV/0!</v>
      </c>
      <c r="M11" s="122" t="e">
        <f>Income!M7/Balance!M27</f>
        <v>#DIV/0!</v>
      </c>
      <c r="N11" s="122" t="e">
        <f>Income!N7/Balance!N27</f>
        <v>#DIV/0!</v>
      </c>
      <c r="O11" s="122" t="e">
        <f>Income!O7/Balance!O27</f>
        <v>#DIV/0!</v>
      </c>
      <c r="P11" s="122" t="e">
        <f>Income!P7/Balance!P27</f>
        <v>#DIV/0!</v>
      </c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s="7" customFormat="1">
      <c r="A12" s="122" t="s">
        <v>100</v>
      </c>
      <c r="B12" s="122"/>
      <c r="C12" s="122"/>
      <c r="D12" s="122" t="e">
        <f>Income!D7/Balance!D29</f>
        <v>#DIV/0!</v>
      </c>
      <c r="E12" s="122" t="e">
        <f>Income!E7/Balance!E29</f>
        <v>#DIV/0!</v>
      </c>
      <c r="F12" s="122" t="e">
        <f>Income!F7/Balance!F29</f>
        <v>#DIV/0!</v>
      </c>
      <c r="G12" s="122" t="e">
        <f>Income!G7/Balance!G29</f>
        <v>#DIV/0!</v>
      </c>
      <c r="H12" s="122" t="e">
        <f>Income!H7/Balance!H29</f>
        <v>#DIV/0!</v>
      </c>
      <c r="I12" s="122" t="e">
        <f>Income!I7/Balance!I29</f>
        <v>#DIV/0!</v>
      </c>
      <c r="J12" s="122" t="e">
        <f>Income!J7/Balance!J29</f>
        <v>#DIV/0!</v>
      </c>
      <c r="K12" s="122" t="e">
        <f>Income!K7/Balance!K29</f>
        <v>#DIV/0!</v>
      </c>
      <c r="L12" s="122" t="e">
        <f>Income!L7/Balance!L29</f>
        <v>#DIV/0!</v>
      </c>
      <c r="M12" s="122" t="e">
        <f>Income!M7/Balance!M29</f>
        <v>#DIV/0!</v>
      </c>
      <c r="N12" s="122" t="e">
        <f>Income!N7/Balance!N29</f>
        <v>#DIV/0!</v>
      </c>
      <c r="O12" s="122" t="e">
        <f>Income!O7/Balance!O29</f>
        <v>#DIV/0!</v>
      </c>
      <c r="P12" s="122" t="e">
        <f>Income!P7/Balance!P29</f>
        <v>#DIV/0!</v>
      </c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s="7" customForma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s="7" customFormat="1">
      <c r="A14" s="121" t="s">
        <v>101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s="7" customFormat="1">
      <c r="A15" s="127" t="s">
        <v>102</v>
      </c>
      <c r="B15" s="122"/>
      <c r="C15" s="122"/>
      <c r="D15" s="122" t="e">
        <f>(Balance!D37+Balance!D40)/Balance!D46</f>
        <v>#DIV/0!</v>
      </c>
      <c r="E15" s="122" t="e">
        <f>(Balance!E37+Balance!E40)/Balance!E46</f>
        <v>#DIV/0!</v>
      </c>
      <c r="F15" s="122" t="e">
        <f>(Balance!F37+Balance!F40)/Balance!F46</f>
        <v>#DIV/0!</v>
      </c>
      <c r="G15" s="122" t="e">
        <f>(Balance!G37+Balance!G40)/Balance!G46</f>
        <v>#DIV/0!</v>
      </c>
      <c r="H15" s="122" t="e">
        <f>(Balance!H37+Balance!H40)/Balance!H46</f>
        <v>#DIV/0!</v>
      </c>
      <c r="I15" s="122" t="e">
        <f>(Balance!I37+Balance!I40)/Balance!I46</f>
        <v>#DIV/0!</v>
      </c>
      <c r="J15" s="122" t="e">
        <f>(Balance!J37+Balance!J40)/Balance!J46</f>
        <v>#DIV/0!</v>
      </c>
      <c r="K15" s="122" t="e">
        <f>(Balance!K37+Balance!K40)/Balance!K46</f>
        <v>#DIV/0!</v>
      </c>
      <c r="L15" s="122" t="e">
        <f>(Balance!L37+Balance!L40)/Balance!L46</f>
        <v>#DIV/0!</v>
      </c>
      <c r="M15" s="122" t="e">
        <f>(Balance!M37+Balance!M40)/Balance!M46</f>
        <v>#DIV/0!</v>
      </c>
      <c r="N15" s="122" t="e">
        <f>(Balance!N37+Balance!N40)/Balance!N46</f>
        <v>#DIV/0!</v>
      </c>
      <c r="O15" s="122" t="e">
        <f>(Balance!O37+Balance!O40)/Balance!O46</f>
        <v>#DIV/0!</v>
      </c>
      <c r="P15" s="122" t="e">
        <f>(Balance!P37+Balance!P40)/Balance!P46</f>
        <v>#DIV/0!</v>
      </c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s="7" customFormat="1">
      <c r="A16" s="127" t="s">
        <v>159</v>
      </c>
      <c r="B16" s="122"/>
      <c r="C16" s="122"/>
      <c r="D16" s="122" t="str">
        <f>UCACash!D63</f>
        <v>N/A</v>
      </c>
      <c r="E16" s="122" t="e">
        <f>UCACash!E63</f>
        <v>#DIV/0!</v>
      </c>
      <c r="F16" s="122" t="e">
        <f>UCACash!F63</f>
        <v>#DIV/0!</v>
      </c>
      <c r="G16" s="122" t="e">
        <f>UCACash!G63</f>
        <v>#DIV/0!</v>
      </c>
      <c r="H16" s="122" t="e">
        <f>UCACash!H63</f>
        <v>#DIV/0!</v>
      </c>
      <c r="I16" s="122" t="e">
        <f>UCACash!I63</f>
        <v>#DIV/0!</v>
      </c>
      <c r="J16" s="122" t="e">
        <f>UCACash!J63</f>
        <v>#DIV/0!</v>
      </c>
      <c r="K16" s="122" t="e">
        <f>UCACash!K63</f>
        <v>#DIV/0!</v>
      </c>
      <c r="L16" s="122" t="e">
        <f>UCACash!L63</f>
        <v>#DIV/0!</v>
      </c>
      <c r="M16" s="122" t="e">
        <f>UCACash!M63</f>
        <v>#DIV/0!</v>
      </c>
      <c r="N16" s="122" t="e">
        <f>UCACash!N63</f>
        <v>#DIV/0!</v>
      </c>
      <c r="O16" s="122" t="str">
        <f>UCACash!O63</f>
        <v>N/A</v>
      </c>
      <c r="P16" s="122" t="str">
        <f>UCACash!P63</f>
        <v>N/A</v>
      </c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s="7" customFormat="1">
      <c r="A17" s="127" t="s">
        <v>160</v>
      </c>
      <c r="B17" s="122"/>
      <c r="C17" s="122"/>
      <c r="D17" s="122" t="str">
        <f>UCACash!D64</f>
        <v>N/A</v>
      </c>
      <c r="E17" s="122" t="e">
        <f>UCACash!E64</f>
        <v>#DIV/0!</v>
      </c>
      <c r="F17" s="122" t="e">
        <f>UCACash!F64</f>
        <v>#DIV/0!</v>
      </c>
      <c r="G17" s="122" t="e">
        <f>UCACash!G64</f>
        <v>#DIV/0!</v>
      </c>
      <c r="H17" s="122" t="e">
        <f>UCACash!H64</f>
        <v>#DIV/0!</v>
      </c>
      <c r="I17" s="122" t="e">
        <f>UCACash!I64</f>
        <v>#DIV/0!</v>
      </c>
      <c r="J17" s="122" t="e">
        <f>UCACash!J64</f>
        <v>#DIV/0!</v>
      </c>
      <c r="K17" s="122" t="e">
        <f>UCACash!K64</f>
        <v>#DIV/0!</v>
      </c>
      <c r="L17" s="122" t="e">
        <f>UCACash!L64</f>
        <v>#DIV/0!</v>
      </c>
      <c r="M17" s="122" t="e">
        <f>UCACash!M64</f>
        <v>#DIV/0!</v>
      </c>
      <c r="N17" s="122" t="e">
        <f>UCACash!N64</f>
        <v>#DIV/0!</v>
      </c>
      <c r="O17" s="122" t="str">
        <f>UCACash!O64</f>
        <v>N/A</v>
      </c>
      <c r="P17" s="122" t="str">
        <f>UCACash!P64</f>
        <v>N/A</v>
      </c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s="7" customFormat="1">
      <c r="A18" s="127" t="s">
        <v>111</v>
      </c>
      <c r="B18" s="122"/>
      <c r="C18" s="122"/>
      <c r="D18" s="122" t="str">
        <f>UCACash!D65</f>
        <v>N/A</v>
      </c>
      <c r="E18" s="122" t="e">
        <f>UCACash!E65</f>
        <v>#DIV/0!</v>
      </c>
      <c r="F18" s="122" t="e">
        <f>UCACash!F65</f>
        <v>#DIV/0!</v>
      </c>
      <c r="G18" s="122" t="e">
        <f>UCACash!G65</f>
        <v>#DIV/0!</v>
      </c>
      <c r="H18" s="122" t="e">
        <f>UCACash!H65</f>
        <v>#DIV/0!</v>
      </c>
      <c r="I18" s="122" t="e">
        <f>UCACash!I65</f>
        <v>#DIV/0!</v>
      </c>
      <c r="J18" s="122" t="e">
        <f>UCACash!J65</f>
        <v>#DIV/0!</v>
      </c>
      <c r="K18" s="122" t="e">
        <f>UCACash!K65</f>
        <v>#DIV/0!</v>
      </c>
      <c r="L18" s="122" t="e">
        <f>UCACash!L65</f>
        <v>#DIV/0!</v>
      </c>
      <c r="M18" s="122" t="e">
        <f>UCACash!M65</f>
        <v>#DIV/0!</v>
      </c>
      <c r="N18" s="122" t="e">
        <f>UCACash!N65</f>
        <v>#DIV/0!</v>
      </c>
      <c r="O18" s="122" t="str">
        <f>UCACash!O65</f>
        <v>N/A</v>
      </c>
      <c r="P18" s="122" t="str">
        <f>UCACash!P65</f>
        <v>N/A</v>
      </c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s="7" customFormat="1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s="7" customFormat="1">
      <c r="A20" s="121" t="s">
        <v>161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s="7" customFormat="1">
      <c r="A21" s="122" t="s">
        <v>103</v>
      </c>
      <c r="B21" s="122"/>
      <c r="C21" s="122"/>
      <c r="D21" s="122" t="e">
        <f>Income!D34/Income!D7</f>
        <v>#DIV/0!</v>
      </c>
      <c r="E21" s="122" t="e">
        <f>Income!E34/Income!E7</f>
        <v>#DIV/0!</v>
      </c>
      <c r="F21" s="122" t="e">
        <f>Income!F34/Income!F7</f>
        <v>#DIV/0!</v>
      </c>
      <c r="G21" s="122" t="e">
        <f>Income!G34/Income!G7</f>
        <v>#DIV/0!</v>
      </c>
      <c r="H21" s="122" t="e">
        <f>Income!H34/Income!H7</f>
        <v>#DIV/0!</v>
      </c>
      <c r="I21" s="122" t="e">
        <f>Income!I34/Income!I7</f>
        <v>#DIV/0!</v>
      </c>
      <c r="J21" s="122" t="e">
        <f>Income!J34/Income!J7</f>
        <v>#DIV/0!</v>
      </c>
      <c r="K21" s="122" t="e">
        <f>Income!K34/Income!K7</f>
        <v>#DIV/0!</v>
      </c>
      <c r="L21" s="122" t="e">
        <f>Income!L34/Income!L7</f>
        <v>#DIV/0!</v>
      </c>
      <c r="M21" s="122" t="e">
        <f>Income!M34/Income!M7</f>
        <v>#DIV/0!</v>
      </c>
      <c r="N21" s="122" t="e">
        <f>Income!N34/Income!N7</f>
        <v>#DIV/0!</v>
      </c>
      <c r="O21" s="122" t="e">
        <f>Income!O34/Income!O7</f>
        <v>#DIV/0!</v>
      </c>
      <c r="P21" s="122" t="e">
        <f>Income!P34/Income!P7</f>
        <v>#DIV/0!</v>
      </c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>
      <c r="A22" s="1" t="s">
        <v>0</v>
      </c>
    </row>
  </sheetData>
  <mergeCells count="1">
    <mergeCell ref="G2:K2"/>
  </mergeCells>
  <phoneticPr fontId="0" type="noConversion"/>
  <printOptions horizontalCentered="1" gridLines="1" gridLinesSet="0"/>
  <pageMargins left="0.25" right="0.25" top="1" bottom="1" header="0.5" footer="0.5"/>
  <pageSetup scale="87" orientation="landscape" horizontalDpi="300" verticalDpi="300" r:id="rId1"/>
  <headerFooter alignWithMargins="0">
    <oddHeader>&amp;C&amp;"Times New Roman,Bold"&amp;16Project Ratios</oddHeader>
    <oddFooter>&amp;L&amp;D &amp;T&amp;R&amp;F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56A0062C83C948B6C00213CDB3E72F" ma:contentTypeVersion="0" ma:contentTypeDescription="Create a new document." ma:contentTypeScope="" ma:versionID="2a7c39bd2d6f62b9ad3fecff802efea1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C45421-0FA3-4358-AD25-599564F97B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008A323-7A71-496A-BEF4-031FB79458EB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0F0343E-EFA8-4FB0-B99E-6C8ABDE5073B}">
  <ds:schemaRefs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F6751268-4D1E-4FF2-B844-4542F39CCE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Assumptions</vt:lpstr>
      <vt:lpstr>Balance</vt:lpstr>
      <vt:lpstr>Income</vt:lpstr>
      <vt:lpstr>UCACash</vt:lpstr>
      <vt:lpstr>SourcesUses</vt:lpstr>
      <vt:lpstr>Ratios</vt:lpstr>
      <vt:lpstr>Assumptions!Print_Area</vt:lpstr>
      <vt:lpstr>Balance!Print_Area</vt:lpstr>
      <vt:lpstr>Income!Print_Area</vt:lpstr>
      <vt:lpstr>Ratios!Print_Area</vt:lpstr>
      <vt:lpstr>SourcesUses!Print_Area</vt:lpstr>
      <vt:lpstr>UCACash!Print_Area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Analysis Model</dc:title>
  <dc:creator>(undefined Excel user)</dc:creator>
  <cp:lastModifiedBy>OPIC</cp:lastModifiedBy>
  <cp:lastPrinted>2011-01-04T17:38:28Z</cp:lastPrinted>
  <dcterms:created xsi:type="dcterms:W3CDTF">2000-12-08T14:09:03Z</dcterms:created>
  <dcterms:modified xsi:type="dcterms:W3CDTF">2011-03-17T19:30:50Z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_SourceUrl">
    <vt:lpwstr/>
  </property>
</Properties>
</file>