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intro" sheetId="1" r:id="rId1"/>
    <sheet name="single" sheetId="2" r:id="rId2"/>
    <sheet name="multiple" sheetId="3" r:id="rId3"/>
  </sheets>
  <definedNames>
    <definedName name="n">'multiple'!$W$10</definedName>
  </definedNames>
  <calcPr fullCalcOnLoad="1"/>
</workbook>
</file>

<file path=xl/sharedStrings.xml><?xml version="1.0" encoding="utf-8"?>
<sst xmlns="http://schemas.openxmlformats.org/spreadsheetml/2006/main" count="82" uniqueCount="75">
  <si>
    <t>Qualitative Test Sample Size Calculator</t>
  </si>
  <si>
    <t>Qualitative tests detect the presence or absence of biotech grain in a grain sample.  The qualitative</t>
  </si>
  <si>
    <t>test should return a negative result if no biotech kernels are in the sample.  If one or more biotech</t>
  </si>
  <si>
    <t>kernels are in the sample, the test should produce a positive result.  Given a lot concentration and</t>
  </si>
  <si>
    <t>sample size, the probability of accepting or rejecting the lot can be computed.  Three values are</t>
  </si>
  <si>
    <t>interrelated.</t>
  </si>
  <si>
    <t>n</t>
  </si>
  <si>
    <t>sample size, given in the number of kernels</t>
  </si>
  <si>
    <t>p</t>
  </si>
  <si>
    <t>the percent biotech kernels in the lot</t>
  </si>
  <si>
    <t>the probability of rejecting the lot, given as a percent</t>
  </si>
  <si>
    <t>r</t>
  </si>
  <si>
    <t>(the probability of accepting a lot is 100-r)</t>
  </si>
  <si>
    <r>
      <t>1-(r/100) = (1-(p/100))</t>
    </r>
    <r>
      <rPr>
        <vertAlign val="superscript"/>
        <sz val="12"/>
        <rFont val="Arial"/>
        <family val="2"/>
      </rPr>
      <t>n</t>
    </r>
    <r>
      <rPr>
        <sz val="12"/>
        <rFont val="Arial"/>
        <family val="2"/>
      </rPr>
      <t xml:space="preserve"> </t>
    </r>
  </si>
  <si>
    <t>These three values are related by the formula:</t>
  </si>
  <si>
    <t>Enter Prob. Of Rejection In Percent</t>
  </si>
  <si>
    <t>Enter Lot Concentration In Percent</t>
  </si>
  <si>
    <t>Enter Sample Size In Kernels</t>
  </si>
  <si>
    <t>Prob. Of Rejection In Percent</t>
  </si>
  <si>
    <t>Lot Concentration In Percent</t>
  </si>
  <si>
    <t xml:space="preserve">                        Sample Size In Kernels               </t>
  </si>
  <si>
    <t>Approx. Grams Of Corn</t>
  </si>
  <si>
    <t>Approx. Grams of Soybeans</t>
  </si>
  <si>
    <t xml:space="preserve">Provide two values in yellow on the same row, the third value is computed.  </t>
  </si>
  <si>
    <t>Sample size is also given in approximate grams of corn and soybeans.</t>
  </si>
  <si>
    <t>Maximum # of Positives</t>
  </si>
  <si>
    <t># of Kernels per Sample</t>
  </si>
  <si>
    <t># of Samples</t>
  </si>
  <si>
    <t>AQL</t>
  </si>
  <si>
    <t>Probability of accepting AQL</t>
  </si>
  <si>
    <t>Operating Characteristic Curves For Multiple Sample Plans With Qualitative Tests</t>
  </si>
  <si>
    <t xml:space="preserve">Three value are required to define a multiple sample plan.  </t>
  </si>
  <si>
    <t>1.  The number of samples to be taken and tested.</t>
  </si>
  <si>
    <t>2.  The maximum number of positive tests allowed for the lot to be acceptable.</t>
  </si>
  <si>
    <t>3.  The number of kernels in each sample.</t>
  </si>
  <si>
    <t>The plot gives the probability of accepting lots with the lot concentrations give on the x-axis.  The probability curve</t>
  </si>
  <si>
    <t>reflects the multiple sample plan defined by the values entered in the following yellow boxes.  The AQL stands for</t>
  </si>
  <si>
    <t xml:space="preserve">acceptable quality level and usually is a lot concentration that should be acceptable most of the time.  For this </t>
  </si>
  <si>
    <t>worksheet, entering a lot concentration for AQL is a way to get the specific probability for the selecte lot concentration.</t>
  </si>
  <si>
    <t>Sampling for Biotech Grains</t>
  </si>
  <si>
    <t>The following two spreadsheets, one labeled "single" and the other labeled</t>
  </si>
  <si>
    <t>multiple, provide information for designing sampling plans for biotech grain.</t>
  </si>
  <si>
    <t>The sampling plans considered in these two spreadsheets are for use with</t>
  </si>
  <si>
    <t>qualitative tests.  Qualitative tests are designed to detect the presence of</t>
  </si>
  <si>
    <t>biotech grain in grain samples.  A positive result from a qualitative test</t>
  </si>
  <si>
    <t>simply means that biotech grain was detected.  A positive result does not give</t>
  </si>
  <si>
    <t>any indication of the quantity of biotech grain in the sample or lot, only that</t>
  </si>
  <si>
    <t>biotech grain was detected.</t>
  </si>
  <si>
    <t>Probability theory is used to design sample plans that help buyers and sellers</t>
  </si>
  <si>
    <t>to manage marketing risks.  Sampling plans can be chosen that limit the risk of</t>
  </si>
  <si>
    <t>accepting lots with unacceptably high concentrations of biotech grain and that</t>
  </si>
  <si>
    <t>limit the risk of rejecting lots with acceptable concentrations of biotech</t>
  </si>
  <si>
    <t>grain.</t>
  </si>
  <si>
    <t>These spreadsheets are intended for information only.  No particular plan is</t>
  </si>
  <si>
    <t>The "single" spreadsheet provides information for choosing a single sample plan.</t>
  </si>
  <si>
    <t>This type of plan is most suitable for limiting a maximum amount of biotech</t>
  </si>
  <si>
    <t>grain in a lot and can help buyers manage their risks.</t>
  </si>
  <si>
    <t>The "multiple" spreadsheet provides information for choosing a multiple sample</t>
  </si>
  <si>
    <t>plan.  A multiple sample plan specifies that more than one sample will be</t>
  </si>
  <si>
    <t>selected and tested.  A certain number of the tests can be positive.  This type</t>
  </si>
  <si>
    <t>of sampling plan gives both the buyer and seller a means of controlling</t>
  </si>
  <si>
    <t>marketing risks.</t>
  </si>
  <si>
    <t>recommended.  Sampling plans should be chosen that best meet the needs of both</t>
  </si>
  <si>
    <t>the buyer and seller.  Any sample sizes given in the spreadsheets are examples only.</t>
  </si>
  <si>
    <t>Also, probabilities given in the spreadsheets reflect only sampling variability. No</t>
  </si>
  <si>
    <t>allowances are made for errors in anaylytical method.  If errors in analytical method</t>
  </si>
  <si>
    <t>are small, the given probabilities should be reasonable approximations for the</t>
  </si>
  <si>
    <t>GIPSA is grateful to Kirk M. Redmund, Doris A. Dixon, Deanne L. Wright, and</t>
  </si>
  <si>
    <t>Larry R. Holden for sharing their paper "Statistical Considerations in Seed Purity</t>
  </si>
  <si>
    <t>"Effects of Sample Sizes and Accept/Reject Limits on the Buyer's and Seller's</t>
  </si>
  <si>
    <t>in Grains".</t>
  </si>
  <si>
    <t>Risks Associated with Sampling Plans Used to Detect Genetically Modified Seed</t>
  </si>
  <si>
    <r>
      <t xml:space="preserve">Testing for BioTech Traits" which is currently in review for publication in </t>
    </r>
    <r>
      <rPr>
        <i/>
        <sz val="10"/>
        <rFont val="Arial"/>
        <family val="2"/>
      </rPr>
      <t>Seed</t>
    </r>
    <r>
      <rPr>
        <sz val="10"/>
        <rFont val="Arial"/>
        <family val="0"/>
      </rPr>
      <t xml:space="preserve"> </t>
    </r>
  </si>
  <si>
    <r>
      <t>Science. Research</t>
    </r>
    <r>
      <rPr>
        <sz val="10"/>
        <rFont val="Arial"/>
        <family val="0"/>
      </rPr>
      <t>.  Also, we thank Thomas Whitaker for sharing his draft paper</t>
    </r>
  </si>
  <si>
    <t>the sampling plan.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</si>
</sst>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4"/>
      <color indexed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3" borderId="0" xfId="0" applyFont="1" applyFill="1" applyAlignment="1">
      <alignment vertical="justify"/>
    </xf>
    <xf numFmtId="0" fontId="5" fillId="0" borderId="0" xfId="0" applyFont="1" applyAlignment="1">
      <alignment vertical="justify"/>
    </xf>
    <xf numFmtId="0" fontId="6" fillId="0" borderId="0" xfId="0" applyFont="1" applyAlignment="1">
      <alignment vertical="justify"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multiple!$T$20:$T$49</c:f>
              <c:numCache/>
            </c:numRef>
          </c:xVal>
          <c:yVal>
            <c:numRef>
              <c:f>multiple!$V$20:$V$49</c:f>
              <c:numCache/>
            </c:numRef>
          </c:yVal>
          <c:smooth val="1"/>
        </c:ser>
        <c:axId val="15587728"/>
        <c:axId val="6071825"/>
      </c:scatterChart>
      <c:valAx>
        <c:axId val="1558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Lot Concentration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valAx>
        <c:axId val="60718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0.50525</cdr:y>
    </cdr:from>
    <cdr:to>
      <cdr:x>0.521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485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12</xdr:row>
      <xdr:rowOff>257175</xdr:rowOff>
    </xdr:from>
    <xdr:to>
      <xdr:col>11</xdr:col>
      <xdr:colOff>257175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219450" y="2266950"/>
        <a:ext cx="3790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2" ht="18">
      <c r="B2" s="1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53</v>
      </c>
    </row>
    <row r="7" ht="12.75">
      <c r="B7" t="s">
        <v>62</v>
      </c>
    </row>
    <row r="8" ht="12.75">
      <c r="B8" t="s">
        <v>63</v>
      </c>
    </row>
    <row r="9" ht="12.75">
      <c r="B9" t="s">
        <v>64</v>
      </c>
    </row>
    <row r="10" ht="12.75">
      <c r="B10" t="s">
        <v>65</v>
      </c>
    </row>
    <row r="11" ht="12.75">
      <c r="B11" t="s">
        <v>66</v>
      </c>
    </row>
    <row r="12" ht="12.75">
      <c r="B12" t="s">
        <v>74</v>
      </c>
    </row>
    <row r="14" ht="12.75">
      <c r="B14" t="s">
        <v>42</v>
      </c>
    </row>
    <row r="15" ht="12.75">
      <c r="B15" t="s">
        <v>43</v>
      </c>
    </row>
    <row r="16" ht="12.75">
      <c r="B16" t="s">
        <v>44</v>
      </c>
    </row>
    <row r="17" ht="12.75">
      <c r="B17" t="s">
        <v>45</v>
      </c>
    </row>
    <row r="18" ht="12.75">
      <c r="B18" t="s">
        <v>46</v>
      </c>
    </row>
    <row r="19" ht="12.75">
      <c r="B19" t="s">
        <v>47</v>
      </c>
    </row>
    <row r="21" ht="12.75">
      <c r="B21" t="s">
        <v>48</v>
      </c>
    </row>
    <row r="22" ht="12.75">
      <c r="B22" t="s">
        <v>49</v>
      </c>
    </row>
    <row r="23" ht="12.75">
      <c r="B23" t="s">
        <v>50</v>
      </c>
    </row>
    <row r="24" ht="12.75">
      <c r="B24" t="s">
        <v>51</v>
      </c>
    </row>
    <row r="25" ht="12.75">
      <c r="B25" t="s">
        <v>52</v>
      </c>
    </row>
    <row r="27" ht="12.75">
      <c r="B27" t="s">
        <v>54</v>
      </c>
    </row>
    <row r="28" ht="12.75">
      <c r="B28" t="s">
        <v>55</v>
      </c>
    </row>
    <row r="29" ht="12.75">
      <c r="B29" t="s">
        <v>56</v>
      </c>
    </row>
    <row r="31" ht="12.75">
      <c r="B31" t="s">
        <v>57</v>
      </c>
    </row>
    <row r="32" ht="12.75">
      <c r="B32" t="s">
        <v>58</v>
      </c>
    </row>
    <row r="33" ht="12.75">
      <c r="B33" t="s">
        <v>59</v>
      </c>
    </row>
    <row r="34" ht="12.75">
      <c r="B34" t="s">
        <v>60</v>
      </c>
    </row>
    <row r="35" ht="12.75">
      <c r="B35" t="s">
        <v>61</v>
      </c>
    </row>
    <row r="37" ht="12.75">
      <c r="B37" t="s">
        <v>67</v>
      </c>
    </row>
    <row r="38" ht="12.75">
      <c r="B38" t="s">
        <v>68</v>
      </c>
    </row>
    <row r="39" ht="12.75">
      <c r="B39" t="s">
        <v>72</v>
      </c>
    </row>
    <row r="40" ht="12.75">
      <c r="B40" s="17" t="s">
        <v>73</v>
      </c>
    </row>
    <row r="41" ht="12.75">
      <c r="B41" t="s">
        <v>69</v>
      </c>
    </row>
    <row r="42" ht="12.75">
      <c r="B42" t="s">
        <v>71</v>
      </c>
    </row>
    <row r="43" ht="12.75">
      <c r="B43" t="s">
        <v>70</v>
      </c>
    </row>
  </sheetData>
  <sheetProtection password="CC3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workbookViewId="0" topLeftCell="A1">
      <selection activeCell="E26" sqref="E26"/>
    </sheetView>
  </sheetViews>
  <sheetFormatPr defaultColWidth="9.140625" defaultRowHeight="12.75"/>
  <cols>
    <col min="1" max="1" width="13.57421875" style="0" customWidth="1"/>
    <col min="2" max="2" width="6.28125" style="0" customWidth="1"/>
    <col min="3" max="3" width="4.7109375" style="0" customWidth="1"/>
    <col min="4" max="4" width="13.7109375" style="0" customWidth="1"/>
    <col min="5" max="5" width="6.8515625" style="0" customWidth="1"/>
    <col min="6" max="6" width="5.140625" style="0" customWidth="1"/>
    <col min="7" max="7" width="14.00390625" style="0" customWidth="1"/>
    <col min="8" max="8" width="7.140625" style="0" customWidth="1"/>
    <col min="11" max="11" width="7.421875" style="0" customWidth="1"/>
    <col min="12" max="12" width="5.28125" style="0" customWidth="1"/>
    <col min="13" max="13" width="9.7109375" style="0" customWidth="1"/>
    <col min="14" max="14" width="7.57421875" style="0" customWidth="1"/>
  </cols>
  <sheetData>
    <row r="1" spans="2:3" ht="18">
      <c r="B1" s="1" t="s">
        <v>0</v>
      </c>
      <c r="C1" s="1"/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5</v>
      </c>
    </row>
    <row r="9" spans="2:4" ht="12.75">
      <c r="B9" t="s">
        <v>6</v>
      </c>
      <c r="D9" t="s">
        <v>7</v>
      </c>
    </row>
    <row r="10" spans="2:4" ht="12.75">
      <c r="B10" t="s">
        <v>8</v>
      </c>
      <c r="D10" t="s">
        <v>9</v>
      </c>
    </row>
    <row r="11" spans="2:4" ht="12.75">
      <c r="B11" t="s">
        <v>11</v>
      </c>
      <c r="D11" t="s">
        <v>10</v>
      </c>
    </row>
    <row r="12" ht="12.75">
      <c r="D12" t="s">
        <v>12</v>
      </c>
    </row>
    <row r="14" ht="12.75">
      <c r="B14" t="s">
        <v>14</v>
      </c>
    </row>
    <row r="16" spans="2:3" ht="18">
      <c r="B16" s="2" t="s">
        <v>13</v>
      </c>
      <c r="C16" s="2"/>
    </row>
    <row r="18" ht="12.75">
      <c r="B18" t="s">
        <v>23</v>
      </c>
    </row>
    <row r="19" ht="12.75">
      <c r="B19" t="s">
        <v>24</v>
      </c>
    </row>
    <row r="21" spans="1:14" ht="36.75" customHeight="1">
      <c r="A21" s="5" t="s">
        <v>16</v>
      </c>
      <c r="B21" s="3">
        <v>0.5</v>
      </c>
      <c r="D21" s="6" t="s">
        <v>15</v>
      </c>
      <c r="E21" s="3">
        <v>95</v>
      </c>
      <c r="G21" s="7" t="s">
        <v>20</v>
      </c>
      <c r="H21" s="4">
        <f>CEILING(LOG(1-(E21/100))/LOG(1-(B21/100)),1)</f>
        <v>598</v>
      </c>
      <c r="J21" s="7" t="s">
        <v>21</v>
      </c>
      <c r="K21" s="9">
        <f>H21/(850/250)</f>
        <v>175.88235294117646</v>
      </c>
      <c r="M21" s="7" t="s">
        <v>22</v>
      </c>
      <c r="N21" s="9">
        <f>H21/(790/125)</f>
        <v>94.62025316455696</v>
      </c>
    </row>
    <row r="22" ht="19.5" customHeight="1">
      <c r="M22" s="8"/>
    </row>
    <row r="23" spans="1:14" ht="36.75" customHeight="1">
      <c r="A23" s="6" t="s">
        <v>17</v>
      </c>
      <c r="B23" s="3">
        <v>2000</v>
      </c>
      <c r="D23" s="6" t="s">
        <v>16</v>
      </c>
      <c r="E23" s="3">
        <v>0.5</v>
      </c>
      <c r="G23" s="7" t="s">
        <v>18</v>
      </c>
      <c r="H23" s="4">
        <f>(1-(1-(E23/100))^B23)*100</f>
        <v>99.9955724702152</v>
      </c>
      <c r="J23" s="7" t="s">
        <v>21</v>
      </c>
      <c r="K23" s="9">
        <f>B23/(850/250)</f>
        <v>588.2352941176471</v>
      </c>
      <c r="M23" s="7" t="s">
        <v>22</v>
      </c>
      <c r="N23" s="9">
        <f>B23/(790/125)</f>
        <v>316.4556962025316</v>
      </c>
    </row>
    <row r="24" ht="19.5" customHeight="1"/>
    <row r="25" spans="1:14" ht="36.75" customHeight="1">
      <c r="A25" s="6" t="s">
        <v>17</v>
      </c>
      <c r="B25" s="3">
        <v>400</v>
      </c>
      <c r="D25" s="6" t="s">
        <v>15</v>
      </c>
      <c r="E25" s="3">
        <v>95</v>
      </c>
      <c r="G25" s="7" t="s">
        <v>19</v>
      </c>
      <c r="H25" s="4">
        <f>(1-(1-(E25/100))^(1/B25))*100</f>
        <v>0.7461355528799563</v>
      </c>
      <c r="J25" s="7" t="s">
        <v>21</v>
      </c>
      <c r="K25" s="9">
        <f>B25/(850/250)</f>
        <v>117.64705882352942</v>
      </c>
      <c r="M25" s="7" t="s">
        <v>22</v>
      </c>
      <c r="N25" s="9">
        <f>B25/(790/125)</f>
        <v>63.291139240506325</v>
      </c>
    </row>
  </sheetData>
  <sheetProtection password="CC3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9"/>
  <sheetViews>
    <sheetView showGridLines="0" showRowColHeaders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17.8515625" style="0" customWidth="1"/>
    <col min="3" max="3" width="6.28125" style="0" customWidth="1"/>
    <col min="4" max="4" width="7.421875" style="0" customWidth="1"/>
  </cols>
  <sheetData>
    <row r="1" ht="18">
      <c r="B1" s="1" t="s">
        <v>30</v>
      </c>
    </row>
    <row r="2" ht="12.75" customHeight="1">
      <c r="B2" s="13"/>
    </row>
    <row r="3" ht="12.75" customHeight="1">
      <c r="B3" s="14" t="s">
        <v>31</v>
      </c>
    </row>
    <row r="4" ht="12.75" customHeight="1">
      <c r="B4" s="14" t="s">
        <v>32</v>
      </c>
    </row>
    <row r="5" ht="12.75" customHeight="1">
      <c r="B5" s="14" t="s">
        <v>33</v>
      </c>
    </row>
    <row r="6" ht="12.75">
      <c r="B6" t="s">
        <v>34</v>
      </c>
    </row>
    <row r="8" ht="12.75">
      <c r="B8" t="s">
        <v>35</v>
      </c>
    </row>
    <row r="9" ht="12.75">
      <c r="B9" t="s">
        <v>36</v>
      </c>
    </row>
    <row r="10" ht="12.75">
      <c r="B10" t="s">
        <v>37</v>
      </c>
    </row>
    <row r="11" ht="12.75">
      <c r="B11" t="s">
        <v>38</v>
      </c>
    </row>
    <row r="13" spans="2:4" ht="30" customHeight="1">
      <c r="B13" s="10" t="s">
        <v>26</v>
      </c>
      <c r="D13" s="3">
        <v>100</v>
      </c>
    </row>
    <row r="15" spans="2:5" ht="15.75">
      <c r="B15" s="11" t="s">
        <v>27</v>
      </c>
      <c r="D15" s="3">
        <v>20</v>
      </c>
      <c r="E15" t="str">
        <f>IF(D15&lt;1,"RE-ENTER"," ")</f>
        <v> </v>
      </c>
    </row>
    <row r="17" spans="2:22" ht="30" customHeight="1">
      <c r="B17" s="10" t="s">
        <v>25</v>
      </c>
      <c r="D17" s="3">
        <v>19</v>
      </c>
      <c r="E17" t="str">
        <f>IF(D17&gt;(D15-1),"RE-ENTER"," ")</f>
        <v> </v>
      </c>
      <c r="S17" s="15"/>
      <c r="T17" s="15">
        <f>IF(BINOMDIST($D$17,$D$15,(1-BINOMDIST(0,$D$13,0.01,TRUE)),TRUE)&lt;0.05,1,IF(BINOMDIST($D$17,$D$15,(1-BINOMDIST(0,$D$13,0.02,TRUE)),TRUE)&lt;0.05,2,IF(BINOMDIST($D$17,$D$15,(1-BINOMDIST(0,$D$13,0.04,TRUE)),TRUE)&lt;0.05,4,IF(BINOMDIST($D$17,$D$15,(1-BINOMDIST(0,$D$13,0.06,TRUE)),TRUE)&lt;0.05,6,10))))</f>
        <v>6</v>
      </c>
      <c r="U17" s="15"/>
      <c r="V17" s="15"/>
    </row>
    <row r="18" spans="19:22" ht="12.75">
      <c r="S18" s="15"/>
      <c r="T18" s="15">
        <v>30</v>
      </c>
      <c r="U18" s="15"/>
      <c r="V18" s="15"/>
    </row>
    <row r="19" spans="19:22" ht="12.75">
      <c r="S19" s="15"/>
      <c r="T19" s="15">
        <v>0</v>
      </c>
      <c r="U19" s="15"/>
      <c r="V19" s="15"/>
    </row>
    <row r="20" spans="19:22" ht="12.75">
      <c r="S20" s="15">
        <v>1</v>
      </c>
      <c r="T20" s="15">
        <f>S20*$T$17/$T$18</f>
        <v>0.2</v>
      </c>
      <c r="U20" s="15">
        <f>BINOMDIST(0,$D$13,T20/100,TRUE)</f>
        <v>0.8185668046884277</v>
      </c>
      <c r="V20" s="16">
        <f>BINOMDIST($D$17,$D$15,(1-U20),TRUE)</f>
        <v>0.9999999999999989</v>
      </c>
    </row>
    <row r="21" spans="2:22" ht="15.75">
      <c r="B21" s="12" t="s">
        <v>28</v>
      </c>
      <c r="D21" s="3">
        <v>2</v>
      </c>
      <c r="S21" s="15">
        <v>2</v>
      </c>
      <c r="T21" s="15">
        <f aca="true" t="shared" si="0" ref="T21:T49">S21*$T$17/$T$18</f>
        <v>0.4</v>
      </c>
      <c r="U21" s="15">
        <f aca="true" t="shared" si="1" ref="U21:U49">BINOMDIST(0,$D$13,T21/100,TRUE)</f>
        <v>0.669782571272646</v>
      </c>
      <c r="V21" s="16">
        <f aca="true" t="shared" si="2" ref="V21:V49">BINOMDIST($D$17,$D$15,(1-U21),TRUE)</f>
        <v>0.9999999997623151</v>
      </c>
    </row>
    <row r="22" spans="19:22" ht="12.75">
      <c r="S22" s="15">
        <v>3</v>
      </c>
      <c r="T22" s="15">
        <f t="shared" si="0"/>
        <v>0.6</v>
      </c>
      <c r="U22" s="15">
        <f t="shared" si="1"/>
        <v>0.5478207015323072</v>
      </c>
      <c r="V22" s="16">
        <f t="shared" si="2"/>
        <v>0.9999998722933504</v>
      </c>
    </row>
    <row r="23" spans="2:22" ht="30" customHeight="1">
      <c r="B23" s="10" t="s">
        <v>29</v>
      </c>
      <c r="D23" s="4">
        <f>BINOMDIST($D$17,$D$15,(1-BINOMDIST(0,$D$13,$D$21/100,TRUE)),TRUE)</f>
        <v>0.941897806678795</v>
      </c>
      <c r="S23" s="15">
        <v>4</v>
      </c>
      <c r="T23" s="15">
        <f t="shared" si="0"/>
        <v>0.8</v>
      </c>
      <c r="U23" s="15">
        <f t="shared" si="1"/>
        <v>0.44788571940307825</v>
      </c>
      <c r="V23" s="16">
        <f t="shared" si="2"/>
        <v>0.9999930724509617</v>
      </c>
    </row>
    <row r="24" spans="19:22" ht="12.75">
      <c r="S24" s="15">
        <v>5</v>
      </c>
      <c r="T24" s="15">
        <f t="shared" si="0"/>
        <v>1</v>
      </c>
      <c r="U24" s="15">
        <f t="shared" si="1"/>
        <v>0.36603234127322914</v>
      </c>
      <c r="V24" s="16">
        <f t="shared" si="2"/>
        <v>0.9998900128202137</v>
      </c>
    </row>
    <row r="25" spans="19:22" ht="12.75">
      <c r="S25" s="15">
        <v>6</v>
      </c>
      <c r="T25" s="15">
        <f t="shared" si="0"/>
        <v>1.2</v>
      </c>
      <c r="U25" s="15">
        <f t="shared" si="1"/>
        <v>0.2990160214964226</v>
      </c>
      <c r="V25" s="16">
        <f t="shared" si="2"/>
        <v>0.9991793426957094</v>
      </c>
    </row>
    <row r="26" spans="19:22" ht="12.75">
      <c r="S26" s="15">
        <v>7</v>
      </c>
      <c r="T26" s="15">
        <f t="shared" si="0"/>
        <v>1.4</v>
      </c>
      <c r="U26" s="15">
        <f t="shared" si="1"/>
        <v>0.24416954511779662</v>
      </c>
      <c r="V26" s="16">
        <f t="shared" si="2"/>
        <v>0.9962975624526291</v>
      </c>
    </row>
    <row r="27" spans="19:22" ht="12.75">
      <c r="S27" s="15">
        <v>8</v>
      </c>
      <c r="T27" s="15">
        <f t="shared" si="0"/>
        <v>1.6</v>
      </c>
      <c r="U27" s="15">
        <f t="shared" si="1"/>
        <v>0.19930116765728273</v>
      </c>
      <c r="V27" s="16">
        <f t="shared" si="2"/>
        <v>0.988267679901355</v>
      </c>
    </row>
    <row r="28" spans="19:22" ht="12.75">
      <c r="S28" s="15">
        <v>9</v>
      </c>
      <c r="T28" s="15">
        <f t="shared" si="0"/>
        <v>1.8</v>
      </c>
      <c r="U28" s="15">
        <f t="shared" si="1"/>
        <v>0.1626105724495747</v>
      </c>
      <c r="V28" s="16">
        <f t="shared" si="2"/>
        <v>0.9712558501549173</v>
      </c>
    </row>
    <row r="29" spans="19:22" ht="12.75">
      <c r="S29" s="15">
        <v>10</v>
      </c>
      <c r="T29" s="15">
        <f t="shared" si="0"/>
        <v>2</v>
      </c>
      <c r="U29" s="15">
        <f t="shared" si="1"/>
        <v>0.13261955589475297</v>
      </c>
      <c r="V29" s="16">
        <f t="shared" si="2"/>
        <v>0.941897806678795</v>
      </c>
    </row>
    <row r="30" spans="19:22" ht="12.75">
      <c r="S30" s="15">
        <v>11</v>
      </c>
      <c r="T30" s="15">
        <f t="shared" si="0"/>
        <v>2.2</v>
      </c>
      <c r="U30" s="15">
        <f t="shared" si="1"/>
        <v>0.1081148820276041</v>
      </c>
      <c r="V30" s="16">
        <f t="shared" si="2"/>
        <v>0.898567215764118</v>
      </c>
    </row>
    <row r="31" spans="19:22" ht="12.75">
      <c r="S31" s="15">
        <v>12</v>
      </c>
      <c r="T31" s="15">
        <f t="shared" si="0"/>
        <v>2.4</v>
      </c>
      <c r="U31" s="15">
        <f t="shared" si="1"/>
        <v>0.0881011884008567</v>
      </c>
      <c r="V31" s="16">
        <f t="shared" si="2"/>
        <v>0.8418995905806802</v>
      </c>
    </row>
    <row r="32" spans="19:22" ht="12.75">
      <c r="S32" s="15">
        <v>13</v>
      </c>
      <c r="T32" s="15">
        <f t="shared" si="0"/>
        <v>2.6</v>
      </c>
      <c r="U32" s="15">
        <f t="shared" si="1"/>
        <v>0.07176219067043299</v>
      </c>
      <c r="V32" s="16">
        <f t="shared" si="2"/>
        <v>0.7744799881047617</v>
      </c>
    </row>
    <row r="33" spans="19:22" ht="12.75">
      <c r="S33" s="15">
        <v>14</v>
      </c>
      <c r="T33" s="15">
        <f t="shared" si="0"/>
        <v>2.8</v>
      </c>
      <c r="U33" s="15">
        <f t="shared" si="1"/>
        <v>0.05842873618714129</v>
      </c>
      <c r="V33" s="16">
        <f t="shared" si="2"/>
        <v>0.7000396078911237</v>
      </c>
    </row>
    <row r="34" spans="19:22" ht="12.75">
      <c r="S34" s="15">
        <v>15</v>
      </c>
      <c r="T34" s="15">
        <f t="shared" si="0"/>
        <v>3</v>
      </c>
      <c r="U34" s="15">
        <f t="shared" si="1"/>
        <v>0.04755250792540562</v>
      </c>
      <c r="V34" s="16">
        <f t="shared" si="2"/>
        <v>0.6225835271063559</v>
      </c>
    </row>
    <row r="35" spans="19:22" ht="12.75">
      <c r="S35" s="15">
        <v>16</v>
      </c>
      <c r="T35" s="15">
        <f t="shared" si="0"/>
        <v>3.2</v>
      </c>
      <c r="U35" s="15">
        <f t="shared" si="1"/>
        <v>0.03868438802457064</v>
      </c>
      <c r="V35" s="16">
        <f t="shared" si="2"/>
        <v>0.5457238796456695</v>
      </c>
    </row>
    <row r="36" spans="19:22" ht="12.75">
      <c r="S36" s="15">
        <v>17</v>
      </c>
      <c r="T36" s="15">
        <f t="shared" si="0"/>
        <v>3.4</v>
      </c>
      <c r="U36" s="15">
        <f t="shared" si="1"/>
        <v>0.03145666240916743</v>
      </c>
      <c r="V36" s="16">
        <f t="shared" si="2"/>
        <v>0.4723072092024537</v>
      </c>
    </row>
    <row r="37" spans="19:22" ht="12.75">
      <c r="S37" s="15">
        <v>18</v>
      </c>
      <c r="T37" s="15">
        <f t="shared" si="0"/>
        <v>3.6</v>
      </c>
      <c r="U37" s="15">
        <f t="shared" si="1"/>
        <v>0.02556839048359174</v>
      </c>
      <c r="V37" s="16">
        <f t="shared" si="2"/>
        <v>0.4043004510090758</v>
      </c>
    </row>
    <row r="38" spans="19:22" ht="12.75">
      <c r="S38" s="15">
        <v>19</v>
      </c>
      <c r="T38" s="15">
        <f t="shared" si="0"/>
        <v>3.8</v>
      </c>
      <c r="U38" s="15">
        <f t="shared" si="1"/>
        <v>0.020773381827587725</v>
      </c>
      <c r="V38" s="16">
        <f t="shared" si="2"/>
        <v>0.34285046262987806</v>
      </c>
    </row>
    <row r="39" spans="19:22" ht="12.75">
      <c r="S39" s="15">
        <v>20</v>
      </c>
      <c r="T39" s="15">
        <f t="shared" si="0"/>
        <v>4</v>
      </c>
      <c r="U39" s="15">
        <f t="shared" si="1"/>
        <v>0.016870319358849587</v>
      </c>
      <c r="V39" s="16">
        <f t="shared" si="2"/>
        <v>0.2884324203078182</v>
      </c>
    </row>
    <row r="40" spans="19:22" ht="12.75">
      <c r="S40" s="15">
        <v>21</v>
      </c>
      <c r="T40" s="15">
        <f t="shared" si="0"/>
        <v>4.2</v>
      </c>
      <c r="U40" s="15">
        <f t="shared" si="1"/>
        <v>0.013694649072030902</v>
      </c>
      <c r="V40" s="16">
        <f t="shared" si="2"/>
        <v>0.2410244500873177</v>
      </c>
    </row>
    <row r="41" spans="19:22" ht="12.75">
      <c r="S41" s="15">
        <v>22</v>
      </c>
      <c r="T41" s="15">
        <f t="shared" si="0"/>
        <v>4.4</v>
      </c>
      <c r="U41" s="15">
        <f t="shared" si="1"/>
        <v>0.011111923110298799</v>
      </c>
      <c r="V41" s="16">
        <f t="shared" si="2"/>
        <v>0.20027106055689925</v>
      </c>
    </row>
    <row r="42" spans="19:22" ht="12.75">
      <c r="S42" s="15">
        <v>23</v>
      </c>
      <c r="T42" s="15">
        <f t="shared" si="0"/>
        <v>4.6</v>
      </c>
      <c r="U42" s="15">
        <f t="shared" si="1"/>
        <v>0.009012337983617726</v>
      </c>
      <c r="V42" s="16">
        <f t="shared" si="2"/>
        <v>0.16561795607469565</v>
      </c>
    </row>
    <row r="43" spans="19:22" ht="12.75">
      <c r="S43" s="15">
        <v>24</v>
      </c>
      <c r="T43" s="15">
        <f t="shared" si="0"/>
        <v>4.8</v>
      </c>
      <c r="U43" s="15">
        <f t="shared" si="1"/>
        <v>0.007306255214229312</v>
      </c>
      <c r="V43" s="16">
        <f t="shared" si="2"/>
        <v>0.1364137760774655</v>
      </c>
    </row>
    <row r="44" spans="19:22" ht="12.75">
      <c r="S44" s="15">
        <v>25</v>
      </c>
      <c r="T44" s="15">
        <f t="shared" si="0"/>
        <v>5</v>
      </c>
      <c r="U44" s="15">
        <f t="shared" si="1"/>
        <v>0.005920529220334001</v>
      </c>
      <c r="V44" s="16">
        <f t="shared" si="2"/>
        <v>0.11198132053479887</v>
      </c>
    </row>
    <row r="45" spans="19:22" ht="12.75">
      <c r="S45" s="15">
        <v>26</v>
      </c>
      <c r="T45" s="15">
        <f t="shared" si="0"/>
        <v>5.2</v>
      </c>
      <c r="U45" s="15">
        <f t="shared" si="1"/>
        <v>0.004795498216480694</v>
      </c>
      <c r="V45" s="16">
        <f t="shared" si="2"/>
        <v>0.09166376877907707</v>
      </c>
    </row>
    <row r="46" spans="19:22" ht="12.75">
      <c r="S46" s="15">
        <v>27</v>
      </c>
      <c r="T46" s="15">
        <f t="shared" si="0"/>
        <v>5.4</v>
      </c>
      <c r="U46" s="15">
        <f t="shared" si="1"/>
        <v>0.0038825194510458444</v>
      </c>
      <c r="V46" s="16">
        <f t="shared" si="2"/>
        <v>0.07485196820388923</v>
      </c>
    </row>
    <row r="47" spans="19:22" ht="12.75">
      <c r="S47" s="15">
        <v>28</v>
      </c>
      <c r="T47" s="15">
        <f t="shared" si="0"/>
        <v>5.6</v>
      </c>
      <c r="U47" s="15">
        <f t="shared" si="1"/>
        <v>0.0031419511595136788</v>
      </c>
      <c r="V47" s="16">
        <f t="shared" si="2"/>
        <v>0.06099826214890068</v>
      </c>
    </row>
    <row r="48" spans="19:22" ht="12.75">
      <c r="S48" s="15">
        <v>29</v>
      </c>
      <c r="T48" s="15">
        <f t="shared" si="0"/>
        <v>5.8</v>
      </c>
      <c r="U48" s="15">
        <f t="shared" si="1"/>
        <v>0.002541500967040709</v>
      </c>
      <c r="V48" s="16">
        <f t="shared" si="2"/>
        <v>0.049621280062310376</v>
      </c>
    </row>
    <row r="49" spans="19:22" ht="12.75">
      <c r="S49" s="15">
        <v>30</v>
      </c>
      <c r="T49" s="15">
        <f t="shared" si="0"/>
        <v>6</v>
      </c>
      <c r="U49" s="15">
        <f t="shared" si="1"/>
        <v>0.002054874770523587</v>
      </c>
      <c r="V49" s="16">
        <f t="shared" si="2"/>
        <v>0.04030502410205303</v>
      </c>
    </row>
  </sheetData>
  <sheetProtection password="CC3D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FGIS 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Freese</dc:creator>
  <cp:keywords/>
  <dc:description/>
  <cp:lastModifiedBy>Larry Freese</cp:lastModifiedBy>
  <cp:lastPrinted>2000-10-30T15:02:16Z</cp:lastPrinted>
  <dcterms:created xsi:type="dcterms:W3CDTF">2000-10-24T15:17:52Z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