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80" windowWidth="13515" windowHeight="7155" activeTab="0"/>
  </bookViews>
  <sheets>
    <sheet name="A-1" sheetId="1" r:id="rId1"/>
    <sheet name="A-2" sheetId="2" r:id="rId2"/>
    <sheet name="A-3" sheetId="3" r:id="rId3"/>
    <sheet name="A-4" sheetId="4" r:id="rId4"/>
    <sheet name="A-5" sheetId="5" r:id="rId5"/>
    <sheet name="A-6" sheetId="6" r:id="rId6"/>
    <sheet name="A-7" sheetId="7" r:id="rId7"/>
    <sheet name="A-8" sheetId="8" r:id="rId8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<sst xmlns="http://schemas.openxmlformats.org/spreadsheetml/2006/main" count="2099" uniqueCount="987">
  <si>
    <t>Year</t>
  </si>
  <si>
    <t>Residential</t>
  </si>
  <si>
    <t>Commercial</t>
  </si>
  <si>
    <t>Industrial</t>
  </si>
  <si>
    <t>Transportation</t>
  </si>
  <si>
    <t>Total</t>
  </si>
  <si>
    <t>(Million Metric Tons of Carbon Dioxide)</t>
  </si>
  <si>
    <t>ESA Summary Comparison</t>
  </si>
  <si>
    <t xml:space="preserve">         Published EIA Emissions by End-Use Sector</t>
  </si>
  <si>
    <t>ESA Compared to EIA (% difference)</t>
  </si>
  <si>
    <t>Source: ESA</t>
  </si>
  <si>
    <t>Appendix Table A-1. Total Energy-Related Carbon Dioxide Emissions by End-Use Sector</t>
  </si>
  <si>
    <t>Translating EIA Emission Sectors to Industries, Government and Households</t>
  </si>
  <si>
    <r>
      <t>(Million metric tons of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)</t>
    </r>
  </si>
  <si>
    <t>EIA Sector</t>
  </si>
  <si>
    <t>Non-Energy</t>
  </si>
  <si>
    <t>Trans</t>
  </si>
  <si>
    <t>Com.</t>
  </si>
  <si>
    <t>Offices</t>
  </si>
  <si>
    <t>Emissions*</t>
  </si>
  <si>
    <t>INDUSTRY TITLE</t>
  </si>
  <si>
    <t>Less</t>
  </si>
  <si>
    <t>&amp;</t>
  </si>
  <si>
    <t>NAICS Code</t>
  </si>
  <si>
    <t>LDV's</t>
  </si>
  <si>
    <t>LDVs</t>
  </si>
  <si>
    <t>Off. &amp; Com.</t>
  </si>
  <si>
    <t>Com. Sp.</t>
  </si>
  <si>
    <t>Agriculture, forestry, fisheries, and hunting</t>
  </si>
  <si>
    <t>Mining</t>
  </si>
  <si>
    <t>Utilities  (Emissions passed on to end users)</t>
  </si>
  <si>
    <t xml:space="preserve">Construction                                 </t>
  </si>
  <si>
    <t>Manufacturing</t>
  </si>
  <si>
    <t xml:space="preserve">  Food and beverages</t>
  </si>
  <si>
    <t>311, 312</t>
  </si>
  <si>
    <t xml:space="preserve">    Food</t>
  </si>
  <si>
    <t xml:space="preserve">      Wet Corn Milling</t>
  </si>
  <si>
    <t xml:space="preserve">   311221</t>
  </si>
  <si>
    <t xml:space="preserve">      Sugar Manufacturing</t>
  </si>
  <si>
    <t>n.a.</t>
  </si>
  <si>
    <t xml:space="preserve">  Beverage and Tobacco Products</t>
  </si>
  <si>
    <t>312</t>
  </si>
  <si>
    <t xml:space="preserve">    Beverages</t>
  </si>
  <si>
    <t xml:space="preserve">    Tobacco </t>
  </si>
  <si>
    <t xml:space="preserve"> 3122</t>
  </si>
  <si>
    <t xml:space="preserve">  Textiles</t>
  </si>
  <si>
    <t>313, -4, -5, -6</t>
  </si>
  <si>
    <t xml:space="preserve">   Textiles and textile mill products</t>
  </si>
  <si>
    <t xml:space="preserve">     Textile mills</t>
  </si>
  <si>
    <t xml:space="preserve">     Textile mill products</t>
  </si>
  <si>
    <t xml:space="preserve">   Apparel and leather products</t>
  </si>
  <si>
    <t xml:space="preserve">    Apparel</t>
  </si>
  <si>
    <t xml:space="preserve">    Leather and allied products</t>
  </si>
  <si>
    <t xml:space="preserve">  Forest Products</t>
  </si>
  <si>
    <t>321, 322</t>
  </si>
  <si>
    <t xml:space="preserve">    Wood products</t>
  </si>
  <si>
    <t xml:space="preserve">      Sawmills</t>
  </si>
  <si>
    <t xml:space="preserve">   321113</t>
  </si>
  <si>
    <t xml:space="preserve">      Veneer, Plywood, and Engineered Woods</t>
  </si>
  <si>
    <t xml:space="preserve"> 3212</t>
  </si>
  <si>
    <t xml:space="preserve">      Other Wood Products</t>
  </si>
  <si>
    <t xml:space="preserve"> 3219</t>
  </si>
  <si>
    <t xml:space="preserve">  Paper</t>
  </si>
  <si>
    <t>322</t>
  </si>
  <si>
    <t xml:space="preserve">    Pulp Mills</t>
  </si>
  <si>
    <t xml:space="preserve">   322110</t>
  </si>
  <si>
    <t xml:space="preserve">    Paper Mills, except Newsprint</t>
  </si>
  <si>
    <t xml:space="preserve">   322121</t>
  </si>
  <si>
    <t xml:space="preserve">    Newsprint Mills</t>
  </si>
  <si>
    <t xml:space="preserve">   322122</t>
  </si>
  <si>
    <t xml:space="preserve">    Paperboard Mills</t>
  </si>
  <si>
    <t xml:space="preserve">   322130</t>
  </si>
  <si>
    <t xml:space="preserve">  Printing and Related Support</t>
  </si>
  <si>
    <t>323</t>
  </si>
  <si>
    <t xml:space="preserve">  Petroleum and Coal Products</t>
  </si>
  <si>
    <t>324</t>
  </si>
  <si>
    <t xml:space="preserve">      Petroleum Refineries</t>
  </si>
  <si>
    <t xml:space="preserve">   324110</t>
  </si>
  <si>
    <t xml:space="preserve">     Other Petroleum and Coal Products</t>
  </si>
  <si>
    <t xml:space="preserve">   324199</t>
  </si>
  <si>
    <t xml:space="preserve">  Chemicals</t>
  </si>
  <si>
    <t>325</t>
  </si>
  <si>
    <t xml:space="preserve">      Petrochemicals</t>
  </si>
  <si>
    <t xml:space="preserve">   325110</t>
  </si>
  <si>
    <t xml:space="preserve">      Industrial Gases</t>
  </si>
  <si>
    <t xml:space="preserve">   325120</t>
  </si>
  <si>
    <t xml:space="preserve">      Alkalies and Chlorine</t>
  </si>
  <si>
    <t xml:space="preserve">   325181</t>
  </si>
  <si>
    <t xml:space="preserve">      Carbon Black </t>
  </si>
  <si>
    <t xml:space="preserve">   325182</t>
  </si>
  <si>
    <t xml:space="preserve">      Other Basic Inorganic Chemicals</t>
  </si>
  <si>
    <t xml:space="preserve">   325188</t>
  </si>
  <si>
    <t xml:space="preserve">      Cyclic Crudes and Intermediates</t>
  </si>
  <si>
    <t xml:space="preserve">   325192</t>
  </si>
  <si>
    <t xml:space="preserve">      Ethyl Alcohol </t>
  </si>
  <si>
    <t xml:space="preserve">   325193</t>
  </si>
  <si>
    <t xml:space="preserve">      Other Basic Organic Chemicals</t>
  </si>
  <si>
    <t xml:space="preserve">   325199</t>
  </si>
  <si>
    <t xml:space="preserve">      Plastics Materials and Resins</t>
  </si>
  <si>
    <t xml:space="preserve">   325211</t>
  </si>
  <si>
    <t xml:space="preserve">      Synthetic Rubber</t>
  </si>
  <si>
    <t xml:space="preserve">   325212</t>
  </si>
  <si>
    <t xml:space="preserve">      Noncellulosic Organic Fibers</t>
  </si>
  <si>
    <t xml:space="preserve">   325222</t>
  </si>
  <si>
    <t xml:space="preserve">      Nitrogenous Fertilizers</t>
  </si>
  <si>
    <t xml:space="preserve">   325311</t>
  </si>
  <si>
    <t xml:space="preserve">      Phosphatic Fertilizers</t>
  </si>
  <si>
    <t xml:space="preserve">   325312</t>
  </si>
  <si>
    <t xml:space="preserve">     Pharmaceuticals and Medicines</t>
  </si>
  <si>
    <t xml:space="preserve"> 3254</t>
  </si>
  <si>
    <t xml:space="preserve">      Pharmaceutical Preparation</t>
  </si>
  <si>
    <t xml:space="preserve">   325412</t>
  </si>
  <si>
    <t xml:space="preserve">      Photographic Film, Paper, Plate, and Chemicals</t>
  </si>
  <si>
    <t xml:space="preserve">   325992</t>
  </si>
  <si>
    <t xml:space="preserve">  Plastics and Rubber Products</t>
  </si>
  <si>
    <t>326</t>
  </si>
  <si>
    <t xml:space="preserve">  Nonmetallic Mineral Products</t>
  </si>
  <si>
    <t>327</t>
  </si>
  <si>
    <t xml:space="preserve">      Flat Glass</t>
  </si>
  <si>
    <t xml:space="preserve">   327211</t>
  </si>
  <si>
    <t xml:space="preserve">      Glass Containers</t>
  </si>
  <si>
    <t xml:space="preserve">   327213</t>
  </si>
  <si>
    <t xml:space="preserve">      Cements</t>
  </si>
  <si>
    <t xml:space="preserve">   327310</t>
  </si>
  <si>
    <t xml:space="preserve">      Lime</t>
  </si>
  <si>
    <t xml:space="preserve">   327410</t>
  </si>
  <si>
    <t xml:space="preserve">      Mineral Wool</t>
  </si>
  <si>
    <t xml:space="preserve">   327993</t>
  </si>
  <si>
    <t xml:space="preserve">  Primary Metals</t>
  </si>
  <si>
    <t>331</t>
  </si>
  <si>
    <t xml:space="preserve">      Iron and Steel Mills</t>
  </si>
  <si>
    <t xml:space="preserve">   331111</t>
  </si>
  <si>
    <t xml:space="preserve">      Electrometallurgical Ferroalloy Products</t>
  </si>
  <si>
    <t xml:space="preserve">   331112</t>
  </si>
  <si>
    <t xml:space="preserve">      Steel Products from Purchased Steel</t>
  </si>
  <si>
    <t xml:space="preserve"> 3312</t>
  </si>
  <si>
    <t xml:space="preserve">     Alumina and Aluminum</t>
  </si>
  <si>
    <t xml:space="preserve"> 3313</t>
  </si>
  <si>
    <t xml:space="preserve">     Nonferrous Metals, except Aluminum</t>
  </si>
  <si>
    <t xml:space="preserve"> 3314</t>
  </si>
  <si>
    <t xml:space="preserve">     Foundries</t>
  </si>
  <si>
    <t xml:space="preserve"> 3315</t>
  </si>
  <si>
    <t xml:space="preserve">      Iron Foundries</t>
  </si>
  <si>
    <t xml:space="preserve">   331511</t>
  </si>
  <si>
    <t xml:space="preserve">      Aluminum Die-Casting Foundries</t>
  </si>
  <si>
    <t xml:space="preserve">   331521</t>
  </si>
  <si>
    <t xml:space="preserve">      Aluminum Foundries, except Die-Casting</t>
  </si>
  <si>
    <t xml:space="preserve">   331524</t>
  </si>
  <si>
    <t xml:space="preserve">  Fabricated Metal Products</t>
  </si>
  <si>
    <t>332</t>
  </si>
  <si>
    <t xml:space="preserve">  Machinery</t>
  </si>
  <si>
    <t>333</t>
  </si>
  <si>
    <t xml:space="preserve">  Computer and Electronic Products</t>
  </si>
  <si>
    <t>334</t>
  </si>
  <si>
    <t xml:space="preserve">      Semiconductors and Related Devices</t>
  </si>
  <si>
    <t xml:space="preserve">   334413</t>
  </si>
  <si>
    <t xml:space="preserve">  Electrical Equip., Appliances, and Components</t>
  </si>
  <si>
    <t>335</t>
  </si>
  <si>
    <t xml:space="preserve">  Transportation Equipment</t>
  </si>
  <si>
    <t>336</t>
  </si>
  <si>
    <t xml:space="preserve">      Light Trucks and Utility Vehicles</t>
  </si>
  <si>
    <t xml:space="preserve">   336112</t>
  </si>
  <si>
    <t xml:space="preserve">  Furniture and Related Products</t>
  </si>
  <si>
    <t>337</t>
  </si>
  <si>
    <t xml:space="preserve">  Miscellaneous Mfg.</t>
  </si>
  <si>
    <t>339</t>
  </si>
  <si>
    <t>Wholesale trade</t>
  </si>
  <si>
    <t>Retail trade</t>
  </si>
  <si>
    <t>44-45</t>
  </si>
  <si>
    <t>Transportation and warehousing</t>
  </si>
  <si>
    <t>48-49</t>
  </si>
  <si>
    <t>   Air transportation</t>
  </si>
  <si>
    <t>   Railroad transportation</t>
  </si>
  <si>
    <t>   Water transportation</t>
  </si>
  <si>
    <t>   Truck transportation</t>
  </si>
  <si>
    <t>   Transit and ground passenger transportation</t>
  </si>
  <si>
    <t>   Pipeline transportation</t>
  </si>
  <si>
    <t xml:space="preserve">   Other transportation and support activites </t>
  </si>
  <si>
    <t>   Warehousing and storage</t>
  </si>
  <si>
    <t>Information</t>
  </si>
  <si>
    <t>   Publishing industries (including software)</t>
  </si>
  <si>
    <t>   Motion picture and sound recording industries</t>
  </si>
  <si>
    <t>   Broadcasting and telecommunications</t>
  </si>
  <si>
    <t>   Information and data processing services</t>
  </si>
  <si>
    <t>Finance and insurance</t>
  </si>
  <si>
    <t>   Federal Reserve banks</t>
  </si>
  <si>
    <t>   Credit intermediation and related activities</t>
  </si>
  <si>
    <t>   Securities, commodity contracts, and investments</t>
  </si>
  <si>
    <t>   Insurance carriers and related activities</t>
  </si>
  <si>
    <t>   Funds, trusts, and other financial vehicles</t>
  </si>
  <si>
    <t>Real estate and rental and leasing</t>
  </si>
  <si>
    <t>   Real estate</t>
  </si>
  <si>
    <t>   Rental and leasing services and lessors of intangible assets</t>
  </si>
  <si>
    <t>Professional, scientific, and technical services</t>
  </si>
  <si>
    <t>   Legal services</t>
  </si>
  <si>
    <t>   Computer systems design and related services</t>
  </si>
  <si>
    <t>   Miscellaneous professional, scientific, and technical services</t>
  </si>
  <si>
    <t>541 ex. 5411,5415</t>
  </si>
  <si>
    <t>Management of companies and enterprises</t>
  </si>
  <si>
    <t>Administrative and waste management services\</t>
  </si>
  <si>
    <t>   Administrative and support services</t>
  </si>
  <si>
    <t>   Waste management and remediation services</t>
  </si>
  <si>
    <t xml:space="preserve">Educational services                         </t>
  </si>
  <si>
    <t>Health care and social assistance</t>
  </si>
  <si>
    <t>   Ambulatory health care services</t>
  </si>
  <si>
    <t>   Hospitals</t>
  </si>
  <si>
    <t>   Nursing and residential care facilities</t>
  </si>
  <si>
    <t xml:space="preserve">   Social assistance                    </t>
  </si>
  <si>
    <t>Arts, entertainment, and recreation</t>
  </si>
  <si>
    <t>   Performing arts, spectator sports, museums, and related activities</t>
  </si>
  <si>
    <t>   Amusements, gambling, and recreation industries</t>
  </si>
  <si>
    <t>Accommodation and food services</t>
  </si>
  <si>
    <t>   Accommodation</t>
  </si>
  <si>
    <t>   Food services and drinking places</t>
  </si>
  <si>
    <t>Other services, except government</t>
  </si>
  <si>
    <t>Government</t>
  </si>
  <si>
    <t>Households</t>
  </si>
  <si>
    <t>Totals</t>
  </si>
  <si>
    <t>Note:  Non-energy emissions are non-energy related process emissions from EPA.</t>
  </si>
  <si>
    <t>Manufacturing Industries from MECS Surveys</t>
  </si>
  <si>
    <t>(X indicates Survey Data while n.a. indicates not available)</t>
  </si>
  <si>
    <t xml:space="preserve"> No.      NAICS                                      Industry</t>
  </si>
  <si>
    <t>Survey Year</t>
  </si>
  <si>
    <t>311</t>
  </si>
  <si>
    <t>Food</t>
  </si>
  <si>
    <t>x</t>
  </si>
  <si>
    <t>Flour Milling</t>
  </si>
  <si>
    <t xml:space="preserve">  31131</t>
  </si>
  <si>
    <t>Sugar Manufacturing</t>
  </si>
  <si>
    <t>Beverage and Tobacco Products</t>
  </si>
  <si>
    <t xml:space="preserve"> 3121</t>
  </si>
  <si>
    <t xml:space="preserve">  Beverages</t>
  </si>
  <si>
    <t xml:space="preserve">  Tobacco </t>
  </si>
  <si>
    <t>313</t>
  </si>
  <si>
    <t>Textile Mills</t>
  </si>
  <si>
    <t>314</t>
  </si>
  <si>
    <t>Textile Product Mills</t>
  </si>
  <si>
    <t>315</t>
  </si>
  <si>
    <t>Apparel</t>
  </si>
  <si>
    <t>316</t>
  </si>
  <si>
    <t>Leather and Allied Products</t>
  </si>
  <si>
    <t>321</t>
  </si>
  <si>
    <t>Wood Products</t>
  </si>
  <si>
    <t xml:space="preserve">  Sawmills</t>
  </si>
  <si>
    <t xml:space="preserve">  Veneer, Plywood, and Engineered Woods</t>
  </si>
  <si>
    <t xml:space="preserve">  Other Wood Products</t>
  </si>
  <si>
    <t>Paper</t>
  </si>
  <si>
    <t xml:space="preserve">  Pulp Mills</t>
  </si>
  <si>
    <t xml:space="preserve">  Paper Mills, except Newsprint</t>
  </si>
  <si>
    <t xml:space="preserve">  Newsprint Mills</t>
  </si>
  <si>
    <t xml:space="preserve">  Paperboard Mills</t>
  </si>
  <si>
    <t>Printing and Related Support</t>
  </si>
  <si>
    <t>Petroleum and Coal Products</t>
  </si>
  <si>
    <t xml:space="preserve">  Petroleum Refineries</t>
  </si>
  <si>
    <t xml:space="preserve">  Other Petroleum and Coal Products</t>
  </si>
  <si>
    <t>Chemicals</t>
  </si>
  <si>
    <t xml:space="preserve">  Petrochemicals</t>
  </si>
  <si>
    <t xml:space="preserve">  Industrial Gases</t>
  </si>
  <si>
    <t xml:space="preserve">  Alkalies and Chlorine</t>
  </si>
  <si>
    <t xml:space="preserve">  Carbon Black </t>
  </si>
  <si>
    <t xml:space="preserve">  Other Basic Inorganic Chemicals</t>
  </si>
  <si>
    <t xml:space="preserve">  Cyclic Crudes and Intermediates</t>
  </si>
  <si>
    <t xml:space="preserve">  Ethyl Alcohol </t>
  </si>
  <si>
    <t xml:space="preserve">  Other Basic Organic Chemicals</t>
  </si>
  <si>
    <t xml:space="preserve">  Plastics Materials and Resins</t>
  </si>
  <si>
    <t xml:space="preserve">  Synthetic Rubber</t>
  </si>
  <si>
    <t xml:space="preserve">  Noncellulosic Organic Fibers</t>
  </si>
  <si>
    <t xml:space="preserve">  Nitrogenous Fertilizers</t>
  </si>
  <si>
    <t xml:space="preserve">  Phosphatic Fertilizers</t>
  </si>
  <si>
    <t xml:space="preserve">  Pharmaceuticals and Medicines</t>
  </si>
  <si>
    <t xml:space="preserve">  Pharmaceutical Preparation</t>
  </si>
  <si>
    <t xml:space="preserve">  Photographic Film, Paper, Plate, and Chemicals</t>
  </si>
  <si>
    <t>Plastics and Rubber Products</t>
  </si>
  <si>
    <t>Nonmetallic Mineral Products</t>
  </si>
  <si>
    <t xml:space="preserve">  Flat Glass</t>
  </si>
  <si>
    <t xml:space="preserve">  Glass Containers</t>
  </si>
  <si>
    <t xml:space="preserve">  Cements</t>
  </si>
  <si>
    <t xml:space="preserve">  Lime</t>
  </si>
  <si>
    <t xml:space="preserve">  Mineral Wool</t>
  </si>
  <si>
    <t>Primary Metals</t>
  </si>
  <si>
    <t xml:space="preserve">  Iron and Steel Mills</t>
  </si>
  <si>
    <t xml:space="preserve">  Electrometallurgical Ferroalloy Products</t>
  </si>
  <si>
    <t xml:space="preserve">  Steel Products from Purchased Steel</t>
  </si>
  <si>
    <t xml:space="preserve">  Alumina and Aluminum</t>
  </si>
  <si>
    <t xml:space="preserve">  Nonferrous Metals, except Aluminum</t>
  </si>
  <si>
    <t xml:space="preserve">  Foundries</t>
  </si>
  <si>
    <t xml:space="preserve">  Iron Foundries</t>
  </si>
  <si>
    <t xml:space="preserve">  Aluminum Die-Casting Foundries</t>
  </si>
  <si>
    <t xml:space="preserve">  Aluminum Foundries, except Die-Casting</t>
  </si>
  <si>
    <t>Fabricated Metal Products</t>
  </si>
  <si>
    <t>Machinery</t>
  </si>
  <si>
    <t>Computer and Electronic Products</t>
  </si>
  <si>
    <t xml:space="preserve">  Semiconductors and Related Devices</t>
  </si>
  <si>
    <t>Electrical Equip., Appliances, and Components</t>
  </si>
  <si>
    <t>Transportation Equipment</t>
  </si>
  <si>
    <t xml:space="preserve">  Light Trucks and Utility Vehicles</t>
  </si>
  <si>
    <t>Furniture and Related Products</t>
  </si>
  <si>
    <t>Miscellaneous</t>
  </si>
  <si>
    <t/>
  </si>
  <si>
    <t>Source:  ESA tabulation based on MECS Surveys</t>
  </si>
  <si>
    <t>Expansion from Manufacturing to All Industries (116), Government and Households</t>
  </si>
  <si>
    <t>No.</t>
  </si>
  <si>
    <t>INDUSTRY</t>
  </si>
  <si>
    <t>NAICS</t>
  </si>
  <si>
    <t>Utilities (Electricity and Natural Gas Energy Consumption</t>
  </si>
  <si>
    <t xml:space="preserve">                Accounted for in End-Use)</t>
  </si>
  <si>
    <t xml:space="preserve">  Miscellaneous manufacturing</t>
  </si>
  <si>
    <t>Services</t>
  </si>
  <si>
    <t>487, 488, 492</t>
  </si>
  <si>
    <t>532, 533</t>
  </si>
  <si>
    <t>711, 712</t>
  </si>
  <si>
    <t>Source: ESA tabulation based on EIA's MECS surveys and BEA's Gross Output series.</t>
  </si>
  <si>
    <t>Iliad #</t>
  </si>
  <si>
    <t>Sector Title</t>
  </si>
  <si>
    <t xml:space="preserve"> NAICS</t>
  </si>
  <si>
    <t>Oilseed farming</t>
  </si>
  <si>
    <t>111110</t>
  </si>
  <si>
    <t>Grain farming</t>
  </si>
  <si>
    <t>111130, 111140, 111150, 111160, 111190</t>
  </si>
  <si>
    <t>Vegetable and melon farming</t>
  </si>
  <si>
    <t>Fruit and nut farming</t>
  </si>
  <si>
    <t>11131, 11132, 111331-4, 111336, 111339, 111335</t>
  </si>
  <si>
    <t>Greenhouse, nursery, and floriculture production</t>
  </si>
  <si>
    <t>111400</t>
  </si>
  <si>
    <t>Tobacco farming</t>
  </si>
  <si>
    <t>111910</t>
  </si>
  <si>
    <t>Cotton farming</t>
  </si>
  <si>
    <t>111920</t>
  </si>
  <si>
    <t>Sugarcane and sugar beet farming</t>
  </si>
  <si>
    <t>111930, 111991</t>
  </si>
  <si>
    <t>All other crop farming</t>
  </si>
  <si>
    <t>111940, 111992, 111998</t>
  </si>
  <si>
    <t>Cattle ranching and dairy farming</t>
  </si>
  <si>
    <t>112100</t>
  </si>
  <si>
    <t>Poultry and egg production</t>
  </si>
  <si>
    <t>112300</t>
  </si>
  <si>
    <t>Animal production, except cattle and poultry and eggs</t>
  </si>
  <si>
    <t>112200, 112400, 112500, 112900</t>
  </si>
  <si>
    <t>Forestry and logging</t>
  </si>
  <si>
    <t>113300, 113100, 113200</t>
  </si>
  <si>
    <t>Fishing, hunting and trapping</t>
  </si>
  <si>
    <t>114100, 114200</t>
  </si>
  <si>
    <t>Agriculture and forestry support activities</t>
  </si>
  <si>
    <t>115000</t>
  </si>
  <si>
    <t>Crude oil extraction</t>
  </si>
  <si>
    <t>211000 part</t>
  </si>
  <si>
    <t>Natural gas extraction</t>
  </si>
  <si>
    <t>Coal mining</t>
  </si>
  <si>
    <t>212100</t>
  </si>
  <si>
    <t>Iron ore mining</t>
  </si>
  <si>
    <t>212210</t>
  </si>
  <si>
    <t>Copper, nickel, lead, and zinc mining</t>
  </si>
  <si>
    <t>212230</t>
  </si>
  <si>
    <t>Gold, silver, and other metal ore mining</t>
  </si>
  <si>
    <t>212220, 212290</t>
  </si>
  <si>
    <t>Stone mining and quarrying</t>
  </si>
  <si>
    <t>Sand, gravel, clay and refractory mining</t>
  </si>
  <si>
    <t>Other nonmetallic mineral mining</t>
  </si>
  <si>
    <t>212390</t>
  </si>
  <si>
    <t>Oil and gas drilling and support activities</t>
  </si>
  <si>
    <t>213111, 213112</t>
  </si>
  <si>
    <t>Support activities for other mining</t>
  </si>
  <si>
    <t>213113, 213114, 213115</t>
  </si>
  <si>
    <t>Electric Utilities</t>
  </si>
  <si>
    <t>221100, S00101, S00202</t>
  </si>
  <si>
    <t>Natural gas distribution</t>
  </si>
  <si>
    <t>221200</t>
  </si>
  <si>
    <t>Water, sewage and other systems</t>
  </si>
  <si>
    <t>221300</t>
  </si>
  <si>
    <t>New residential construction</t>
  </si>
  <si>
    <t>230110, 230120, 230130, 230140</t>
  </si>
  <si>
    <t>New non-residential building construction</t>
  </si>
  <si>
    <t>230210, 230220</t>
  </si>
  <si>
    <t>Highway, street, bridge, and tunnel construction</t>
  </si>
  <si>
    <t>Water, sewer, and pipeline construction</t>
  </si>
  <si>
    <t>Other new construction</t>
  </si>
  <si>
    <t>Maintenance and repair of residential structures</t>
  </si>
  <si>
    <t>230310</t>
  </si>
  <si>
    <t>Maintenance and repair of nonresidential buildings</t>
  </si>
  <si>
    <t xml:space="preserve">230320, </t>
  </si>
  <si>
    <t>Maintenance and repair of infrastructure, and other nonresidential m &amp; r</t>
  </si>
  <si>
    <t>230330, 230340</t>
  </si>
  <si>
    <t>Dog and cat food</t>
  </si>
  <si>
    <t>311111</t>
  </si>
  <si>
    <t>Other animal food</t>
  </si>
  <si>
    <t>311119</t>
  </si>
  <si>
    <t>Flour and rice milling, and malt</t>
  </si>
  <si>
    <t>311211, 311212, 311213</t>
  </si>
  <si>
    <t>Wet corn milling</t>
  </si>
  <si>
    <t>311221</t>
  </si>
  <si>
    <t>Soybean and other oilseed processing</t>
  </si>
  <si>
    <t>311222, 311223</t>
  </si>
  <si>
    <t>Fats and oils refining and blending</t>
  </si>
  <si>
    <t>311225</t>
  </si>
  <si>
    <t>Breakfast cereals</t>
  </si>
  <si>
    <t>311230</t>
  </si>
  <si>
    <t>Sugar manufacturing</t>
  </si>
  <si>
    <t>311310</t>
  </si>
  <si>
    <t>Confectioneries</t>
  </si>
  <si>
    <t>311320, 311330, 311340</t>
  </si>
  <si>
    <t>Frozen food</t>
  </si>
  <si>
    <t>311410</t>
  </si>
  <si>
    <t>Fruit and vegetable canning and drying</t>
  </si>
  <si>
    <t>311420</t>
  </si>
  <si>
    <t>Dairy products</t>
  </si>
  <si>
    <t>311511, 311512, 311513, 311514, 311520</t>
  </si>
  <si>
    <t>Meat products, except poultry</t>
  </si>
  <si>
    <t>311611, 311612, 311613</t>
  </si>
  <si>
    <t>Poultry processing</t>
  </si>
  <si>
    <t>311615</t>
  </si>
  <si>
    <t>Seafood product preparation and packaging</t>
  </si>
  <si>
    <t>311700</t>
  </si>
  <si>
    <t>Bakery and pasta products</t>
  </si>
  <si>
    <t>311811, 311812, 311813, 311821, 311822, 311823, 311830</t>
  </si>
  <si>
    <t>Other food manufacturing, snacks, coffee, condiments, nuts, etc.</t>
  </si>
  <si>
    <t>311911, 311919, 311920, 311930, 311941, 311942, 311990</t>
  </si>
  <si>
    <t>Soft drink and ice manufacturing</t>
  </si>
  <si>
    <t>312110</t>
  </si>
  <si>
    <t>Breweries</t>
  </si>
  <si>
    <t>312120</t>
  </si>
  <si>
    <t>Wineries</t>
  </si>
  <si>
    <t>312130</t>
  </si>
  <si>
    <t>Distilleries</t>
  </si>
  <si>
    <t>312140</t>
  </si>
  <si>
    <t>Tobacco products</t>
  </si>
  <si>
    <t>312210, 312221, 312229</t>
  </si>
  <si>
    <t>Fiber, yarn, and thread mills</t>
  </si>
  <si>
    <t>313100</t>
  </si>
  <si>
    <t>Fabric mills</t>
  </si>
  <si>
    <t>313210, 313220, 313230, 313240</t>
  </si>
  <si>
    <t>Textile and fabric finishing mills</t>
  </si>
  <si>
    <t>313310, 313320</t>
  </si>
  <si>
    <t>Carpet and rug mills</t>
  </si>
  <si>
    <t>314110</t>
  </si>
  <si>
    <t>Curtain and linen mills</t>
  </si>
  <si>
    <t>314120</t>
  </si>
  <si>
    <t>Other textile and fabric product mills</t>
  </si>
  <si>
    <t>314910, 314991, 314992, 314999</t>
  </si>
  <si>
    <t>Hosiery</t>
  </si>
  <si>
    <t>315111, 315119</t>
  </si>
  <si>
    <t>Knit apparel, except hosiery</t>
  </si>
  <si>
    <t>Apparel, cut and sewn</t>
  </si>
  <si>
    <t>Accessories and other apparel</t>
  </si>
  <si>
    <t>Shoes and other leather products</t>
  </si>
  <si>
    <t>316100, 316200, 316900</t>
  </si>
  <si>
    <t>Sawmills and wood preservation</t>
  </si>
  <si>
    <t>321113, 321114</t>
  </si>
  <si>
    <t>Veneer, plywood, particleboard, and engineered wood products</t>
  </si>
  <si>
    <t>321211, 321212, 321213, 321214, 321219</t>
  </si>
  <si>
    <t>Millwork</t>
  </si>
  <si>
    <t>321911, 321912, 321918</t>
  </si>
  <si>
    <t xml:space="preserve">Wood containers and pallets </t>
  </si>
  <si>
    <t>Manufactured homes, mobile homes</t>
  </si>
  <si>
    <t>Prefabricated wood buildings</t>
  </si>
  <si>
    <t>Miscellaneous wood products</t>
  </si>
  <si>
    <t>Pulp mills</t>
  </si>
  <si>
    <t>322110</t>
  </si>
  <si>
    <t>Paper and paperboard mills</t>
  </si>
  <si>
    <t>322120, 322130</t>
  </si>
  <si>
    <t>Paperboard containers</t>
  </si>
  <si>
    <t>322210</t>
  </si>
  <si>
    <t>Flexible packaging foil and surface coated paperboard</t>
  </si>
  <si>
    <t>322225, 322226</t>
  </si>
  <si>
    <t>Paper bag and coated and treated paper</t>
  </si>
  <si>
    <t>322221, 322222, 322223, 322224,</t>
  </si>
  <si>
    <t>Stationery products</t>
  </si>
  <si>
    <t>322231, 322232, 322233</t>
  </si>
  <si>
    <t>Sanitary paper products</t>
  </si>
  <si>
    <t>All other converted paper products</t>
  </si>
  <si>
    <t>Printing</t>
  </si>
  <si>
    <t>32311 all</t>
  </si>
  <si>
    <t>Support activities for printing</t>
  </si>
  <si>
    <t>332121, 332122</t>
  </si>
  <si>
    <t>Petroleum refineries</t>
  </si>
  <si>
    <t>324110</t>
  </si>
  <si>
    <t>Asphalt products</t>
  </si>
  <si>
    <t>324121, 324122</t>
  </si>
  <si>
    <t>Lubricating and other petroleum products</t>
  </si>
  <si>
    <t>324191, 324199</t>
  </si>
  <si>
    <t>Petrochemicals</t>
  </si>
  <si>
    <t>325110</t>
  </si>
  <si>
    <t>Industrial gas</t>
  </si>
  <si>
    <t>325120</t>
  </si>
  <si>
    <t>Synthetic dyes and pigments</t>
  </si>
  <si>
    <t>325130</t>
  </si>
  <si>
    <t>Other basic inorganic chemicals</t>
  </si>
  <si>
    <t>325180</t>
  </si>
  <si>
    <t>Other basic organic chemicals</t>
  </si>
  <si>
    <t>325190</t>
  </si>
  <si>
    <t>Plastics material and resins</t>
  </si>
  <si>
    <t>325211</t>
  </si>
  <si>
    <t>Synthetic rubber</t>
  </si>
  <si>
    <t>325212</t>
  </si>
  <si>
    <t>Cellulosic organic fibers</t>
  </si>
  <si>
    <t>325221</t>
  </si>
  <si>
    <t>Noncellulosic organic fibers</t>
  </si>
  <si>
    <t>325222</t>
  </si>
  <si>
    <t>Fertilizers</t>
  </si>
  <si>
    <t>325311, 325312, 325314</t>
  </si>
  <si>
    <t>Pesticide and other agricultural chemicals</t>
  </si>
  <si>
    <t>325320</t>
  </si>
  <si>
    <t>Pharmaceuticals and medicines</t>
  </si>
  <si>
    <t>325400</t>
  </si>
  <si>
    <t>Paints and coatings</t>
  </si>
  <si>
    <t>325510</t>
  </si>
  <si>
    <t>Adhesives</t>
  </si>
  <si>
    <t>325520</t>
  </si>
  <si>
    <t>Soaps and cleaners</t>
  </si>
  <si>
    <t>325611, 325612, 325613</t>
  </si>
  <si>
    <t xml:space="preserve">Toiletries </t>
  </si>
  <si>
    <t>325620</t>
  </si>
  <si>
    <t>Printing ink</t>
  </si>
  <si>
    <t>325910</t>
  </si>
  <si>
    <t>Explosives</t>
  </si>
  <si>
    <t>325920</t>
  </si>
  <si>
    <t>Custom compounding of purchased resins</t>
  </si>
  <si>
    <t>325991</t>
  </si>
  <si>
    <t>Photographic films and chemicals</t>
  </si>
  <si>
    <t>325992</t>
  </si>
  <si>
    <t>Other miscellaneous chemical products</t>
  </si>
  <si>
    <t>325998</t>
  </si>
  <si>
    <t>Plastics packaging materials, film, and sheet</t>
  </si>
  <si>
    <t>326110</t>
  </si>
  <si>
    <t>Plastics pipe, fittings, and profile shapes</t>
  </si>
  <si>
    <t>326120</t>
  </si>
  <si>
    <t>Laminated plastics plate, sheet, and shapes</t>
  </si>
  <si>
    <t>326130</t>
  </si>
  <si>
    <t>Plastic foam products</t>
  </si>
  <si>
    <t xml:space="preserve">326140, 326150 </t>
  </si>
  <si>
    <t>Plastic bottles</t>
  </si>
  <si>
    <t>326160</t>
  </si>
  <si>
    <t>Resilient floor coverings</t>
  </si>
  <si>
    <t>326192</t>
  </si>
  <si>
    <t>All other plastics products</t>
  </si>
  <si>
    <t>326191, 326199</t>
  </si>
  <si>
    <t>Tires</t>
  </si>
  <si>
    <t>326210</t>
  </si>
  <si>
    <t>Rubber and plastics hose and belting</t>
  </si>
  <si>
    <t>Other rubber products</t>
  </si>
  <si>
    <t>Pottery, ceramics, and plumbing fixtures</t>
  </si>
  <si>
    <t>327111, 327112, 327113</t>
  </si>
  <si>
    <t>Clay building materials and refractories manufacturin</t>
  </si>
  <si>
    <t>327121, 327122, 327123, 327124, 327125</t>
  </si>
  <si>
    <t>Glass containers</t>
  </si>
  <si>
    <t>327213</t>
  </si>
  <si>
    <t>Glass and glass products, except containers</t>
  </si>
  <si>
    <t>327211, 327212, 327215</t>
  </si>
  <si>
    <t>Cement</t>
  </si>
  <si>
    <t>327310</t>
  </si>
  <si>
    <t>Ready-mix concrete</t>
  </si>
  <si>
    <t>327320</t>
  </si>
  <si>
    <t>Concrete products</t>
  </si>
  <si>
    <t>327331, 327332, 327390</t>
  </si>
  <si>
    <t>Lime</t>
  </si>
  <si>
    <t>327410</t>
  </si>
  <si>
    <t>Gypsum products</t>
  </si>
  <si>
    <t>327420</t>
  </si>
  <si>
    <t>Abrasive products</t>
  </si>
  <si>
    <t>327910</t>
  </si>
  <si>
    <t>Cut stone and stone products</t>
  </si>
  <si>
    <t>Other nonmetallic mineral products</t>
  </si>
  <si>
    <t>327992, 327993, 327999</t>
  </si>
  <si>
    <t>Primary ferrous metal products</t>
  </si>
  <si>
    <t>331111, 331112, 331210, 331221, 331222</t>
  </si>
  <si>
    <t>Primary aluminum production</t>
  </si>
  <si>
    <t xml:space="preserve">331311, 331312, 331314, </t>
  </si>
  <si>
    <t>Aluminum products</t>
  </si>
  <si>
    <t>331315, 331316, 331319</t>
  </si>
  <si>
    <t>Primary copper</t>
  </si>
  <si>
    <t>331411</t>
  </si>
  <si>
    <t>Nonferrous metal products, exept copper and aluminum</t>
  </si>
  <si>
    <t>331419</t>
  </si>
  <si>
    <t>Copper products</t>
  </si>
  <si>
    <t>331421, 331422, 331423</t>
  </si>
  <si>
    <t>Nonferrous metal processing except copper and aluminum</t>
  </si>
  <si>
    <t>331491, 331492</t>
  </si>
  <si>
    <t>Ferrous metal foundaries</t>
  </si>
  <si>
    <t>331510</t>
  </si>
  <si>
    <t>Aluminum foundries</t>
  </si>
  <si>
    <t>331521, 331524</t>
  </si>
  <si>
    <t>Nonferrous foundries, except aluminum</t>
  </si>
  <si>
    <t>331522, 331525, 331528</t>
  </si>
  <si>
    <t>Iron and steel forging</t>
  </si>
  <si>
    <t>332111</t>
  </si>
  <si>
    <t>Nonferrous forging</t>
  </si>
  <si>
    <t>332112</t>
  </si>
  <si>
    <t>Custom roll and stampings</t>
  </si>
  <si>
    <t>All other forging and stamping</t>
  </si>
  <si>
    <t xml:space="preserve">332115, 332116, 332117 </t>
  </si>
  <si>
    <t>Cutlery and flatware</t>
  </si>
  <si>
    <t>Hand and edge tools, saws and sawblades</t>
  </si>
  <si>
    <t>332212, 332213</t>
  </si>
  <si>
    <t>Kitchen utensils, pots and pans</t>
  </si>
  <si>
    <t>Architectural and structural metal products</t>
  </si>
  <si>
    <t>332311, 332312, 332313, 332321, 332322, 332323</t>
  </si>
  <si>
    <t>Power boilers and heat exchangers</t>
  </si>
  <si>
    <t>Metal tank (heavy gauge) manufacturing</t>
  </si>
  <si>
    <t>Metal cans, boxes, and other containers</t>
  </si>
  <si>
    <t>332430</t>
  </si>
  <si>
    <t>Hardware, spring, and wire products</t>
  </si>
  <si>
    <t>332500, 332600</t>
  </si>
  <si>
    <t>Machine shops, screws, nuts, bolts, turned products</t>
  </si>
  <si>
    <t>332710, 332720</t>
  </si>
  <si>
    <t>Metal coating, engraving, heat treating, and allied activities</t>
  </si>
  <si>
    <t>332811, 332812, 332813</t>
  </si>
  <si>
    <t>Metal valves</t>
  </si>
  <si>
    <t>Ball and roller bearings</t>
  </si>
  <si>
    <t>Small arms</t>
  </si>
  <si>
    <t>332994</t>
  </si>
  <si>
    <t>Other ordnance and accessories</t>
  </si>
  <si>
    <t>332995</t>
  </si>
  <si>
    <t>Other miscellaneous fabricated metal products</t>
  </si>
  <si>
    <t>332996, 332997, 332998, 332999</t>
  </si>
  <si>
    <t>Ammunition</t>
  </si>
  <si>
    <t>332992, 332993</t>
  </si>
  <si>
    <t>Farm, lawn and garden machinery and equipment</t>
  </si>
  <si>
    <t>333111, 333112</t>
  </si>
  <si>
    <t>Construction machinery</t>
  </si>
  <si>
    <t>333120</t>
  </si>
  <si>
    <t>Mining,  oil and gas field machinery and equipment</t>
  </si>
  <si>
    <t>333131, 333132</t>
  </si>
  <si>
    <t>Sawmill and woodworking machinery</t>
  </si>
  <si>
    <t>333210</t>
  </si>
  <si>
    <t>Plastics and rubber industry machinery</t>
  </si>
  <si>
    <t>333220</t>
  </si>
  <si>
    <t>Paper industry machinery</t>
  </si>
  <si>
    <t>333291</t>
  </si>
  <si>
    <t>Textile machinery</t>
  </si>
  <si>
    <t>333292</t>
  </si>
  <si>
    <t>Printing machinery and equipment</t>
  </si>
  <si>
    <t>333293</t>
  </si>
  <si>
    <t>Food product machinery</t>
  </si>
  <si>
    <t>333294</t>
  </si>
  <si>
    <t>Semiconductor machinery</t>
  </si>
  <si>
    <t>333295</t>
  </si>
  <si>
    <t>All other industrial machinery</t>
  </si>
  <si>
    <t>333298</t>
  </si>
  <si>
    <t>Office machinery</t>
  </si>
  <si>
    <t>333313</t>
  </si>
  <si>
    <t>Optical instruments and lenses</t>
  </si>
  <si>
    <t>333314</t>
  </si>
  <si>
    <t>Photographic and photocopying equipment</t>
  </si>
  <si>
    <t>333315</t>
  </si>
  <si>
    <t>Other commercial and service industry machinery</t>
  </si>
  <si>
    <t>333319</t>
  </si>
  <si>
    <t>Automatic vending, commercial laundry and drycleaning machinery</t>
  </si>
  <si>
    <t>333311, 333312</t>
  </si>
  <si>
    <t>Air purification and ventilation equipment</t>
  </si>
  <si>
    <t>333411, 333412</t>
  </si>
  <si>
    <t>Heating equipment, except warm air furnaces</t>
  </si>
  <si>
    <t>333414</t>
  </si>
  <si>
    <t>AC, refrigeration, and forced air heating</t>
  </si>
  <si>
    <t>333415</t>
  </si>
  <si>
    <t>Industrial mold manufacturing</t>
  </si>
  <si>
    <t>333511</t>
  </si>
  <si>
    <t>Metal cutting and forming machine tool</t>
  </si>
  <si>
    <t>333512, 333513</t>
  </si>
  <si>
    <t>Special tools, dies, jigs, fixtures, cutting tools, machine tool accessories</t>
  </si>
  <si>
    <t>333514, 333515</t>
  </si>
  <si>
    <t>Rolling mill and other metalworking machinery</t>
  </si>
  <si>
    <t>333516, 333518</t>
  </si>
  <si>
    <t>Turbine and turbine generator set units</t>
  </si>
  <si>
    <t>333611</t>
  </si>
  <si>
    <t>Other engine equipment manufacturing</t>
  </si>
  <si>
    <t>333618</t>
  </si>
  <si>
    <t>Speed changers and mechanical power transmission equipment</t>
  </si>
  <si>
    <t>333612, 333518</t>
  </si>
  <si>
    <t>Pump and compressor manufacturing</t>
  </si>
  <si>
    <t>333911, 333912, 333913</t>
  </si>
  <si>
    <t>Elevators and moving stairways</t>
  </si>
  <si>
    <t>333921</t>
  </si>
  <si>
    <t>Conveyor and conveying equipment</t>
  </si>
  <si>
    <t xml:space="preserve">Industrial cranes, hoists, trucks and trailers </t>
  </si>
  <si>
    <t xml:space="preserve">333923, 333924 </t>
  </si>
  <si>
    <t>Power-driven handtools</t>
  </si>
  <si>
    <t>333991</t>
  </si>
  <si>
    <t>Welding and soldering equipment</t>
  </si>
  <si>
    <t>333992</t>
  </si>
  <si>
    <t>Packaging machinery</t>
  </si>
  <si>
    <t>333993</t>
  </si>
  <si>
    <t>Industrial process furnaces and ovens</t>
  </si>
  <si>
    <t>333994</t>
  </si>
  <si>
    <t>Fluid power equipment</t>
  </si>
  <si>
    <t>333995, 333996</t>
  </si>
  <si>
    <t>Scales, balances, and miscellaneous general purpose machinery</t>
  </si>
  <si>
    <t>333997, 333999</t>
  </si>
  <si>
    <t>Electronic computers</t>
  </si>
  <si>
    <t>334111</t>
  </si>
  <si>
    <t>Computer storage devices</t>
  </si>
  <si>
    <t>334112</t>
  </si>
  <si>
    <t>Computer terminals</t>
  </si>
  <si>
    <t>Other computer peripheral equipment</t>
  </si>
  <si>
    <t>334119</t>
  </si>
  <si>
    <t>Telephone apparatus</t>
  </si>
  <si>
    <t>334210</t>
  </si>
  <si>
    <t>Broadcast and wireless communications equipment</t>
  </si>
  <si>
    <t>334220</t>
  </si>
  <si>
    <t>Other communications equipment</t>
  </si>
  <si>
    <t>334290</t>
  </si>
  <si>
    <t>Audio and video equipment</t>
  </si>
  <si>
    <t>334300</t>
  </si>
  <si>
    <t>Semiconductors and electron tubes</t>
  </si>
  <si>
    <t>334411, 334413</t>
  </si>
  <si>
    <t>All other electronic components</t>
  </si>
  <si>
    <t>334412, 334414, 334415, 334416, 334417, 334418, 334419</t>
  </si>
  <si>
    <t>Electromedical apparatus</t>
  </si>
  <si>
    <t>334510</t>
  </si>
  <si>
    <t>Search, detection, and navigation instruments</t>
  </si>
  <si>
    <t>334511</t>
  </si>
  <si>
    <t>Measuring devices and controls</t>
  </si>
  <si>
    <t xml:space="preserve">334512, 334513, 334514 </t>
  </si>
  <si>
    <t>Electricity and signal testing instruments</t>
  </si>
  <si>
    <t>334515</t>
  </si>
  <si>
    <t>Analytical laboratory instruments</t>
  </si>
  <si>
    <t>334516</t>
  </si>
  <si>
    <t>Irradiation apparatus</t>
  </si>
  <si>
    <t>334517</t>
  </si>
  <si>
    <t>Watches, clocks, and other measuring and controlling devices</t>
  </si>
  <si>
    <t>334518, 334519</t>
  </si>
  <si>
    <t>Software, audio, and video media reproduction</t>
  </si>
  <si>
    <t>334611, 334612</t>
  </si>
  <si>
    <t>Magnetic and optical recording media manufacturing</t>
  </si>
  <si>
    <t>334613</t>
  </si>
  <si>
    <t>Electric lamp bulb and part manufacturing</t>
  </si>
  <si>
    <t>335110</t>
  </si>
  <si>
    <t>Lighting fixtures</t>
  </si>
  <si>
    <t>335120</t>
  </si>
  <si>
    <t>Electric housewares, fans and vacuum cleaners</t>
  </si>
  <si>
    <t>335211, 335212</t>
  </si>
  <si>
    <t>Household cooking appliances</t>
  </si>
  <si>
    <t>335221</t>
  </si>
  <si>
    <t>Household refrigerators and home freezers</t>
  </si>
  <si>
    <t>335222</t>
  </si>
  <si>
    <t>Household laundry equipment</t>
  </si>
  <si>
    <t>335224</t>
  </si>
  <si>
    <t>Other major household appliances</t>
  </si>
  <si>
    <t>335228</t>
  </si>
  <si>
    <t>Electric power and specialty transformers</t>
  </si>
  <si>
    <t>335311</t>
  </si>
  <si>
    <t>Motors and generators</t>
  </si>
  <si>
    <t>335312</t>
  </si>
  <si>
    <t>Switchgear and switchboard apparatus</t>
  </si>
  <si>
    <t>335313</t>
  </si>
  <si>
    <t>Relays and industrial controls</t>
  </si>
  <si>
    <t>335314</t>
  </si>
  <si>
    <t>Storage batteries</t>
  </si>
  <si>
    <t>Primary batteries</t>
  </si>
  <si>
    <t>Fiber optic and other cable</t>
  </si>
  <si>
    <t>335921, 335929</t>
  </si>
  <si>
    <t>Wiring devices</t>
  </si>
  <si>
    <t>335930</t>
  </si>
  <si>
    <t>Carbon and graphite and miscellaneous electrical equipment</t>
  </si>
  <si>
    <t>335991, 335999</t>
  </si>
  <si>
    <t>Automobiles and light trucks</t>
  </si>
  <si>
    <t>336110</t>
  </si>
  <si>
    <t>Heavy duty trucks</t>
  </si>
  <si>
    <t>336120</t>
  </si>
  <si>
    <t>Motor vehicle bodies</t>
  </si>
  <si>
    <t>336211</t>
  </si>
  <si>
    <t>Truck trailers</t>
  </si>
  <si>
    <t>336212</t>
  </si>
  <si>
    <t>Motor homes, travel trailers and campers</t>
  </si>
  <si>
    <t>336213, 336214</t>
  </si>
  <si>
    <t>Motor vehicle parts</t>
  </si>
  <si>
    <t>336300</t>
  </si>
  <si>
    <t>Aircraft</t>
  </si>
  <si>
    <t>336411</t>
  </si>
  <si>
    <t>Aircraft engines and engine parts</t>
  </si>
  <si>
    <t>336412</t>
  </si>
  <si>
    <t>Other aircraft parts and equipment</t>
  </si>
  <si>
    <t>336413</t>
  </si>
  <si>
    <t>Guided missiles and space vehicles</t>
  </si>
  <si>
    <t>336414</t>
  </si>
  <si>
    <t>Propulsion units and parts for space vehicles and guided missiles</t>
  </si>
  <si>
    <t>336415, 336419</t>
  </si>
  <si>
    <t>Railroad rolling stock</t>
  </si>
  <si>
    <t>336500</t>
  </si>
  <si>
    <t>Ship building and repairing</t>
  </si>
  <si>
    <t>336611</t>
  </si>
  <si>
    <t>Boat building</t>
  </si>
  <si>
    <t>336612</t>
  </si>
  <si>
    <t>Motorcycle, bicycle, and parts</t>
  </si>
  <si>
    <t>336991</t>
  </si>
  <si>
    <t>Military armored vehicles and tank parts</t>
  </si>
  <si>
    <t>336992</t>
  </si>
  <si>
    <t>All other transportation equipment</t>
  </si>
  <si>
    <t>336999</t>
  </si>
  <si>
    <t>Wood kitchen cabinets and countertops</t>
  </si>
  <si>
    <t>337110</t>
  </si>
  <si>
    <t>Household and institutional furniture</t>
  </si>
  <si>
    <t xml:space="preserve">337121, 337122, 337124, 337125, 337127, 337129 </t>
  </si>
  <si>
    <t>Office furniture (including fixtures)</t>
  </si>
  <si>
    <t xml:space="preserve">337211, 337212, 337214, 337215 </t>
  </si>
  <si>
    <t>Mattresses, blinds and shades</t>
  </si>
  <si>
    <t>337910, 337920</t>
  </si>
  <si>
    <t>Laboratory apparatus and furniture</t>
  </si>
  <si>
    <t>339111</t>
  </si>
  <si>
    <t>Surgical and medical instruments</t>
  </si>
  <si>
    <t>339112</t>
  </si>
  <si>
    <t>Surgical appliance and supplies</t>
  </si>
  <si>
    <t>339113</t>
  </si>
  <si>
    <t>Dental equipment and supplies</t>
  </si>
  <si>
    <t>339114</t>
  </si>
  <si>
    <t>Ophthalmic goods</t>
  </si>
  <si>
    <t>339115</t>
  </si>
  <si>
    <t>Dental laboratories</t>
  </si>
  <si>
    <t>339116</t>
  </si>
  <si>
    <t>Jewelry and silverware</t>
  </si>
  <si>
    <t>339910</t>
  </si>
  <si>
    <t>Toys and sporting goods</t>
  </si>
  <si>
    <t>339920, 339930</t>
  </si>
  <si>
    <t>Office supplies, except paper</t>
  </si>
  <si>
    <t>339940</t>
  </si>
  <si>
    <t>Sign manufacturing</t>
  </si>
  <si>
    <t>339950</t>
  </si>
  <si>
    <t>Gasket, packing, and sealing devices</t>
  </si>
  <si>
    <t>339991</t>
  </si>
  <si>
    <t>Musical instruments</t>
  </si>
  <si>
    <t>339992</t>
  </si>
  <si>
    <t>Other miscellaneous manufacturing</t>
  </si>
  <si>
    <t>339993, 339994, 339995, 339999</t>
  </si>
  <si>
    <t>42 all</t>
  </si>
  <si>
    <t>44, 45 all</t>
  </si>
  <si>
    <t>Air transportation</t>
  </si>
  <si>
    <t>Rail transportation</t>
  </si>
  <si>
    <t>482000</t>
  </si>
  <si>
    <t>Water transportation</t>
  </si>
  <si>
    <t>483000</t>
  </si>
  <si>
    <t>Truck transportation</t>
  </si>
  <si>
    <t>484000</t>
  </si>
  <si>
    <t>Transit and ground passenger transportation (includes S&amp;L government)</t>
  </si>
  <si>
    <t>485000, S00201</t>
  </si>
  <si>
    <t>Pipeline transportation</t>
  </si>
  <si>
    <t>486000</t>
  </si>
  <si>
    <t>Support activities for transportation and sightseeing</t>
  </si>
  <si>
    <t>487000, 488000</t>
  </si>
  <si>
    <t>Couriers and messengers</t>
  </si>
  <si>
    <t>492000</t>
  </si>
  <si>
    <t>Warehousing and storage</t>
  </si>
  <si>
    <t>493000</t>
  </si>
  <si>
    <t>Newpaper publishers</t>
  </si>
  <si>
    <t>Periodical publishers</t>
  </si>
  <si>
    <t>Book publishers</t>
  </si>
  <si>
    <t>Database, directory, and other publishers</t>
  </si>
  <si>
    <t>511140, 51119</t>
  </si>
  <si>
    <t>Software publishers</t>
  </si>
  <si>
    <t>Motion picture and video industries</t>
  </si>
  <si>
    <t>Sound recording industries</t>
  </si>
  <si>
    <t>Radio and television broadcasting</t>
  </si>
  <si>
    <t>Cable networks and program distribution</t>
  </si>
  <si>
    <t>Telecommunications</t>
  </si>
  <si>
    <t>Information services</t>
  </si>
  <si>
    <t>514100</t>
  </si>
  <si>
    <t>Data processing services</t>
  </si>
  <si>
    <t>514200</t>
  </si>
  <si>
    <t>Banks, savings institutions, and credit unions</t>
  </si>
  <si>
    <t>521, 5221</t>
  </si>
  <si>
    <t>Credit cards and finance companies</t>
  </si>
  <si>
    <t>5222, 5223</t>
  </si>
  <si>
    <t>Securities, commodity contracts, investments</t>
  </si>
  <si>
    <t>Insurance</t>
  </si>
  <si>
    <t>5241, 5242</t>
  </si>
  <si>
    <t>Funds, trusts, and other financial vehicles</t>
  </si>
  <si>
    <t>Real estate</t>
  </si>
  <si>
    <t>Owner-occupied dwellings</t>
  </si>
  <si>
    <t>S00800</t>
  </si>
  <si>
    <t>Automotive equipment rental and leasing</t>
  </si>
  <si>
    <t>Video tape and disc rental</t>
  </si>
  <si>
    <t>532230</t>
  </si>
  <si>
    <t>Machinery and equipment rental and leasing</t>
  </si>
  <si>
    <t>532400</t>
  </si>
  <si>
    <t>Rental of other goods</t>
  </si>
  <si>
    <t>53221, 53222, 53229, 5323</t>
  </si>
  <si>
    <t>Lessors of nonfinancial intangible assets (royalties)</t>
  </si>
  <si>
    <t>Legal services</t>
  </si>
  <si>
    <t>Accounting and bookkeeping</t>
  </si>
  <si>
    <t>Architectural and engineering services</t>
  </si>
  <si>
    <t>Specialized design services</t>
  </si>
  <si>
    <t>Custom computer programming</t>
  </si>
  <si>
    <t>541511</t>
  </si>
  <si>
    <t>Computer systems design services</t>
  </si>
  <si>
    <t>541512</t>
  </si>
  <si>
    <t>Other computer related services, including facilities management</t>
  </si>
  <si>
    <t>541513, 541519</t>
  </si>
  <si>
    <t>Management consulting</t>
  </si>
  <si>
    <t>541610</t>
  </si>
  <si>
    <t>Environmental and other technical consulting services</t>
  </si>
  <si>
    <t>541620, 541690</t>
  </si>
  <si>
    <t>Scientific research and development</t>
  </si>
  <si>
    <t>Advertising and related services</t>
  </si>
  <si>
    <t>Photographic services</t>
  </si>
  <si>
    <t>541920</t>
  </si>
  <si>
    <t>Veterinary services</t>
  </si>
  <si>
    <t>541940</t>
  </si>
  <si>
    <t>All other miscellaneous professional and technical services</t>
  </si>
  <si>
    <t>54191, 54193, 54199</t>
  </si>
  <si>
    <t>Management of companies and enterprises</t>
  </si>
  <si>
    <t>550000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</si>
  <si>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</si>
  <si>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</si>
  <si>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</si>
  <si>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</si>
  <si>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</si>
  <si>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</si>
  <si>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</si>
  <si>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</si>
  <si>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management and remediation services</t>
  </si>
  <si>
    <t>Elementary and secondary schools</t>
  </si>
  <si>
    <t>611100</t>
  </si>
  <si>
    <t>Colleges, universities, and junior colleges</t>
  </si>
  <si>
    <t>6112, 6113</t>
  </si>
  <si>
    <t>Other educational services</t>
  </si>
  <si>
    <t>6114, 6115, 6116, 6117</t>
  </si>
  <si>
    <t>Home health care services</t>
  </si>
  <si>
    <t>621600</t>
  </si>
  <si>
    <t>Offices of physicians, dentists, and other health practioners</t>
  </si>
  <si>
    <t>6211, 6212, 6213</t>
  </si>
  <si>
    <t>Other ambulatory health care services</t>
  </si>
  <si>
    <t>6214, 6215, 6219</t>
  </si>
  <si>
    <t>Hospitals</t>
  </si>
  <si>
    <t>Nursing and residential care facilities</t>
  </si>
  <si>
    <t>Child day care services</t>
  </si>
  <si>
    <t>Social assistance, except child day care services</t>
  </si>
  <si>
    <t>6241, 6242, 6243</t>
  </si>
  <si>
    <t>Performing arts, spectator sports, museums &amp; related activities</t>
  </si>
  <si>
    <t>7111, 7112, 7113, 7114, 7115</t>
  </si>
  <si>
    <t>Amusements, gambling, &amp; recreation activities</t>
  </si>
  <si>
    <t>7131, 7132, 7139</t>
  </si>
  <si>
    <t>Hotels and other accommodation</t>
  </si>
  <si>
    <t>Food services &amp; drinking places</t>
  </si>
  <si>
    <t>Automotive repair, maintenance and car washes</t>
  </si>
  <si>
    <t>Electronic equipment repair &amp; maintenance</t>
  </si>
  <si>
    <t>Commercial machinery repair &amp; maintenance</t>
  </si>
  <si>
    <t>8113</t>
  </si>
  <si>
    <t>Household goods repair &amp; maintenance</t>
  </si>
  <si>
    <t>8114</t>
  </si>
  <si>
    <t>Personal care services</t>
  </si>
  <si>
    <t>8121</t>
  </si>
  <si>
    <t>Death care services</t>
  </si>
  <si>
    <t>8122</t>
  </si>
  <si>
    <t>Drycleaning &amp; laundry services</t>
  </si>
  <si>
    <t>Other personal services</t>
  </si>
  <si>
    <t>Private households</t>
  </si>
  <si>
    <t>814</t>
  </si>
  <si>
    <t>Postal service</t>
  </si>
  <si>
    <t>Other federal government enterprises (except post office and electric utilities)</t>
  </si>
  <si>
    <t>S00102</t>
  </si>
  <si>
    <t>Other state and local government enterprises (except electric utilities and transit)</t>
  </si>
  <si>
    <t>S00203</t>
  </si>
  <si>
    <t>General government industry</t>
  </si>
  <si>
    <t>S00500</t>
  </si>
  <si>
    <t>Noncomparable imports</t>
  </si>
  <si>
    <t>S00300</t>
  </si>
  <si>
    <t>Scrap</t>
  </si>
  <si>
    <t>S00401</t>
  </si>
  <si>
    <t>Used and secondhand goods</t>
  </si>
  <si>
    <t>S00402</t>
  </si>
  <si>
    <t>Rest of the world adjustment to final uses</t>
  </si>
  <si>
    <t>S00600</t>
  </si>
  <si>
    <t>Inventory valuation adjustment</t>
  </si>
  <si>
    <t>S00700</t>
  </si>
  <si>
    <t>31-33</t>
  </si>
  <si>
    <t>Administrative and waste management services</t>
  </si>
  <si>
    <r>
      <t>Appendix Table A-5.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Emissions Summary Table, 2006</t>
    </r>
  </si>
  <si>
    <r>
      <t>Appendix Table A-4.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Emissions Summary Table, 2002</t>
    </r>
  </si>
  <si>
    <r>
      <t>Appendix Table A-3.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Emissions Summary Table, 1998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</si>
  <si>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</si>
  <si>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</si>
  <si>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</si>
  <si>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</si>
  <si>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</si>
  <si>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</si>
  <si>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</si>
  <si>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</si>
  <si>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</si>
  <si>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</si>
  <si>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</si>
  <si>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</si>
  <si>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Appendix Table A-6.  Industry Selection for ESA Emissions Study: Step 1</t>
  </si>
  <si>
    <t>*Non-energy emissions are non-energy related process emissions from EPA.</t>
  </si>
  <si>
    <t>Source: ESA estimates</t>
  </si>
  <si>
    <t>Appendix Table A-2.  Translating EIA Emission Sectors to Industries, Government and Households (Sample Table)</t>
  </si>
  <si>
    <t>* Non-energy emissions are non-energy related process emissions.</t>
  </si>
  <si>
    <t>Appendix Table A-7.  Industry Selection for ESA Emissions Study: Step 2</t>
  </si>
  <si>
    <t>Appendix Table A-8. Industry Selection for ESA Emissions Study: Step 3</t>
  </si>
  <si>
    <r>
      <t>Appendix Table A-2.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Emissions Summary Table (Sample Table)</t>
    </r>
  </si>
  <si>
    <t>Iliad Industry Expansion from 116 Industries to 349 industries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</si>
</sst>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1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9"/>
      <name val="arial"/>
      <family val="2"/>
    </font>
    <font>
      <sz val="9"/>
      <name val="Arial MT"/>
      <family val="0"/>
    </font>
    <font>
      <b/>
      <sz val="8"/>
      <name val="arial"/>
      <family val="2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5" fontId="5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165" fontId="4" fillId="0" borderId="4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3" fillId="0" borderId="4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166" fontId="3" fillId="0" borderId="6" xfId="0" applyNumberFormat="1" applyFont="1" applyBorder="1" applyAlignment="1">
      <alignment/>
    </xf>
    <xf numFmtId="166" fontId="3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9" xfId="0" applyNumberFormat="1" applyFont="1" applyBorder="1" applyAlignment="1">
      <alignment/>
    </xf>
    <xf numFmtId="1" fontId="9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6" fillId="0" borderId="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9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9" fillId="0" borderId="3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/>
    </xf>
    <xf numFmtId="3" fontId="9" fillId="0" borderId="9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6" fillId="0" borderId="3" xfId="0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5" fontId="1" fillId="0" borderId="3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9" fillId="0" borderId="10" xfId="0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2" fillId="0" borderId="14" xfId="0" applyNumberFormat="1" applyFont="1" applyBorder="1" applyAlignment="1" applyProtection="1">
      <alignment/>
      <protection/>
    </xf>
    <xf numFmtId="49" fontId="12" fillId="0" borderId="14" xfId="0" applyNumberFormat="1" applyFont="1" applyBorder="1" applyAlignment="1" applyProtection="1">
      <alignment horizontal="left"/>
      <protection/>
    </xf>
    <xf numFmtId="0" fontId="12" fillId="0" borderId="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2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left"/>
      <protection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19" applyNumberFormat="1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49" fontId="12" fillId="0" borderId="6" xfId="0" applyNumberFormat="1" applyFont="1" applyBorder="1" applyAlignment="1" applyProtection="1">
      <alignment/>
      <protection/>
    </xf>
    <xf numFmtId="49" fontId="12" fillId="0" borderId="6" xfId="0" applyNumberFormat="1" applyFont="1" applyBorder="1" applyAlignment="1" applyProtection="1">
      <alignment horizontal="left"/>
      <protection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" fontId="9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 quotePrefix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9" fillId="0" borderId="4" xfId="0" applyNumberFormat="1" applyFont="1" applyBorder="1" applyAlignment="1">
      <alignment/>
    </xf>
    <xf numFmtId="49" fontId="12" fillId="0" borderId="5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6" width="12.7109375" style="1" customWidth="1"/>
    <col min="7" max="16384" width="9.140625" style="1" customWidth="1"/>
  </cols>
  <sheetData>
    <row r="1" spans="1:6" ht="12">
      <c r="A1" s="145" t="s">
        <v>11</v>
      </c>
      <c r="B1" s="145"/>
      <c r="C1" s="145"/>
      <c r="D1" s="145"/>
      <c r="E1" s="145"/>
      <c r="F1" s="145"/>
    </row>
    <row r="2" spans="1:6" ht="12">
      <c r="A2" s="146" t="s">
        <v>6</v>
      </c>
      <c r="B2" s="146"/>
      <c r="C2" s="146"/>
      <c r="D2" s="146"/>
      <c r="E2" s="146"/>
      <c r="F2" s="146"/>
    </row>
    <row r="3" spans="1:6" ht="12.75" customHeight="1">
      <c r="A3" s="7"/>
      <c r="B3" s="147" t="s">
        <v>8</v>
      </c>
      <c r="C3" s="147"/>
      <c r="D3" s="147"/>
      <c r="E3" s="147"/>
      <c r="F3" s="8"/>
    </row>
    <row r="4" spans="1:6" ht="12">
      <c r="A4" s="9" t="s">
        <v>0</v>
      </c>
      <c r="B4" s="2" t="s">
        <v>3</v>
      </c>
      <c r="C4" s="2" t="s">
        <v>4</v>
      </c>
      <c r="D4" s="2" t="s">
        <v>2</v>
      </c>
      <c r="E4" s="2" t="s">
        <v>1</v>
      </c>
      <c r="F4" s="10" t="s">
        <v>5</v>
      </c>
    </row>
    <row r="5" spans="1:6" ht="12">
      <c r="A5" s="11">
        <v>1998</v>
      </c>
      <c r="B5" s="3">
        <v>1794.9</v>
      </c>
      <c r="C5" s="3">
        <v>1779.5</v>
      </c>
      <c r="D5" s="3">
        <v>943.6</v>
      </c>
      <c r="E5" s="3">
        <v>1097</v>
      </c>
      <c r="F5" s="12">
        <v>5614.973229450251</v>
      </c>
    </row>
    <row r="6" spans="1:6" ht="12">
      <c r="A6" s="13">
        <v>2002</v>
      </c>
      <c r="B6" s="4">
        <v>1715.5</v>
      </c>
      <c r="C6" s="4">
        <v>1890.9</v>
      </c>
      <c r="D6" s="4">
        <v>1017.9</v>
      </c>
      <c r="E6" s="4">
        <v>1196.3</v>
      </c>
      <c r="F6" s="12">
        <v>5820.58908028946</v>
      </c>
    </row>
    <row r="7" spans="1:6" ht="12">
      <c r="A7" s="13">
        <v>2006</v>
      </c>
      <c r="B7" s="4">
        <v>1652.4</v>
      </c>
      <c r="C7" s="4">
        <v>2013.4</v>
      </c>
      <c r="D7" s="4">
        <v>1043</v>
      </c>
      <c r="E7" s="4">
        <v>1197.9</v>
      </c>
      <c r="F7" s="12">
        <v>5906.701979615208</v>
      </c>
    </row>
    <row r="8" spans="1:6" ht="12">
      <c r="A8" s="14"/>
      <c r="B8" s="129"/>
      <c r="C8" s="130" t="s">
        <v>7</v>
      </c>
      <c r="D8" s="130"/>
      <c r="E8" s="130"/>
      <c r="F8" s="15"/>
    </row>
    <row r="9" spans="1:6" ht="12">
      <c r="A9" s="11">
        <v>1998</v>
      </c>
      <c r="B9" s="5">
        <v>1794.9</v>
      </c>
      <c r="C9" s="5">
        <v>1766.9</v>
      </c>
      <c r="D9" s="5">
        <v>940.8</v>
      </c>
      <c r="E9" s="5">
        <v>1097</v>
      </c>
      <c r="F9" s="16">
        <f>SUM(B9:E9)</f>
        <v>5599.6</v>
      </c>
    </row>
    <row r="10" spans="1:6" ht="12">
      <c r="A10" s="13">
        <v>2002</v>
      </c>
      <c r="B10" s="5">
        <v>1715.5</v>
      </c>
      <c r="C10" s="5">
        <v>1882.6</v>
      </c>
      <c r="D10" s="5">
        <v>1017.5</v>
      </c>
      <c r="E10" s="5">
        <v>1196.3</v>
      </c>
      <c r="F10" s="16">
        <f>SUM(B10:E10)</f>
        <v>5811.900000000001</v>
      </c>
    </row>
    <row r="11" spans="1:6" ht="12">
      <c r="A11" s="13">
        <v>2006</v>
      </c>
      <c r="B11" s="5">
        <v>1652.4</v>
      </c>
      <c r="C11" s="5">
        <v>2035.3</v>
      </c>
      <c r="D11" s="5">
        <v>1042.2</v>
      </c>
      <c r="E11" s="5">
        <v>1197.9</v>
      </c>
      <c r="F11" s="16">
        <f>SUM(B11:E11)</f>
        <v>5927.799999999999</v>
      </c>
    </row>
    <row r="12" spans="1:6" ht="12">
      <c r="A12" s="14"/>
      <c r="B12" s="129"/>
      <c r="C12" s="130" t="s">
        <v>9</v>
      </c>
      <c r="D12" s="130"/>
      <c r="E12" s="130"/>
      <c r="F12" s="21"/>
    </row>
    <row r="13" spans="1:6" ht="12">
      <c r="A13" s="11">
        <v>1998</v>
      </c>
      <c r="B13" s="6">
        <f aca="true" t="shared" si="0" ref="B13:C15">+(B9-B5)/B9</f>
        <v>0</v>
      </c>
      <c r="C13" s="6">
        <f t="shared" si="0"/>
        <v>-0.007131133623860948</v>
      </c>
      <c r="D13" s="6">
        <f aca="true" t="shared" si="1" ref="D13:F15">+(D9-D5)/D9</f>
        <v>-0.002976190476190549</v>
      </c>
      <c r="E13" s="6">
        <f>+(E9-E5)/E9</f>
        <v>0</v>
      </c>
      <c r="F13" s="17">
        <f t="shared" si="1"/>
        <v>-0.0027454156458051678</v>
      </c>
    </row>
    <row r="14" spans="1:6" ht="12">
      <c r="A14" s="13">
        <v>2002</v>
      </c>
      <c r="B14" s="6">
        <f t="shared" si="0"/>
        <v>0</v>
      </c>
      <c r="C14" s="6">
        <f t="shared" si="0"/>
        <v>-0.004408796345479753</v>
      </c>
      <c r="D14" s="6">
        <f t="shared" si="1"/>
        <v>-0.0003931203931203708</v>
      </c>
      <c r="E14" s="6">
        <f>+(E10-E6)/E10</f>
        <v>0</v>
      </c>
      <c r="F14" s="17">
        <f t="shared" si="1"/>
        <v>-0.001495049861398084</v>
      </c>
    </row>
    <row r="15" spans="1:6" ht="12">
      <c r="A15" s="18">
        <v>2006</v>
      </c>
      <c r="B15" s="19">
        <f t="shared" si="0"/>
        <v>0</v>
      </c>
      <c r="C15" s="19">
        <f t="shared" si="0"/>
        <v>0.010760084508426209</v>
      </c>
      <c r="D15" s="19">
        <f t="shared" si="1"/>
        <v>-0.0007676069852235219</v>
      </c>
      <c r="E15" s="19">
        <f>+(E11-E7)/E11</f>
        <v>0</v>
      </c>
      <c r="F15" s="20">
        <f t="shared" si="1"/>
        <v>0.003559165353890347</v>
      </c>
    </row>
    <row r="17" ht="12">
      <c r="B17" s="1" t="s">
        <v>10</v>
      </c>
    </row>
  </sheetData>
  <mergeCells count="3">
    <mergeCell ref="A1:F1"/>
    <mergeCell ref="A2:F2"/>
    <mergeCell ref="B3:E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workbookViewId="0" topLeftCell="A1">
      <selection activeCell="A1" sqref="A1:L158"/>
    </sheetView>
  </sheetViews>
  <sheetFormatPr defaultColWidth="9.140625" defaultRowHeight="12.75"/>
  <cols>
    <col min="1" max="1" width="40.28125" style="22" customWidth="1"/>
    <col min="2" max="2" width="10.28125" style="22" customWidth="1"/>
    <col min="3" max="3" width="9.28125" style="32" customWidth="1"/>
    <col min="4" max="4" width="5.57421875" style="32" customWidth="1"/>
    <col min="5" max="5" width="5.140625" style="32" customWidth="1"/>
    <col min="6" max="6" width="4.8515625" style="32" customWidth="1"/>
    <col min="7" max="7" width="9.28125" style="22" customWidth="1"/>
    <col min="8" max="8" width="8.00390625" style="78" customWidth="1"/>
    <col min="9" max="9" width="4.8515625" style="32" customWidth="1"/>
    <col min="10" max="10" width="9.28125" style="32" customWidth="1"/>
    <col min="11" max="11" width="10.00390625" style="32" customWidth="1"/>
    <col min="12" max="12" width="4.8515625" style="22" customWidth="1"/>
    <col min="13" max="16384" width="9.140625" style="22" customWidth="1"/>
  </cols>
  <sheetData>
    <row r="1" spans="1:12" ht="11.25">
      <c r="A1" s="148" t="s">
        <v>985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1.25">
      <c r="A2" s="148" t="s">
        <v>981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1.25">
      <c r="A3" s="149" t="s">
        <v>13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1.25">
      <c r="A4" s="84"/>
      <c r="B4" s="136"/>
      <c r="C4" s="154" t="s">
        <v>14</v>
      </c>
      <c r="D4" s="154"/>
      <c r="E4" s="154"/>
      <c r="F4" s="154"/>
      <c r="G4" s="154"/>
      <c r="H4" s="154"/>
      <c r="I4" s="154"/>
      <c r="J4" s="154"/>
      <c r="K4" s="136"/>
      <c r="L4" s="135"/>
    </row>
    <row r="5" spans="1:12" ht="11.25">
      <c r="A5" s="52"/>
      <c r="B5" s="37"/>
      <c r="C5" s="23"/>
      <c r="D5" s="150" t="s">
        <v>4</v>
      </c>
      <c r="E5" s="150"/>
      <c r="F5" s="150"/>
      <c r="G5" s="151" t="s">
        <v>2</v>
      </c>
      <c r="H5" s="152"/>
      <c r="I5" s="153"/>
      <c r="J5" s="143"/>
      <c r="K5" s="25"/>
      <c r="L5" s="55"/>
    </row>
    <row r="6" spans="1:12" ht="11.25">
      <c r="A6" s="52"/>
      <c r="B6" s="141"/>
      <c r="C6" s="25"/>
      <c r="D6" s="39" t="s">
        <v>16</v>
      </c>
      <c r="E6" s="29"/>
      <c r="F6" s="29"/>
      <c r="G6" s="28" t="s">
        <v>17</v>
      </c>
      <c r="H6" s="31" t="s">
        <v>18</v>
      </c>
      <c r="I6" s="30"/>
      <c r="J6" s="127"/>
      <c r="K6" s="33" t="s">
        <v>15</v>
      </c>
      <c r="L6" s="34" t="s">
        <v>5</v>
      </c>
    </row>
    <row r="7" spans="1:12" s="36" customFormat="1" ht="11.25">
      <c r="A7" s="112" t="s">
        <v>20</v>
      </c>
      <c r="B7" s="35" t="s">
        <v>23</v>
      </c>
      <c r="C7" s="43" t="s">
        <v>3</v>
      </c>
      <c r="D7" s="131" t="s">
        <v>21</v>
      </c>
      <c r="E7" s="39"/>
      <c r="F7" s="39"/>
      <c r="G7" s="28" t="s">
        <v>21</v>
      </c>
      <c r="H7" s="41" t="s">
        <v>22</v>
      </c>
      <c r="I7" s="42"/>
      <c r="J7" s="133" t="s">
        <v>1</v>
      </c>
      <c r="K7" s="33" t="s">
        <v>19</v>
      </c>
      <c r="L7" s="40"/>
    </row>
    <row r="8" spans="1:12" s="36" customFormat="1" ht="11.25">
      <c r="A8" s="28"/>
      <c r="B8" s="37"/>
      <c r="C8" s="43"/>
      <c r="D8" s="39" t="s">
        <v>24</v>
      </c>
      <c r="E8" s="131" t="s">
        <v>25</v>
      </c>
      <c r="F8" s="131" t="s">
        <v>5</v>
      </c>
      <c r="G8" s="28" t="s">
        <v>26</v>
      </c>
      <c r="H8" s="41" t="s">
        <v>27</v>
      </c>
      <c r="I8" s="42" t="s">
        <v>5</v>
      </c>
      <c r="J8" s="131"/>
      <c r="K8" s="43"/>
      <c r="L8" s="40"/>
    </row>
    <row r="9" spans="1:12" s="36" customFormat="1" ht="11.25">
      <c r="A9" s="138" t="s">
        <v>966</v>
      </c>
      <c r="B9" s="142" t="s">
        <v>967</v>
      </c>
      <c r="C9" s="142" t="s">
        <v>968</v>
      </c>
      <c r="D9" s="139" t="s">
        <v>969</v>
      </c>
      <c r="E9" s="139" t="s">
        <v>970</v>
      </c>
      <c r="F9" s="139" t="s">
        <v>971</v>
      </c>
      <c r="G9" s="138" t="s">
        <v>972</v>
      </c>
      <c r="H9" s="139" t="s">
        <v>973</v>
      </c>
      <c r="I9" s="140" t="s">
        <v>974</v>
      </c>
      <c r="J9" s="139" t="s">
        <v>975</v>
      </c>
      <c r="K9" s="142" t="s">
        <v>976</v>
      </c>
      <c r="L9" s="140" t="s">
        <v>977</v>
      </c>
    </row>
    <row r="10" spans="1:12" ht="11.25">
      <c r="A10" s="56" t="s">
        <v>28</v>
      </c>
      <c r="B10" s="35">
        <v>11</v>
      </c>
      <c r="C10" s="53"/>
      <c r="D10" s="53"/>
      <c r="E10" s="29"/>
      <c r="F10" s="30"/>
      <c r="G10" s="52"/>
      <c r="H10" s="57"/>
      <c r="I10" s="30"/>
      <c r="J10" s="29"/>
      <c r="K10" s="27"/>
      <c r="L10" s="30"/>
    </row>
    <row r="11" spans="1:12" ht="11.25" hidden="1">
      <c r="A11" s="52"/>
      <c r="B11" s="35"/>
      <c r="C11" s="53"/>
      <c r="D11" s="53"/>
      <c r="E11" s="29"/>
      <c r="F11" s="30"/>
      <c r="G11" s="52"/>
      <c r="H11" s="54"/>
      <c r="I11" s="30"/>
      <c r="J11" s="29"/>
      <c r="K11" s="27"/>
      <c r="L11" s="55"/>
    </row>
    <row r="12" spans="1:12" ht="11.25">
      <c r="A12" s="56" t="s">
        <v>29</v>
      </c>
      <c r="B12" s="35">
        <v>21</v>
      </c>
      <c r="C12" s="53"/>
      <c r="D12" s="53"/>
      <c r="E12" s="29"/>
      <c r="F12" s="30"/>
      <c r="G12" s="52"/>
      <c r="H12" s="57"/>
      <c r="I12" s="30"/>
      <c r="J12" s="29"/>
      <c r="K12" s="27"/>
      <c r="L12" s="30"/>
    </row>
    <row r="13" spans="1:12" ht="10.5" customHeight="1" hidden="1">
      <c r="A13" s="52"/>
      <c r="B13" s="35"/>
      <c r="C13" s="53"/>
      <c r="D13" s="53"/>
      <c r="E13" s="29"/>
      <c r="F13" s="30"/>
      <c r="G13" s="52"/>
      <c r="H13" s="54"/>
      <c r="I13" s="30"/>
      <c r="J13" s="29"/>
      <c r="K13" s="27"/>
      <c r="L13" s="55"/>
    </row>
    <row r="14" spans="1:12" ht="11.25">
      <c r="A14" s="56" t="s">
        <v>30</v>
      </c>
      <c r="B14" s="35">
        <v>22</v>
      </c>
      <c r="C14" s="58"/>
      <c r="D14" s="53"/>
      <c r="E14" s="29"/>
      <c r="F14" s="30"/>
      <c r="G14" s="52"/>
      <c r="H14" s="54"/>
      <c r="I14" s="30"/>
      <c r="J14" s="29"/>
      <c r="K14" s="27"/>
      <c r="L14" s="30"/>
    </row>
    <row r="15" spans="1:12" ht="11.25" hidden="1">
      <c r="A15" s="52"/>
      <c r="B15" s="35"/>
      <c r="C15" s="53"/>
      <c r="D15" s="53"/>
      <c r="E15" s="29"/>
      <c r="F15" s="30"/>
      <c r="G15" s="52"/>
      <c r="H15" s="54"/>
      <c r="I15" s="30"/>
      <c r="J15" s="29"/>
      <c r="K15" s="27"/>
      <c r="L15" s="55"/>
    </row>
    <row r="16" spans="1:12" ht="11.25">
      <c r="A16" s="56" t="s">
        <v>31</v>
      </c>
      <c r="B16" s="35">
        <v>23</v>
      </c>
      <c r="C16" s="53"/>
      <c r="D16" s="53"/>
      <c r="E16" s="29"/>
      <c r="F16" s="30"/>
      <c r="G16" s="52"/>
      <c r="H16" s="57"/>
      <c r="I16" s="30"/>
      <c r="J16" s="29"/>
      <c r="K16" s="27"/>
      <c r="L16" s="30"/>
    </row>
    <row r="17" spans="1:12" ht="11.25" hidden="1">
      <c r="A17" s="52"/>
      <c r="B17" s="25"/>
      <c r="C17" s="53"/>
      <c r="D17" s="53"/>
      <c r="E17" s="29"/>
      <c r="F17" s="30"/>
      <c r="G17" s="52"/>
      <c r="H17" s="54"/>
      <c r="I17" s="30"/>
      <c r="J17" s="29"/>
      <c r="K17" s="27"/>
      <c r="L17" s="55"/>
    </row>
    <row r="18" spans="1:12" ht="11.25">
      <c r="A18" s="56" t="s">
        <v>32</v>
      </c>
      <c r="B18" s="69" t="s">
        <v>961</v>
      </c>
      <c r="C18" s="53"/>
      <c r="D18" s="53"/>
      <c r="E18" s="29"/>
      <c r="F18" s="30"/>
      <c r="G18" s="52"/>
      <c r="H18" s="54"/>
      <c r="I18" s="30"/>
      <c r="J18" s="29"/>
      <c r="K18" s="27"/>
      <c r="L18" s="55"/>
    </row>
    <row r="19" spans="1:12" ht="11.25" hidden="1">
      <c r="A19" s="52" t="s">
        <v>33</v>
      </c>
      <c r="B19" s="59" t="s">
        <v>34</v>
      </c>
      <c r="C19" s="53"/>
      <c r="D19" s="53"/>
      <c r="E19" s="29"/>
      <c r="F19" s="30"/>
      <c r="G19" s="52"/>
      <c r="H19" s="54"/>
      <c r="I19" s="30"/>
      <c r="J19" s="29"/>
      <c r="K19" s="27"/>
      <c r="L19" s="30"/>
    </row>
    <row r="20" spans="1:12" ht="11.25" hidden="1">
      <c r="A20" s="52" t="s">
        <v>35</v>
      </c>
      <c r="B20" s="60">
        <v>311</v>
      </c>
      <c r="C20" s="53"/>
      <c r="D20" s="53"/>
      <c r="E20" s="29"/>
      <c r="F20" s="30"/>
      <c r="G20" s="52"/>
      <c r="H20" s="54"/>
      <c r="I20" s="30"/>
      <c r="J20" s="29"/>
      <c r="K20" s="27"/>
      <c r="L20" s="30"/>
    </row>
    <row r="21" spans="1:12" ht="11.25" hidden="1">
      <c r="A21" s="52" t="s">
        <v>36</v>
      </c>
      <c r="B21" s="59" t="s">
        <v>37</v>
      </c>
      <c r="C21" s="53"/>
      <c r="D21" s="53"/>
      <c r="E21" s="29"/>
      <c r="F21" s="30"/>
      <c r="G21" s="52"/>
      <c r="H21" s="54"/>
      <c r="I21" s="30"/>
      <c r="J21" s="29"/>
      <c r="K21" s="27"/>
      <c r="L21" s="30"/>
    </row>
    <row r="22" spans="1:12" ht="11.25" hidden="1">
      <c r="A22" s="52" t="s">
        <v>38</v>
      </c>
      <c r="B22" s="59">
        <v>31131</v>
      </c>
      <c r="C22" s="58"/>
      <c r="D22" s="53"/>
      <c r="E22" s="29"/>
      <c r="F22" s="30"/>
      <c r="G22" s="52"/>
      <c r="H22" s="54"/>
      <c r="I22" s="30"/>
      <c r="J22" s="29"/>
      <c r="K22" s="27"/>
      <c r="L22" s="30"/>
    </row>
    <row r="23" spans="1:12" ht="11.25" hidden="1">
      <c r="A23" s="52" t="s">
        <v>40</v>
      </c>
      <c r="B23" s="61" t="s">
        <v>41</v>
      </c>
      <c r="C23" s="53"/>
      <c r="D23" s="53"/>
      <c r="E23" s="29"/>
      <c r="F23" s="30"/>
      <c r="G23" s="52"/>
      <c r="H23" s="54"/>
      <c r="I23" s="30"/>
      <c r="J23" s="29"/>
      <c r="K23" s="27"/>
      <c r="L23" s="30"/>
    </row>
    <row r="24" spans="1:12" ht="11.25" hidden="1">
      <c r="A24" s="52" t="s">
        <v>42</v>
      </c>
      <c r="B24" s="59">
        <v>3121</v>
      </c>
      <c r="C24" s="58"/>
      <c r="D24" s="53"/>
      <c r="E24" s="29"/>
      <c r="F24" s="30"/>
      <c r="G24" s="52"/>
      <c r="H24" s="54"/>
      <c r="I24" s="30"/>
      <c r="J24" s="29"/>
      <c r="K24" s="27"/>
      <c r="L24" s="30"/>
    </row>
    <row r="25" spans="1:12" ht="11.25" hidden="1">
      <c r="A25" s="52" t="s">
        <v>43</v>
      </c>
      <c r="B25" s="59" t="s">
        <v>44</v>
      </c>
      <c r="C25" s="58"/>
      <c r="D25" s="53"/>
      <c r="E25" s="29"/>
      <c r="F25" s="30"/>
      <c r="G25" s="52"/>
      <c r="H25" s="54"/>
      <c r="I25" s="30"/>
      <c r="J25" s="29"/>
      <c r="K25" s="27"/>
      <c r="L25" s="30"/>
    </row>
    <row r="26" spans="1:12" ht="11.25" hidden="1">
      <c r="A26" s="52" t="s">
        <v>45</v>
      </c>
      <c r="B26" s="35" t="s">
        <v>46</v>
      </c>
      <c r="C26" s="53"/>
      <c r="D26" s="53"/>
      <c r="E26" s="29"/>
      <c r="F26" s="30"/>
      <c r="G26" s="52"/>
      <c r="H26" s="29"/>
      <c r="I26" s="30"/>
      <c r="J26" s="29"/>
      <c r="K26" s="27"/>
      <c r="L26" s="30"/>
    </row>
    <row r="27" spans="1:12" ht="11.25" hidden="1">
      <c r="A27" s="52" t="s">
        <v>47</v>
      </c>
      <c r="B27" s="62">
        <v>313314</v>
      </c>
      <c r="C27" s="53"/>
      <c r="D27" s="53"/>
      <c r="E27" s="29"/>
      <c r="F27" s="30"/>
      <c r="G27" s="52"/>
      <c r="H27" s="54"/>
      <c r="I27" s="30"/>
      <c r="J27" s="29"/>
      <c r="K27" s="27"/>
      <c r="L27" s="30"/>
    </row>
    <row r="28" spans="1:12" ht="11.25" hidden="1">
      <c r="A28" s="52" t="s">
        <v>48</v>
      </c>
      <c r="B28" s="60">
        <v>313</v>
      </c>
      <c r="C28" s="53"/>
      <c r="D28" s="53"/>
      <c r="E28" s="29"/>
      <c r="F28" s="30"/>
      <c r="G28" s="52"/>
      <c r="H28" s="54"/>
      <c r="I28" s="30"/>
      <c r="J28" s="29"/>
      <c r="K28" s="27"/>
      <c r="L28" s="30"/>
    </row>
    <row r="29" spans="1:12" ht="11.25" hidden="1">
      <c r="A29" s="52" t="s">
        <v>49</v>
      </c>
      <c r="B29" s="60">
        <v>314</v>
      </c>
      <c r="C29" s="53"/>
      <c r="D29" s="53"/>
      <c r="E29" s="29"/>
      <c r="F29" s="30"/>
      <c r="G29" s="52"/>
      <c r="H29" s="54"/>
      <c r="I29" s="30"/>
      <c r="J29" s="29"/>
      <c r="K29" s="27"/>
      <c r="L29" s="30"/>
    </row>
    <row r="30" spans="1:12" ht="11.25" hidden="1">
      <c r="A30" s="52" t="s">
        <v>50</v>
      </c>
      <c r="B30" s="62">
        <v>315316</v>
      </c>
      <c r="C30" s="53"/>
      <c r="D30" s="53"/>
      <c r="E30" s="29"/>
      <c r="F30" s="30"/>
      <c r="G30" s="52"/>
      <c r="H30" s="54"/>
      <c r="I30" s="30"/>
      <c r="J30" s="29"/>
      <c r="K30" s="27"/>
      <c r="L30" s="30"/>
    </row>
    <row r="31" spans="1:12" ht="11.25" hidden="1">
      <c r="A31" s="52" t="s">
        <v>51</v>
      </c>
      <c r="B31" s="60">
        <v>315</v>
      </c>
      <c r="C31" s="53"/>
      <c r="D31" s="53"/>
      <c r="E31" s="29"/>
      <c r="F31" s="30"/>
      <c r="G31" s="52"/>
      <c r="H31" s="54"/>
      <c r="I31" s="30"/>
      <c r="J31" s="29"/>
      <c r="K31" s="27"/>
      <c r="L31" s="30"/>
    </row>
    <row r="32" spans="1:12" ht="11.25" hidden="1">
      <c r="A32" s="52" t="s">
        <v>52</v>
      </c>
      <c r="B32" s="60">
        <v>316</v>
      </c>
      <c r="C32" s="53"/>
      <c r="D32" s="53"/>
      <c r="E32" s="29"/>
      <c r="F32" s="30"/>
      <c r="G32" s="52"/>
      <c r="H32" s="54"/>
      <c r="I32" s="30"/>
      <c r="J32" s="29"/>
      <c r="K32" s="27"/>
      <c r="L32" s="30"/>
    </row>
    <row r="33" spans="1:12" ht="11.25" hidden="1">
      <c r="A33" s="52" t="s">
        <v>53</v>
      </c>
      <c r="B33" s="35" t="s">
        <v>54</v>
      </c>
      <c r="C33" s="53"/>
      <c r="D33" s="53"/>
      <c r="E33" s="29"/>
      <c r="F33" s="30"/>
      <c r="G33" s="52"/>
      <c r="H33" s="29"/>
      <c r="I33" s="30"/>
      <c r="J33" s="29"/>
      <c r="K33" s="27"/>
      <c r="L33" s="30"/>
    </row>
    <row r="34" spans="1:12" ht="11.25" hidden="1">
      <c r="A34" s="52" t="s">
        <v>55</v>
      </c>
      <c r="B34" s="60">
        <v>321</v>
      </c>
      <c r="C34" s="53"/>
      <c r="D34" s="53"/>
      <c r="E34" s="29"/>
      <c r="F34" s="30"/>
      <c r="G34" s="52"/>
      <c r="H34" s="54"/>
      <c r="I34" s="30"/>
      <c r="J34" s="29"/>
      <c r="K34" s="27"/>
      <c r="L34" s="30"/>
    </row>
    <row r="35" spans="1:12" ht="11.25" hidden="1">
      <c r="A35" s="52" t="s">
        <v>56</v>
      </c>
      <c r="B35" s="59" t="s">
        <v>57</v>
      </c>
      <c r="C35" s="53"/>
      <c r="D35" s="53"/>
      <c r="E35" s="29"/>
      <c r="F35" s="30"/>
      <c r="G35" s="52"/>
      <c r="H35" s="54"/>
      <c r="I35" s="30"/>
      <c r="J35" s="29"/>
      <c r="K35" s="27"/>
      <c r="L35" s="30"/>
    </row>
    <row r="36" spans="1:12" ht="11.25" hidden="1">
      <c r="A36" s="52" t="s">
        <v>58</v>
      </c>
      <c r="B36" s="59" t="s">
        <v>59</v>
      </c>
      <c r="C36" s="53"/>
      <c r="D36" s="53"/>
      <c r="E36" s="29"/>
      <c r="F36" s="30"/>
      <c r="G36" s="52"/>
      <c r="H36" s="54"/>
      <c r="I36" s="30"/>
      <c r="J36" s="29"/>
      <c r="K36" s="27"/>
      <c r="L36" s="30"/>
    </row>
    <row r="37" spans="1:12" ht="11.25" hidden="1">
      <c r="A37" s="52" t="s">
        <v>60</v>
      </c>
      <c r="B37" s="59" t="s">
        <v>61</v>
      </c>
      <c r="C37" s="53"/>
      <c r="D37" s="53"/>
      <c r="E37" s="29"/>
      <c r="F37" s="30"/>
      <c r="G37" s="52"/>
      <c r="H37" s="54"/>
      <c r="I37" s="30"/>
      <c r="J37" s="29"/>
      <c r="K37" s="27"/>
      <c r="L37" s="30"/>
    </row>
    <row r="38" spans="1:12" ht="11.25" hidden="1">
      <c r="A38" s="52" t="s">
        <v>62</v>
      </c>
      <c r="B38" s="61" t="s">
        <v>63</v>
      </c>
      <c r="C38" s="53"/>
      <c r="D38" s="53"/>
      <c r="E38" s="29"/>
      <c r="F38" s="30"/>
      <c r="G38" s="52"/>
      <c r="H38" s="54"/>
      <c r="I38" s="30"/>
      <c r="J38" s="29"/>
      <c r="K38" s="27"/>
      <c r="L38" s="30"/>
    </row>
    <row r="39" spans="1:12" ht="11.25" hidden="1">
      <c r="A39" s="52" t="s">
        <v>64</v>
      </c>
      <c r="B39" s="59" t="s">
        <v>65</v>
      </c>
      <c r="C39" s="53"/>
      <c r="D39" s="53"/>
      <c r="E39" s="29"/>
      <c r="F39" s="30"/>
      <c r="G39" s="52"/>
      <c r="H39" s="54"/>
      <c r="I39" s="30"/>
      <c r="J39" s="29"/>
      <c r="K39" s="27"/>
      <c r="L39" s="30"/>
    </row>
    <row r="40" spans="1:12" ht="11.25" hidden="1">
      <c r="A40" s="52" t="s">
        <v>66</v>
      </c>
      <c r="B40" s="59" t="s">
        <v>67</v>
      </c>
      <c r="C40" s="53"/>
      <c r="D40" s="53"/>
      <c r="E40" s="29"/>
      <c r="F40" s="30"/>
      <c r="G40" s="52"/>
      <c r="H40" s="54"/>
      <c r="I40" s="30"/>
      <c r="J40" s="29"/>
      <c r="K40" s="27"/>
      <c r="L40" s="30"/>
    </row>
    <row r="41" spans="1:12" ht="11.25" hidden="1">
      <c r="A41" s="52" t="s">
        <v>68</v>
      </c>
      <c r="B41" s="59" t="s">
        <v>69</v>
      </c>
      <c r="C41" s="53"/>
      <c r="D41" s="53"/>
      <c r="E41" s="29"/>
      <c r="F41" s="30"/>
      <c r="G41" s="52"/>
      <c r="H41" s="54"/>
      <c r="I41" s="30"/>
      <c r="J41" s="29"/>
      <c r="K41" s="27"/>
      <c r="L41" s="30"/>
    </row>
    <row r="42" spans="1:12" ht="11.25" hidden="1">
      <c r="A42" s="52" t="s">
        <v>70</v>
      </c>
      <c r="B42" s="59" t="s">
        <v>71</v>
      </c>
      <c r="C42" s="53"/>
      <c r="D42" s="53"/>
      <c r="E42" s="29"/>
      <c r="F42" s="30"/>
      <c r="G42" s="52"/>
      <c r="H42" s="54"/>
      <c r="I42" s="30"/>
      <c r="J42" s="29"/>
      <c r="K42" s="27"/>
      <c r="L42" s="30"/>
    </row>
    <row r="43" spans="1:12" ht="11.25" hidden="1">
      <c r="A43" s="52" t="s">
        <v>72</v>
      </c>
      <c r="B43" s="60" t="s">
        <v>73</v>
      </c>
      <c r="C43" s="53"/>
      <c r="D43" s="53"/>
      <c r="E43" s="29"/>
      <c r="F43" s="30"/>
      <c r="G43" s="52"/>
      <c r="H43" s="54"/>
      <c r="I43" s="30"/>
      <c r="J43" s="29"/>
      <c r="K43" s="27"/>
      <c r="L43" s="30"/>
    </row>
    <row r="44" spans="1:12" ht="11.25" hidden="1">
      <c r="A44" s="52" t="s">
        <v>74</v>
      </c>
      <c r="B44" s="60" t="s">
        <v>75</v>
      </c>
      <c r="C44" s="53"/>
      <c r="D44" s="53"/>
      <c r="E44" s="29"/>
      <c r="F44" s="30"/>
      <c r="G44" s="52"/>
      <c r="H44" s="57"/>
      <c r="I44" s="30"/>
      <c r="J44" s="29"/>
      <c r="K44" s="27"/>
      <c r="L44" s="30"/>
    </row>
    <row r="45" spans="1:12" ht="11.25" hidden="1">
      <c r="A45" s="52" t="s">
        <v>76</v>
      </c>
      <c r="B45" s="59" t="s">
        <v>77</v>
      </c>
      <c r="C45" s="53"/>
      <c r="D45" s="53"/>
      <c r="E45" s="29"/>
      <c r="F45" s="30"/>
      <c r="G45" s="52"/>
      <c r="H45" s="54"/>
      <c r="I45" s="30"/>
      <c r="J45" s="29"/>
      <c r="K45" s="27"/>
      <c r="L45" s="30"/>
    </row>
    <row r="46" spans="1:12" ht="11.25" hidden="1">
      <c r="A46" s="52" t="s">
        <v>78</v>
      </c>
      <c r="B46" s="59" t="s">
        <v>79</v>
      </c>
      <c r="C46" s="58"/>
      <c r="D46" s="53"/>
      <c r="E46" s="29"/>
      <c r="F46" s="30"/>
      <c r="G46" s="52"/>
      <c r="H46" s="54"/>
      <c r="I46" s="30"/>
      <c r="J46" s="29"/>
      <c r="K46" s="27"/>
      <c r="L46" s="55"/>
    </row>
    <row r="47" spans="1:12" ht="11.25" hidden="1">
      <c r="A47" s="52" t="s">
        <v>80</v>
      </c>
      <c r="B47" s="60" t="s">
        <v>81</v>
      </c>
      <c r="C47" s="53"/>
      <c r="D47" s="53"/>
      <c r="E47" s="29"/>
      <c r="F47" s="30"/>
      <c r="G47" s="52"/>
      <c r="H47" s="54"/>
      <c r="I47" s="30"/>
      <c r="J47" s="29"/>
      <c r="K47" s="27"/>
      <c r="L47" s="30"/>
    </row>
    <row r="48" spans="1:12" ht="11.25" hidden="1">
      <c r="A48" s="52" t="s">
        <v>82</v>
      </c>
      <c r="B48" s="59" t="s">
        <v>83</v>
      </c>
      <c r="C48" s="58"/>
      <c r="D48" s="53"/>
      <c r="E48" s="29"/>
      <c r="F48" s="30"/>
      <c r="G48" s="52"/>
      <c r="H48" s="54"/>
      <c r="I48" s="30"/>
      <c r="J48" s="29"/>
      <c r="K48" s="27"/>
      <c r="L48" s="30"/>
    </row>
    <row r="49" spans="1:12" ht="11.25" hidden="1">
      <c r="A49" s="52" t="s">
        <v>84</v>
      </c>
      <c r="B49" s="59" t="s">
        <v>85</v>
      </c>
      <c r="C49" s="53"/>
      <c r="D49" s="53"/>
      <c r="E49" s="29"/>
      <c r="F49" s="30"/>
      <c r="G49" s="52"/>
      <c r="H49" s="54"/>
      <c r="I49" s="30"/>
      <c r="J49" s="29"/>
      <c r="K49" s="27"/>
      <c r="L49" s="30"/>
    </row>
    <row r="50" spans="1:12" ht="11.25" hidden="1">
      <c r="A50" s="52" t="s">
        <v>86</v>
      </c>
      <c r="B50" s="59" t="s">
        <v>87</v>
      </c>
      <c r="C50" s="58"/>
      <c r="D50" s="53"/>
      <c r="E50" s="29"/>
      <c r="F50" s="30"/>
      <c r="G50" s="52"/>
      <c r="H50" s="54"/>
      <c r="I50" s="30"/>
      <c r="J50" s="29"/>
      <c r="K50" s="27"/>
      <c r="L50" s="55"/>
    </row>
    <row r="51" spans="1:12" ht="11.25" hidden="1">
      <c r="A51" s="52" t="s">
        <v>88</v>
      </c>
      <c r="B51" s="59" t="s">
        <v>89</v>
      </c>
      <c r="C51" s="58"/>
      <c r="D51" s="53"/>
      <c r="E51" s="29"/>
      <c r="F51" s="30"/>
      <c r="G51" s="52"/>
      <c r="H51" s="54"/>
      <c r="I51" s="30"/>
      <c r="J51" s="29"/>
      <c r="K51" s="27"/>
      <c r="L51" s="30"/>
    </row>
    <row r="52" spans="1:12" ht="11.25" hidden="1">
      <c r="A52" s="52" t="s">
        <v>90</v>
      </c>
      <c r="B52" s="59" t="s">
        <v>91</v>
      </c>
      <c r="C52" s="58"/>
      <c r="D52" s="53"/>
      <c r="E52" s="29"/>
      <c r="F52" s="30"/>
      <c r="G52" s="52"/>
      <c r="H52" s="54"/>
      <c r="I52" s="30"/>
      <c r="J52" s="29"/>
      <c r="K52" s="27"/>
      <c r="L52" s="30"/>
    </row>
    <row r="53" spans="1:12" ht="11.25" hidden="1">
      <c r="A53" s="52" t="s">
        <v>92</v>
      </c>
      <c r="B53" s="59" t="s">
        <v>93</v>
      </c>
      <c r="C53" s="53"/>
      <c r="D53" s="53"/>
      <c r="E53" s="29"/>
      <c r="F53" s="30"/>
      <c r="G53" s="52"/>
      <c r="H53" s="54"/>
      <c r="I53" s="30"/>
      <c r="J53" s="29"/>
      <c r="K53" s="27"/>
      <c r="L53" s="30"/>
    </row>
    <row r="54" spans="1:12" ht="11.25" hidden="1">
      <c r="A54" s="52" t="s">
        <v>94</v>
      </c>
      <c r="B54" s="59" t="s">
        <v>95</v>
      </c>
      <c r="C54" s="58"/>
      <c r="D54" s="53"/>
      <c r="E54" s="29"/>
      <c r="F54" s="30"/>
      <c r="G54" s="52"/>
      <c r="H54" s="54"/>
      <c r="I54" s="30"/>
      <c r="J54" s="29"/>
      <c r="K54" s="27"/>
      <c r="L54" s="30"/>
    </row>
    <row r="55" spans="1:12" ht="11.25" hidden="1">
      <c r="A55" s="52" t="s">
        <v>96</v>
      </c>
      <c r="B55" s="59" t="s">
        <v>97</v>
      </c>
      <c r="C55" s="53"/>
      <c r="D55" s="53"/>
      <c r="E55" s="29"/>
      <c r="F55" s="30"/>
      <c r="G55" s="52"/>
      <c r="H55" s="54"/>
      <c r="I55" s="30"/>
      <c r="J55" s="29"/>
      <c r="K55" s="27"/>
      <c r="L55" s="30"/>
    </row>
    <row r="56" spans="1:12" ht="11.25" hidden="1">
      <c r="A56" s="52" t="s">
        <v>98</v>
      </c>
      <c r="B56" s="59" t="s">
        <v>99</v>
      </c>
      <c r="C56" s="53"/>
      <c r="D56" s="53"/>
      <c r="E56" s="29"/>
      <c r="F56" s="30"/>
      <c r="G56" s="52"/>
      <c r="H56" s="54"/>
      <c r="I56" s="30"/>
      <c r="J56" s="29"/>
      <c r="K56" s="27"/>
      <c r="L56" s="30"/>
    </row>
    <row r="57" spans="1:12" ht="11.25" hidden="1">
      <c r="A57" s="52" t="s">
        <v>100</v>
      </c>
      <c r="B57" s="59" t="s">
        <v>101</v>
      </c>
      <c r="C57" s="58"/>
      <c r="D57" s="53"/>
      <c r="E57" s="29"/>
      <c r="F57" s="30"/>
      <c r="G57" s="52"/>
      <c r="H57" s="54"/>
      <c r="I57" s="30"/>
      <c r="J57" s="29"/>
      <c r="K57" s="27"/>
      <c r="L57" s="30"/>
    </row>
    <row r="58" spans="1:12" ht="11.25" hidden="1">
      <c r="A58" s="52" t="s">
        <v>102</v>
      </c>
      <c r="B58" s="59" t="s">
        <v>103</v>
      </c>
      <c r="C58" s="58"/>
      <c r="D58" s="53"/>
      <c r="E58" s="29"/>
      <c r="F58" s="30"/>
      <c r="G58" s="52"/>
      <c r="H58" s="54"/>
      <c r="I58" s="30"/>
      <c r="J58" s="29"/>
      <c r="K58" s="27"/>
      <c r="L58" s="30"/>
    </row>
    <row r="59" spans="1:12" ht="11.25" hidden="1">
      <c r="A59" s="52" t="s">
        <v>104</v>
      </c>
      <c r="B59" s="59" t="s">
        <v>105</v>
      </c>
      <c r="C59" s="53"/>
      <c r="D59" s="53"/>
      <c r="E59" s="29"/>
      <c r="F59" s="30"/>
      <c r="G59" s="52"/>
      <c r="H59" s="54"/>
      <c r="I59" s="30"/>
      <c r="J59" s="29"/>
      <c r="K59" s="27"/>
      <c r="L59" s="30"/>
    </row>
    <row r="60" spans="1:12" ht="11.25" hidden="1">
      <c r="A60" s="52" t="s">
        <v>106</v>
      </c>
      <c r="B60" s="59" t="s">
        <v>107</v>
      </c>
      <c r="C60" s="58"/>
      <c r="D60" s="53"/>
      <c r="E60" s="29"/>
      <c r="F60" s="30"/>
      <c r="G60" s="52"/>
      <c r="H60" s="54"/>
      <c r="I60" s="30"/>
      <c r="J60" s="29"/>
      <c r="K60" s="27"/>
      <c r="L60" s="30"/>
    </row>
    <row r="61" spans="1:12" ht="11.25" hidden="1">
      <c r="A61" s="52" t="s">
        <v>108</v>
      </c>
      <c r="B61" s="59" t="s">
        <v>109</v>
      </c>
      <c r="C61" s="58"/>
      <c r="D61" s="53"/>
      <c r="E61" s="29"/>
      <c r="F61" s="30"/>
      <c r="G61" s="52"/>
      <c r="H61" s="54"/>
      <c r="I61" s="30"/>
      <c r="J61" s="29"/>
      <c r="K61" s="27"/>
      <c r="L61" s="30"/>
    </row>
    <row r="62" spans="1:12" ht="11.25" hidden="1">
      <c r="A62" s="52" t="s">
        <v>110</v>
      </c>
      <c r="B62" s="59" t="s">
        <v>111</v>
      </c>
      <c r="C62" s="58"/>
      <c r="D62" s="53"/>
      <c r="E62" s="29"/>
      <c r="F62" s="30"/>
      <c r="G62" s="52"/>
      <c r="H62" s="54"/>
      <c r="I62" s="30"/>
      <c r="J62" s="29"/>
      <c r="K62" s="27"/>
      <c r="L62" s="30"/>
    </row>
    <row r="63" spans="1:12" ht="11.25" hidden="1">
      <c r="A63" s="52" t="s">
        <v>112</v>
      </c>
      <c r="B63" s="59" t="s">
        <v>113</v>
      </c>
      <c r="C63" s="58"/>
      <c r="D63" s="53"/>
      <c r="E63" s="29"/>
      <c r="F63" s="30"/>
      <c r="G63" s="52"/>
      <c r="H63" s="54"/>
      <c r="J63" s="29"/>
      <c r="K63" s="27"/>
      <c r="L63" s="55"/>
    </row>
    <row r="64" spans="1:12" ht="11.25" hidden="1">
      <c r="A64" s="52" t="s">
        <v>114</v>
      </c>
      <c r="B64" s="60" t="s">
        <v>115</v>
      </c>
      <c r="C64" s="53"/>
      <c r="D64" s="53"/>
      <c r="E64" s="29"/>
      <c r="F64" s="30"/>
      <c r="G64" s="52"/>
      <c r="H64" s="54"/>
      <c r="I64" s="30"/>
      <c r="J64" s="29"/>
      <c r="K64" s="27"/>
      <c r="L64" s="30"/>
    </row>
    <row r="65" spans="1:12" ht="11.25" hidden="1">
      <c r="A65" s="52" t="s">
        <v>116</v>
      </c>
      <c r="B65" s="60" t="s">
        <v>117</v>
      </c>
      <c r="C65" s="53"/>
      <c r="D65" s="53"/>
      <c r="E65" s="29"/>
      <c r="F65" s="30"/>
      <c r="G65" s="52"/>
      <c r="H65" s="54"/>
      <c r="I65" s="30"/>
      <c r="J65" s="29"/>
      <c r="K65" s="27"/>
      <c r="L65" s="30"/>
    </row>
    <row r="66" spans="1:12" ht="11.25" hidden="1">
      <c r="A66" s="52" t="s">
        <v>118</v>
      </c>
      <c r="B66" s="59" t="s">
        <v>119</v>
      </c>
      <c r="C66" s="58"/>
      <c r="D66" s="53"/>
      <c r="E66" s="29"/>
      <c r="F66" s="30"/>
      <c r="G66" s="52"/>
      <c r="H66" s="54"/>
      <c r="I66" s="30"/>
      <c r="J66" s="29"/>
      <c r="K66" s="27"/>
      <c r="L66" s="30"/>
    </row>
    <row r="67" spans="1:12" ht="11.25" hidden="1">
      <c r="A67" s="52" t="s">
        <v>120</v>
      </c>
      <c r="B67" s="59" t="s">
        <v>121</v>
      </c>
      <c r="C67" s="58"/>
      <c r="D67" s="53"/>
      <c r="E67" s="29"/>
      <c r="F67" s="30"/>
      <c r="G67" s="52"/>
      <c r="H67" s="54"/>
      <c r="I67" s="30"/>
      <c r="J67" s="29"/>
      <c r="K67" s="27"/>
      <c r="L67" s="30"/>
    </row>
    <row r="68" spans="1:12" ht="11.25" hidden="1">
      <c r="A68" s="52" t="s">
        <v>122</v>
      </c>
      <c r="B68" s="59" t="s">
        <v>123</v>
      </c>
      <c r="C68" s="53"/>
      <c r="D68" s="53"/>
      <c r="E68" s="29"/>
      <c r="F68" s="30"/>
      <c r="G68" s="52"/>
      <c r="H68" s="54"/>
      <c r="I68" s="30"/>
      <c r="J68" s="29"/>
      <c r="K68" s="27"/>
      <c r="L68" s="30"/>
    </row>
    <row r="69" spans="1:12" ht="11.25" hidden="1">
      <c r="A69" s="52" t="s">
        <v>124</v>
      </c>
      <c r="B69" s="59" t="s">
        <v>125</v>
      </c>
      <c r="C69" s="58"/>
      <c r="D69" s="53"/>
      <c r="E69" s="29"/>
      <c r="F69" s="30"/>
      <c r="G69" s="52"/>
      <c r="H69" s="54"/>
      <c r="I69" s="30"/>
      <c r="J69" s="29"/>
      <c r="K69" s="27"/>
      <c r="L69" s="30"/>
    </row>
    <row r="70" spans="1:12" ht="11.25" hidden="1">
      <c r="A70" s="52" t="s">
        <v>126</v>
      </c>
      <c r="B70" s="59" t="s">
        <v>127</v>
      </c>
      <c r="C70" s="58"/>
      <c r="D70" s="53"/>
      <c r="E70" s="29"/>
      <c r="F70" s="30"/>
      <c r="G70" s="52"/>
      <c r="H70" s="54"/>
      <c r="I70" s="30"/>
      <c r="J70" s="29"/>
      <c r="K70" s="27"/>
      <c r="L70" s="30"/>
    </row>
    <row r="71" spans="1:12" ht="11.25" hidden="1">
      <c r="A71" s="52" t="s">
        <v>128</v>
      </c>
      <c r="B71" s="60" t="s">
        <v>129</v>
      </c>
      <c r="C71" s="53"/>
      <c r="D71" s="53"/>
      <c r="E71" s="29"/>
      <c r="F71" s="30"/>
      <c r="G71" s="52"/>
      <c r="H71" s="54"/>
      <c r="I71" s="30"/>
      <c r="J71" s="29"/>
      <c r="K71" s="27"/>
      <c r="L71" s="30"/>
    </row>
    <row r="72" spans="1:12" ht="11.25" hidden="1">
      <c r="A72" s="52" t="s">
        <v>130</v>
      </c>
      <c r="B72" s="59" t="s">
        <v>131</v>
      </c>
      <c r="C72" s="53"/>
      <c r="D72" s="53"/>
      <c r="E72" s="29"/>
      <c r="F72" s="30"/>
      <c r="G72" s="52"/>
      <c r="H72" s="54"/>
      <c r="I72" s="30"/>
      <c r="J72" s="29"/>
      <c r="K72" s="27"/>
      <c r="L72" s="30"/>
    </row>
    <row r="73" spans="1:12" ht="11.25" hidden="1">
      <c r="A73" s="52" t="s">
        <v>132</v>
      </c>
      <c r="B73" s="59" t="s">
        <v>133</v>
      </c>
      <c r="C73" s="58"/>
      <c r="D73" s="53"/>
      <c r="E73" s="29"/>
      <c r="F73" s="30"/>
      <c r="G73" s="52"/>
      <c r="H73" s="54"/>
      <c r="I73" s="30"/>
      <c r="J73" s="29"/>
      <c r="K73" s="27"/>
      <c r="L73" s="30"/>
    </row>
    <row r="74" spans="1:12" ht="11.25" hidden="1">
      <c r="A74" s="52" t="s">
        <v>134</v>
      </c>
      <c r="B74" s="59" t="s">
        <v>135</v>
      </c>
      <c r="C74" s="53"/>
      <c r="D74" s="53"/>
      <c r="E74" s="29"/>
      <c r="F74" s="30"/>
      <c r="G74" s="52"/>
      <c r="H74" s="54"/>
      <c r="I74" s="30"/>
      <c r="J74" s="29"/>
      <c r="K74" s="27"/>
      <c r="L74" s="30"/>
    </row>
    <row r="75" spans="1:12" ht="11.25" hidden="1">
      <c r="A75" s="52" t="s">
        <v>136</v>
      </c>
      <c r="B75" s="59" t="s">
        <v>137</v>
      </c>
      <c r="C75" s="53"/>
      <c r="D75" s="53"/>
      <c r="E75" s="29"/>
      <c r="F75" s="30"/>
      <c r="G75" s="52"/>
      <c r="H75" s="54"/>
      <c r="I75" s="30"/>
      <c r="J75" s="29"/>
      <c r="K75" s="27"/>
      <c r="L75" s="30"/>
    </row>
    <row r="76" spans="1:12" ht="11.25" hidden="1">
      <c r="A76" s="52" t="s">
        <v>138</v>
      </c>
      <c r="B76" s="59" t="s">
        <v>139</v>
      </c>
      <c r="C76" s="58"/>
      <c r="D76" s="53"/>
      <c r="E76" s="29"/>
      <c r="F76" s="30"/>
      <c r="G76" s="52"/>
      <c r="H76" s="54"/>
      <c r="I76" s="30"/>
      <c r="J76" s="29"/>
      <c r="K76" s="27"/>
      <c r="L76" s="30"/>
    </row>
    <row r="77" spans="1:12" ht="11.25" hidden="1">
      <c r="A77" s="52" t="s">
        <v>140</v>
      </c>
      <c r="B77" s="59" t="s">
        <v>141</v>
      </c>
      <c r="C77" s="53"/>
      <c r="D77" s="53"/>
      <c r="E77" s="29"/>
      <c r="F77" s="30"/>
      <c r="G77" s="52"/>
      <c r="H77" s="54"/>
      <c r="I77" s="30"/>
      <c r="J77" s="29"/>
      <c r="K77" s="27"/>
      <c r="L77" s="30"/>
    </row>
    <row r="78" spans="1:12" ht="11.25" hidden="1">
      <c r="A78" s="52" t="s">
        <v>142</v>
      </c>
      <c r="B78" s="59" t="s">
        <v>143</v>
      </c>
      <c r="C78" s="53"/>
      <c r="D78" s="53"/>
      <c r="E78" s="29"/>
      <c r="F78" s="30"/>
      <c r="G78" s="52"/>
      <c r="H78" s="54"/>
      <c r="I78" s="30"/>
      <c r="J78" s="29"/>
      <c r="K78" s="27"/>
      <c r="L78" s="30"/>
    </row>
    <row r="79" spans="1:12" ht="11.25" hidden="1">
      <c r="A79" s="52" t="s">
        <v>144</v>
      </c>
      <c r="B79" s="59" t="s">
        <v>145</v>
      </c>
      <c r="C79" s="53"/>
      <c r="D79" s="53"/>
      <c r="E79" s="29"/>
      <c r="F79" s="30"/>
      <c r="G79" s="52"/>
      <c r="H79" s="54"/>
      <c r="I79" s="30"/>
      <c r="J79" s="29"/>
      <c r="K79" s="27"/>
      <c r="L79" s="30"/>
    </row>
    <row r="80" spans="1:12" ht="11.25" hidden="1">
      <c r="A80" s="52" t="s">
        <v>146</v>
      </c>
      <c r="B80" s="59" t="s">
        <v>147</v>
      </c>
      <c r="C80" s="53"/>
      <c r="D80" s="53"/>
      <c r="E80" s="29"/>
      <c r="F80" s="30"/>
      <c r="G80" s="52"/>
      <c r="H80" s="54"/>
      <c r="I80" s="30"/>
      <c r="J80" s="29"/>
      <c r="K80" s="27"/>
      <c r="L80" s="30"/>
    </row>
    <row r="81" spans="1:12" ht="11.25" hidden="1">
      <c r="A81" s="52" t="s">
        <v>148</v>
      </c>
      <c r="B81" s="60" t="s">
        <v>149</v>
      </c>
      <c r="C81" s="53"/>
      <c r="D81" s="53"/>
      <c r="E81" s="29"/>
      <c r="F81" s="30"/>
      <c r="G81" s="52"/>
      <c r="H81" s="54"/>
      <c r="I81" s="30"/>
      <c r="J81" s="29"/>
      <c r="K81" s="27"/>
      <c r="L81" s="30"/>
    </row>
    <row r="82" spans="1:12" ht="11.25" hidden="1">
      <c r="A82" s="52" t="s">
        <v>150</v>
      </c>
      <c r="B82" s="60" t="s">
        <v>151</v>
      </c>
      <c r="C82" s="53"/>
      <c r="D82" s="53"/>
      <c r="E82" s="29"/>
      <c r="F82" s="30"/>
      <c r="G82" s="52"/>
      <c r="H82" s="54"/>
      <c r="I82" s="30"/>
      <c r="J82" s="29"/>
      <c r="K82" s="27"/>
      <c r="L82" s="30"/>
    </row>
    <row r="83" spans="1:12" ht="11.25" hidden="1">
      <c r="A83" s="52" t="s">
        <v>152</v>
      </c>
      <c r="B83" s="60" t="s">
        <v>153</v>
      </c>
      <c r="C83" s="53"/>
      <c r="D83" s="53"/>
      <c r="E83" s="29"/>
      <c r="F83" s="30"/>
      <c r="G83" s="52"/>
      <c r="H83" s="54"/>
      <c r="I83" s="30"/>
      <c r="J83" s="29"/>
      <c r="K83" s="27"/>
      <c r="L83" s="30"/>
    </row>
    <row r="84" spans="1:12" ht="11.25" hidden="1">
      <c r="A84" s="52" t="s">
        <v>154</v>
      </c>
      <c r="B84" s="59" t="s">
        <v>155</v>
      </c>
      <c r="C84" s="53"/>
      <c r="D84" s="53"/>
      <c r="E84" s="29"/>
      <c r="F84" s="30"/>
      <c r="G84" s="52"/>
      <c r="H84" s="54"/>
      <c r="I84" s="30"/>
      <c r="J84" s="29"/>
      <c r="K84" s="27"/>
      <c r="L84" s="30"/>
    </row>
    <row r="85" spans="1:12" ht="11.25" hidden="1">
      <c r="A85" s="52" t="s">
        <v>156</v>
      </c>
      <c r="B85" s="60" t="s">
        <v>157</v>
      </c>
      <c r="C85" s="53"/>
      <c r="D85" s="53"/>
      <c r="E85" s="29"/>
      <c r="F85" s="30"/>
      <c r="G85" s="52"/>
      <c r="H85" s="54"/>
      <c r="I85" s="30"/>
      <c r="J85" s="29"/>
      <c r="K85" s="27"/>
      <c r="L85" s="30"/>
    </row>
    <row r="86" spans="1:12" ht="11.25" hidden="1">
      <c r="A86" s="52" t="s">
        <v>158</v>
      </c>
      <c r="B86" s="60" t="s">
        <v>159</v>
      </c>
      <c r="C86" s="53"/>
      <c r="D86" s="53"/>
      <c r="E86" s="29"/>
      <c r="F86" s="30"/>
      <c r="G86" s="52"/>
      <c r="H86" s="54"/>
      <c r="I86" s="30"/>
      <c r="J86" s="29"/>
      <c r="K86" s="27"/>
      <c r="L86" s="30"/>
    </row>
    <row r="87" spans="1:12" ht="11.25" hidden="1">
      <c r="A87" s="52" t="s">
        <v>160</v>
      </c>
      <c r="B87" s="59" t="s">
        <v>161</v>
      </c>
      <c r="C87" s="58"/>
      <c r="D87" s="53"/>
      <c r="E87" s="29"/>
      <c r="F87" s="30"/>
      <c r="G87" s="52"/>
      <c r="H87" s="54"/>
      <c r="I87" s="30"/>
      <c r="J87" s="29"/>
      <c r="K87" s="27"/>
      <c r="L87" s="30"/>
    </row>
    <row r="88" spans="1:12" ht="11.25" hidden="1">
      <c r="A88" s="52" t="s">
        <v>162</v>
      </c>
      <c r="B88" s="60" t="s">
        <v>163</v>
      </c>
      <c r="C88" s="53"/>
      <c r="D88" s="53"/>
      <c r="E88" s="29"/>
      <c r="F88" s="30"/>
      <c r="G88" s="52"/>
      <c r="H88" s="54"/>
      <c r="I88" s="30"/>
      <c r="J88" s="29"/>
      <c r="K88" s="27"/>
      <c r="L88" s="30"/>
    </row>
    <row r="89" spans="1:12" ht="11.25" hidden="1">
      <c r="A89" s="52" t="s">
        <v>164</v>
      </c>
      <c r="B89" s="60" t="s">
        <v>165</v>
      </c>
      <c r="C89" s="53"/>
      <c r="D89" s="53"/>
      <c r="E89" s="29"/>
      <c r="F89" s="30"/>
      <c r="G89" s="52"/>
      <c r="H89" s="54"/>
      <c r="I89" s="30"/>
      <c r="J89" s="29"/>
      <c r="K89" s="27"/>
      <c r="L89" s="30"/>
    </row>
    <row r="90" spans="1:12" ht="11.25" hidden="1">
      <c r="A90" s="52"/>
      <c r="B90" s="25"/>
      <c r="C90" s="53"/>
      <c r="D90" s="53"/>
      <c r="E90" s="29"/>
      <c r="F90" s="30"/>
      <c r="G90" s="52"/>
      <c r="H90" s="54"/>
      <c r="I90" s="30"/>
      <c r="J90" s="29"/>
      <c r="K90" s="27"/>
      <c r="L90" s="55"/>
    </row>
    <row r="91" spans="1:12" ht="11.25">
      <c r="A91" s="63" t="s">
        <v>166</v>
      </c>
      <c r="B91" s="64">
        <v>42</v>
      </c>
      <c r="C91" s="53"/>
      <c r="D91" s="53"/>
      <c r="E91" s="29"/>
      <c r="F91" s="30"/>
      <c r="G91" s="52"/>
      <c r="H91" s="54"/>
      <c r="I91" s="30"/>
      <c r="J91" s="29"/>
      <c r="K91" s="27"/>
      <c r="L91" s="30"/>
    </row>
    <row r="92" spans="1:12" ht="11.25" hidden="1">
      <c r="A92" s="65"/>
      <c r="B92" s="64"/>
      <c r="C92" s="53"/>
      <c r="D92" s="53"/>
      <c r="E92" s="29"/>
      <c r="F92" s="30"/>
      <c r="G92" s="52"/>
      <c r="H92" s="54"/>
      <c r="I92" s="30"/>
      <c r="J92" s="29"/>
      <c r="K92" s="27"/>
      <c r="L92" s="55"/>
    </row>
    <row r="93" spans="1:12" ht="11.25">
      <c r="A93" s="66" t="s">
        <v>167</v>
      </c>
      <c r="B93" s="64" t="s">
        <v>168</v>
      </c>
      <c r="C93" s="53"/>
      <c r="D93" s="53"/>
      <c r="E93" s="29"/>
      <c r="F93" s="30"/>
      <c r="G93" s="52"/>
      <c r="H93" s="54"/>
      <c r="I93" s="30"/>
      <c r="J93" s="29"/>
      <c r="K93" s="27"/>
      <c r="L93" s="30"/>
    </row>
    <row r="94" spans="1:12" ht="11.25" hidden="1">
      <c r="A94" s="52"/>
      <c r="B94" s="25"/>
      <c r="C94" s="53"/>
      <c r="D94" s="53"/>
      <c r="E94" s="29"/>
      <c r="F94" s="30"/>
      <c r="G94" s="52"/>
      <c r="H94" s="54"/>
      <c r="I94" s="30"/>
      <c r="J94" s="29"/>
      <c r="K94" s="27"/>
      <c r="L94" s="55"/>
    </row>
    <row r="95" spans="1:12" ht="11.25">
      <c r="A95" s="67" t="s">
        <v>169</v>
      </c>
      <c r="B95" s="35" t="s">
        <v>170</v>
      </c>
      <c r="C95" s="53"/>
      <c r="D95" s="53"/>
      <c r="E95" s="29"/>
      <c r="F95" s="30"/>
      <c r="G95" s="53"/>
      <c r="H95" s="29"/>
      <c r="I95" s="30"/>
      <c r="J95" s="29"/>
      <c r="K95" s="27"/>
      <c r="L95" s="30"/>
    </row>
    <row r="96" spans="1:12" ht="11.25" hidden="1">
      <c r="A96" s="52" t="s">
        <v>171</v>
      </c>
      <c r="B96" s="59">
        <v>481</v>
      </c>
      <c r="C96" s="53"/>
      <c r="D96" s="53"/>
      <c r="E96" s="29"/>
      <c r="F96" s="30"/>
      <c r="G96" s="52"/>
      <c r="H96" s="54"/>
      <c r="I96" s="30"/>
      <c r="J96" s="29"/>
      <c r="K96" s="27"/>
      <c r="L96" s="30"/>
    </row>
    <row r="97" spans="1:12" ht="11.25" hidden="1">
      <c r="A97" s="52" t="s">
        <v>172</v>
      </c>
      <c r="B97" s="59">
        <v>482</v>
      </c>
      <c r="C97" s="53"/>
      <c r="D97" s="53"/>
      <c r="E97" s="29"/>
      <c r="F97" s="30"/>
      <c r="G97" s="52"/>
      <c r="H97" s="54"/>
      <c r="I97" s="30"/>
      <c r="J97" s="29"/>
      <c r="K97" s="27"/>
      <c r="L97" s="30"/>
    </row>
    <row r="98" spans="1:12" ht="11.25" hidden="1">
      <c r="A98" s="52" t="s">
        <v>173</v>
      </c>
      <c r="B98" s="59">
        <v>483</v>
      </c>
      <c r="C98" s="53"/>
      <c r="D98" s="53"/>
      <c r="E98" s="29"/>
      <c r="F98" s="30"/>
      <c r="G98" s="52"/>
      <c r="H98" s="54"/>
      <c r="I98" s="30"/>
      <c r="J98" s="29"/>
      <c r="K98" s="27"/>
      <c r="L98" s="30"/>
    </row>
    <row r="99" spans="1:12" ht="11.25" hidden="1">
      <c r="A99" s="52" t="s">
        <v>174</v>
      </c>
      <c r="B99" s="59">
        <v>484</v>
      </c>
      <c r="C99" s="53"/>
      <c r="D99" s="53"/>
      <c r="E99" s="29"/>
      <c r="F99" s="30"/>
      <c r="G99" s="52"/>
      <c r="H99" s="54"/>
      <c r="I99" s="30"/>
      <c r="J99" s="29"/>
      <c r="K99" s="27"/>
      <c r="L99" s="30"/>
    </row>
    <row r="100" spans="1:12" ht="11.25" hidden="1">
      <c r="A100" s="52" t="s">
        <v>175</v>
      </c>
      <c r="B100" s="59">
        <v>485</v>
      </c>
      <c r="C100" s="53"/>
      <c r="D100" s="53"/>
      <c r="E100" s="29"/>
      <c r="F100" s="30"/>
      <c r="G100" s="52"/>
      <c r="H100" s="54"/>
      <c r="I100" s="30"/>
      <c r="J100" s="29"/>
      <c r="K100" s="27"/>
      <c r="L100" s="30"/>
    </row>
    <row r="101" spans="1:12" ht="11.25" hidden="1">
      <c r="A101" s="52" t="s">
        <v>176</v>
      </c>
      <c r="B101" s="59">
        <v>486</v>
      </c>
      <c r="C101" s="53"/>
      <c r="D101" s="53"/>
      <c r="E101" s="29"/>
      <c r="F101" s="30"/>
      <c r="G101" s="52"/>
      <c r="H101" s="54"/>
      <c r="I101" s="30"/>
      <c r="J101" s="29"/>
      <c r="K101" s="27"/>
      <c r="L101" s="30"/>
    </row>
    <row r="102" spans="1:12" ht="11.25" hidden="1">
      <c r="A102" s="52" t="s">
        <v>177</v>
      </c>
      <c r="B102" s="68">
        <v>487488492</v>
      </c>
      <c r="C102" s="53"/>
      <c r="D102" s="53"/>
      <c r="E102" s="29"/>
      <c r="F102" s="30"/>
      <c r="G102" s="52"/>
      <c r="H102" s="54"/>
      <c r="I102" s="30"/>
      <c r="J102" s="29"/>
      <c r="K102" s="27"/>
      <c r="L102" s="30"/>
    </row>
    <row r="103" spans="1:12" ht="11.25" hidden="1">
      <c r="A103" s="52" t="s">
        <v>178</v>
      </c>
      <c r="B103" s="59">
        <v>493</v>
      </c>
      <c r="C103" s="53"/>
      <c r="D103" s="53"/>
      <c r="E103" s="29"/>
      <c r="F103" s="30"/>
      <c r="G103" s="52"/>
      <c r="H103" s="54"/>
      <c r="I103" s="30"/>
      <c r="J103" s="29"/>
      <c r="K103" s="27"/>
      <c r="L103" s="30"/>
    </row>
    <row r="104" spans="1:12" ht="11.25" hidden="1">
      <c r="A104" s="52"/>
      <c r="B104" s="25"/>
      <c r="C104" s="53"/>
      <c r="D104" s="53"/>
      <c r="E104" s="29"/>
      <c r="F104" s="30"/>
      <c r="G104" s="52"/>
      <c r="H104" s="54"/>
      <c r="I104" s="30"/>
      <c r="J104" s="29"/>
      <c r="K104" s="27"/>
      <c r="L104" s="55"/>
    </row>
    <row r="105" spans="1:12" ht="11.25">
      <c r="A105" s="67" t="s">
        <v>179</v>
      </c>
      <c r="B105" s="35">
        <v>51</v>
      </c>
      <c r="C105" s="53"/>
      <c r="D105" s="53"/>
      <c r="E105" s="29"/>
      <c r="F105" s="30"/>
      <c r="G105" s="52"/>
      <c r="H105" s="29"/>
      <c r="I105" s="30"/>
      <c r="J105" s="29"/>
      <c r="K105" s="27"/>
      <c r="L105" s="30"/>
    </row>
    <row r="106" spans="1:12" ht="11.25" hidden="1">
      <c r="A106" s="52" t="s">
        <v>180</v>
      </c>
      <c r="B106" s="59">
        <v>511</v>
      </c>
      <c r="C106" s="53"/>
      <c r="D106" s="53"/>
      <c r="E106" s="29"/>
      <c r="F106" s="30"/>
      <c r="G106" s="52"/>
      <c r="H106" s="54"/>
      <c r="I106" s="30"/>
      <c r="J106" s="29"/>
      <c r="K106" s="27"/>
      <c r="L106" s="30"/>
    </row>
    <row r="107" spans="1:12" ht="11.25" hidden="1">
      <c r="A107" s="52" t="s">
        <v>181</v>
      </c>
      <c r="B107" s="59">
        <v>512</v>
      </c>
      <c r="C107" s="53"/>
      <c r="D107" s="53"/>
      <c r="E107" s="29"/>
      <c r="F107" s="30"/>
      <c r="G107" s="52"/>
      <c r="H107" s="54"/>
      <c r="I107" s="30"/>
      <c r="J107" s="29"/>
      <c r="K107" s="27"/>
      <c r="L107" s="30"/>
    </row>
    <row r="108" spans="1:12" ht="11.25" hidden="1">
      <c r="A108" s="52" t="s">
        <v>182</v>
      </c>
      <c r="B108" s="59">
        <v>513</v>
      </c>
      <c r="C108" s="53"/>
      <c r="D108" s="53"/>
      <c r="E108" s="29"/>
      <c r="F108" s="30"/>
      <c r="G108" s="52"/>
      <c r="H108" s="54"/>
      <c r="I108" s="30"/>
      <c r="J108" s="29"/>
      <c r="K108" s="27"/>
      <c r="L108" s="30"/>
    </row>
    <row r="109" spans="1:12" ht="11.25" hidden="1">
      <c r="A109" s="52" t="s">
        <v>183</v>
      </c>
      <c r="B109" s="59">
        <v>514</v>
      </c>
      <c r="C109" s="53"/>
      <c r="D109" s="53"/>
      <c r="E109" s="29"/>
      <c r="F109" s="30"/>
      <c r="G109" s="52"/>
      <c r="H109" s="54"/>
      <c r="I109" s="30"/>
      <c r="J109" s="29"/>
      <c r="K109" s="27"/>
      <c r="L109" s="30"/>
    </row>
    <row r="110" spans="1:12" ht="11.25" hidden="1">
      <c r="A110" s="52"/>
      <c r="B110" s="59"/>
      <c r="C110" s="53"/>
      <c r="D110" s="53"/>
      <c r="E110" s="29"/>
      <c r="F110" s="30"/>
      <c r="G110" s="52"/>
      <c r="H110" s="54"/>
      <c r="I110" s="30"/>
      <c r="J110" s="29"/>
      <c r="K110" s="27"/>
      <c r="L110" s="55"/>
    </row>
    <row r="111" spans="1:12" ht="11.25">
      <c r="A111" s="67" t="s">
        <v>184</v>
      </c>
      <c r="B111" s="35">
        <v>52</v>
      </c>
      <c r="C111" s="53"/>
      <c r="D111" s="53"/>
      <c r="E111" s="29"/>
      <c r="F111" s="30"/>
      <c r="G111" s="52"/>
      <c r="H111" s="29"/>
      <c r="I111" s="30"/>
      <c r="J111" s="29"/>
      <c r="K111" s="27"/>
      <c r="L111" s="30"/>
    </row>
    <row r="112" spans="1:12" ht="11.25" hidden="1">
      <c r="A112" s="52" t="s">
        <v>185</v>
      </c>
      <c r="B112" s="59">
        <v>521</v>
      </c>
      <c r="C112" s="53"/>
      <c r="D112" s="53"/>
      <c r="E112" s="29"/>
      <c r="F112" s="30"/>
      <c r="G112" s="52"/>
      <c r="H112" s="54"/>
      <c r="I112" s="30"/>
      <c r="J112" s="29"/>
      <c r="K112" s="27"/>
      <c r="L112" s="30"/>
    </row>
    <row r="113" spans="1:12" ht="11.25" hidden="1">
      <c r="A113" s="52" t="s">
        <v>186</v>
      </c>
      <c r="B113" s="59">
        <v>522</v>
      </c>
      <c r="C113" s="53"/>
      <c r="D113" s="53"/>
      <c r="E113" s="29"/>
      <c r="F113" s="30"/>
      <c r="G113" s="52"/>
      <c r="H113" s="54"/>
      <c r="I113" s="30"/>
      <c r="J113" s="29"/>
      <c r="K113" s="27"/>
      <c r="L113" s="30"/>
    </row>
    <row r="114" spans="1:12" ht="11.25" hidden="1">
      <c r="A114" s="52" t="s">
        <v>187</v>
      </c>
      <c r="B114" s="59">
        <v>523</v>
      </c>
      <c r="C114" s="53"/>
      <c r="D114" s="53"/>
      <c r="E114" s="29"/>
      <c r="F114" s="30"/>
      <c r="G114" s="52"/>
      <c r="H114" s="54"/>
      <c r="I114" s="30"/>
      <c r="J114" s="29"/>
      <c r="K114" s="27"/>
      <c r="L114" s="30"/>
    </row>
    <row r="115" spans="1:12" ht="11.25" hidden="1">
      <c r="A115" s="52" t="s">
        <v>188</v>
      </c>
      <c r="B115" s="59">
        <v>524</v>
      </c>
      <c r="C115" s="53"/>
      <c r="D115" s="53"/>
      <c r="E115" s="29"/>
      <c r="F115" s="30"/>
      <c r="G115" s="52"/>
      <c r="H115" s="54"/>
      <c r="I115" s="30"/>
      <c r="J115" s="29"/>
      <c r="K115" s="27"/>
      <c r="L115" s="30"/>
    </row>
    <row r="116" spans="1:12" ht="11.25" hidden="1">
      <c r="A116" s="52" t="s">
        <v>189</v>
      </c>
      <c r="B116" s="59">
        <v>525</v>
      </c>
      <c r="C116" s="53"/>
      <c r="D116" s="53"/>
      <c r="E116" s="29"/>
      <c r="F116" s="30"/>
      <c r="G116" s="52"/>
      <c r="H116" s="54"/>
      <c r="I116" s="30"/>
      <c r="J116" s="29"/>
      <c r="K116" s="27"/>
      <c r="L116" s="30"/>
    </row>
    <row r="117" spans="1:12" ht="11.25" hidden="1">
      <c r="A117" s="52"/>
      <c r="B117" s="25"/>
      <c r="C117" s="53"/>
      <c r="D117" s="53"/>
      <c r="E117" s="29"/>
      <c r="F117" s="30"/>
      <c r="G117" s="52"/>
      <c r="H117" s="54"/>
      <c r="I117" s="30"/>
      <c r="J117" s="29"/>
      <c r="K117" s="27"/>
      <c r="L117" s="55"/>
    </row>
    <row r="118" spans="1:12" ht="11.25">
      <c r="A118" s="67" t="s">
        <v>190</v>
      </c>
      <c r="B118" s="35">
        <v>53</v>
      </c>
      <c r="C118" s="53"/>
      <c r="D118" s="53"/>
      <c r="E118" s="29"/>
      <c r="F118" s="30"/>
      <c r="G118" s="52"/>
      <c r="H118" s="29"/>
      <c r="I118" s="30"/>
      <c r="J118" s="29"/>
      <c r="K118" s="27"/>
      <c r="L118" s="30"/>
    </row>
    <row r="119" spans="1:12" ht="11.25" hidden="1">
      <c r="A119" s="52" t="s">
        <v>191</v>
      </c>
      <c r="B119" s="59">
        <v>531</v>
      </c>
      <c r="C119" s="53"/>
      <c r="D119" s="53"/>
      <c r="E119" s="29"/>
      <c r="F119" s="30"/>
      <c r="G119" s="52"/>
      <c r="H119" s="54"/>
      <c r="I119" s="30"/>
      <c r="J119" s="29"/>
      <c r="K119" s="27"/>
      <c r="L119" s="30"/>
    </row>
    <row r="120" spans="1:12" ht="11.25" hidden="1">
      <c r="A120" s="52" t="s">
        <v>192</v>
      </c>
      <c r="B120" s="68">
        <v>532533</v>
      </c>
      <c r="C120" s="53"/>
      <c r="D120" s="53"/>
      <c r="E120" s="29"/>
      <c r="F120" s="30"/>
      <c r="G120" s="52"/>
      <c r="H120" s="54"/>
      <c r="I120" s="30"/>
      <c r="J120" s="29"/>
      <c r="K120" s="27"/>
      <c r="L120" s="30"/>
    </row>
    <row r="121" spans="1:12" ht="11.25" hidden="1">
      <c r="A121" s="52"/>
      <c r="B121" s="25"/>
      <c r="C121" s="53"/>
      <c r="D121" s="53"/>
      <c r="E121" s="29"/>
      <c r="F121" s="30"/>
      <c r="G121" s="52"/>
      <c r="H121" s="54"/>
      <c r="I121" s="30"/>
      <c r="J121" s="29"/>
      <c r="K121" s="27"/>
      <c r="L121" s="55"/>
    </row>
    <row r="122" spans="1:12" ht="11.25">
      <c r="A122" s="67" t="s">
        <v>193</v>
      </c>
      <c r="B122" s="35">
        <v>54</v>
      </c>
      <c r="C122" s="53"/>
      <c r="D122" s="53"/>
      <c r="E122" s="29"/>
      <c r="F122" s="30"/>
      <c r="G122" s="52"/>
      <c r="H122" s="29"/>
      <c r="I122" s="30"/>
      <c r="J122" s="29"/>
      <c r="K122" s="27"/>
      <c r="L122" s="30"/>
    </row>
    <row r="123" spans="1:12" ht="11.25" hidden="1">
      <c r="A123" s="52" t="s">
        <v>194</v>
      </c>
      <c r="B123" s="59">
        <v>5411</v>
      </c>
      <c r="C123" s="53"/>
      <c r="D123" s="53"/>
      <c r="E123" s="29"/>
      <c r="F123" s="30"/>
      <c r="G123" s="52"/>
      <c r="H123" s="54"/>
      <c r="I123" s="30"/>
      <c r="J123" s="29"/>
      <c r="K123" s="27"/>
      <c r="L123" s="30"/>
    </row>
    <row r="124" spans="1:12" ht="11.25" hidden="1">
      <c r="A124" s="52" t="s">
        <v>195</v>
      </c>
      <c r="B124" s="59">
        <v>5415</v>
      </c>
      <c r="C124" s="53"/>
      <c r="D124" s="53"/>
      <c r="E124" s="29"/>
      <c r="F124" s="30"/>
      <c r="G124" s="52"/>
      <c r="H124" s="54"/>
      <c r="I124" s="30"/>
      <c r="J124" s="29"/>
      <c r="K124" s="27"/>
      <c r="L124" s="30"/>
    </row>
    <row r="125" spans="1:12" ht="11.25" hidden="1">
      <c r="A125" s="52" t="s">
        <v>196</v>
      </c>
      <c r="B125" s="59" t="s">
        <v>197</v>
      </c>
      <c r="C125" s="53"/>
      <c r="D125" s="53"/>
      <c r="E125" s="29"/>
      <c r="F125" s="30"/>
      <c r="G125" s="52"/>
      <c r="H125" s="54"/>
      <c r="I125" s="30"/>
      <c r="J125" s="29"/>
      <c r="K125" s="27"/>
      <c r="L125" s="30"/>
    </row>
    <row r="126" spans="1:12" ht="11.25" hidden="1">
      <c r="A126" s="52"/>
      <c r="B126" s="25"/>
      <c r="C126" s="53"/>
      <c r="D126" s="53"/>
      <c r="E126" s="29"/>
      <c r="F126" s="30"/>
      <c r="G126" s="52"/>
      <c r="H126" s="54"/>
      <c r="I126" s="30"/>
      <c r="J126" s="29"/>
      <c r="K126" s="27"/>
      <c r="L126" s="55"/>
    </row>
    <row r="127" spans="1:12" ht="11.25">
      <c r="A127" s="67" t="s">
        <v>198</v>
      </c>
      <c r="B127" s="35">
        <v>55</v>
      </c>
      <c r="C127" s="53"/>
      <c r="D127" s="53"/>
      <c r="E127" s="29"/>
      <c r="F127" s="30"/>
      <c r="G127" s="52"/>
      <c r="H127" s="54"/>
      <c r="I127" s="30"/>
      <c r="J127" s="29"/>
      <c r="K127" s="27"/>
      <c r="L127" s="30"/>
    </row>
    <row r="128" spans="1:12" ht="11.25" hidden="1">
      <c r="A128" s="52"/>
      <c r="B128" s="59"/>
      <c r="C128" s="53"/>
      <c r="D128" s="53"/>
      <c r="E128" s="29"/>
      <c r="F128" s="30"/>
      <c r="G128" s="52"/>
      <c r="H128" s="54"/>
      <c r="I128" s="30"/>
      <c r="J128" s="29"/>
      <c r="K128" s="27"/>
      <c r="L128" s="55"/>
    </row>
    <row r="129" spans="1:12" ht="11.25">
      <c r="A129" s="67" t="s">
        <v>962</v>
      </c>
      <c r="B129" s="69">
        <v>56</v>
      </c>
      <c r="C129" s="53"/>
      <c r="D129" s="53"/>
      <c r="E129" s="29"/>
      <c r="F129" s="30"/>
      <c r="G129" s="52"/>
      <c r="H129" s="29"/>
      <c r="I129" s="30"/>
      <c r="J129" s="29"/>
      <c r="K129" s="27"/>
      <c r="L129" s="30"/>
    </row>
    <row r="130" spans="1:12" ht="11.25" hidden="1">
      <c r="A130" s="52" t="s">
        <v>200</v>
      </c>
      <c r="B130" s="59">
        <v>561</v>
      </c>
      <c r="C130" s="53"/>
      <c r="D130" s="53"/>
      <c r="E130" s="29"/>
      <c r="F130" s="30"/>
      <c r="G130" s="52"/>
      <c r="H130" s="54"/>
      <c r="I130" s="30"/>
      <c r="J130" s="29"/>
      <c r="K130" s="27"/>
      <c r="L130" s="30"/>
    </row>
    <row r="131" spans="1:12" ht="11.25" hidden="1">
      <c r="A131" s="52" t="s">
        <v>201</v>
      </c>
      <c r="B131" s="59">
        <v>562</v>
      </c>
      <c r="C131" s="53"/>
      <c r="D131" s="53"/>
      <c r="E131" s="29"/>
      <c r="F131" s="30"/>
      <c r="G131" s="52"/>
      <c r="H131" s="54"/>
      <c r="I131" s="30"/>
      <c r="J131" s="29"/>
      <c r="K131" s="27"/>
      <c r="L131" s="30"/>
    </row>
    <row r="132" spans="1:12" ht="11.25" hidden="1">
      <c r="A132" s="52"/>
      <c r="B132" s="59"/>
      <c r="C132" s="53"/>
      <c r="D132" s="53"/>
      <c r="E132" s="29"/>
      <c r="F132" s="30"/>
      <c r="G132" s="52"/>
      <c r="H132" s="54"/>
      <c r="I132" s="30"/>
      <c r="J132" s="29"/>
      <c r="K132" s="27"/>
      <c r="L132" s="55"/>
    </row>
    <row r="133" spans="1:12" ht="11.25">
      <c r="A133" s="67" t="s">
        <v>202</v>
      </c>
      <c r="B133" s="35">
        <v>61</v>
      </c>
      <c r="C133" s="53"/>
      <c r="D133" s="53"/>
      <c r="E133" s="29"/>
      <c r="F133" s="30"/>
      <c r="G133" s="52"/>
      <c r="H133" s="54"/>
      <c r="I133" s="30"/>
      <c r="J133" s="29"/>
      <c r="K133" s="27"/>
      <c r="L133" s="30"/>
    </row>
    <row r="134" spans="1:12" ht="11.25" hidden="1">
      <c r="A134" s="52"/>
      <c r="B134" s="59"/>
      <c r="C134" s="53"/>
      <c r="D134" s="53"/>
      <c r="E134" s="29"/>
      <c r="F134" s="30"/>
      <c r="G134" s="52"/>
      <c r="H134" s="54"/>
      <c r="I134" s="30"/>
      <c r="J134" s="29"/>
      <c r="K134" s="27"/>
      <c r="L134" s="55"/>
    </row>
    <row r="135" spans="1:12" ht="11.25">
      <c r="A135" s="67" t="s">
        <v>203</v>
      </c>
      <c r="B135" s="35">
        <v>62</v>
      </c>
      <c r="C135" s="53"/>
      <c r="D135" s="53"/>
      <c r="E135" s="29"/>
      <c r="F135" s="30"/>
      <c r="G135" s="29"/>
      <c r="H135" s="29"/>
      <c r="I135" s="30"/>
      <c r="J135" s="29"/>
      <c r="K135" s="27"/>
      <c r="L135" s="30"/>
    </row>
    <row r="136" spans="1:12" ht="11.25" hidden="1">
      <c r="A136" s="52" t="s">
        <v>204</v>
      </c>
      <c r="B136" s="59">
        <v>621</v>
      </c>
      <c r="C136" s="53"/>
      <c r="D136" s="53"/>
      <c r="E136" s="29"/>
      <c r="F136" s="30"/>
      <c r="G136" s="52"/>
      <c r="H136" s="54"/>
      <c r="I136" s="30"/>
      <c r="J136" s="29"/>
      <c r="K136" s="27"/>
      <c r="L136" s="30"/>
    </row>
    <row r="137" spans="1:12" ht="11.25" hidden="1">
      <c r="A137" s="52" t="s">
        <v>205</v>
      </c>
      <c r="B137" s="59">
        <v>622</v>
      </c>
      <c r="C137" s="53"/>
      <c r="D137" s="53"/>
      <c r="E137" s="29"/>
      <c r="F137" s="30"/>
      <c r="G137" s="52"/>
      <c r="H137" s="54"/>
      <c r="I137" s="30"/>
      <c r="J137" s="29"/>
      <c r="K137" s="27"/>
      <c r="L137" s="30"/>
    </row>
    <row r="138" spans="1:12" ht="11.25" hidden="1">
      <c r="A138" s="52" t="s">
        <v>206</v>
      </c>
      <c r="B138" s="59">
        <v>623</v>
      </c>
      <c r="C138" s="53"/>
      <c r="D138" s="53"/>
      <c r="E138" s="29"/>
      <c r="F138" s="30"/>
      <c r="G138" s="52"/>
      <c r="H138" s="54"/>
      <c r="I138" s="30"/>
      <c r="J138" s="29"/>
      <c r="K138" s="27"/>
      <c r="L138" s="30"/>
    </row>
    <row r="139" spans="1:12" ht="11.25" hidden="1">
      <c r="A139" s="52" t="s">
        <v>207</v>
      </c>
      <c r="B139" s="59">
        <v>624</v>
      </c>
      <c r="C139" s="53"/>
      <c r="D139" s="53"/>
      <c r="E139" s="29"/>
      <c r="F139" s="30"/>
      <c r="G139" s="52"/>
      <c r="H139" s="54"/>
      <c r="I139" s="30"/>
      <c r="J139" s="29"/>
      <c r="K139" s="27"/>
      <c r="L139" s="30"/>
    </row>
    <row r="140" spans="1:12" ht="11.25" hidden="1">
      <c r="A140" s="52"/>
      <c r="B140" s="59"/>
      <c r="C140" s="53"/>
      <c r="D140" s="53"/>
      <c r="E140" s="29"/>
      <c r="F140" s="30"/>
      <c r="G140" s="52"/>
      <c r="H140" s="54"/>
      <c r="I140" s="30"/>
      <c r="J140" s="29"/>
      <c r="K140" s="27"/>
      <c r="L140" s="55"/>
    </row>
    <row r="141" spans="1:12" ht="11.25">
      <c r="A141" s="67" t="s">
        <v>208</v>
      </c>
      <c r="B141" s="35">
        <v>71</v>
      </c>
      <c r="C141" s="53"/>
      <c r="D141" s="53"/>
      <c r="E141" s="29"/>
      <c r="F141" s="30"/>
      <c r="G141" s="52"/>
      <c r="H141" s="54"/>
      <c r="I141" s="30"/>
      <c r="J141" s="29"/>
      <c r="K141" s="27"/>
      <c r="L141" s="30"/>
    </row>
    <row r="142" spans="1:12" ht="11.25" hidden="1">
      <c r="A142" s="52" t="s">
        <v>209</v>
      </c>
      <c r="B142" s="68">
        <v>711712</v>
      </c>
      <c r="C142" s="53"/>
      <c r="D142" s="53"/>
      <c r="E142" s="29"/>
      <c r="F142" s="30"/>
      <c r="G142" s="70"/>
      <c r="H142" s="54"/>
      <c r="I142" s="30"/>
      <c r="J142" s="29"/>
      <c r="K142" s="27"/>
      <c r="L142" s="30"/>
    </row>
    <row r="143" spans="1:12" ht="11.25" hidden="1">
      <c r="A143" s="52" t="s">
        <v>210</v>
      </c>
      <c r="B143" s="59">
        <v>713</v>
      </c>
      <c r="C143" s="53"/>
      <c r="D143" s="53"/>
      <c r="E143" s="29"/>
      <c r="F143" s="30"/>
      <c r="G143" s="70"/>
      <c r="H143" s="54"/>
      <c r="I143" s="30"/>
      <c r="J143" s="29"/>
      <c r="K143" s="27"/>
      <c r="L143" s="30"/>
    </row>
    <row r="144" spans="1:12" ht="11.25" hidden="1">
      <c r="A144" s="52"/>
      <c r="B144" s="25"/>
      <c r="C144" s="53"/>
      <c r="D144" s="53"/>
      <c r="E144" s="29"/>
      <c r="F144" s="30"/>
      <c r="G144" s="52"/>
      <c r="H144" s="54"/>
      <c r="I144" s="30"/>
      <c r="J144" s="29"/>
      <c r="K144" s="27"/>
      <c r="L144" s="55"/>
    </row>
    <row r="145" spans="1:12" ht="11.25">
      <c r="A145" s="67" t="s">
        <v>211</v>
      </c>
      <c r="B145" s="35">
        <v>72</v>
      </c>
      <c r="C145" s="53"/>
      <c r="D145" s="53"/>
      <c r="E145" s="29"/>
      <c r="F145" s="30"/>
      <c r="G145" s="29"/>
      <c r="H145" s="29"/>
      <c r="I145" s="30"/>
      <c r="J145" s="29"/>
      <c r="K145" s="27"/>
      <c r="L145" s="30"/>
    </row>
    <row r="146" spans="1:12" ht="11.25" hidden="1">
      <c r="A146" s="52" t="s">
        <v>212</v>
      </c>
      <c r="B146" s="59">
        <v>721</v>
      </c>
      <c r="C146" s="53"/>
      <c r="D146" s="53"/>
      <c r="E146" s="29"/>
      <c r="F146" s="30"/>
      <c r="G146" s="52"/>
      <c r="H146" s="54"/>
      <c r="I146" s="30"/>
      <c r="J146" s="29"/>
      <c r="K146" s="27"/>
      <c r="L146" s="30"/>
    </row>
    <row r="147" spans="1:12" ht="11.25" hidden="1">
      <c r="A147" s="52" t="s">
        <v>213</v>
      </c>
      <c r="B147" s="59">
        <v>722</v>
      </c>
      <c r="C147" s="53"/>
      <c r="D147" s="53"/>
      <c r="E147" s="29"/>
      <c r="F147" s="30"/>
      <c r="G147" s="52"/>
      <c r="H147" s="54"/>
      <c r="I147" s="30"/>
      <c r="J147" s="29"/>
      <c r="K147" s="27"/>
      <c r="L147" s="30"/>
    </row>
    <row r="148" spans="1:12" ht="11.25" hidden="1">
      <c r="A148" s="52"/>
      <c r="B148" s="59"/>
      <c r="C148" s="53"/>
      <c r="D148" s="53"/>
      <c r="E148" s="29"/>
      <c r="F148" s="30"/>
      <c r="G148" s="52"/>
      <c r="H148" s="54"/>
      <c r="I148" s="30"/>
      <c r="J148" s="29"/>
      <c r="K148" s="27"/>
      <c r="L148" s="55"/>
    </row>
    <row r="149" spans="1:12" ht="11.25">
      <c r="A149" s="67" t="s">
        <v>214</v>
      </c>
      <c r="B149" s="35">
        <v>81</v>
      </c>
      <c r="C149" s="53"/>
      <c r="D149" s="53"/>
      <c r="E149" s="29"/>
      <c r="F149" s="30"/>
      <c r="G149" s="52"/>
      <c r="H149" s="54"/>
      <c r="I149" s="30"/>
      <c r="J149" s="29"/>
      <c r="K149" s="27"/>
      <c r="L149" s="30"/>
    </row>
    <row r="150" spans="1:12" ht="11.25" hidden="1">
      <c r="A150" s="52"/>
      <c r="B150" s="35"/>
      <c r="C150" s="53"/>
      <c r="D150" s="53"/>
      <c r="E150" s="29"/>
      <c r="F150" s="30"/>
      <c r="G150" s="52"/>
      <c r="H150" s="54"/>
      <c r="I150" s="30"/>
      <c r="J150" s="29"/>
      <c r="K150" s="27"/>
      <c r="L150" s="55"/>
    </row>
    <row r="151" spans="1:12" ht="11.25">
      <c r="A151" s="67" t="s">
        <v>215</v>
      </c>
      <c r="B151" s="35">
        <v>92</v>
      </c>
      <c r="C151" s="53"/>
      <c r="D151" s="53"/>
      <c r="E151" s="29"/>
      <c r="F151" s="30"/>
      <c r="G151" s="71"/>
      <c r="H151" s="54"/>
      <c r="I151" s="30"/>
      <c r="J151" s="29"/>
      <c r="K151" s="27"/>
      <c r="L151" s="30"/>
    </row>
    <row r="152" spans="1:12" ht="11.25" hidden="1">
      <c r="A152" s="52"/>
      <c r="B152" s="25"/>
      <c r="C152" s="53"/>
      <c r="D152" s="53"/>
      <c r="E152" s="29"/>
      <c r="F152" s="30"/>
      <c r="G152" s="52"/>
      <c r="H152" s="54"/>
      <c r="I152" s="30"/>
      <c r="J152" s="29"/>
      <c r="K152" s="27"/>
      <c r="L152" s="55"/>
    </row>
    <row r="153" spans="1:12" ht="11.25">
      <c r="A153" s="67" t="s">
        <v>216</v>
      </c>
      <c r="B153" s="69" t="s">
        <v>39</v>
      </c>
      <c r="C153" s="53"/>
      <c r="D153" s="53"/>
      <c r="E153" s="29"/>
      <c r="F153" s="30"/>
      <c r="G153" s="52"/>
      <c r="H153" s="54"/>
      <c r="I153" s="30"/>
      <c r="J153" s="29"/>
      <c r="K153" s="27"/>
      <c r="L153" s="30"/>
    </row>
    <row r="154" spans="1:12" ht="11.25">
      <c r="A154" s="72"/>
      <c r="B154" s="73" t="s">
        <v>217</v>
      </c>
      <c r="C154" s="74"/>
      <c r="D154" s="74"/>
      <c r="E154" s="75"/>
      <c r="F154" s="76"/>
      <c r="G154" s="75"/>
      <c r="H154" s="75"/>
      <c r="I154" s="76"/>
      <c r="J154" s="75"/>
      <c r="K154" s="77"/>
      <c r="L154" s="76"/>
    </row>
    <row r="156" ht="11.25">
      <c r="A156" s="32" t="s">
        <v>982</v>
      </c>
    </row>
    <row r="158" ht="11.25">
      <c r="A158" s="32" t="s">
        <v>10</v>
      </c>
    </row>
  </sheetData>
  <mergeCells count="6">
    <mergeCell ref="A1:L1"/>
    <mergeCell ref="A2:L2"/>
    <mergeCell ref="A3:L3"/>
    <mergeCell ref="D5:F5"/>
    <mergeCell ref="G5:I5"/>
    <mergeCell ref="C4:J4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workbookViewId="0" topLeftCell="B1">
      <selection activeCell="K4" sqref="K4"/>
    </sheetView>
  </sheetViews>
  <sheetFormatPr defaultColWidth="9.140625" defaultRowHeight="12.75"/>
  <cols>
    <col min="1" max="1" width="48.8515625" style="22" customWidth="1"/>
    <col min="2" max="2" width="14.00390625" style="22" customWidth="1"/>
    <col min="3" max="6" width="9.28125" style="32" customWidth="1"/>
    <col min="7" max="7" width="9.28125" style="22" customWidth="1"/>
    <col min="8" max="8" width="9.28125" style="78" customWidth="1"/>
    <col min="9" max="10" width="9.28125" style="32" customWidth="1"/>
    <col min="11" max="11" width="10.00390625" style="32" customWidth="1"/>
    <col min="12" max="12" width="9.28125" style="22" customWidth="1"/>
    <col min="13" max="16384" width="9.140625" style="22" customWidth="1"/>
  </cols>
  <sheetData>
    <row r="1" spans="1:12" ht="11.25">
      <c r="A1" s="148" t="s">
        <v>965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1.25">
      <c r="A2" s="148" t="s">
        <v>12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1.25">
      <c r="A3" s="149" t="s">
        <v>13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1.25">
      <c r="A4" s="84"/>
      <c r="B4" s="136"/>
      <c r="C4" s="157" t="s">
        <v>14</v>
      </c>
      <c r="D4" s="158"/>
      <c r="E4" s="158"/>
      <c r="F4" s="158"/>
      <c r="G4" s="158"/>
      <c r="H4" s="158"/>
      <c r="I4" s="158"/>
      <c r="J4" s="158"/>
      <c r="K4" s="136"/>
      <c r="L4" s="135"/>
    </row>
    <row r="5" spans="1:12" ht="11.25">
      <c r="A5" s="52"/>
      <c r="B5" s="37"/>
      <c r="C5" s="127"/>
      <c r="D5" s="155" t="s">
        <v>4</v>
      </c>
      <c r="E5" s="150"/>
      <c r="F5" s="156"/>
      <c r="G5" s="151" t="s">
        <v>2</v>
      </c>
      <c r="H5" s="152"/>
      <c r="I5" s="153"/>
      <c r="J5" s="127"/>
      <c r="K5" s="25"/>
      <c r="L5" s="55"/>
    </row>
    <row r="6" spans="1:12" ht="11.25">
      <c r="A6" s="52"/>
      <c r="B6" s="25"/>
      <c r="C6" s="29"/>
      <c r="D6" s="28" t="s">
        <v>16</v>
      </c>
      <c r="E6" s="29"/>
      <c r="F6" s="30"/>
      <c r="G6" s="28" t="s">
        <v>17</v>
      </c>
      <c r="H6" s="31" t="s">
        <v>18</v>
      </c>
      <c r="I6" s="30"/>
      <c r="J6" s="29"/>
      <c r="K6" s="33" t="s">
        <v>15</v>
      </c>
      <c r="L6" s="55"/>
    </row>
    <row r="7" spans="1:12" s="36" customFormat="1" ht="11.25">
      <c r="A7" s="112" t="s">
        <v>20</v>
      </c>
      <c r="B7" s="35" t="s">
        <v>23</v>
      </c>
      <c r="C7" s="131" t="s">
        <v>3</v>
      </c>
      <c r="D7" s="38" t="s">
        <v>21</v>
      </c>
      <c r="E7" s="39"/>
      <c r="F7" s="40"/>
      <c r="G7" s="28" t="s">
        <v>21</v>
      </c>
      <c r="H7" s="41" t="s">
        <v>22</v>
      </c>
      <c r="I7" s="42"/>
      <c r="J7" s="132" t="s">
        <v>1</v>
      </c>
      <c r="K7" s="33" t="s">
        <v>19</v>
      </c>
      <c r="L7" s="34" t="s">
        <v>5</v>
      </c>
    </row>
    <row r="8" spans="1:12" s="36" customFormat="1" ht="11.25">
      <c r="A8" s="45"/>
      <c r="B8" s="79"/>
      <c r="C8" s="46"/>
      <c r="D8" s="45" t="s">
        <v>24</v>
      </c>
      <c r="E8" s="46" t="s">
        <v>25</v>
      </c>
      <c r="F8" s="47" t="s">
        <v>5</v>
      </c>
      <c r="G8" s="45" t="s">
        <v>26</v>
      </c>
      <c r="H8" s="48" t="s">
        <v>27</v>
      </c>
      <c r="I8" s="47" t="s">
        <v>5</v>
      </c>
      <c r="J8" s="46"/>
      <c r="K8" s="44"/>
      <c r="L8" s="50"/>
    </row>
    <row r="9" spans="1:12" ht="11.25">
      <c r="A9" s="56" t="s">
        <v>28</v>
      </c>
      <c r="B9" s="35">
        <v>11</v>
      </c>
      <c r="C9" s="53">
        <v>42.7</v>
      </c>
      <c r="D9" s="53"/>
      <c r="E9" s="29">
        <v>14.6</v>
      </c>
      <c r="F9" s="30">
        <f>+D9+E9</f>
        <v>14.6</v>
      </c>
      <c r="G9" s="52"/>
      <c r="H9" s="57">
        <v>0.5</v>
      </c>
      <c r="I9" s="30">
        <f>+G9+H9</f>
        <v>0.5</v>
      </c>
      <c r="J9" s="29"/>
      <c r="K9" s="27"/>
      <c r="L9" s="30">
        <f>+C9+F9+I9</f>
        <v>57.800000000000004</v>
      </c>
    </row>
    <row r="10" spans="1:12" ht="11.25">
      <c r="A10" s="52"/>
      <c r="B10" s="35"/>
      <c r="C10" s="53"/>
      <c r="D10" s="53"/>
      <c r="E10" s="29"/>
      <c r="F10" s="30"/>
      <c r="G10" s="52"/>
      <c r="H10" s="54"/>
      <c r="I10" s="30"/>
      <c r="J10" s="29"/>
      <c r="K10" s="27"/>
      <c r="L10" s="55"/>
    </row>
    <row r="11" spans="1:12" ht="11.25">
      <c r="A11" s="56" t="s">
        <v>29</v>
      </c>
      <c r="B11" s="35">
        <v>21</v>
      </c>
      <c r="C11" s="53">
        <v>158.1</v>
      </c>
      <c r="D11" s="53"/>
      <c r="E11" s="29">
        <v>5.6</v>
      </c>
      <c r="F11" s="30">
        <f aca="true" t="shared" si="0" ref="F11:F74">+D11+E11</f>
        <v>5.6</v>
      </c>
      <c r="G11" s="52"/>
      <c r="H11" s="57">
        <v>1.1</v>
      </c>
      <c r="I11" s="30">
        <f>+G11+H11</f>
        <v>1.1</v>
      </c>
      <c r="J11" s="29"/>
      <c r="K11" s="27"/>
      <c r="L11" s="30">
        <f>+C11+F11+I11</f>
        <v>164.79999999999998</v>
      </c>
    </row>
    <row r="12" spans="1:12" ht="11.25">
      <c r="A12" s="52"/>
      <c r="B12" s="35"/>
      <c r="C12" s="53"/>
      <c r="D12" s="53"/>
      <c r="E12" s="29"/>
      <c r="F12" s="30"/>
      <c r="G12" s="52"/>
      <c r="H12" s="54"/>
      <c r="I12" s="30"/>
      <c r="J12" s="29"/>
      <c r="K12" s="27"/>
      <c r="L12" s="55"/>
    </row>
    <row r="13" spans="1:12" ht="11.25">
      <c r="A13" s="56" t="s">
        <v>30</v>
      </c>
      <c r="B13" s="35">
        <v>22</v>
      </c>
      <c r="C13" s="58"/>
      <c r="D13" s="53"/>
      <c r="E13" s="29"/>
      <c r="F13" s="30"/>
      <c r="G13" s="52"/>
      <c r="H13" s="54"/>
      <c r="I13" s="30"/>
      <c r="J13" s="29"/>
      <c r="K13" s="27"/>
      <c r="L13" s="30">
        <f>+C13+F13+I13</f>
        <v>0</v>
      </c>
    </row>
    <row r="14" spans="1:12" ht="11.25">
      <c r="A14" s="52"/>
      <c r="B14" s="35"/>
      <c r="C14" s="53"/>
      <c r="D14" s="53"/>
      <c r="E14" s="29"/>
      <c r="F14" s="30"/>
      <c r="G14" s="52"/>
      <c r="H14" s="54"/>
      <c r="I14" s="30"/>
      <c r="J14" s="29"/>
      <c r="K14" s="27"/>
      <c r="L14" s="55"/>
    </row>
    <row r="15" spans="1:12" ht="11.25">
      <c r="A15" s="56" t="s">
        <v>31</v>
      </c>
      <c r="B15" s="35">
        <v>23</v>
      </c>
      <c r="C15" s="53">
        <v>107.9</v>
      </c>
      <c r="D15" s="53"/>
      <c r="E15" s="29">
        <v>19.2</v>
      </c>
      <c r="F15" s="30">
        <f t="shared" si="0"/>
        <v>19.2</v>
      </c>
      <c r="G15" s="52"/>
      <c r="H15" s="57">
        <v>2.7</v>
      </c>
      <c r="I15" s="30">
        <f>+G15+H15</f>
        <v>2.7</v>
      </c>
      <c r="J15" s="29"/>
      <c r="K15" s="27"/>
      <c r="L15" s="30">
        <f>+C15+F15+I15</f>
        <v>129.8</v>
      </c>
    </row>
    <row r="16" spans="1:12" ht="11.25">
      <c r="A16" s="52"/>
      <c r="B16" s="25"/>
      <c r="C16" s="53"/>
      <c r="D16" s="53"/>
      <c r="E16" s="29"/>
      <c r="F16" s="30"/>
      <c r="G16" s="52"/>
      <c r="H16" s="54"/>
      <c r="I16" s="30"/>
      <c r="J16" s="29"/>
      <c r="K16" s="27"/>
      <c r="L16" s="55"/>
    </row>
    <row r="17" spans="1:12" ht="11.25">
      <c r="A17" s="56" t="s">
        <v>32</v>
      </c>
      <c r="B17" s="25"/>
      <c r="C17" s="53"/>
      <c r="D17" s="53"/>
      <c r="E17" s="29"/>
      <c r="F17" s="30"/>
      <c r="G17" s="52"/>
      <c r="H17" s="54"/>
      <c r="I17" s="30"/>
      <c r="J17" s="29"/>
      <c r="K17" s="27"/>
      <c r="L17" s="55"/>
    </row>
    <row r="18" spans="1:12" ht="11.25">
      <c r="A18" s="52" t="s">
        <v>33</v>
      </c>
      <c r="B18" s="59" t="s">
        <v>34</v>
      </c>
      <c r="C18" s="53">
        <v>93.7</v>
      </c>
      <c r="D18" s="53"/>
      <c r="E18" s="29">
        <v>4</v>
      </c>
      <c r="F18" s="30">
        <f t="shared" si="0"/>
        <v>4</v>
      </c>
      <c r="G18" s="52"/>
      <c r="H18" s="54">
        <v>0.6</v>
      </c>
      <c r="I18" s="30">
        <f>+G18+H18</f>
        <v>0.6</v>
      </c>
      <c r="J18" s="29"/>
      <c r="K18" s="27"/>
      <c r="L18" s="30">
        <f>+C18+F18+I18</f>
        <v>98.3</v>
      </c>
    </row>
    <row r="19" spans="1:12" ht="11.25">
      <c r="A19" s="52" t="s">
        <v>35</v>
      </c>
      <c r="B19" s="60">
        <v>311</v>
      </c>
      <c r="C19" s="53">
        <v>84.9</v>
      </c>
      <c r="D19" s="53"/>
      <c r="E19" s="29">
        <v>3.6</v>
      </c>
      <c r="F19" s="30">
        <f t="shared" si="0"/>
        <v>3.6</v>
      </c>
      <c r="G19" s="52"/>
      <c r="H19" s="54">
        <f>+(F19/F$18)*H$18</f>
        <v>0.54</v>
      </c>
      <c r="I19" s="30">
        <f aca="true" t="shared" si="1" ref="I19:I44">+G19+H19</f>
        <v>0.54</v>
      </c>
      <c r="J19" s="29"/>
      <c r="K19" s="27"/>
      <c r="L19" s="30">
        <f aca="true" t="shared" si="2" ref="L19:L44">+C19+F19+I19</f>
        <v>89.04</v>
      </c>
    </row>
    <row r="20" spans="1:12" ht="11.25">
      <c r="A20" s="52" t="s">
        <v>36</v>
      </c>
      <c r="B20" s="59" t="s">
        <v>37</v>
      </c>
      <c r="C20" s="53">
        <v>14.1</v>
      </c>
      <c r="D20" s="53"/>
      <c r="E20" s="29">
        <v>0.6</v>
      </c>
      <c r="F20" s="30">
        <f t="shared" si="0"/>
        <v>0.6</v>
      </c>
      <c r="G20" s="52"/>
      <c r="H20" s="54">
        <f>+(F20/F$18)*H$18</f>
        <v>0.09</v>
      </c>
      <c r="I20" s="30">
        <f t="shared" si="1"/>
        <v>0.09</v>
      </c>
      <c r="J20" s="29"/>
      <c r="K20" s="27"/>
      <c r="L20" s="30">
        <f t="shared" si="2"/>
        <v>14.79</v>
      </c>
    </row>
    <row r="21" spans="1:12" ht="11.25">
      <c r="A21" s="52" t="s">
        <v>38</v>
      </c>
      <c r="B21" s="59">
        <v>31131</v>
      </c>
      <c r="C21" s="58" t="s">
        <v>39</v>
      </c>
      <c r="D21" s="53"/>
      <c r="E21" s="29"/>
      <c r="F21" s="30"/>
      <c r="G21" s="52"/>
      <c r="H21" s="54"/>
      <c r="I21" s="30"/>
      <c r="J21" s="29"/>
      <c r="K21" s="27"/>
      <c r="L21" s="30"/>
    </row>
    <row r="22" spans="1:12" ht="11.25">
      <c r="A22" s="52" t="s">
        <v>40</v>
      </c>
      <c r="B22" s="61" t="s">
        <v>41</v>
      </c>
      <c r="C22" s="53">
        <v>8.8</v>
      </c>
      <c r="D22" s="53"/>
      <c r="E22" s="29">
        <v>0.4</v>
      </c>
      <c r="F22" s="30">
        <f t="shared" si="0"/>
        <v>0.4</v>
      </c>
      <c r="G22" s="52"/>
      <c r="H22" s="54">
        <f>+(F22/F$18)*H$18</f>
        <v>0.06</v>
      </c>
      <c r="I22" s="30">
        <f t="shared" si="1"/>
        <v>0.06</v>
      </c>
      <c r="J22" s="29"/>
      <c r="K22" s="27"/>
      <c r="L22" s="30">
        <f t="shared" si="2"/>
        <v>9.260000000000002</v>
      </c>
    </row>
    <row r="23" spans="1:12" ht="11.25">
      <c r="A23" s="52" t="s">
        <v>42</v>
      </c>
      <c r="B23" s="59">
        <v>3121</v>
      </c>
      <c r="C23" s="58" t="s">
        <v>39</v>
      </c>
      <c r="D23" s="53"/>
      <c r="E23" s="29"/>
      <c r="F23" s="30"/>
      <c r="G23" s="52"/>
      <c r="H23" s="54"/>
      <c r="I23" s="30"/>
      <c r="J23" s="29"/>
      <c r="K23" s="27"/>
      <c r="L23" s="30"/>
    </row>
    <row r="24" spans="1:12" ht="11.25">
      <c r="A24" s="52" t="s">
        <v>43</v>
      </c>
      <c r="B24" s="59" t="s">
        <v>44</v>
      </c>
      <c r="C24" s="58" t="s">
        <v>39</v>
      </c>
      <c r="D24" s="53"/>
      <c r="E24" s="29"/>
      <c r="F24" s="30"/>
      <c r="G24" s="52"/>
      <c r="H24" s="54"/>
      <c r="I24" s="30"/>
      <c r="J24" s="29"/>
      <c r="K24" s="27"/>
      <c r="L24" s="30"/>
    </row>
    <row r="25" spans="1:12" ht="11.25">
      <c r="A25" s="52" t="s">
        <v>45</v>
      </c>
      <c r="B25" s="35" t="s">
        <v>46</v>
      </c>
      <c r="C25" s="53">
        <f>+C26+C29</f>
        <v>39.9</v>
      </c>
      <c r="D25" s="53"/>
      <c r="E25" s="29">
        <f>+E26+E29</f>
        <v>1.7</v>
      </c>
      <c r="F25" s="30">
        <f t="shared" si="0"/>
        <v>1.7</v>
      </c>
      <c r="G25" s="52"/>
      <c r="H25" s="29">
        <f>+H26+H29</f>
        <v>0.5</v>
      </c>
      <c r="I25" s="30">
        <f t="shared" si="1"/>
        <v>0.5</v>
      </c>
      <c r="J25" s="29"/>
      <c r="K25" s="27"/>
      <c r="L25" s="30">
        <f t="shared" si="2"/>
        <v>42.1</v>
      </c>
    </row>
    <row r="26" spans="1:12" ht="11.25">
      <c r="A26" s="52" t="s">
        <v>47</v>
      </c>
      <c r="B26" s="62">
        <v>313314</v>
      </c>
      <c r="C26" s="53">
        <v>33.8</v>
      </c>
      <c r="D26" s="53"/>
      <c r="E26" s="29">
        <v>1.2</v>
      </c>
      <c r="F26" s="30">
        <f t="shared" si="0"/>
        <v>1.2</v>
      </c>
      <c r="G26" s="52"/>
      <c r="H26" s="54">
        <v>0.2</v>
      </c>
      <c r="I26" s="30">
        <f t="shared" si="1"/>
        <v>0.2</v>
      </c>
      <c r="J26" s="29"/>
      <c r="K26" s="27"/>
      <c r="L26" s="30">
        <f t="shared" si="2"/>
        <v>35.2</v>
      </c>
    </row>
    <row r="27" spans="1:12" ht="11.25">
      <c r="A27" s="52" t="s">
        <v>48</v>
      </c>
      <c r="B27" s="60">
        <v>313</v>
      </c>
      <c r="C27" s="53">
        <v>28.5</v>
      </c>
      <c r="D27" s="53"/>
      <c r="E27" s="29">
        <v>1</v>
      </c>
      <c r="F27" s="30">
        <f t="shared" si="0"/>
        <v>1</v>
      </c>
      <c r="G27" s="52"/>
      <c r="H27" s="54">
        <f>+(F27/F$26)*H$26</f>
        <v>0.16666666666666669</v>
      </c>
      <c r="I27" s="30">
        <f t="shared" si="1"/>
        <v>0.16666666666666669</v>
      </c>
      <c r="J27" s="29"/>
      <c r="K27" s="27"/>
      <c r="L27" s="30">
        <f t="shared" si="2"/>
        <v>29.666666666666668</v>
      </c>
    </row>
    <row r="28" spans="1:12" ht="11.25">
      <c r="A28" s="52" t="s">
        <v>49</v>
      </c>
      <c r="B28" s="60">
        <v>314</v>
      </c>
      <c r="C28" s="53">
        <v>5.3</v>
      </c>
      <c r="D28" s="53"/>
      <c r="E28" s="29">
        <v>0.2</v>
      </c>
      <c r="F28" s="30">
        <f t="shared" si="0"/>
        <v>0.2</v>
      </c>
      <c r="G28" s="52"/>
      <c r="H28" s="54">
        <f>+(F28/F$26)*H$26</f>
        <v>0.03333333333333334</v>
      </c>
      <c r="I28" s="30">
        <f t="shared" si="1"/>
        <v>0.03333333333333334</v>
      </c>
      <c r="J28" s="29"/>
      <c r="K28" s="27"/>
      <c r="L28" s="30">
        <f t="shared" si="2"/>
        <v>5.533333333333333</v>
      </c>
    </row>
    <row r="29" spans="1:12" ht="11.25">
      <c r="A29" s="52" t="s">
        <v>50</v>
      </c>
      <c r="B29" s="62">
        <v>315316</v>
      </c>
      <c r="C29" s="53">
        <v>6.1</v>
      </c>
      <c r="D29" s="53"/>
      <c r="E29" s="29">
        <v>0.5</v>
      </c>
      <c r="F29" s="30">
        <f t="shared" si="0"/>
        <v>0.5</v>
      </c>
      <c r="G29" s="52"/>
      <c r="H29" s="54">
        <v>0.3</v>
      </c>
      <c r="I29" s="30">
        <f t="shared" si="1"/>
        <v>0.3</v>
      </c>
      <c r="J29" s="29"/>
      <c r="K29" s="27"/>
      <c r="L29" s="30">
        <f t="shared" si="2"/>
        <v>6.8999999999999995</v>
      </c>
    </row>
    <row r="30" spans="1:12" ht="11.25">
      <c r="A30" s="52" t="s">
        <v>51</v>
      </c>
      <c r="B30" s="60">
        <v>315</v>
      </c>
      <c r="C30" s="53">
        <v>5.3</v>
      </c>
      <c r="D30" s="53"/>
      <c r="E30" s="29">
        <v>0.4</v>
      </c>
      <c r="F30" s="30">
        <f t="shared" si="0"/>
        <v>0.4</v>
      </c>
      <c r="G30" s="52"/>
      <c r="H30" s="54">
        <f>+(F30/F$29)*H$29</f>
        <v>0.24</v>
      </c>
      <c r="I30" s="30">
        <f t="shared" si="1"/>
        <v>0.24</v>
      </c>
      <c r="J30" s="29"/>
      <c r="K30" s="27"/>
      <c r="L30" s="30">
        <f t="shared" si="2"/>
        <v>5.94</v>
      </c>
    </row>
    <row r="31" spans="1:12" ht="11.25">
      <c r="A31" s="52" t="s">
        <v>52</v>
      </c>
      <c r="B31" s="60">
        <v>316</v>
      </c>
      <c r="C31" s="53">
        <v>0.8</v>
      </c>
      <c r="D31" s="53"/>
      <c r="E31" s="29">
        <v>0.1</v>
      </c>
      <c r="F31" s="30">
        <f t="shared" si="0"/>
        <v>0.1</v>
      </c>
      <c r="G31" s="52"/>
      <c r="H31" s="54">
        <f>+(F31/F$29)*H$29</f>
        <v>0.06</v>
      </c>
      <c r="I31" s="30">
        <f t="shared" si="1"/>
        <v>0.06</v>
      </c>
      <c r="J31" s="29"/>
      <c r="K31" s="27"/>
      <c r="L31" s="30">
        <f t="shared" si="2"/>
        <v>0.96</v>
      </c>
    </row>
    <row r="32" spans="1:12" ht="11.25">
      <c r="A32" s="52" t="s">
        <v>53</v>
      </c>
      <c r="B32" s="35" t="s">
        <v>54</v>
      </c>
      <c r="C32" s="53">
        <v>138.1</v>
      </c>
      <c r="D32" s="53"/>
      <c r="E32" s="29">
        <f>+E33+E37</f>
        <v>4</v>
      </c>
      <c r="F32" s="30">
        <f t="shared" si="0"/>
        <v>4</v>
      </c>
      <c r="G32" s="52"/>
      <c r="H32" s="29">
        <f>+H33+H37</f>
        <v>0.2</v>
      </c>
      <c r="I32" s="30">
        <f t="shared" si="1"/>
        <v>0.2</v>
      </c>
      <c r="J32" s="29"/>
      <c r="K32" s="27"/>
      <c r="L32" s="30">
        <f t="shared" si="2"/>
        <v>142.29999999999998</v>
      </c>
    </row>
    <row r="33" spans="1:12" ht="11.25">
      <c r="A33" s="52" t="s">
        <v>55</v>
      </c>
      <c r="B33" s="60">
        <v>321</v>
      </c>
      <c r="C33" s="53">
        <v>19.5</v>
      </c>
      <c r="D33" s="53"/>
      <c r="E33" s="29">
        <v>0.9</v>
      </c>
      <c r="F33" s="30">
        <f t="shared" si="0"/>
        <v>0.9</v>
      </c>
      <c r="G33" s="52"/>
      <c r="H33" s="54">
        <v>0.1</v>
      </c>
      <c r="I33" s="30">
        <f t="shared" si="1"/>
        <v>0.1</v>
      </c>
      <c r="J33" s="29"/>
      <c r="K33" s="27"/>
      <c r="L33" s="30">
        <f t="shared" si="2"/>
        <v>20.5</v>
      </c>
    </row>
    <row r="34" spans="1:12" ht="11.25">
      <c r="A34" s="52" t="s">
        <v>56</v>
      </c>
      <c r="B34" s="59" t="s">
        <v>57</v>
      </c>
      <c r="C34" s="53">
        <v>5</v>
      </c>
      <c r="D34" s="53"/>
      <c r="E34" s="29">
        <v>0.2</v>
      </c>
      <c r="F34" s="30">
        <f t="shared" si="0"/>
        <v>0.2</v>
      </c>
      <c r="G34" s="52"/>
      <c r="H34" s="54">
        <f>+(F34/F$33)*H$33</f>
        <v>0.022222222222222227</v>
      </c>
      <c r="I34" s="30">
        <f t="shared" si="1"/>
        <v>0.022222222222222227</v>
      </c>
      <c r="J34" s="29"/>
      <c r="K34" s="27"/>
      <c r="L34" s="30">
        <f t="shared" si="2"/>
        <v>5.222222222222222</v>
      </c>
    </row>
    <row r="35" spans="1:12" ht="11.25">
      <c r="A35" s="52" t="s">
        <v>58</v>
      </c>
      <c r="B35" s="59" t="s">
        <v>59</v>
      </c>
      <c r="C35" s="53">
        <v>10</v>
      </c>
      <c r="D35" s="53"/>
      <c r="E35" s="29">
        <v>0.5</v>
      </c>
      <c r="F35" s="30">
        <f t="shared" si="0"/>
        <v>0.5</v>
      </c>
      <c r="G35" s="52"/>
      <c r="H35" s="54">
        <f>+(F35/F$33)*H$33</f>
        <v>0.05555555555555556</v>
      </c>
      <c r="I35" s="30">
        <f t="shared" si="1"/>
        <v>0.05555555555555556</v>
      </c>
      <c r="J35" s="29"/>
      <c r="K35" s="27"/>
      <c r="L35" s="30">
        <f t="shared" si="2"/>
        <v>10.555555555555555</v>
      </c>
    </row>
    <row r="36" spans="1:12" ht="11.25">
      <c r="A36" s="52" t="s">
        <v>60</v>
      </c>
      <c r="B36" s="59" t="s">
        <v>61</v>
      </c>
      <c r="C36" s="53">
        <v>3.8</v>
      </c>
      <c r="D36" s="53"/>
      <c r="E36" s="29">
        <v>0.2</v>
      </c>
      <c r="F36" s="30">
        <f t="shared" si="0"/>
        <v>0.2</v>
      </c>
      <c r="G36" s="52"/>
      <c r="H36" s="54">
        <f>+(F36/F$33)*H$33</f>
        <v>0.022222222222222227</v>
      </c>
      <c r="I36" s="30">
        <f t="shared" si="1"/>
        <v>0.022222222222222227</v>
      </c>
      <c r="J36" s="29"/>
      <c r="K36" s="27"/>
      <c r="L36" s="30">
        <f t="shared" si="2"/>
        <v>4.022222222222222</v>
      </c>
    </row>
    <row r="37" spans="1:12" ht="11.25">
      <c r="A37" s="52" t="s">
        <v>62</v>
      </c>
      <c r="B37" s="61" t="s">
        <v>63</v>
      </c>
      <c r="C37" s="53">
        <v>118.6</v>
      </c>
      <c r="D37" s="53"/>
      <c r="E37" s="29">
        <v>3.1</v>
      </c>
      <c r="F37" s="30">
        <f t="shared" si="0"/>
        <v>3.1</v>
      </c>
      <c r="G37" s="52"/>
      <c r="H37" s="54">
        <v>0.1</v>
      </c>
      <c r="I37" s="30">
        <f t="shared" si="1"/>
        <v>0.1</v>
      </c>
      <c r="J37" s="29"/>
      <c r="K37" s="27"/>
      <c r="L37" s="30">
        <f t="shared" si="2"/>
        <v>121.79999999999998</v>
      </c>
    </row>
    <row r="38" spans="1:12" ht="11.25">
      <c r="A38" s="52" t="s">
        <v>64</v>
      </c>
      <c r="B38" s="59" t="s">
        <v>65</v>
      </c>
      <c r="C38" s="53">
        <v>3.6</v>
      </c>
      <c r="D38" s="53"/>
      <c r="E38" s="29">
        <v>0.1</v>
      </c>
      <c r="F38" s="30">
        <f t="shared" si="0"/>
        <v>0.1</v>
      </c>
      <c r="G38" s="52"/>
      <c r="H38" s="54">
        <f>+(F38/F$37)*H$37</f>
        <v>0.0032258064516129032</v>
      </c>
      <c r="I38" s="30">
        <f t="shared" si="1"/>
        <v>0.0032258064516129032</v>
      </c>
      <c r="J38" s="29"/>
      <c r="K38" s="27"/>
      <c r="L38" s="30">
        <f t="shared" si="2"/>
        <v>3.7032258064516133</v>
      </c>
    </row>
    <row r="39" spans="1:12" ht="11.25">
      <c r="A39" s="52" t="s">
        <v>66</v>
      </c>
      <c r="B39" s="59" t="s">
        <v>67</v>
      </c>
      <c r="C39" s="53">
        <v>49.6</v>
      </c>
      <c r="D39" s="53"/>
      <c r="E39" s="29">
        <v>1.3</v>
      </c>
      <c r="F39" s="30">
        <f t="shared" si="0"/>
        <v>1.3</v>
      </c>
      <c r="G39" s="52"/>
      <c r="H39" s="54">
        <f>+(F39/F$37)*H$37</f>
        <v>0.041935483870967745</v>
      </c>
      <c r="I39" s="30">
        <f t="shared" si="1"/>
        <v>0.041935483870967745</v>
      </c>
      <c r="J39" s="29"/>
      <c r="K39" s="27"/>
      <c r="L39" s="30">
        <f t="shared" si="2"/>
        <v>50.941935483870964</v>
      </c>
    </row>
    <row r="40" spans="1:12" ht="11.25">
      <c r="A40" s="52" t="s">
        <v>68</v>
      </c>
      <c r="B40" s="59" t="s">
        <v>69</v>
      </c>
      <c r="C40" s="53">
        <v>14.8</v>
      </c>
      <c r="D40" s="53"/>
      <c r="E40" s="29">
        <v>0.4</v>
      </c>
      <c r="F40" s="30">
        <f t="shared" si="0"/>
        <v>0.4</v>
      </c>
      <c r="G40" s="52"/>
      <c r="H40" s="54">
        <f>+(F40/F$37)*H$37</f>
        <v>0.012903225806451613</v>
      </c>
      <c r="I40" s="30">
        <f t="shared" si="1"/>
        <v>0.012903225806451613</v>
      </c>
      <c r="J40" s="29"/>
      <c r="K40" s="27"/>
      <c r="L40" s="30">
        <f t="shared" si="2"/>
        <v>15.212903225806453</v>
      </c>
    </row>
    <row r="41" spans="1:12" ht="11.25">
      <c r="A41" s="52" t="s">
        <v>70</v>
      </c>
      <c r="B41" s="59" t="s">
        <v>71</v>
      </c>
      <c r="C41" s="53">
        <v>35.3</v>
      </c>
      <c r="D41" s="53"/>
      <c r="E41" s="29">
        <v>0.9</v>
      </c>
      <c r="F41" s="30">
        <f t="shared" si="0"/>
        <v>0.9</v>
      </c>
      <c r="G41" s="52"/>
      <c r="H41" s="54">
        <f>+(F41/F$37)*H$37</f>
        <v>0.029032258064516134</v>
      </c>
      <c r="I41" s="30">
        <f t="shared" si="1"/>
        <v>0.029032258064516134</v>
      </c>
      <c r="J41" s="29"/>
      <c r="K41" s="27"/>
      <c r="L41" s="30">
        <f t="shared" si="2"/>
        <v>36.229032258064514</v>
      </c>
    </row>
    <row r="42" spans="1:12" ht="11.25">
      <c r="A42" s="52" t="s">
        <v>72</v>
      </c>
      <c r="B42" s="60" t="s">
        <v>73</v>
      </c>
      <c r="C42" s="53">
        <v>12</v>
      </c>
      <c r="D42" s="53"/>
      <c r="E42" s="29">
        <v>1.5</v>
      </c>
      <c r="F42" s="30">
        <f t="shared" si="0"/>
        <v>1.5</v>
      </c>
      <c r="G42" s="52"/>
      <c r="H42" s="54">
        <v>0.1</v>
      </c>
      <c r="I42" s="30">
        <f t="shared" si="1"/>
        <v>0.1</v>
      </c>
      <c r="J42" s="29"/>
      <c r="K42" s="27"/>
      <c r="L42" s="30">
        <f t="shared" si="2"/>
        <v>13.6</v>
      </c>
    </row>
    <row r="43" spans="1:12" ht="11.25">
      <c r="A43" s="52" t="s">
        <v>74</v>
      </c>
      <c r="B43" s="60" t="s">
        <v>75</v>
      </c>
      <c r="C43" s="53">
        <v>320.4</v>
      </c>
      <c r="D43" s="53">
        <v>13.1</v>
      </c>
      <c r="E43" s="29">
        <v>3.6</v>
      </c>
      <c r="F43" s="30">
        <f t="shared" si="0"/>
        <v>16.7</v>
      </c>
      <c r="G43" s="52"/>
      <c r="H43" s="57">
        <v>0.3</v>
      </c>
      <c r="I43" s="30">
        <f t="shared" si="1"/>
        <v>0.3</v>
      </c>
      <c r="J43" s="29"/>
      <c r="K43" s="27"/>
      <c r="L43" s="30">
        <f t="shared" si="2"/>
        <v>337.4</v>
      </c>
    </row>
    <row r="44" spans="1:12" ht="11.25">
      <c r="A44" s="52" t="s">
        <v>76</v>
      </c>
      <c r="B44" s="59" t="s">
        <v>77</v>
      </c>
      <c r="C44" s="53">
        <v>308.7</v>
      </c>
      <c r="D44" s="53">
        <v>13.1</v>
      </c>
      <c r="E44" s="29">
        <v>2.5</v>
      </c>
      <c r="F44" s="30">
        <f t="shared" si="0"/>
        <v>15.6</v>
      </c>
      <c r="G44" s="52"/>
      <c r="H44" s="54">
        <f>+(F44/F43)*H43</f>
        <v>0.28023952095808385</v>
      </c>
      <c r="I44" s="30">
        <f t="shared" si="1"/>
        <v>0.28023952095808385</v>
      </c>
      <c r="J44" s="29"/>
      <c r="K44" s="27"/>
      <c r="L44" s="30">
        <f t="shared" si="2"/>
        <v>324.5802395209581</v>
      </c>
    </row>
    <row r="45" spans="1:12" ht="11.25">
      <c r="A45" s="52" t="s">
        <v>78</v>
      </c>
      <c r="B45" s="59" t="s">
        <v>79</v>
      </c>
      <c r="C45" s="58" t="s">
        <v>39</v>
      </c>
      <c r="D45" s="53"/>
      <c r="E45" s="29"/>
      <c r="F45" s="30"/>
      <c r="G45" s="52"/>
      <c r="H45" s="54"/>
      <c r="I45" s="30"/>
      <c r="J45" s="29"/>
      <c r="K45" s="27"/>
      <c r="L45" s="55"/>
    </row>
    <row r="46" spans="1:12" ht="11.25">
      <c r="A46" s="52" t="s">
        <v>80</v>
      </c>
      <c r="B46" s="60" t="s">
        <v>81</v>
      </c>
      <c r="C46" s="53">
        <v>319.2</v>
      </c>
      <c r="D46" s="53"/>
      <c r="E46" s="29">
        <v>6.6</v>
      </c>
      <c r="F46" s="30">
        <f t="shared" si="0"/>
        <v>6.6</v>
      </c>
      <c r="G46" s="52"/>
      <c r="H46" s="54">
        <v>1.2</v>
      </c>
      <c r="I46" s="30">
        <f>+G46+H46</f>
        <v>1.2</v>
      </c>
      <c r="J46" s="29"/>
      <c r="K46" s="27">
        <v>61.7</v>
      </c>
      <c r="L46" s="30">
        <f>+C46+F46+I46+K46</f>
        <v>388.7</v>
      </c>
    </row>
    <row r="47" spans="1:12" ht="11.25">
      <c r="A47" s="52" t="s">
        <v>82</v>
      </c>
      <c r="B47" s="59" t="s">
        <v>83</v>
      </c>
      <c r="C47" s="58" t="s">
        <v>39</v>
      </c>
      <c r="D47" s="53"/>
      <c r="E47" s="29"/>
      <c r="F47" s="30"/>
      <c r="G47" s="52"/>
      <c r="H47" s="54">
        <f>+(F47/F$46)/H$46</f>
        <v>0</v>
      </c>
      <c r="I47" s="30">
        <f>+G47+H47</f>
        <v>0</v>
      </c>
      <c r="J47" s="29"/>
      <c r="K47" s="27">
        <v>0.7</v>
      </c>
      <c r="L47" s="30"/>
    </row>
    <row r="48" spans="1:12" ht="11.25">
      <c r="A48" s="52" t="s">
        <v>84</v>
      </c>
      <c r="B48" s="59" t="s">
        <v>85</v>
      </c>
      <c r="C48" s="53">
        <v>24.9</v>
      </c>
      <c r="D48" s="53"/>
      <c r="E48" s="29">
        <v>0.5</v>
      </c>
      <c r="F48" s="30">
        <f t="shared" si="0"/>
        <v>0.5</v>
      </c>
      <c r="G48" s="52"/>
      <c r="H48" s="54">
        <f>+(F48/F$46)/H$46</f>
        <v>0.06313131313131314</v>
      </c>
      <c r="I48" s="30">
        <f>+G48+H48</f>
        <v>0.06313131313131314</v>
      </c>
      <c r="J48" s="29"/>
      <c r="K48" s="27">
        <v>1</v>
      </c>
      <c r="L48" s="30">
        <f>+C48+F48+I48</f>
        <v>25.46313131313131</v>
      </c>
    </row>
    <row r="49" spans="1:12" ht="11.25">
      <c r="A49" s="52" t="s">
        <v>86</v>
      </c>
      <c r="B49" s="59" t="s">
        <v>87</v>
      </c>
      <c r="C49" s="58" t="s">
        <v>39</v>
      </c>
      <c r="D49" s="53"/>
      <c r="E49" s="29"/>
      <c r="F49" s="30"/>
      <c r="G49" s="52"/>
      <c r="H49" s="54"/>
      <c r="I49" s="30"/>
      <c r="J49" s="29"/>
      <c r="K49" s="27">
        <v>5.2</v>
      </c>
      <c r="L49" s="55"/>
    </row>
    <row r="50" spans="1:12" ht="11.25">
      <c r="A50" s="52" t="s">
        <v>88</v>
      </c>
      <c r="B50" s="59" t="s">
        <v>89</v>
      </c>
      <c r="C50" s="58" t="s">
        <v>39</v>
      </c>
      <c r="D50" s="53"/>
      <c r="E50" s="29"/>
      <c r="F50" s="30"/>
      <c r="G50" s="52"/>
      <c r="H50" s="54"/>
      <c r="I50" s="30"/>
      <c r="J50" s="29"/>
      <c r="K50" s="27">
        <v>3.8</v>
      </c>
      <c r="L50" s="30"/>
    </row>
    <row r="51" spans="1:12" ht="11.25">
      <c r="A51" s="52" t="s">
        <v>90</v>
      </c>
      <c r="B51" s="59" t="s">
        <v>91</v>
      </c>
      <c r="C51" s="58" t="s">
        <v>39</v>
      </c>
      <c r="D51" s="53"/>
      <c r="E51" s="29"/>
      <c r="F51" s="30"/>
      <c r="G51" s="52"/>
      <c r="H51" s="54"/>
      <c r="I51" s="30"/>
      <c r="J51" s="29"/>
      <c r="K51" s="27">
        <v>6.5</v>
      </c>
      <c r="L51" s="30"/>
    </row>
    <row r="52" spans="1:12" ht="11.25">
      <c r="A52" s="52" t="s">
        <v>92</v>
      </c>
      <c r="B52" s="59" t="s">
        <v>93</v>
      </c>
      <c r="C52" s="53">
        <v>4.4</v>
      </c>
      <c r="D52" s="53"/>
      <c r="E52" s="29">
        <v>0.1</v>
      </c>
      <c r="F52" s="30">
        <f t="shared" si="0"/>
        <v>0.1</v>
      </c>
      <c r="G52" s="52"/>
      <c r="H52" s="54">
        <f>+(F52/F$46)/H$46</f>
        <v>0.012626262626262628</v>
      </c>
      <c r="I52" s="30">
        <f>+G52+H52</f>
        <v>0.012626262626262628</v>
      </c>
      <c r="J52" s="29"/>
      <c r="K52" s="27"/>
      <c r="L52" s="30">
        <f>+C52+F52+I52</f>
        <v>4.512626262626263</v>
      </c>
    </row>
    <row r="53" spans="1:12" ht="11.25">
      <c r="A53" s="52" t="s">
        <v>94</v>
      </c>
      <c r="B53" s="59" t="s">
        <v>95</v>
      </c>
      <c r="C53" s="58" t="s">
        <v>39</v>
      </c>
      <c r="D53" s="53"/>
      <c r="E53" s="29"/>
      <c r="F53" s="30"/>
      <c r="G53" s="52"/>
      <c r="H53" s="54"/>
      <c r="I53" s="30"/>
      <c r="J53" s="29"/>
      <c r="K53" s="27"/>
      <c r="L53" s="30"/>
    </row>
    <row r="54" spans="1:12" ht="11.25">
      <c r="A54" s="52" t="s">
        <v>96</v>
      </c>
      <c r="B54" s="59" t="s">
        <v>97</v>
      </c>
      <c r="C54" s="53">
        <v>70.9</v>
      </c>
      <c r="D54" s="53"/>
      <c r="E54" s="29">
        <v>1.5</v>
      </c>
      <c r="F54" s="30">
        <f t="shared" si="0"/>
        <v>1.5</v>
      </c>
      <c r="G54" s="52"/>
      <c r="H54" s="54">
        <f>+(F54/F$46)/H$46</f>
        <v>0.18939393939393942</v>
      </c>
      <c r="I54" s="30">
        <f>+G54+H54</f>
        <v>0.18939393939393942</v>
      </c>
      <c r="J54" s="29"/>
      <c r="K54" s="27">
        <v>5.3</v>
      </c>
      <c r="L54" s="30">
        <f>+C54+F54+I54+K54</f>
        <v>77.88939393939394</v>
      </c>
    </row>
    <row r="55" spans="1:12" ht="11.25">
      <c r="A55" s="52" t="s">
        <v>98</v>
      </c>
      <c r="B55" s="59" t="s">
        <v>99</v>
      </c>
      <c r="C55" s="53">
        <v>48.2</v>
      </c>
      <c r="D55" s="53"/>
      <c r="E55" s="29">
        <v>1</v>
      </c>
      <c r="F55" s="30">
        <f t="shared" si="0"/>
        <v>1</v>
      </c>
      <c r="G55" s="52"/>
      <c r="H55" s="54">
        <f>+(F55/F$46)/H$46</f>
        <v>0.12626262626262627</v>
      </c>
      <c r="I55" s="30">
        <f>+G55+H55</f>
        <v>0.12626262626262627</v>
      </c>
      <c r="J55" s="29"/>
      <c r="K55" s="27"/>
      <c r="L55" s="30">
        <f>+C55+F55+I55</f>
        <v>49.326262626262626</v>
      </c>
    </row>
    <row r="56" spans="1:12" ht="11.25">
      <c r="A56" s="52" t="s">
        <v>100</v>
      </c>
      <c r="B56" s="59" t="s">
        <v>101</v>
      </c>
      <c r="C56" s="58" t="s">
        <v>39</v>
      </c>
      <c r="D56" s="53"/>
      <c r="E56" s="29"/>
      <c r="F56" s="30"/>
      <c r="G56" s="52"/>
      <c r="H56" s="54"/>
      <c r="I56" s="30"/>
      <c r="J56" s="29"/>
      <c r="K56" s="27"/>
      <c r="L56" s="30"/>
    </row>
    <row r="57" spans="1:12" ht="11.25">
      <c r="A57" s="52" t="s">
        <v>102</v>
      </c>
      <c r="B57" s="59" t="s">
        <v>103</v>
      </c>
      <c r="C57" s="58" t="s">
        <v>39</v>
      </c>
      <c r="D57" s="53"/>
      <c r="E57" s="29"/>
      <c r="F57" s="30"/>
      <c r="G57" s="52"/>
      <c r="H57" s="54"/>
      <c r="I57" s="30"/>
      <c r="J57" s="29"/>
      <c r="K57" s="27"/>
      <c r="L57" s="30"/>
    </row>
    <row r="58" spans="1:12" ht="11.25">
      <c r="A58" s="52" t="s">
        <v>104</v>
      </c>
      <c r="B58" s="59" t="s">
        <v>105</v>
      </c>
      <c r="C58" s="53">
        <v>15</v>
      </c>
      <c r="D58" s="53"/>
      <c r="E58" s="29">
        <v>0.3</v>
      </c>
      <c r="F58" s="30">
        <f t="shared" si="0"/>
        <v>0.3</v>
      </c>
      <c r="G58" s="52"/>
      <c r="H58" s="54">
        <f>+(F58/F$46)/H$46</f>
        <v>0.03787878787878788</v>
      </c>
      <c r="I58" s="30">
        <f>+G58+H58</f>
        <v>0.03787878787878788</v>
      </c>
      <c r="J58" s="29"/>
      <c r="K58" s="27">
        <v>39.2</v>
      </c>
      <c r="L58" s="30">
        <f>+C58+F58+I58+K58</f>
        <v>54.53787878787879</v>
      </c>
    </row>
    <row r="59" spans="1:12" ht="11.25">
      <c r="A59" s="52" t="s">
        <v>106</v>
      </c>
      <c r="B59" s="59" t="s">
        <v>107</v>
      </c>
      <c r="C59" s="58" t="s">
        <v>39</v>
      </c>
      <c r="D59" s="53"/>
      <c r="E59" s="29"/>
      <c r="F59" s="30"/>
      <c r="G59" s="52"/>
      <c r="H59" s="54"/>
      <c r="I59" s="30"/>
      <c r="J59" s="29"/>
      <c r="K59" s="27"/>
      <c r="L59" s="30"/>
    </row>
    <row r="60" spans="1:12" ht="11.25">
      <c r="A60" s="52" t="s">
        <v>108</v>
      </c>
      <c r="B60" s="59" t="s">
        <v>109</v>
      </c>
      <c r="C60" s="58" t="s">
        <v>39</v>
      </c>
      <c r="D60" s="53"/>
      <c r="E60" s="29"/>
      <c r="F60" s="30"/>
      <c r="G60" s="52"/>
      <c r="H60" s="54"/>
      <c r="I60" s="30"/>
      <c r="J60" s="29"/>
      <c r="K60" s="27"/>
      <c r="L60" s="30"/>
    </row>
    <row r="61" spans="1:12" ht="11.25">
      <c r="A61" s="52" t="s">
        <v>110</v>
      </c>
      <c r="B61" s="59" t="s">
        <v>111</v>
      </c>
      <c r="C61" s="58" t="s">
        <v>39</v>
      </c>
      <c r="D61" s="53"/>
      <c r="E61" s="29"/>
      <c r="F61" s="30"/>
      <c r="G61" s="52"/>
      <c r="H61" s="54"/>
      <c r="I61" s="30"/>
      <c r="J61" s="29"/>
      <c r="K61" s="27"/>
      <c r="L61" s="30"/>
    </row>
    <row r="62" spans="1:12" ht="11.25">
      <c r="A62" s="52" t="s">
        <v>112</v>
      </c>
      <c r="B62" s="59" t="s">
        <v>113</v>
      </c>
      <c r="C62" s="58" t="s">
        <v>39</v>
      </c>
      <c r="D62" s="53"/>
      <c r="E62" s="29"/>
      <c r="F62" s="30"/>
      <c r="G62" s="52"/>
      <c r="H62" s="54"/>
      <c r="I62" s="30"/>
      <c r="J62" s="29"/>
      <c r="K62" s="27"/>
      <c r="L62" s="55"/>
    </row>
    <row r="63" spans="1:12" ht="11.25">
      <c r="A63" s="52" t="s">
        <v>114</v>
      </c>
      <c r="B63" s="60" t="s">
        <v>115</v>
      </c>
      <c r="C63" s="53">
        <v>42.9</v>
      </c>
      <c r="D63" s="53"/>
      <c r="E63" s="29">
        <v>2.3</v>
      </c>
      <c r="F63" s="30">
        <f t="shared" si="0"/>
        <v>2.3</v>
      </c>
      <c r="G63" s="52"/>
      <c r="H63" s="54">
        <v>0.1</v>
      </c>
      <c r="I63" s="30">
        <f>+G62+H63</f>
        <v>0.1</v>
      </c>
      <c r="J63" s="29"/>
      <c r="K63" s="27"/>
      <c r="L63" s="30">
        <f>+C63+F63+I63</f>
        <v>45.3</v>
      </c>
    </row>
    <row r="64" spans="1:12" ht="11.25">
      <c r="A64" s="52" t="s">
        <v>116</v>
      </c>
      <c r="B64" s="60" t="s">
        <v>117</v>
      </c>
      <c r="C64" s="53">
        <v>82.9</v>
      </c>
      <c r="D64" s="53"/>
      <c r="E64" s="29">
        <v>1.2</v>
      </c>
      <c r="F64" s="30">
        <f t="shared" si="0"/>
        <v>1.2</v>
      </c>
      <c r="G64" s="52"/>
      <c r="H64" s="54">
        <v>0.2</v>
      </c>
      <c r="I64" s="30">
        <f>+G64+H64</f>
        <v>0.2</v>
      </c>
      <c r="J64" s="29"/>
      <c r="K64" s="27">
        <v>60.4</v>
      </c>
      <c r="L64" s="30">
        <f>+C64+F64+I64+K64</f>
        <v>144.70000000000002</v>
      </c>
    </row>
    <row r="65" spans="1:12" ht="11.25">
      <c r="A65" s="52" t="s">
        <v>118</v>
      </c>
      <c r="B65" s="59" t="s">
        <v>119</v>
      </c>
      <c r="C65" s="58" t="s">
        <v>39</v>
      </c>
      <c r="D65" s="53"/>
      <c r="E65" s="29"/>
      <c r="F65" s="30"/>
      <c r="G65" s="52"/>
      <c r="H65" s="54"/>
      <c r="I65" s="30"/>
      <c r="J65" s="29"/>
      <c r="K65" s="27"/>
      <c r="L65" s="30"/>
    </row>
    <row r="66" spans="1:12" ht="11.25">
      <c r="A66" s="52" t="s">
        <v>120</v>
      </c>
      <c r="B66" s="59" t="s">
        <v>121</v>
      </c>
      <c r="C66" s="58" t="s">
        <v>39</v>
      </c>
      <c r="D66" s="53"/>
      <c r="E66" s="29"/>
      <c r="F66" s="30"/>
      <c r="G66" s="52"/>
      <c r="H66" s="54"/>
      <c r="I66" s="30"/>
      <c r="J66" s="29"/>
      <c r="K66" s="27"/>
      <c r="L66" s="30"/>
    </row>
    <row r="67" spans="1:12" ht="11.25">
      <c r="A67" s="52" t="s">
        <v>122</v>
      </c>
      <c r="B67" s="59" t="s">
        <v>123</v>
      </c>
      <c r="C67" s="53">
        <v>32.6</v>
      </c>
      <c r="D67" s="53"/>
      <c r="E67" s="29">
        <v>0.5</v>
      </c>
      <c r="F67" s="30">
        <f t="shared" si="0"/>
        <v>0.5</v>
      </c>
      <c r="G67" s="52"/>
      <c r="H67" s="54">
        <f>+(F67/F$64)*H$64</f>
        <v>0.08333333333333334</v>
      </c>
      <c r="I67" s="30">
        <f>+G67+H67</f>
        <v>0.08333333333333334</v>
      </c>
      <c r="J67" s="29"/>
      <c r="K67" s="27">
        <v>41.8</v>
      </c>
      <c r="L67" s="30">
        <f>+C67+F67+I67+K67</f>
        <v>74.98333333333333</v>
      </c>
    </row>
    <row r="68" spans="1:12" ht="11.25">
      <c r="A68" s="52" t="s">
        <v>124</v>
      </c>
      <c r="B68" s="59" t="s">
        <v>125</v>
      </c>
      <c r="C68" s="58" t="s">
        <v>39</v>
      </c>
      <c r="D68" s="53"/>
      <c r="E68" s="29"/>
      <c r="F68" s="30"/>
      <c r="G68" s="52"/>
      <c r="H68" s="54"/>
      <c r="I68" s="30"/>
      <c r="J68" s="29"/>
      <c r="K68" s="27">
        <v>18.6</v>
      </c>
      <c r="L68" s="30"/>
    </row>
    <row r="69" spans="1:12" ht="11.25">
      <c r="A69" s="52" t="s">
        <v>126</v>
      </c>
      <c r="B69" s="59" t="s">
        <v>127</v>
      </c>
      <c r="C69" s="58" t="s">
        <v>39</v>
      </c>
      <c r="D69" s="53"/>
      <c r="E69" s="29"/>
      <c r="F69" s="30"/>
      <c r="G69" s="52"/>
      <c r="H69" s="54"/>
      <c r="I69" s="30"/>
      <c r="J69" s="29"/>
      <c r="K69" s="27"/>
      <c r="L69" s="30"/>
    </row>
    <row r="70" spans="1:12" ht="11.25">
      <c r="A70" s="52" t="s">
        <v>128</v>
      </c>
      <c r="B70" s="60" t="s">
        <v>129</v>
      </c>
      <c r="C70" s="53">
        <v>251</v>
      </c>
      <c r="D70" s="53"/>
      <c r="E70" s="29">
        <v>2.3</v>
      </c>
      <c r="F70" s="30">
        <f t="shared" si="0"/>
        <v>2.3</v>
      </c>
      <c r="G70" s="52"/>
      <c r="H70" s="54">
        <v>0.4</v>
      </c>
      <c r="I70" s="30">
        <f>+G70+H70</f>
        <v>0.4</v>
      </c>
      <c r="J70" s="29"/>
      <c r="K70" s="27">
        <f>+K74+K75</f>
        <v>10.8</v>
      </c>
      <c r="L70" s="30">
        <f>+C70+F70+I70+K70</f>
        <v>264.5</v>
      </c>
    </row>
    <row r="71" spans="1:12" ht="11.25">
      <c r="A71" s="52" t="s">
        <v>130</v>
      </c>
      <c r="B71" s="59" t="s">
        <v>131</v>
      </c>
      <c r="C71" s="53">
        <v>144.4</v>
      </c>
      <c r="D71" s="53"/>
      <c r="E71" s="29">
        <v>1.3</v>
      </c>
      <c r="F71" s="30">
        <f t="shared" si="0"/>
        <v>1.3</v>
      </c>
      <c r="G71" s="52"/>
      <c r="H71" s="54">
        <f>+(F71/F$70)*H$70</f>
        <v>0.22608695652173916</v>
      </c>
      <c r="I71" s="30">
        <f aca="true" t="shared" si="3" ref="I71:I88">+G71+H71</f>
        <v>0.22608695652173916</v>
      </c>
      <c r="J71" s="29"/>
      <c r="K71" s="27"/>
      <c r="L71" s="30">
        <f>+C71+F71+I71+K71</f>
        <v>145.92608695652174</v>
      </c>
    </row>
    <row r="72" spans="1:12" ht="11.25">
      <c r="A72" s="52" t="s">
        <v>132</v>
      </c>
      <c r="B72" s="59" t="s">
        <v>133</v>
      </c>
      <c r="C72" s="58" t="s">
        <v>39</v>
      </c>
      <c r="D72" s="53"/>
      <c r="E72" s="29"/>
      <c r="F72" s="30"/>
      <c r="G72" s="52"/>
      <c r="H72" s="54">
        <f aca="true" t="shared" si="4" ref="H72:H79">+(F72/F$70)*H$70</f>
        <v>0</v>
      </c>
      <c r="I72" s="30">
        <f t="shared" si="3"/>
        <v>0</v>
      </c>
      <c r="J72" s="29"/>
      <c r="K72" s="27"/>
      <c r="L72" s="30"/>
    </row>
    <row r="73" spans="1:12" ht="11.25">
      <c r="A73" s="52" t="s">
        <v>134</v>
      </c>
      <c r="B73" s="59" t="s">
        <v>135</v>
      </c>
      <c r="C73" s="53">
        <v>5</v>
      </c>
      <c r="D73" s="53"/>
      <c r="E73" s="29">
        <v>0</v>
      </c>
      <c r="F73" s="30">
        <f t="shared" si="0"/>
        <v>0</v>
      </c>
      <c r="G73" s="52"/>
      <c r="H73" s="54">
        <f t="shared" si="4"/>
        <v>0</v>
      </c>
      <c r="I73" s="30">
        <f t="shared" si="3"/>
        <v>0</v>
      </c>
      <c r="J73" s="29"/>
      <c r="K73" s="27"/>
      <c r="L73" s="30">
        <f>+C73+F73+I73</f>
        <v>5</v>
      </c>
    </row>
    <row r="74" spans="1:12" ht="11.25">
      <c r="A74" s="52" t="s">
        <v>136</v>
      </c>
      <c r="B74" s="59" t="s">
        <v>137</v>
      </c>
      <c r="C74" s="53">
        <v>58.3</v>
      </c>
      <c r="D74" s="53"/>
      <c r="E74" s="29">
        <v>0.5</v>
      </c>
      <c r="F74" s="30">
        <f t="shared" si="0"/>
        <v>0.5</v>
      </c>
      <c r="G74" s="52"/>
      <c r="H74" s="54">
        <f t="shared" si="4"/>
        <v>0.08695652173913045</v>
      </c>
      <c r="I74" s="30">
        <f t="shared" si="3"/>
        <v>0.08695652173913045</v>
      </c>
      <c r="J74" s="29"/>
      <c r="K74" s="27">
        <v>9.3</v>
      </c>
      <c r="L74" s="30">
        <f>+C74+F74+I74+K74</f>
        <v>68.18695652173913</v>
      </c>
    </row>
    <row r="75" spans="1:12" ht="11.25">
      <c r="A75" s="52" t="s">
        <v>138</v>
      </c>
      <c r="B75" s="59" t="s">
        <v>139</v>
      </c>
      <c r="C75" s="58" t="s">
        <v>39</v>
      </c>
      <c r="D75" s="53"/>
      <c r="E75" s="29"/>
      <c r="F75" s="30"/>
      <c r="G75" s="52"/>
      <c r="H75" s="54"/>
      <c r="I75" s="30"/>
      <c r="J75" s="29"/>
      <c r="K75" s="27">
        <v>1.5</v>
      </c>
      <c r="L75" s="30"/>
    </row>
    <row r="76" spans="1:12" ht="11.25">
      <c r="A76" s="52" t="s">
        <v>140</v>
      </c>
      <c r="B76" s="59" t="s">
        <v>141</v>
      </c>
      <c r="C76" s="53">
        <v>21.9</v>
      </c>
      <c r="D76" s="53"/>
      <c r="E76" s="29">
        <v>0.2</v>
      </c>
      <c r="F76" s="30">
        <f aca="true" t="shared" si="5" ref="F76:F138">+D76+E76</f>
        <v>0.2</v>
      </c>
      <c r="G76" s="52"/>
      <c r="H76" s="54">
        <f t="shared" si="4"/>
        <v>0.03478260869565218</v>
      </c>
      <c r="I76" s="30">
        <f t="shared" si="3"/>
        <v>0.03478260869565218</v>
      </c>
      <c r="J76" s="29"/>
      <c r="K76" s="27"/>
      <c r="L76" s="30">
        <f aca="true" t="shared" si="6" ref="L76:L85">+C76+F76+I76</f>
        <v>22.13478260869565</v>
      </c>
    </row>
    <row r="77" spans="1:12" ht="11.25">
      <c r="A77" s="52" t="s">
        <v>142</v>
      </c>
      <c r="B77" s="59" t="s">
        <v>143</v>
      </c>
      <c r="C77" s="53">
        <v>5.5</v>
      </c>
      <c r="D77" s="53"/>
      <c r="E77" s="29">
        <v>0.1</v>
      </c>
      <c r="F77" s="30">
        <f t="shared" si="5"/>
        <v>0.1</v>
      </c>
      <c r="G77" s="52"/>
      <c r="H77" s="54">
        <f t="shared" si="4"/>
        <v>0.01739130434782609</v>
      </c>
      <c r="I77" s="30">
        <f t="shared" si="3"/>
        <v>0.01739130434782609</v>
      </c>
      <c r="J77" s="29"/>
      <c r="K77" s="27"/>
      <c r="L77" s="30">
        <f t="shared" si="6"/>
        <v>5.617391304347826</v>
      </c>
    </row>
    <row r="78" spans="1:12" ht="11.25">
      <c r="A78" s="52" t="s">
        <v>144</v>
      </c>
      <c r="B78" s="59" t="s">
        <v>145</v>
      </c>
      <c r="C78" s="53">
        <v>1.7</v>
      </c>
      <c r="D78" s="53"/>
      <c r="E78" s="29">
        <v>0</v>
      </c>
      <c r="F78" s="30">
        <f t="shared" si="5"/>
        <v>0</v>
      </c>
      <c r="G78" s="52"/>
      <c r="H78" s="54">
        <f t="shared" si="4"/>
        <v>0</v>
      </c>
      <c r="I78" s="30">
        <f t="shared" si="3"/>
        <v>0</v>
      </c>
      <c r="J78" s="29"/>
      <c r="K78" s="27"/>
      <c r="L78" s="30">
        <f t="shared" si="6"/>
        <v>1.7</v>
      </c>
    </row>
    <row r="79" spans="1:12" ht="11.25">
      <c r="A79" s="52" t="s">
        <v>146</v>
      </c>
      <c r="B79" s="59" t="s">
        <v>147</v>
      </c>
      <c r="C79" s="53">
        <v>1.5</v>
      </c>
      <c r="D79" s="53"/>
      <c r="E79" s="29">
        <v>0</v>
      </c>
      <c r="F79" s="30">
        <f t="shared" si="5"/>
        <v>0</v>
      </c>
      <c r="G79" s="52"/>
      <c r="H79" s="54">
        <f t="shared" si="4"/>
        <v>0</v>
      </c>
      <c r="I79" s="30">
        <f t="shared" si="3"/>
        <v>0</v>
      </c>
      <c r="J79" s="29"/>
      <c r="K79" s="27"/>
      <c r="L79" s="30">
        <f t="shared" si="6"/>
        <v>1.5</v>
      </c>
    </row>
    <row r="80" spans="1:12" ht="11.25">
      <c r="A80" s="52" t="s">
        <v>148</v>
      </c>
      <c r="B80" s="60" t="s">
        <v>149</v>
      </c>
      <c r="C80" s="53">
        <v>46.7</v>
      </c>
      <c r="D80" s="53"/>
      <c r="E80" s="29">
        <v>2.9</v>
      </c>
      <c r="F80" s="30">
        <f t="shared" si="5"/>
        <v>2.9</v>
      </c>
      <c r="G80" s="52"/>
      <c r="H80" s="54">
        <v>0.4</v>
      </c>
      <c r="I80" s="30">
        <f t="shared" si="3"/>
        <v>0.4</v>
      </c>
      <c r="J80" s="29"/>
      <c r="K80" s="27"/>
      <c r="L80" s="30">
        <f t="shared" si="6"/>
        <v>50</v>
      </c>
    </row>
    <row r="81" spans="1:12" ht="11.25">
      <c r="A81" s="52" t="s">
        <v>150</v>
      </c>
      <c r="B81" s="60" t="s">
        <v>151</v>
      </c>
      <c r="C81" s="53">
        <v>24.5</v>
      </c>
      <c r="D81" s="53"/>
      <c r="E81" s="29">
        <v>5</v>
      </c>
      <c r="F81" s="30">
        <f t="shared" si="5"/>
        <v>5</v>
      </c>
      <c r="G81" s="52"/>
      <c r="H81" s="54">
        <v>0.8</v>
      </c>
      <c r="I81" s="30">
        <f t="shared" si="3"/>
        <v>0.8</v>
      </c>
      <c r="J81" s="29"/>
      <c r="K81" s="27"/>
      <c r="L81" s="30">
        <f t="shared" si="6"/>
        <v>30.3</v>
      </c>
    </row>
    <row r="82" spans="1:12" ht="11.25">
      <c r="A82" s="52" t="s">
        <v>152</v>
      </c>
      <c r="B82" s="60" t="s">
        <v>153</v>
      </c>
      <c r="C82" s="53">
        <v>29.9</v>
      </c>
      <c r="D82" s="53"/>
      <c r="E82" s="29">
        <v>9.4</v>
      </c>
      <c r="F82" s="30">
        <f t="shared" si="5"/>
        <v>9.4</v>
      </c>
      <c r="G82" s="52"/>
      <c r="H82" s="54">
        <v>1.2</v>
      </c>
      <c r="I82" s="30">
        <f t="shared" si="3"/>
        <v>1.2</v>
      </c>
      <c r="J82" s="29"/>
      <c r="K82" s="27"/>
      <c r="L82" s="30">
        <f t="shared" si="6"/>
        <v>40.5</v>
      </c>
    </row>
    <row r="83" spans="1:12" ht="11.25">
      <c r="A83" s="52" t="s">
        <v>154</v>
      </c>
      <c r="B83" s="59" t="s">
        <v>155</v>
      </c>
      <c r="C83" s="53">
        <v>9.9</v>
      </c>
      <c r="D83" s="53"/>
      <c r="E83" s="29">
        <v>3.1</v>
      </c>
      <c r="F83" s="30">
        <f t="shared" si="5"/>
        <v>3.1</v>
      </c>
      <c r="G83" s="52"/>
      <c r="H83" s="54">
        <f>+(F83/F$82)*H$82</f>
        <v>0.3957446808510638</v>
      </c>
      <c r="I83" s="30">
        <f t="shared" si="3"/>
        <v>0.3957446808510638</v>
      </c>
      <c r="J83" s="29"/>
      <c r="K83" s="27"/>
      <c r="L83" s="30">
        <f t="shared" si="6"/>
        <v>13.395744680851063</v>
      </c>
    </row>
    <row r="84" spans="1:12" ht="11.25">
      <c r="A84" s="52" t="s">
        <v>156</v>
      </c>
      <c r="B84" s="60" t="s">
        <v>157</v>
      </c>
      <c r="C84" s="53">
        <v>14</v>
      </c>
      <c r="D84" s="53"/>
      <c r="E84" s="29">
        <v>1.1</v>
      </c>
      <c r="F84" s="30">
        <f t="shared" si="5"/>
        <v>1.1</v>
      </c>
      <c r="G84" s="52"/>
      <c r="H84" s="54">
        <v>0.6</v>
      </c>
      <c r="I84" s="30">
        <f t="shared" si="3"/>
        <v>0.6</v>
      </c>
      <c r="J84" s="29"/>
      <c r="K84" s="27"/>
      <c r="L84" s="30">
        <f t="shared" si="6"/>
        <v>15.7</v>
      </c>
    </row>
    <row r="85" spans="1:12" ht="11.25">
      <c r="A85" s="52" t="s">
        <v>158</v>
      </c>
      <c r="B85" s="60" t="s">
        <v>159</v>
      </c>
      <c r="C85" s="53">
        <v>53.2</v>
      </c>
      <c r="D85" s="53"/>
      <c r="E85" s="29">
        <v>8.2</v>
      </c>
      <c r="F85" s="30">
        <f t="shared" si="5"/>
        <v>8.2</v>
      </c>
      <c r="G85" s="52"/>
      <c r="H85" s="54">
        <f>0.2+0.2</f>
        <v>0.4</v>
      </c>
      <c r="I85" s="30">
        <f t="shared" si="3"/>
        <v>0.4</v>
      </c>
      <c r="J85" s="29"/>
      <c r="K85" s="27"/>
      <c r="L85" s="30">
        <f t="shared" si="6"/>
        <v>61.800000000000004</v>
      </c>
    </row>
    <row r="86" spans="1:12" ht="11.25">
      <c r="A86" s="52" t="s">
        <v>160</v>
      </c>
      <c r="B86" s="59" t="s">
        <v>161</v>
      </c>
      <c r="C86" s="58" t="s">
        <v>39</v>
      </c>
      <c r="D86" s="53"/>
      <c r="E86" s="29"/>
      <c r="F86" s="30"/>
      <c r="G86" s="52"/>
      <c r="H86" s="54"/>
      <c r="I86" s="30"/>
      <c r="J86" s="29"/>
      <c r="K86" s="27"/>
      <c r="L86" s="30"/>
    </row>
    <row r="87" spans="1:12" ht="11.25">
      <c r="A87" s="52" t="s">
        <v>162</v>
      </c>
      <c r="B87" s="60" t="s">
        <v>163</v>
      </c>
      <c r="C87" s="53">
        <v>7.8</v>
      </c>
      <c r="D87" s="53"/>
      <c r="E87" s="29">
        <v>0.5</v>
      </c>
      <c r="F87" s="30">
        <f t="shared" si="5"/>
        <v>0.5</v>
      </c>
      <c r="G87" s="52"/>
      <c r="H87" s="54">
        <v>0.1</v>
      </c>
      <c r="I87" s="30">
        <f t="shared" si="3"/>
        <v>0.1</v>
      </c>
      <c r="J87" s="29"/>
      <c r="K87" s="27"/>
      <c r="L87" s="30">
        <f>+C87+F87+I87</f>
        <v>8.4</v>
      </c>
    </row>
    <row r="88" spans="1:12" ht="11.25">
      <c r="A88" s="52" t="s">
        <v>164</v>
      </c>
      <c r="B88" s="60" t="s">
        <v>165</v>
      </c>
      <c r="C88" s="53">
        <v>10</v>
      </c>
      <c r="D88" s="53"/>
      <c r="E88" s="29">
        <v>1.3</v>
      </c>
      <c r="F88" s="30">
        <f t="shared" si="5"/>
        <v>1.3</v>
      </c>
      <c r="G88" s="52"/>
      <c r="H88" s="54">
        <v>0.2</v>
      </c>
      <c r="I88" s="30">
        <f t="shared" si="3"/>
        <v>0.2</v>
      </c>
      <c r="J88" s="29"/>
      <c r="K88" s="27"/>
      <c r="L88" s="30">
        <f>+C88+F88+I88</f>
        <v>11.5</v>
      </c>
    </row>
    <row r="89" spans="1:12" ht="11.25">
      <c r="A89" s="52"/>
      <c r="B89" s="25"/>
      <c r="C89" s="53"/>
      <c r="D89" s="53"/>
      <c r="E89" s="29"/>
      <c r="F89" s="30"/>
      <c r="G89" s="52"/>
      <c r="H89" s="54"/>
      <c r="I89" s="30"/>
      <c r="J89" s="29"/>
      <c r="K89" s="27"/>
      <c r="L89" s="55"/>
    </row>
    <row r="90" spans="1:12" ht="11.25">
      <c r="A90" s="63" t="s">
        <v>166</v>
      </c>
      <c r="B90" s="64">
        <v>42</v>
      </c>
      <c r="C90" s="53"/>
      <c r="D90" s="53"/>
      <c r="E90" s="29">
        <v>65.4</v>
      </c>
      <c r="F90" s="30">
        <f t="shared" si="5"/>
        <v>65.4</v>
      </c>
      <c r="G90" s="52">
        <v>18.6</v>
      </c>
      <c r="H90" s="54">
        <v>10.9</v>
      </c>
      <c r="I90" s="30">
        <f>+G90+H90</f>
        <v>29.5</v>
      </c>
      <c r="J90" s="29"/>
      <c r="K90" s="27"/>
      <c r="L90" s="30">
        <f>+C90+F90+I90</f>
        <v>94.9</v>
      </c>
    </row>
    <row r="91" spans="1:12" ht="11.25">
      <c r="A91" s="65"/>
      <c r="B91" s="64"/>
      <c r="C91" s="53"/>
      <c r="D91" s="53"/>
      <c r="E91" s="29"/>
      <c r="F91" s="30"/>
      <c r="G91" s="52"/>
      <c r="H91" s="54"/>
      <c r="I91" s="30"/>
      <c r="J91" s="29"/>
      <c r="K91" s="27"/>
      <c r="L91" s="55"/>
    </row>
    <row r="92" spans="1:12" ht="11.25">
      <c r="A92" s="66" t="s">
        <v>167</v>
      </c>
      <c r="B92" s="64" t="s">
        <v>168</v>
      </c>
      <c r="C92" s="53"/>
      <c r="D92" s="53"/>
      <c r="E92" s="29">
        <v>11.9</v>
      </c>
      <c r="F92" s="30">
        <f t="shared" si="5"/>
        <v>11.9</v>
      </c>
      <c r="G92" s="52">
        <v>160.4</v>
      </c>
      <c r="H92" s="54"/>
      <c r="I92" s="30">
        <f>+G92+H92</f>
        <v>160.4</v>
      </c>
      <c r="J92" s="29"/>
      <c r="K92" s="27"/>
      <c r="L92" s="30">
        <f>+C92+F92+I92</f>
        <v>172.3</v>
      </c>
    </row>
    <row r="93" spans="1:12" ht="11.25">
      <c r="A93" s="52"/>
      <c r="B93" s="25"/>
      <c r="C93" s="53"/>
      <c r="D93" s="53"/>
      <c r="E93" s="29"/>
      <c r="F93" s="30"/>
      <c r="G93" s="52"/>
      <c r="H93" s="54"/>
      <c r="I93" s="30"/>
      <c r="J93" s="29"/>
      <c r="K93" s="27"/>
      <c r="L93" s="55"/>
    </row>
    <row r="94" spans="1:12" ht="11.25">
      <c r="A94" s="67" t="s">
        <v>169</v>
      </c>
      <c r="B94" s="35" t="s">
        <v>170</v>
      </c>
      <c r="C94" s="53"/>
      <c r="D94" s="53">
        <f>SUM(D95:D102)</f>
        <v>679.8</v>
      </c>
      <c r="E94" s="29">
        <f>SUM(E95:E102)</f>
        <v>30.599999999999994</v>
      </c>
      <c r="F94" s="30">
        <f t="shared" si="5"/>
        <v>710.4</v>
      </c>
      <c r="G94" s="53">
        <f>SUM(G95:G102)</f>
        <v>72.7</v>
      </c>
      <c r="H94" s="29">
        <f>SUM(H95:H102)</f>
        <v>4.9</v>
      </c>
      <c r="I94" s="30">
        <f>+G94+H94</f>
        <v>77.60000000000001</v>
      </c>
      <c r="J94" s="29"/>
      <c r="K94" s="27"/>
      <c r="L94" s="30">
        <f aca="true" t="shared" si="7" ref="L94:L102">+C94+F94+I94</f>
        <v>788</v>
      </c>
    </row>
    <row r="95" spans="1:12" ht="11.25">
      <c r="A95" s="52" t="s">
        <v>171</v>
      </c>
      <c r="B95" s="59">
        <v>481</v>
      </c>
      <c r="C95" s="53"/>
      <c r="D95" s="53">
        <v>187.5</v>
      </c>
      <c r="E95" s="29">
        <v>4.8</v>
      </c>
      <c r="F95" s="30">
        <f t="shared" si="5"/>
        <v>192.3</v>
      </c>
      <c r="G95" s="52"/>
      <c r="H95" s="54">
        <v>1.5</v>
      </c>
      <c r="I95" s="30">
        <f>+G95+H95</f>
        <v>1.5</v>
      </c>
      <c r="J95" s="29"/>
      <c r="K95" s="27"/>
      <c r="L95" s="30">
        <f t="shared" si="7"/>
        <v>193.8</v>
      </c>
    </row>
    <row r="96" spans="1:12" ht="11.25">
      <c r="A96" s="52" t="s">
        <v>172</v>
      </c>
      <c r="B96" s="59">
        <v>482</v>
      </c>
      <c r="C96" s="53"/>
      <c r="D96" s="53">
        <v>34.1</v>
      </c>
      <c r="E96" s="29">
        <v>0.5</v>
      </c>
      <c r="F96" s="30">
        <f t="shared" si="5"/>
        <v>34.6</v>
      </c>
      <c r="G96" s="52"/>
      <c r="H96" s="54">
        <v>0.1</v>
      </c>
      <c r="I96" s="30">
        <f>+G96+H96</f>
        <v>0.1</v>
      </c>
      <c r="J96" s="29"/>
      <c r="K96" s="27"/>
      <c r="L96" s="30">
        <f t="shared" si="7"/>
        <v>34.7</v>
      </c>
    </row>
    <row r="97" spans="1:12" ht="11.25">
      <c r="A97" s="52" t="s">
        <v>173</v>
      </c>
      <c r="B97" s="59">
        <v>483</v>
      </c>
      <c r="C97" s="53"/>
      <c r="D97" s="53">
        <v>69.1</v>
      </c>
      <c r="E97" s="29">
        <v>1.9</v>
      </c>
      <c r="F97" s="30">
        <f t="shared" si="5"/>
        <v>71</v>
      </c>
      <c r="G97" s="52"/>
      <c r="H97" s="54"/>
      <c r="I97" s="30"/>
      <c r="J97" s="29"/>
      <c r="K97" s="27"/>
      <c r="L97" s="30">
        <f t="shared" si="7"/>
        <v>71</v>
      </c>
    </row>
    <row r="98" spans="1:12" ht="11.25">
      <c r="A98" s="52" t="s">
        <v>174</v>
      </c>
      <c r="B98" s="59">
        <v>484</v>
      </c>
      <c r="C98" s="53"/>
      <c r="D98" s="53">
        <v>325.8</v>
      </c>
      <c r="E98" s="29">
        <v>14.2</v>
      </c>
      <c r="F98" s="30">
        <f t="shared" si="5"/>
        <v>340</v>
      </c>
      <c r="G98" s="52"/>
      <c r="H98" s="54">
        <v>0.4</v>
      </c>
      <c r="I98" s="30">
        <f>+G98+H98</f>
        <v>0.4</v>
      </c>
      <c r="J98" s="29"/>
      <c r="K98" s="27"/>
      <c r="L98" s="30">
        <f t="shared" si="7"/>
        <v>340.4</v>
      </c>
    </row>
    <row r="99" spans="1:12" ht="11.25">
      <c r="A99" s="52" t="s">
        <v>175</v>
      </c>
      <c r="B99" s="59">
        <v>485</v>
      </c>
      <c r="C99" s="53"/>
      <c r="D99" s="53">
        <v>19.5</v>
      </c>
      <c r="E99" s="29">
        <v>0.9</v>
      </c>
      <c r="F99" s="30">
        <f t="shared" si="5"/>
        <v>20.4</v>
      </c>
      <c r="G99" s="52"/>
      <c r="H99" s="54">
        <v>0.5</v>
      </c>
      <c r="I99" s="30">
        <f>+G99+H99</f>
        <v>0.5</v>
      </c>
      <c r="J99" s="29"/>
      <c r="K99" s="27"/>
      <c r="L99" s="30">
        <f t="shared" si="7"/>
        <v>20.9</v>
      </c>
    </row>
    <row r="100" spans="1:12" ht="11.25">
      <c r="A100" s="52" t="s">
        <v>176</v>
      </c>
      <c r="B100" s="59">
        <v>486</v>
      </c>
      <c r="C100" s="53"/>
      <c r="D100" s="53">
        <v>43.8</v>
      </c>
      <c r="E100" s="29">
        <v>1.2</v>
      </c>
      <c r="F100" s="30">
        <f t="shared" si="5"/>
        <v>45</v>
      </c>
      <c r="G100" s="52"/>
      <c r="H100" s="54">
        <v>1.1</v>
      </c>
      <c r="I100" s="30">
        <f>+G100+H100</f>
        <v>1.1</v>
      </c>
      <c r="J100" s="29"/>
      <c r="K100" s="27"/>
      <c r="L100" s="30">
        <f t="shared" si="7"/>
        <v>46.1</v>
      </c>
    </row>
    <row r="101" spans="1:12" ht="11.25">
      <c r="A101" s="52" t="s">
        <v>177</v>
      </c>
      <c r="B101" s="68">
        <v>487488492</v>
      </c>
      <c r="C101" s="53"/>
      <c r="D101" s="53"/>
      <c r="E101" s="29">
        <v>6.1</v>
      </c>
      <c r="F101" s="30">
        <f t="shared" si="5"/>
        <v>6.1</v>
      </c>
      <c r="G101" s="52"/>
      <c r="H101" s="54">
        <v>1.3</v>
      </c>
      <c r="I101" s="30">
        <f>+G101+H101</f>
        <v>1.3</v>
      </c>
      <c r="J101" s="29"/>
      <c r="K101" s="27"/>
      <c r="L101" s="30">
        <f t="shared" si="7"/>
        <v>7.3999999999999995</v>
      </c>
    </row>
    <row r="102" spans="1:12" ht="11.25">
      <c r="A102" s="52" t="s">
        <v>178</v>
      </c>
      <c r="B102" s="59">
        <v>493</v>
      </c>
      <c r="C102" s="53"/>
      <c r="D102" s="53"/>
      <c r="E102" s="29">
        <v>1</v>
      </c>
      <c r="F102" s="30">
        <f t="shared" si="5"/>
        <v>1</v>
      </c>
      <c r="G102" s="52">
        <v>72.7</v>
      </c>
      <c r="H102" s="54"/>
      <c r="I102" s="30">
        <f>+G102+H102</f>
        <v>72.7</v>
      </c>
      <c r="J102" s="29"/>
      <c r="K102" s="27"/>
      <c r="L102" s="30">
        <f t="shared" si="7"/>
        <v>73.7</v>
      </c>
    </row>
    <row r="103" spans="1:12" ht="11.25">
      <c r="A103" s="52"/>
      <c r="B103" s="25"/>
      <c r="C103" s="53"/>
      <c r="D103" s="53"/>
      <c r="E103" s="29"/>
      <c r="F103" s="30"/>
      <c r="G103" s="52"/>
      <c r="H103" s="54"/>
      <c r="I103" s="30"/>
      <c r="J103" s="29"/>
      <c r="K103" s="27"/>
      <c r="L103" s="55"/>
    </row>
    <row r="104" spans="1:12" ht="11.25">
      <c r="A104" s="67" t="s">
        <v>179</v>
      </c>
      <c r="B104" s="35">
        <v>51</v>
      </c>
      <c r="C104" s="53"/>
      <c r="D104" s="53"/>
      <c r="E104" s="29">
        <f>SUM(E105:E108)</f>
        <v>24.2</v>
      </c>
      <c r="F104" s="30">
        <f t="shared" si="5"/>
        <v>24.2</v>
      </c>
      <c r="G104" s="52"/>
      <c r="H104" s="29">
        <f>SUM(H105:H108)</f>
        <v>6.500000000000001</v>
      </c>
      <c r="I104" s="30">
        <f>+G104+H104</f>
        <v>6.500000000000001</v>
      </c>
      <c r="J104" s="29"/>
      <c r="K104" s="27"/>
      <c r="L104" s="30">
        <f>+C104+F104+I104</f>
        <v>30.7</v>
      </c>
    </row>
    <row r="105" spans="1:12" ht="11.25">
      <c r="A105" s="52" t="s">
        <v>180</v>
      </c>
      <c r="B105" s="59">
        <v>511</v>
      </c>
      <c r="C105" s="53"/>
      <c r="D105" s="53"/>
      <c r="E105" s="29">
        <v>1.7</v>
      </c>
      <c r="F105" s="30">
        <f t="shared" si="5"/>
        <v>1.7</v>
      </c>
      <c r="G105" s="52"/>
      <c r="H105" s="54">
        <v>0.6</v>
      </c>
      <c r="I105" s="30">
        <f>+G105+H105</f>
        <v>0.6</v>
      </c>
      <c r="J105" s="29"/>
      <c r="K105" s="27"/>
      <c r="L105" s="30">
        <f>+C105+F105+I105</f>
        <v>2.3</v>
      </c>
    </row>
    <row r="106" spans="1:12" ht="11.25">
      <c r="A106" s="52" t="s">
        <v>181</v>
      </c>
      <c r="B106" s="59">
        <v>512</v>
      </c>
      <c r="C106" s="53"/>
      <c r="D106" s="53"/>
      <c r="E106" s="29">
        <v>0.5</v>
      </c>
      <c r="F106" s="30">
        <f t="shared" si="5"/>
        <v>0.5</v>
      </c>
      <c r="G106" s="52"/>
      <c r="H106" s="54">
        <v>0.6</v>
      </c>
      <c r="I106" s="30">
        <f>+G106+H106</f>
        <v>0.6</v>
      </c>
      <c r="J106" s="29"/>
      <c r="K106" s="27"/>
      <c r="L106" s="30">
        <f>+C106+F106+I106</f>
        <v>1.1</v>
      </c>
    </row>
    <row r="107" spans="1:12" ht="11.25">
      <c r="A107" s="52" t="s">
        <v>182</v>
      </c>
      <c r="B107" s="59">
        <v>513</v>
      </c>
      <c r="C107" s="53"/>
      <c r="D107" s="53"/>
      <c r="E107" s="29">
        <v>21</v>
      </c>
      <c r="F107" s="30">
        <f t="shared" si="5"/>
        <v>21</v>
      </c>
      <c r="G107" s="52"/>
      <c r="H107" s="54">
        <v>4.9</v>
      </c>
      <c r="I107" s="30">
        <f>+G107+H107</f>
        <v>4.9</v>
      </c>
      <c r="J107" s="29"/>
      <c r="K107" s="27"/>
      <c r="L107" s="30">
        <f>+C107+F107+I107</f>
        <v>25.9</v>
      </c>
    </row>
    <row r="108" spans="1:12" ht="11.25">
      <c r="A108" s="52" t="s">
        <v>183</v>
      </c>
      <c r="B108" s="59">
        <v>514</v>
      </c>
      <c r="C108" s="53"/>
      <c r="D108" s="53"/>
      <c r="E108" s="29">
        <v>1</v>
      </c>
      <c r="F108" s="30">
        <f t="shared" si="5"/>
        <v>1</v>
      </c>
      <c r="G108" s="52"/>
      <c r="H108" s="54">
        <v>0.4</v>
      </c>
      <c r="I108" s="30">
        <f>+G108+H108</f>
        <v>0.4</v>
      </c>
      <c r="J108" s="29"/>
      <c r="K108" s="27"/>
      <c r="L108" s="30">
        <f>+C108+F108+I108</f>
        <v>1.4</v>
      </c>
    </row>
    <row r="109" spans="1:12" ht="11.25">
      <c r="A109" s="52"/>
      <c r="B109" s="59"/>
      <c r="C109" s="53"/>
      <c r="D109" s="53"/>
      <c r="E109" s="29"/>
      <c r="F109" s="30"/>
      <c r="G109" s="52"/>
      <c r="H109" s="54"/>
      <c r="I109" s="30"/>
      <c r="J109" s="29"/>
      <c r="K109" s="27"/>
      <c r="L109" s="55"/>
    </row>
    <row r="110" spans="1:12" ht="11.25">
      <c r="A110" s="67" t="s">
        <v>184</v>
      </c>
      <c r="B110" s="35">
        <v>52</v>
      </c>
      <c r="C110" s="53"/>
      <c r="D110" s="53"/>
      <c r="E110" s="29">
        <f>SUM(E111:E115)</f>
        <v>92.6</v>
      </c>
      <c r="F110" s="30">
        <f t="shared" si="5"/>
        <v>92.6</v>
      </c>
      <c r="G110" s="52"/>
      <c r="H110" s="29">
        <f>SUM(H111:H115)</f>
        <v>35.699999999999996</v>
      </c>
      <c r="I110" s="30">
        <f aca="true" t="shared" si="8" ref="I110:I115">+G110+H110</f>
        <v>35.699999999999996</v>
      </c>
      <c r="J110" s="29"/>
      <c r="K110" s="27"/>
      <c r="L110" s="30">
        <f aca="true" t="shared" si="9" ref="L110:L115">+C110+F110+I110</f>
        <v>128.29999999999998</v>
      </c>
    </row>
    <row r="111" spans="1:12" ht="11.25">
      <c r="A111" s="52" t="s">
        <v>185</v>
      </c>
      <c r="B111" s="59">
        <v>521</v>
      </c>
      <c r="C111" s="53"/>
      <c r="D111" s="53"/>
      <c r="E111" s="29">
        <v>2.3</v>
      </c>
      <c r="F111" s="30">
        <f t="shared" si="5"/>
        <v>2.3</v>
      </c>
      <c r="G111" s="52"/>
      <c r="H111" s="54">
        <v>0.4</v>
      </c>
      <c r="I111" s="30">
        <f t="shared" si="8"/>
        <v>0.4</v>
      </c>
      <c r="J111" s="29"/>
      <c r="K111" s="27"/>
      <c r="L111" s="30">
        <f t="shared" si="9"/>
        <v>2.6999999999999997</v>
      </c>
    </row>
    <row r="112" spans="1:12" ht="11.25">
      <c r="A112" s="52" t="s">
        <v>186</v>
      </c>
      <c r="B112" s="59">
        <v>522</v>
      </c>
      <c r="C112" s="53"/>
      <c r="D112" s="53"/>
      <c r="E112" s="29">
        <v>71.5</v>
      </c>
      <c r="F112" s="30">
        <f t="shared" si="5"/>
        <v>71.5</v>
      </c>
      <c r="G112" s="52"/>
      <c r="H112" s="54">
        <v>16.9</v>
      </c>
      <c r="I112" s="30">
        <f t="shared" si="8"/>
        <v>16.9</v>
      </c>
      <c r="J112" s="29"/>
      <c r="K112" s="27"/>
      <c r="L112" s="30">
        <f t="shared" si="9"/>
        <v>88.4</v>
      </c>
    </row>
    <row r="113" spans="1:12" ht="11.25">
      <c r="A113" s="52" t="s">
        <v>187</v>
      </c>
      <c r="B113" s="59">
        <v>523</v>
      </c>
      <c r="C113" s="53"/>
      <c r="D113" s="53"/>
      <c r="E113" s="29">
        <v>3.9</v>
      </c>
      <c r="F113" s="30">
        <f t="shared" si="5"/>
        <v>3.9</v>
      </c>
      <c r="G113" s="52"/>
      <c r="H113" s="54">
        <v>4</v>
      </c>
      <c r="I113" s="30">
        <f t="shared" si="8"/>
        <v>4</v>
      </c>
      <c r="J113" s="29"/>
      <c r="K113" s="27"/>
      <c r="L113" s="30">
        <f t="shared" si="9"/>
        <v>7.9</v>
      </c>
    </row>
    <row r="114" spans="1:12" ht="11.25">
      <c r="A114" s="52" t="s">
        <v>188</v>
      </c>
      <c r="B114" s="59">
        <v>524</v>
      </c>
      <c r="C114" s="53"/>
      <c r="D114" s="53"/>
      <c r="E114" s="29">
        <v>11.8</v>
      </c>
      <c r="F114" s="30">
        <f t="shared" si="5"/>
        <v>11.8</v>
      </c>
      <c r="G114" s="52"/>
      <c r="H114" s="54">
        <v>7.8</v>
      </c>
      <c r="I114" s="30">
        <f t="shared" si="8"/>
        <v>7.8</v>
      </c>
      <c r="J114" s="29"/>
      <c r="K114" s="27"/>
      <c r="L114" s="30">
        <f t="shared" si="9"/>
        <v>19.6</v>
      </c>
    </row>
    <row r="115" spans="1:12" ht="11.25">
      <c r="A115" s="52" t="s">
        <v>189</v>
      </c>
      <c r="B115" s="59">
        <v>525</v>
      </c>
      <c r="C115" s="53"/>
      <c r="D115" s="53"/>
      <c r="E115" s="29">
        <v>3.1</v>
      </c>
      <c r="F115" s="30">
        <f t="shared" si="5"/>
        <v>3.1</v>
      </c>
      <c r="G115" s="52"/>
      <c r="H115" s="54">
        <v>6.6</v>
      </c>
      <c r="I115" s="30">
        <f t="shared" si="8"/>
        <v>6.6</v>
      </c>
      <c r="J115" s="29"/>
      <c r="K115" s="27"/>
      <c r="L115" s="30">
        <f t="shared" si="9"/>
        <v>9.7</v>
      </c>
    </row>
    <row r="116" spans="1:12" ht="11.25">
      <c r="A116" s="52"/>
      <c r="B116" s="25"/>
      <c r="C116" s="53"/>
      <c r="D116" s="53"/>
      <c r="E116" s="29"/>
      <c r="F116" s="30"/>
      <c r="G116" s="52"/>
      <c r="H116" s="54"/>
      <c r="I116" s="30"/>
      <c r="J116" s="29"/>
      <c r="K116" s="27"/>
      <c r="L116" s="55"/>
    </row>
    <row r="117" spans="1:12" ht="11.25">
      <c r="A117" s="67" t="s">
        <v>190</v>
      </c>
      <c r="B117" s="35">
        <v>53</v>
      </c>
      <c r="C117" s="53"/>
      <c r="D117" s="53"/>
      <c r="E117" s="29">
        <f>+E118+E119</f>
        <v>105.4</v>
      </c>
      <c r="F117" s="30">
        <f t="shared" si="5"/>
        <v>105.4</v>
      </c>
      <c r="G117" s="52"/>
      <c r="H117" s="29">
        <f>+H118+H119</f>
        <v>28.799999999999997</v>
      </c>
      <c r="I117" s="30">
        <f>+G117+H117</f>
        <v>28.799999999999997</v>
      </c>
      <c r="J117" s="29"/>
      <c r="K117" s="27"/>
      <c r="L117" s="30">
        <f>+C117+F117+I117</f>
        <v>134.2</v>
      </c>
    </row>
    <row r="118" spans="1:12" ht="11.25">
      <c r="A118" s="52" t="s">
        <v>191</v>
      </c>
      <c r="B118" s="59">
        <v>531</v>
      </c>
      <c r="C118" s="53"/>
      <c r="D118" s="53"/>
      <c r="E118" s="29">
        <v>2.4</v>
      </c>
      <c r="F118" s="30">
        <f t="shared" si="5"/>
        <v>2.4</v>
      </c>
      <c r="G118" s="52"/>
      <c r="H118" s="54">
        <v>27.9</v>
      </c>
      <c r="I118" s="30">
        <f>+G118+H118</f>
        <v>27.9</v>
      </c>
      <c r="J118" s="29"/>
      <c r="K118" s="27"/>
      <c r="L118" s="30">
        <f>+C118+F118+I118</f>
        <v>30.299999999999997</v>
      </c>
    </row>
    <row r="119" spans="1:12" ht="11.25">
      <c r="A119" s="52" t="s">
        <v>192</v>
      </c>
      <c r="B119" s="68">
        <v>532533</v>
      </c>
      <c r="C119" s="53"/>
      <c r="D119" s="53"/>
      <c r="E119" s="29">
        <v>103</v>
      </c>
      <c r="F119" s="30">
        <f t="shared" si="5"/>
        <v>103</v>
      </c>
      <c r="G119" s="52"/>
      <c r="H119" s="54">
        <v>0.9</v>
      </c>
      <c r="I119" s="30">
        <f>+G119+H119</f>
        <v>0.9</v>
      </c>
      <c r="J119" s="29"/>
      <c r="K119" s="27"/>
      <c r="L119" s="30">
        <f>+C119+F119+I119</f>
        <v>103.9</v>
      </c>
    </row>
    <row r="120" spans="1:12" ht="11.25">
      <c r="A120" s="52"/>
      <c r="B120" s="25"/>
      <c r="C120" s="53"/>
      <c r="D120" s="53"/>
      <c r="E120" s="29"/>
      <c r="F120" s="30"/>
      <c r="G120" s="52"/>
      <c r="H120" s="54"/>
      <c r="I120" s="30"/>
      <c r="J120" s="29"/>
      <c r="K120" s="27"/>
      <c r="L120" s="55"/>
    </row>
    <row r="121" spans="1:12" ht="11.25">
      <c r="A121" s="67" t="s">
        <v>193</v>
      </c>
      <c r="B121" s="35">
        <v>54</v>
      </c>
      <c r="C121" s="53"/>
      <c r="D121" s="53"/>
      <c r="E121" s="29">
        <f>+E122+E123+E124</f>
        <v>10.9</v>
      </c>
      <c r="F121" s="30">
        <f t="shared" si="5"/>
        <v>10.9</v>
      </c>
      <c r="G121" s="52"/>
      <c r="H121" s="29">
        <f>+H122+H123+H124</f>
        <v>5.3</v>
      </c>
      <c r="I121" s="30">
        <f>+G121+H121</f>
        <v>5.3</v>
      </c>
      <c r="J121" s="29"/>
      <c r="K121" s="27"/>
      <c r="L121" s="30">
        <f>+C121+F121+I121</f>
        <v>16.2</v>
      </c>
    </row>
    <row r="122" spans="1:12" ht="11.25">
      <c r="A122" s="52" t="s">
        <v>194</v>
      </c>
      <c r="B122" s="59">
        <v>5411</v>
      </c>
      <c r="C122" s="53"/>
      <c r="D122" s="53"/>
      <c r="E122" s="29">
        <v>0.8</v>
      </c>
      <c r="F122" s="30">
        <f t="shared" si="5"/>
        <v>0.8</v>
      </c>
      <c r="G122" s="52"/>
      <c r="H122" s="54">
        <v>1</v>
      </c>
      <c r="I122" s="30">
        <f>+G122+H122</f>
        <v>1</v>
      </c>
      <c r="J122" s="29"/>
      <c r="K122" s="27"/>
      <c r="L122" s="30">
        <f>+C122+F122+I122</f>
        <v>1.8</v>
      </c>
    </row>
    <row r="123" spans="1:12" ht="11.25">
      <c r="A123" s="52" t="s">
        <v>195</v>
      </c>
      <c r="B123" s="59">
        <v>5415</v>
      </c>
      <c r="C123" s="53"/>
      <c r="D123" s="53"/>
      <c r="E123" s="29">
        <v>3.1</v>
      </c>
      <c r="F123" s="30">
        <f t="shared" si="5"/>
        <v>3.1</v>
      </c>
      <c r="G123" s="52"/>
      <c r="H123" s="54">
        <v>1</v>
      </c>
      <c r="I123" s="30">
        <f>+G123+H123</f>
        <v>1</v>
      </c>
      <c r="J123" s="29"/>
      <c r="K123" s="27"/>
      <c r="L123" s="30">
        <f>+C123+F123+I123</f>
        <v>4.1</v>
      </c>
    </row>
    <row r="124" spans="1:12" ht="11.25">
      <c r="A124" s="52" t="s">
        <v>196</v>
      </c>
      <c r="B124" s="59" t="s">
        <v>197</v>
      </c>
      <c r="C124" s="53"/>
      <c r="D124" s="53"/>
      <c r="E124" s="29">
        <v>7</v>
      </c>
      <c r="F124" s="30">
        <f t="shared" si="5"/>
        <v>7</v>
      </c>
      <c r="G124" s="52"/>
      <c r="H124" s="54">
        <v>3.3</v>
      </c>
      <c r="I124" s="30">
        <f>+G124+H124</f>
        <v>3.3</v>
      </c>
      <c r="J124" s="29"/>
      <c r="K124" s="27"/>
      <c r="L124" s="30">
        <f>+C124+F124+I124</f>
        <v>10.3</v>
      </c>
    </row>
    <row r="125" spans="1:12" ht="11.25">
      <c r="A125" s="52"/>
      <c r="B125" s="25"/>
      <c r="C125" s="53"/>
      <c r="D125" s="53"/>
      <c r="E125" s="29"/>
      <c r="F125" s="30"/>
      <c r="G125" s="52"/>
      <c r="H125" s="54"/>
      <c r="I125" s="30"/>
      <c r="J125" s="29"/>
      <c r="K125" s="27"/>
      <c r="L125" s="55"/>
    </row>
    <row r="126" spans="1:12" ht="11.25">
      <c r="A126" s="67" t="s">
        <v>198</v>
      </c>
      <c r="B126" s="35">
        <v>55</v>
      </c>
      <c r="C126" s="53"/>
      <c r="D126" s="53"/>
      <c r="E126" s="29">
        <v>5.2</v>
      </c>
      <c r="F126" s="30">
        <f t="shared" si="5"/>
        <v>5.2</v>
      </c>
      <c r="G126" s="52"/>
      <c r="H126" s="54">
        <v>17.1</v>
      </c>
      <c r="I126" s="30">
        <f>+G126+H126</f>
        <v>17.1</v>
      </c>
      <c r="J126" s="29"/>
      <c r="K126" s="27"/>
      <c r="L126" s="30">
        <f>+C126+F126+I126</f>
        <v>22.3</v>
      </c>
    </row>
    <row r="127" spans="1:12" ht="11.25">
      <c r="A127" s="52"/>
      <c r="B127" s="59"/>
      <c r="C127" s="53"/>
      <c r="D127" s="53"/>
      <c r="E127" s="29"/>
      <c r="F127" s="30"/>
      <c r="G127" s="52"/>
      <c r="H127" s="54"/>
      <c r="I127" s="30"/>
      <c r="J127" s="29"/>
      <c r="K127" s="27"/>
      <c r="L127" s="55"/>
    </row>
    <row r="128" spans="1:12" ht="11.25">
      <c r="A128" s="67" t="s">
        <v>199</v>
      </c>
      <c r="B128" s="69">
        <v>56</v>
      </c>
      <c r="C128" s="53"/>
      <c r="D128" s="53"/>
      <c r="E128" s="29">
        <f>+E129+E130</f>
        <v>4.9</v>
      </c>
      <c r="F128" s="30">
        <f t="shared" si="5"/>
        <v>4.9</v>
      </c>
      <c r="G128" s="52"/>
      <c r="H128" s="29">
        <f>+H129+H130</f>
        <v>2.6</v>
      </c>
      <c r="I128" s="30">
        <f>+G128+H128</f>
        <v>2.6</v>
      </c>
      <c r="J128" s="29"/>
      <c r="K128" s="27"/>
      <c r="L128" s="30">
        <f>+C128+F128+I128</f>
        <v>7.5</v>
      </c>
    </row>
    <row r="129" spans="1:12" ht="11.25">
      <c r="A129" s="52" t="s">
        <v>200</v>
      </c>
      <c r="B129" s="59">
        <v>561</v>
      </c>
      <c r="C129" s="53"/>
      <c r="D129" s="53"/>
      <c r="E129" s="29">
        <v>3.9</v>
      </c>
      <c r="F129" s="30">
        <f t="shared" si="5"/>
        <v>3.9</v>
      </c>
      <c r="G129" s="52"/>
      <c r="H129" s="54">
        <v>2.2</v>
      </c>
      <c r="I129" s="30">
        <f>+G129+H129</f>
        <v>2.2</v>
      </c>
      <c r="J129" s="29"/>
      <c r="K129" s="27"/>
      <c r="L129" s="30">
        <f>+C129+F129+I129</f>
        <v>6.1</v>
      </c>
    </row>
    <row r="130" spans="1:12" ht="11.25">
      <c r="A130" s="52" t="s">
        <v>201</v>
      </c>
      <c r="B130" s="59">
        <v>562</v>
      </c>
      <c r="C130" s="53"/>
      <c r="D130" s="53"/>
      <c r="E130" s="29">
        <v>1</v>
      </c>
      <c r="F130" s="30">
        <f t="shared" si="5"/>
        <v>1</v>
      </c>
      <c r="G130" s="52"/>
      <c r="H130" s="54">
        <v>0.4</v>
      </c>
      <c r="I130" s="30">
        <f>+G130+H130</f>
        <v>0.4</v>
      </c>
      <c r="J130" s="29"/>
      <c r="K130" s="27"/>
      <c r="L130" s="30">
        <f>+C130+F130+I130</f>
        <v>1.4</v>
      </c>
    </row>
    <row r="131" spans="1:12" ht="11.25">
      <c r="A131" s="52"/>
      <c r="B131" s="59"/>
      <c r="C131" s="53"/>
      <c r="D131" s="53"/>
      <c r="E131" s="29"/>
      <c r="F131" s="30"/>
      <c r="G131" s="52"/>
      <c r="H131" s="54"/>
      <c r="I131" s="30"/>
      <c r="J131" s="29"/>
      <c r="K131" s="27"/>
      <c r="L131" s="55"/>
    </row>
    <row r="132" spans="1:12" ht="11.25">
      <c r="A132" s="67" t="s">
        <v>202</v>
      </c>
      <c r="B132" s="35">
        <v>61</v>
      </c>
      <c r="C132" s="53"/>
      <c r="D132" s="53"/>
      <c r="E132" s="29">
        <v>1.6</v>
      </c>
      <c r="F132" s="30">
        <f t="shared" si="5"/>
        <v>1.6</v>
      </c>
      <c r="G132" s="52">
        <v>98.8</v>
      </c>
      <c r="H132" s="54">
        <v>0.4</v>
      </c>
      <c r="I132" s="30">
        <f>+G132+H132</f>
        <v>99.2</v>
      </c>
      <c r="J132" s="29"/>
      <c r="K132" s="27"/>
      <c r="L132" s="30">
        <f>+C132+F132+I132</f>
        <v>100.8</v>
      </c>
    </row>
    <row r="133" spans="1:12" ht="11.25">
      <c r="A133" s="52"/>
      <c r="B133" s="59"/>
      <c r="C133" s="53"/>
      <c r="D133" s="53"/>
      <c r="E133" s="29"/>
      <c r="F133" s="30"/>
      <c r="G133" s="52"/>
      <c r="H133" s="54"/>
      <c r="I133" s="30"/>
      <c r="J133" s="29"/>
      <c r="K133" s="27"/>
      <c r="L133" s="55"/>
    </row>
    <row r="134" spans="1:12" ht="11.25">
      <c r="A134" s="67" t="s">
        <v>203</v>
      </c>
      <c r="B134" s="35">
        <v>62</v>
      </c>
      <c r="C134" s="53"/>
      <c r="D134" s="53"/>
      <c r="E134" s="29">
        <f>SUM(E135:E138)</f>
        <v>9</v>
      </c>
      <c r="F134" s="30">
        <f t="shared" si="5"/>
        <v>9</v>
      </c>
      <c r="G134" s="29">
        <f>SUM(G135:G138)</f>
        <v>78.10000000000001</v>
      </c>
      <c r="H134" s="29">
        <f>SUM(H135:H138)</f>
        <v>2.5</v>
      </c>
      <c r="I134" s="30">
        <f>+G134+H134</f>
        <v>80.60000000000001</v>
      </c>
      <c r="J134" s="29"/>
      <c r="K134" s="27"/>
      <c r="L134" s="30">
        <f>+C134+F134+I134</f>
        <v>89.60000000000001</v>
      </c>
    </row>
    <row r="135" spans="1:12" ht="11.25">
      <c r="A135" s="52" t="s">
        <v>204</v>
      </c>
      <c r="B135" s="59">
        <v>621</v>
      </c>
      <c r="C135" s="53"/>
      <c r="D135" s="53"/>
      <c r="E135" s="29">
        <v>4.3</v>
      </c>
      <c r="F135" s="30">
        <f t="shared" si="5"/>
        <v>4.3</v>
      </c>
      <c r="G135" s="52">
        <v>15.9</v>
      </c>
      <c r="H135" s="54"/>
      <c r="I135" s="30">
        <f>+G135+H135</f>
        <v>15.9</v>
      </c>
      <c r="J135" s="29"/>
      <c r="K135" s="27"/>
      <c r="L135" s="30">
        <f>+C135+F135+I135</f>
        <v>20.2</v>
      </c>
    </row>
    <row r="136" spans="1:12" ht="11.25">
      <c r="A136" s="52" t="s">
        <v>205</v>
      </c>
      <c r="B136" s="59">
        <v>622</v>
      </c>
      <c r="C136" s="53"/>
      <c r="D136" s="53"/>
      <c r="E136" s="29">
        <v>3.7</v>
      </c>
      <c r="F136" s="30">
        <f t="shared" si="5"/>
        <v>3.7</v>
      </c>
      <c r="G136" s="52">
        <v>62.2</v>
      </c>
      <c r="H136" s="54"/>
      <c r="I136" s="30">
        <f>+G136+H136</f>
        <v>62.2</v>
      </c>
      <c r="J136" s="29"/>
      <c r="K136" s="27"/>
      <c r="L136" s="30">
        <f>+C136+F136+I136</f>
        <v>65.9</v>
      </c>
    </row>
    <row r="137" spans="1:12" ht="11.25">
      <c r="A137" s="52" t="s">
        <v>206</v>
      </c>
      <c r="B137" s="59">
        <v>623</v>
      </c>
      <c r="C137" s="53"/>
      <c r="D137" s="53"/>
      <c r="E137" s="29">
        <v>0.7</v>
      </c>
      <c r="F137" s="30">
        <f t="shared" si="5"/>
        <v>0.7</v>
      </c>
      <c r="G137" s="52"/>
      <c r="H137" s="54">
        <v>1.4</v>
      </c>
      <c r="I137" s="30">
        <f>+G137+H137</f>
        <v>1.4</v>
      </c>
      <c r="J137" s="29"/>
      <c r="K137" s="27"/>
      <c r="L137" s="30">
        <f>+C137+F137+I137</f>
        <v>2.0999999999999996</v>
      </c>
    </row>
    <row r="138" spans="1:12" ht="11.25">
      <c r="A138" s="52" t="s">
        <v>207</v>
      </c>
      <c r="B138" s="59">
        <v>624</v>
      </c>
      <c r="C138" s="53"/>
      <c r="D138" s="53"/>
      <c r="E138" s="29">
        <v>0.3</v>
      </c>
      <c r="F138" s="30">
        <f t="shared" si="5"/>
        <v>0.3</v>
      </c>
      <c r="G138" s="52"/>
      <c r="H138" s="54">
        <v>1.1</v>
      </c>
      <c r="I138" s="30">
        <f>+G138+H138</f>
        <v>1.1</v>
      </c>
      <c r="J138" s="29"/>
      <c r="K138" s="27"/>
      <c r="L138" s="30">
        <f>+C138+F138+I138</f>
        <v>1.4000000000000001</v>
      </c>
    </row>
    <row r="139" spans="1:12" ht="11.25">
      <c r="A139" s="52"/>
      <c r="B139" s="59"/>
      <c r="C139" s="53"/>
      <c r="D139" s="53"/>
      <c r="E139" s="29"/>
      <c r="F139" s="30"/>
      <c r="G139" s="52"/>
      <c r="H139" s="54"/>
      <c r="I139" s="30"/>
      <c r="J139" s="29"/>
      <c r="K139" s="27"/>
      <c r="L139" s="55"/>
    </row>
    <row r="140" spans="1:12" ht="11.25">
      <c r="A140" s="67" t="s">
        <v>208</v>
      </c>
      <c r="B140" s="35">
        <v>71</v>
      </c>
      <c r="C140" s="53"/>
      <c r="D140" s="53"/>
      <c r="E140" s="29">
        <f>+E141+E142</f>
        <v>1.6</v>
      </c>
      <c r="F140" s="30">
        <f aca="true" t="shared" si="10" ref="F140:F153">+D140+E140</f>
        <v>1.6</v>
      </c>
      <c r="G140" s="52">
        <v>54.3</v>
      </c>
      <c r="H140" s="54"/>
      <c r="I140" s="30">
        <f>+G140+H140</f>
        <v>54.3</v>
      </c>
      <c r="J140" s="29"/>
      <c r="K140" s="27"/>
      <c r="L140" s="30">
        <f>+C140+F140+I140</f>
        <v>55.9</v>
      </c>
    </row>
    <row r="141" spans="1:12" ht="11.25">
      <c r="A141" s="52" t="s">
        <v>209</v>
      </c>
      <c r="B141" s="68">
        <v>711712</v>
      </c>
      <c r="C141" s="53"/>
      <c r="D141" s="53"/>
      <c r="E141" s="29">
        <v>0.5</v>
      </c>
      <c r="F141" s="30">
        <f t="shared" si="10"/>
        <v>0.5</v>
      </c>
      <c r="G141" s="70">
        <f>+(F141/(F141+F142))*G140</f>
        <v>16.96875</v>
      </c>
      <c r="H141" s="54"/>
      <c r="I141" s="30">
        <f>+G141+H141</f>
        <v>16.96875</v>
      </c>
      <c r="J141" s="29"/>
      <c r="K141" s="27"/>
      <c r="L141" s="30">
        <f>+C141+F141+I141</f>
        <v>17.46875</v>
      </c>
    </row>
    <row r="142" spans="1:12" ht="11.25">
      <c r="A142" s="52" t="s">
        <v>210</v>
      </c>
      <c r="B142" s="59">
        <v>713</v>
      </c>
      <c r="C142" s="53"/>
      <c r="D142" s="53"/>
      <c r="E142" s="29">
        <v>1.1</v>
      </c>
      <c r="F142" s="30">
        <f t="shared" si="10"/>
        <v>1.1</v>
      </c>
      <c r="G142" s="70">
        <f>+(F142/(F141+F142))*G140</f>
        <v>37.33125</v>
      </c>
      <c r="H142" s="54"/>
      <c r="I142" s="30">
        <f>+G142+H142</f>
        <v>37.33125</v>
      </c>
      <c r="J142" s="29"/>
      <c r="K142" s="27"/>
      <c r="L142" s="30">
        <f>+C142+F142+I142</f>
        <v>38.43125</v>
      </c>
    </row>
    <row r="143" spans="1:12" ht="11.25">
      <c r="A143" s="52"/>
      <c r="B143" s="25"/>
      <c r="C143" s="53"/>
      <c r="D143" s="53"/>
      <c r="E143" s="29"/>
      <c r="F143" s="30"/>
      <c r="G143" s="52"/>
      <c r="H143" s="54"/>
      <c r="I143" s="30"/>
      <c r="J143" s="29"/>
      <c r="K143" s="27"/>
      <c r="L143" s="55"/>
    </row>
    <row r="144" spans="1:12" ht="11.25">
      <c r="A144" s="67" t="s">
        <v>211</v>
      </c>
      <c r="B144" s="35">
        <v>72</v>
      </c>
      <c r="C144" s="53"/>
      <c r="D144" s="53"/>
      <c r="E144" s="29">
        <f>+E145+E146</f>
        <v>5.5</v>
      </c>
      <c r="F144" s="30">
        <f t="shared" si="10"/>
        <v>5.5</v>
      </c>
      <c r="G144" s="29">
        <f>+G145+G146</f>
        <v>130.2</v>
      </c>
      <c r="H144" s="29">
        <f>+H145+H146</f>
        <v>0.1</v>
      </c>
      <c r="I144" s="30">
        <f>+G144+H144</f>
        <v>130.29999999999998</v>
      </c>
      <c r="J144" s="29"/>
      <c r="K144" s="27"/>
      <c r="L144" s="30">
        <f>+C144+F144+I144</f>
        <v>135.79999999999998</v>
      </c>
    </row>
    <row r="145" spans="1:12" ht="11.25">
      <c r="A145" s="52" t="s">
        <v>212</v>
      </c>
      <c r="B145" s="59">
        <v>721</v>
      </c>
      <c r="C145" s="53"/>
      <c r="D145" s="53"/>
      <c r="E145" s="29">
        <v>1.3</v>
      </c>
      <c r="F145" s="30">
        <f t="shared" si="10"/>
        <v>1.3</v>
      </c>
      <c r="G145" s="52">
        <v>62.3</v>
      </c>
      <c r="H145" s="54">
        <v>0.1</v>
      </c>
      <c r="I145" s="30">
        <f>+G145+H145</f>
        <v>62.4</v>
      </c>
      <c r="J145" s="29"/>
      <c r="K145" s="27"/>
      <c r="L145" s="30">
        <f>+C145+F145+I145</f>
        <v>63.699999999999996</v>
      </c>
    </row>
    <row r="146" spans="1:12" ht="11.25">
      <c r="A146" s="52" t="s">
        <v>213</v>
      </c>
      <c r="B146" s="59">
        <v>722</v>
      </c>
      <c r="C146" s="53"/>
      <c r="D146" s="53"/>
      <c r="E146" s="29">
        <v>4.2</v>
      </c>
      <c r="F146" s="30">
        <f t="shared" si="10"/>
        <v>4.2</v>
      </c>
      <c r="G146" s="52">
        <v>67.9</v>
      </c>
      <c r="H146" s="54"/>
      <c r="I146" s="30">
        <f>+G146+H146</f>
        <v>67.9</v>
      </c>
      <c r="J146" s="29"/>
      <c r="K146" s="27"/>
      <c r="L146" s="30">
        <f>+C146+F146+I146</f>
        <v>72.10000000000001</v>
      </c>
    </row>
    <row r="147" spans="1:12" ht="11.25">
      <c r="A147" s="52"/>
      <c r="B147" s="59"/>
      <c r="C147" s="53"/>
      <c r="D147" s="53"/>
      <c r="E147" s="29"/>
      <c r="F147" s="30"/>
      <c r="G147" s="52"/>
      <c r="H147" s="54"/>
      <c r="I147" s="30"/>
      <c r="J147" s="29"/>
      <c r="K147" s="27"/>
      <c r="L147" s="55"/>
    </row>
    <row r="148" spans="1:12" ht="11.25">
      <c r="A148" s="67" t="s">
        <v>214</v>
      </c>
      <c r="B148" s="35">
        <v>81</v>
      </c>
      <c r="C148" s="53"/>
      <c r="D148" s="53"/>
      <c r="E148" s="29">
        <v>4.9</v>
      </c>
      <c r="F148" s="30">
        <f t="shared" si="10"/>
        <v>4.9</v>
      </c>
      <c r="G148" s="52"/>
      <c r="H148" s="54">
        <v>5.6</v>
      </c>
      <c r="I148" s="30">
        <f>+G148+H148</f>
        <v>5.6</v>
      </c>
      <c r="J148" s="29"/>
      <c r="K148" s="27"/>
      <c r="L148" s="30">
        <f>+C148+F148+I148</f>
        <v>10.5</v>
      </c>
    </row>
    <row r="149" spans="1:12" ht="11.25">
      <c r="A149" s="52"/>
      <c r="B149" s="35"/>
      <c r="C149" s="53"/>
      <c r="D149" s="53"/>
      <c r="E149" s="29"/>
      <c r="F149" s="30"/>
      <c r="G149" s="52"/>
      <c r="H149" s="54"/>
      <c r="I149" s="30"/>
      <c r="J149" s="29"/>
      <c r="K149" s="27"/>
      <c r="L149" s="55"/>
    </row>
    <row r="150" spans="1:12" ht="11.25">
      <c r="A150" s="67" t="s">
        <v>215</v>
      </c>
      <c r="B150" s="35">
        <v>82</v>
      </c>
      <c r="C150" s="53"/>
      <c r="D150" s="53">
        <v>41.4</v>
      </c>
      <c r="E150" s="29">
        <v>48.3</v>
      </c>
      <c r="F150" s="30">
        <f t="shared" si="10"/>
        <v>89.69999999999999</v>
      </c>
      <c r="G150" s="71">
        <v>177.1</v>
      </c>
      <c r="H150" s="54"/>
      <c r="I150" s="30">
        <f>+G150+H150</f>
        <v>177.1</v>
      </c>
      <c r="J150" s="29"/>
      <c r="K150" s="27"/>
      <c r="L150" s="30">
        <f>+C150+F150+I150</f>
        <v>266.79999999999995</v>
      </c>
    </row>
    <row r="151" spans="1:12" ht="11.25">
      <c r="A151" s="52"/>
      <c r="B151" s="25"/>
      <c r="C151" s="53"/>
      <c r="D151" s="53"/>
      <c r="E151" s="29"/>
      <c r="F151" s="30"/>
      <c r="G151" s="52"/>
      <c r="H151" s="54"/>
      <c r="I151" s="30"/>
      <c r="J151" s="29"/>
      <c r="K151" s="27"/>
      <c r="L151" s="55"/>
    </row>
    <row r="152" spans="1:12" ht="11.25">
      <c r="A152" s="67" t="s">
        <v>216</v>
      </c>
      <c r="B152" s="25"/>
      <c r="C152" s="53"/>
      <c r="D152" s="53">
        <v>17</v>
      </c>
      <c r="E152" s="29">
        <v>498.6</v>
      </c>
      <c r="F152" s="30">
        <f t="shared" si="10"/>
        <v>515.6</v>
      </c>
      <c r="G152" s="52">
        <v>18.6</v>
      </c>
      <c r="H152" s="54"/>
      <c r="I152" s="30">
        <f>+G152+H152</f>
        <v>18.6</v>
      </c>
      <c r="J152" s="29">
        <v>1097</v>
      </c>
      <c r="K152" s="27"/>
      <c r="L152" s="30">
        <f>+C152+F152+I152+J152</f>
        <v>1631.2</v>
      </c>
    </row>
    <row r="153" spans="1:12" ht="11.25">
      <c r="A153" s="72"/>
      <c r="B153" s="73" t="s">
        <v>217</v>
      </c>
      <c r="C153" s="74">
        <f>+C9+C11+C15+C19+C22+C27+C28+C30+C31+C33+C37+C42+C43+C46+C63+C64+C70+C80+C81+C82+C84+C85+C87+C88</f>
        <v>1794.9000000000003</v>
      </c>
      <c r="D153" s="74">
        <f>+D43+SUM(D95:D100)+D150+D152</f>
        <v>751.3</v>
      </c>
      <c r="E153" s="75">
        <f>+E9+E11+E13+E15+E19+E22+E27+E28+E30+E31+E33+E37+E42+E43+E46+E63+E64+E70+E80+E81+E82+E84+E85+E87+E88+E90+E92+E94+E104+E110+E117+E121+E126+E128+E132+E134+E140+E144+E148+E150+E152</f>
        <v>1015.6</v>
      </c>
      <c r="F153" s="76">
        <f t="shared" si="10"/>
        <v>1766.9</v>
      </c>
      <c r="G153" s="75">
        <f>+G9+G11+G13+G15+G19+G22+G27+G28+G30+G31+G33+G37+G42+G43+G46+G63+G64+G70+G80+G81+G82+G84+G85+G87+G88+G90+G92+G94+G104+G110+G117+G121+G126+G128+G132+G134+G140+G144+G148+G150+G152</f>
        <v>808.8000000000001</v>
      </c>
      <c r="H153" s="75">
        <f>+H9+H11+H13+H15+H19+H22+H27+H28+H30+H31+H33+H37+H42+H43+H46+H63+H64+H70+H80+H81+H82+H84+H85+H87+H88+H90+H92+H94+H104+H110+H117+H121+H126+H128+H132+H134+H140+H144+H148+H150+H152</f>
        <v>131.99999999999997</v>
      </c>
      <c r="I153" s="76">
        <f>+G153+H153</f>
        <v>940.8000000000001</v>
      </c>
      <c r="J153" s="75">
        <f>+J152</f>
        <v>1097</v>
      </c>
      <c r="K153" s="77">
        <f>+K46+K64+K70</f>
        <v>132.9</v>
      </c>
      <c r="L153" s="76">
        <f>+C153+F153+I153+J153+K153</f>
        <v>5732.5</v>
      </c>
    </row>
    <row r="155" ht="11.25">
      <c r="C155" s="32" t="s">
        <v>218</v>
      </c>
    </row>
    <row r="157" ht="11.25">
      <c r="C157" s="32" t="s">
        <v>10</v>
      </c>
    </row>
  </sheetData>
  <mergeCells count="6">
    <mergeCell ref="A1:L1"/>
    <mergeCell ref="A2:L2"/>
    <mergeCell ref="A3:L3"/>
    <mergeCell ref="D5:F5"/>
    <mergeCell ref="G5:I5"/>
    <mergeCell ref="C4:J4"/>
  </mergeCells>
  <printOptions/>
  <pageMargins left="0.75" right="0.75" top="1" bottom="1" header="0.5" footer="0.5"/>
  <pageSetup fitToHeight="3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workbookViewId="0" topLeftCell="A1">
      <selection activeCell="A157" sqref="A157"/>
    </sheetView>
  </sheetViews>
  <sheetFormatPr defaultColWidth="9.140625" defaultRowHeight="12.75"/>
  <cols>
    <col min="1" max="1" width="48.8515625" style="22" customWidth="1"/>
    <col min="2" max="2" width="14.00390625" style="22" customWidth="1"/>
    <col min="3" max="6" width="9.28125" style="32" customWidth="1"/>
    <col min="7" max="7" width="9.28125" style="22" customWidth="1"/>
    <col min="8" max="8" width="9.28125" style="78" customWidth="1"/>
    <col min="9" max="10" width="9.28125" style="32" customWidth="1"/>
    <col min="11" max="11" width="10.00390625" style="32" customWidth="1"/>
    <col min="12" max="12" width="9.28125" style="22" customWidth="1"/>
    <col min="13" max="16384" width="9.140625" style="22" customWidth="1"/>
  </cols>
  <sheetData>
    <row r="1" spans="1:12" ht="11.25">
      <c r="A1" s="148" t="s">
        <v>964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1.25">
      <c r="A2" s="148" t="s">
        <v>12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1.25">
      <c r="A3" s="149" t="s">
        <v>13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1.25">
      <c r="A4" s="136"/>
      <c r="B4" s="84"/>
      <c r="C4" s="157" t="s">
        <v>14</v>
      </c>
      <c r="D4" s="158"/>
      <c r="E4" s="158"/>
      <c r="F4" s="158"/>
      <c r="G4" s="158"/>
      <c r="H4" s="158"/>
      <c r="I4" s="158"/>
      <c r="J4" s="159"/>
      <c r="K4" s="134"/>
      <c r="L4" s="136"/>
    </row>
    <row r="5" spans="1:12" ht="11.25">
      <c r="A5" s="25"/>
      <c r="B5" s="28"/>
      <c r="C5" s="51"/>
      <c r="D5" s="155" t="s">
        <v>4</v>
      </c>
      <c r="E5" s="150"/>
      <c r="F5" s="156"/>
      <c r="G5" s="151" t="s">
        <v>2</v>
      </c>
      <c r="H5" s="152"/>
      <c r="I5" s="153"/>
      <c r="J5" s="24"/>
      <c r="K5" s="133" t="s">
        <v>15</v>
      </c>
      <c r="L5" s="25"/>
    </row>
    <row r="6" spans="1:12" ht="11.25">
      <c r="A6" s="25"/>
      <c r="B6" s="52"/>
      <c r="C6" s="53"/>
      <c r="D6" s="28" t="s">
        <v>16</v>
      </c>
      <c r="E6" s="29"/>
      <c r="F6" s="30"/>
      <c r="G6" s="28" t="s">
        <v>17</v>
      </c>
      <c r="H6" s="31" t="s">
        <v>18</v>
      </c>
      <c r="I6" s="30"/>
      <c r="J6" s="30"/>
      <c r="K6" s="133" t="s">
        <v>19</v>
      </c>
      <c r="L6" s="35" t="s">
        <v>5</v>
      </c>
    </row>
    <row r="7" spans="1:12" s="36" customFormat="1" ht="11.25">
      <c r="A7" s="35" t="s">
        <v>20</v>
      </c>
      <c r="B7" s="112" t="s">
        <v>23</v>
      </c>
      <c r="C7" s="38" t="s">
        <v>3</v>
      </c>
      <c r="D7" s="38" t="s">
        <v>21</v>
      </c>
      <c r="E7" s="39"/>
      <c r="F7" s="40"/>
      <c r="G7" s="28" t="s">
        <v>21</v>
      </c>
      <c r="H7" s="41" t="s">
        <v>22</v>
      </c>
      <c r="I7" s="42"/>
      <c r="J7" s="137" t="s">
        <v>1</v>
      </c>
      <c r="K7" s="131"/>
      <c r="L7" s="37"/>
    </row>
    <row r="8" spans="1:12" s="36" customFormat="1" ht="11.25">
      <c r="A8" s="79"/>
      <c r="B8" s="45"/>
      <c r="C8" s="49"/>
      <c r="D8" s="45" t="s">
        <v>24</v>
      </c>
      <c r="E8" s="46" t="s">
        <v>25</v>
      </c>
      <c r="F8" s="47" t="s">
        <v>5</v>
      </c>
      <c r="G8" s="45" t="s">
        <v>26</v>
      </c>
      <c r="H8" s="48" t="s">
        <v>27</v>
      </c>
      <c r="I8" s="47" t="s">
        <v>5</v>
      </c>
      <c r="J8" s="47"/>
      <c r="K8" s="46"/>
      <c r="L8" s="79"/>
    </row>
    <row r="9" spans="1:12" ht="11.25">
      <c r="A9" s="56" t="s">
        <v>28</v>
      </c>
      <c r="B9" s="35">
        <v>11</v>
      </c>
      <c r="C9" s="53">
        <v>35.2</v>
      </c>
      <c r="D9" s="53"/>
      <c r="E9" s="29">
        <v>12.9</v>
      </c>
      <c r="F9" s="30">
        <f>+D9+E9</f>
        <v>12.9</v>
      </c>
      <c r="G9" s="52"/>
      <c r="H9" s="57">
        <v>0.4</v>
      </c>
      <c r="I9" s="30">
        <f>+G9+H9</f>
        <v>0.4</v>
      </c>
      <c r="J9" s="30"/>
      <c r="K9" s="30"/>
      <c r="L9" s="27">
        <f>+C9+F9+I9</f>
        <v>48.5</v>
      </c>
    </row>
    <row r="10" spans="1:12" ht="11.25">
      <c r="A10" s="52"/>
      <c r="B10" s="35"/>
      <c r="C10" s="53"/>
      <c r="D10" s="53"/>
      <c r="E10" s="29"/>
      <c r="F10" s="30"/>
      <c r="G10" s="52"/>
      <c r="H10" s="54"/>
      <c r="I10" s="30"/>
      <c r="J10" s="30"/>
      <c r="K10" s="30"/>
      <c r="L10" s="25"/>
    </row>
    <row r="11" spans="1:12" ht="11.25">
      <c r="A11" s="56" t="s">
        <v>29</v>
      </c>
      <c r="B11" s="35">
        <v>21</v>
      </c>
      <c r="C11" s="53">
        <v>157</v>
      </c>
      <c r="D11" s="53"/>
      <c r="E11" s="29">
        <v>5</v>
      </c>
      <c r="F11" s="30">
        <f aca="true" t="shared" si="0" ref="F11:F74">+D11+E11</f>
        <v>5</v>
      </c>
      <c r="G11" s="52"/>
      <c r="H11" s="57">
        <v>1.2</v>
      </c>
      <c r="I11" s="30">
        <f>+G11+H11</f>
        <v>1.2</v>
      </c>
      <c r="J11" s="30"/>
      <c r="K11" s="30"/>
      <c r="L11" s="27">
        <f>+C11+F11+I11</f>
        <v>163.2</v>
      </c>
    </row>
    <row r="12" spans="1:12" ht="11.25">
      <c r="A12" s="52"/>
      <c r="B12" s="35"/>
      <c r="C12" s="53"/>
      <c r="D12" s="53"/>
      <c r="E12" s="29"/>
      <c r="F12" s="30"/>
      <c r="G12" s="52"/>
      <c r="H12" s="54"/>
      <c r="I12" s="30"/>
      <c r="J12" s="30"/>
      <c r="K12" s="30"/>
      <c r="L12" s="25"/>
    </row>
    <row r="13" spans="1:12" ht="11.25">
      <c r="A13" s="56" t="s">
        <v>30</v>
      </c>
      <c r="B13" s="35">
        <v>22</v>
      </c>
      <c r="C13" s="53"/>
      <c r="D13" s="53"/>
      <c r="E13" s="29"/>
      <c r="F13" s="30"/>
      <c r="G13" s="52"/>
      <c r="H13" s="54"/>
      <c r="I13" s="30"/>
      <c r="J13" s="30"/>
      <c r="K13" s="30"/>
      <c r="L13" s="27">
        <f>+C13+F13+I13</f>
        <v>0</v>
      </c>
    </row>
    <row r="14" spans="1:12" ht="11.25">
      <c r="A14" s="52"/>
      <c r="B14" s="35"/>
      <c r="C14" s="53"/>
      <c r="D14" s="53"/>
      <c r="E14" s="29"/>
      <c r="F14" s="30"/>
      <c r="G14" s="52"/>
      <c r="H14" s="54"/>
      <c r="I14" s="30"/>
      <c r="J14" s="30"/>
      <c r="K14" s="30"/>
      <c r="L14" s="25"/>
    </row>
    <row r="15" spans="1:12" ht="11.25">
      <c r="A15" s="56" t="s">
        <v>31</v>
      </c>
      <c r="B15" s="35">
        <v>23</v>
      </c>
      <c r="C15" s="53">
        <v>131</v>
      </c>
      <c r="D15" s="53"/>
      <c r="E15" s="29">
        <v>16.9</v>
      </c>
      <c r="F15" s="30">
        <f t="shared" si="0"/>
        <v>16.9</v>
      </c>
      <c r="G15" s="52"/>
      <c r="H15" s="57">
        <v>2.7</v>
      </c>
      <c r="I15" s="30">
        <f>+G15+H15</f>
        <v>2.7</v>
      </c>
      <c r="J15" s="30"/>
      <c r="K15" s="30"/>
      <c r="L15" s="27">
        <f>+C15+F15+I15</f>
        <v>150.6</v>
      </c>
    </row>
    <row r="16" spans="1:12" ht="11.25">
      <c r="A16" s="52"/>
      <c r="B16" s="25"/>
      <c r="C16" s="53"/>
      <c r="D16" s="53"/>
      <c r="E16" s="29"/>
      <c r="F16" s="30"/>
      <c r="G16" s="52"/>
      <c r="H16" s="54"/>
      <c r="I16" s="30"/>
      <c r="J16" s="30"/>
      <c r="K16" s="30"/>
      <c r="L16" s="25"/>
    </row>
    <row r="17" spans="1:12" ht="11.25">
      <c r="A17" s="56" t="s">
        <v>32</v>
      </c>
      <c r="B17" s="25"/>
      <c r="C17" s="53"/>
      <c r="D17" s="53"/>
      <c r="E17" s="29"/>
      <c r="F17" s="30"/>
      <c r="G17" s="52"/>
      <c r="H17" s="54"/>
      <c r="I17" s="30"/>
      <c r="J17" s="30"/>
      <c r="K17" s="30"/>
      <c r="L17" s="25"/>
    </row>
    <row r="18" spans="1:12" ht="11.25">
      <c r="A18" s="52" t="s">
        <v>33</v>
      </c>
      <c r="B18" s="59" t="s">
        <v>34</v>
      </c>
      <c r="C18" s="53">
        <v>102.4</v>
      </c>
      <c r="D18" s="53"/>
      <c r="E18" s="29">
        <v>3.5</v>
      </c>
      <c r="F18" s="30">
        <f t="shared" si="0"/>
        <v>3.5</v>
      </c>
      <c r="G18" s="52"/>
      <c r="H18" s="54">
        <v>0.5</v>
      </c>
      <c r="I18" s="30">
        <f>+G18+H18</f>
        <v>0.5</v>
      </c>
      <c r="J18" s="30"/>
      <c r="K18" s="30"/>
      <c r="L18" s="27">
        <f>+C18+F18+I18</f>
        <v>106.4</v>
      </c>
    </row>
    <row r="19" spans="1:12" ht="11.25">
      <c r="A19" s="52" t="s">
        <v>35</v>
      </c>
      <c r="B19" s="60">
        <v>311</v>
      </c>
      <c r="C19" s="53">
        <v>93.5</v>
      </c>
      <c r="D19" s="53"/>
      <c r="E19" s="29">
        <v>3.2</v>
      </c>
      <c r="F19" s="30">
        <f t="shared" si="0"/>
        <v>3.2</v>
      </c>
      <c r="G19" s="52"/>
      <c r="H19" s="54">
        <f aca="true" t="shared" si="1" ref="H19:H24">+(F19/F$18)*H$18</f>
        <v>0.4571428571428572</v>
      </c>
      <c r="I19" s="30">
        <f aca="true" t="shared" si="2" ref="I19:I44">+G19+H19</f>
        <v>0.4571428571428572</v>
      </c>
      <c r="J19" s="30"/>
      <c r="K19" s="30"/>
      <c r="L19" s="27">
        <f aca="true" t="shared" si="3" ref="L19:L44">+C19+F19+I19</f>
        <v>97.15714285714286</v>
      </c>
    </row>
    <row r="20" spans="1:12" ht="11.25">
      <c r="A20" s="52" t="s">
        <v>36</v>
      </c>
      <c r="B20" s="59" t="s">
        <v>37</v>
      </c>
      <c r="C20" s="53">
        <v>18.9</v>
      </c>
      <c r="D20" s="53"/>
      <c r="E20" s="29">
        <v>0.6</v>
      </c>
      <c r="F20" s="30">
        <f t="shared" si="0"/>
        <v>0.6</v>
      </c>
      <c r="G20" s="52"/>
      <c r="H20" s="54">
        <f t="shared" si="1"/>
        <v>0.08571428571428572</v>
      </c>
      <c r="I20" s="30">
        <f t="shared" si="2"/>
        <v>0.08571428571428572</v>
      </c>
      <c r="J20" s="30"/>
      <c r="K20" s="30"/>
      <c r="L20" s="27">
        <f t="shared" si="3"/>
        <v>19.585714285714285</v>
      </c>
    </row>
    <row r="21" spans="1:12" ht="11.25">
      <c r="A21" s="52" t="s">
        <v>38</v>
      </c>
      <c r="B21" s="59">
        <v>31131</v>
      </c>
      <c r="C21" s="53">
        <v>5.6</v>
      </c>
      <c r="D21" s="53"/>
      <c r="E21" s="29">
        <v>0.2</v>
      </c>
      <c r="F21" s="30">
        <f t="shared" si="0"/>
        <v>0.2</v>
      </c>
      <c r="G21" s="52"/>
      <c r="H21" s="54">
        <f t="shared" si="1"/>
        <v>0.028571428571428574</v>
      </c>
      <c r="I21" s="30">
        <f t="shared" si="2"/>
        <v>0.028571428571428574</v>
      </c>
      <c r="J21" s="30"/>
      <c r="K21" s="30"/>
      <c r="L21" s="27">
        <f t="shared" si="3"/>
        <v>5.828571428571428</v>
      </c>
    </row>
    <row r="22" spans="1:12" ht="11.25">
      <c r="A22" s="52" t="s">
        <v>40</v>
      </c>
      <c r="B22" s="61" t="s">
        <v>41</v>
      </c>
      <c r="C22" s="53">
        <v>8.9</v>
      </c>
      <c r="D22" s="53"/>
      <c r="E22" s="29">
        <v>0.3</v>
      </c>
      <c r="F22" s="30">
        <f t="shared" si="0"/>
        <v>0.3</v>
      </c>
      <c r="G22" s="52"/>
      <c r="H22" s="54">
        <f t="shared" si="1"/>
        <v>0.04285714285714286</v>
      </c>
      <c r="I22" s="30">
        <f t="shared" si="2"/>
        <v>0.04285714285714286</v>
      </c>
      <c r="J22" s="30"/>
      <c r="K22" s="30"/>
      <c r="L22" s="27">
        <f t="shared" si="3"/>
        <v>9.242857142857144</v>
      </c>
    </row>
    <row r="23" spans="1:12" ht="11.25">
      <c r="A23" s="52" t="s">
        <v>42</v>
      </c>
      <c r="B23" s="59">
        <v>3121</v>
      </c>
      <c r="C23" s="53">
        <v>7.1</v>
      </c>
      <c r="D23" s="53"/>
      <c r="E23" s="29">
        <v>0.2</v>
      </c>
      <c r="F23" s="30">
        <f t="shared" si="0"/>
        <v>0.2</v>
      </c>
      <c r="G23" s="52"/>
      <c r="H23" s="54">
        <f t="shared" si="1"/>
        <v>0.028571428571428574</v>
      </c>
      <c r="I23" s="30">
        <f t="shared" si="2"/>
        <v>0.028571428571428574</v>
      </c>
      <c r="J23" s="30"/>
      <c r="K23" s="30"/>
      <c r="L23" s="27">
        <f t="shared" si="3"/>
        <v>7.328571428571428</v>
      </c>
    </row>
    <row r="24" spans="1:12" ht="11.25">
      <c r="A24" s="52" t="s">
        <v>43</v>
      </c>
      <c r="B24" s="59" t="s">
        <v>44</v>
      </c>
      <c r="C24" s="53">
        <v>1.6</v>
      </c>
      <c r="D24" s="53"/>
      <c r="E24" s="29">
        <v>0.1</v>
      </c>
      <c r="F24" s="30">
        <f t="shared" si="0"/>
        <v>0.1</v>
      </c>
      <c r="G24" s="52"/>
      <c r="H24" s="54">
        <f t="shared" si="1"/>
        <v>0.014285714285714287</v>
      </c>
      <c r="I24" s="30">
        <f t="shared" si="2"/>
        <v>0.014285714285714287</v>
      </c>
      <c r="J24" s="30"/>
      <c r="K24" s="30"/>
      <c r="L24" s="27">
        <f t="shared" si="3"/>
        <v>1.7142857142857144</v>
      </c>
    </row>
    <row r="25" spans="1:12" ht="11.25">
      <c r="A25" s="52" t="s">
        <v>45</v>
      </c>
      <c r="B25" s="35" t="s">
        <v>46</v>
      </c>
      <c r="C25" s="53">
        <f>+C26+C29</f>
        <v>32.6</v>
      </c>
      <c r="D25" s="53"/>
      <c r="E25" s="29">
        <f>+E26+E29</f>
        <v>1.5</v>
      </c>
      <c r="F25" s="30">
        <f t="shared" si="0"/>
        <v>1.5</v>
      </c>
      <c r="G25" s="52"/>
      <c r="H25" s="29">
        <f>+H26+H29</f>
        <v>0.4</v>
      </c>
      <c r="I25" s="30">
        <f t="shared" si="2"/>
        <v>0.4</v>
      </c>
      <c r="J25" s="30"/>
      <c r="K25" s="30"/>
      <c r="L25" s="27">
        <f t="shared" si="3"/>
        <v>34.5</v>
      </c>
    </row>
    <row r="26" spans="1:12" ht="11.25">
      <c r="A26" s="52" t="s">
        <v>47</v>
      </c>
      <c r="B26" s="62">
        <v>313314</v>
      </c>
      <c r="C26" s="53">
        <v>28.9</v>
      </c>
      <c r="D26" s="53"/>
      <c r="E26" s="29">
        <v>1.1</v>
      </c>
      <c r="F26" s="30">
        <f t="shared" si="0"/>
        <v>1.1</v>
      </c>
      <c r="G26" s="52"/>
      <c r="H26" s="54">
        <v>0.2</v>
      </c>
      <c r="I26" s="30">
        <f t="shared" si="2"/>
        <v>0.2</v>
      </c>
      <c r="J26" s="30"/>
      <c r="K26" s="30"/>
      <c r="L26" s="27">
        <f t="shared" si="3"/>
        <v>30.2</v>
      </c>
    </row>
    <row r="27" spans="1:12" ht="11.25">
      <c r="A27" s="52" t="s">
        <v>48</v>
      </c>
      <c r="B27" s="60">
        <v>313</v>
      </c>
      <c r="C27" s="53">
        <v>24.4</v>
      </c>
      <c r="D27" s="53"/>
      <c r="E27" s="29">
        <v>0.9</v>
      </c>
      <c r="F27" s="30">
        <f t="shared" si="0"/>
        <v>0.9</v>
      </c>
      <c r="G27" s="52"/>
      <c r="H27" s="54">
        <f>+(F27/F$26)*H$26</f>
        <v>0.16363636363636364</v>
      </c>
      <c r="I27" s="30">
        <f t="shared" si="2"/>
        <v>0.16363636363636364</v>
      </c>
      <c r="J27" s="30"/>
      <c r="K27" s="30"/>
      <c r="L27" s="27">
        <f t="shared" si="3"/>
        <v>25.46363636363636</v>
      </c>
    </row>
    <row r="28" spans="1:12" ht="11.25">
      <c r="A28" s="52" t="s">
        <v>49</v>
      </c>
      <c r="B28" s="60">
        <v>314</v>
      </c>
      <c r="C28" s="53">
        <v>4.5</v>
      </c>
      <c r="D28" s="53"/>
      <c r="E28" s="29">
        <v>0.2</v>
      </c>
      <c r="F28" s="30">
        <f t="shared" si="0"/>
        <v>0.2</v>
      </c>
      <c r="G28" s="52"/>
      <c r="H28" s="54">
        <f>+(F28/F$26)*H$26</f>
        <v>0.03636363636363637</v>
      </c>
      <c r="I28" s="30">
        <f t="shared" si="2"/>
        <v>0.03636363636363637</v>
      </c>
      <c r="J28" s="30"/>
      <c r="K28" s="30"/>
      <c r="L28" s="27">
        <f t="shared" si="3"/>
        <v>4.736363636363636</v>
      </c>
    </row>
    <row r="29" spans="1:12" ht="11.25">
      <c r="A29" s="52" t="s">
        <v>50</v>
      </c>
      <c r="B29" s="62">
        <v>315316</v>
      </c>
      <c r="C29" s="53">
        <v>3.7</v>
      </c>
      <c r="D29" s="53"/>
      <c r="E29" s="29">
        <v>0.4</v>
      </c>
      <c r="F29" s="30">
        <f t="shared" si="0"/>
        <v>0.4</v>
      </c>
      <c r="G29" s="52"/>
      <c r="H29" s="54">
        <v>0.2</v>
      </c>
      <c r="I29" s="30">
        <f t="shared" si="2"/>
        <v>0.2</v>
      </c>
      <c r="J29" s="30"/>
      <c r="K29" s="30"/>
      <c r="L29" s="27">
        <f t="shared" si="3"/>
        <v>4.300000000000001</v>
      </c>
    </row>
    <row r="30" spans="1:12" ht="11.25">
      <c r="A30" s="52" t="s">
        <v>51</v>
      </c>
      <c r="B30" s="60">
        <v>315</v>
      </c>
      <c r="C30" s="53">
        <v>3.1</v>
      </c>
      <c r="D30" s="53"/>
      <c r="E30" s="29">
        <v>0.3</v>
      </c>
      <c r="F30" s="30">
        <f t="shared" si="0"/>
        <v>0.3</v>
      </c>
      <c r="G30" s="52"/>
      <c r="H30" s="54">
        <f>+(F30/F$29)*H$29</f>
        <v>0.15</v>
      </c>
      <c r="I30" s="30">
        <f t="shared" si="2"/>
        <v>0.15</v>
      </c>
      <c r="J30" s="30"/>
      <c r="K30" s="30"/>
      <c r="L30" s="27">
        <f t="shared" si="3"/>
        <v>3.55</v>
      </c>
    </row>
    <row r="31" spans="1:12" ht="11.25">
      <c r="A31" s="52" t="s">
        <v>52</v>
      </c>
      <c r="B31" s="60">
        <v>316</v>
      </c>
      <c r="C31" s="53">
        <v>0.6</v>
      </c>
      <c r="D31" s="53"/>
      <c r="E31" s="29">
        <v>0.1</v>
      </c>
      <c r="F31" s="30">
        <f t="shared" si="0"/>
        <v>0.1</v>
      </c>
      <c r="G31" s="52"/>
      <c r="H31" s="54">
        <f>+(F31/F$29)*H$29</f>
        <v>0.05</v>
      </c>
      <c r="I31" s="30">
        <f t="shared" si="2"/>
        <v>0.05</v>
      </c>
      <c r="J31" s="30"/>
      <c r="K31" s="30"/>
      <c r="L31" s="27">
        <f t="shared" si="3"/>
        <v>0.75</v>
      </c>
    </row>
    <row r="32" spans="1:12" ht="11.25">
      <c r="A32" s="52" t="s">
        <v>53</v>
      </c>
      <c r="B32" s="35" t="s">
        <v>54</v>
      </c>
      <c r="C32" s="53">
        <v>120</v>
      </c>
      <c r="D32" s="53"/>
      <c r="E32" s="29">
        <f>+E33+E37</f>
        <v>3.5999999999999996</v>
      </c>
      <c r="F32" s="30">
        <f t="shared" si="0"/>
        <v>3.5999999999999996</v>
      </c>
      <c r="G32" s="52"/>
      <c r="H32" s="29">
        <f>+H33+H37</f>
        <v>0.2</v>
      </c>
      <c r="I32" s="30">
        <f t="shared" si="2"/>
        <v>0.2</v>
      </c>
      <c r="J32" s="30"/>
      <c r="K32" s="30"/>
      <c r="L32" s="27">
        <f t="shared" si="3"/>
        <v>123.8</v>
      </c>
    </row>
    <row r="33" spans="1:12" ht="11.25">
      <c r="A33" s="52" t="s">
        <v>55</v>
      </c>
      <c r="B33" s="60">
        <v>321</v>
      </c>
      <c r="C33" s="53">
        <v>17.6</v>
      </c>
      <c r="D33" s="53"/>
      <c r="E33" s="29">
        <v>0.8</v>
      </c>
      <c r="F33" s="30">
        <f t="shared" si="0"/>
        <v>0.8</v>
      </c>
      <c r="G33" s="52"/>
      <c r="H33" s="54">
        <v>0.1</v>
      </c>
      <c r="I33" s="30">
        <f t="shared" si="2"/>
        <v>0.1</v>
      </c>
      <c r="J33" s="30"/>
      <c r="K33" s="30"/>
      <c r="L33" s="27">
        <f t="shared" si="3"/>
        <v>18.500000000000004</v>
      </c>
    </row>
    <row r="34" spans="1:12" ht="11.25">
      <c r="A34" s="52" t="s">
        <v>56</v>
      </c>
      <c r="B34" s="59" t="s">
        <v>57</v>
      </c>
      <c r="C34" s="53">
        <v>4.8</v>
      </c>
      <c r="D34" s="53"/>
      <c r="E34" s="29">
        <v>0.2</v>
      </c>
      <c r="F34" s="30">
        <f t="shared" si="0"/>
        <v>0.2</v>
      </c>
      <c r="G34" s="52"/>
      <c r="H34" s="54">
        <f>+(F34/F$33)*H$33</f>
        <v>0.025</v>
      </c>
      <c r="I34" s="30">
        <f t="shared" si="2"/>
        <v>0.025</v>
      </c>
      <c r="J34" s="30"/>
      <c r="K34" s="30"/>
      <c r="L34" s="27">
        <f t="shared" si="3"/>
        <v>5.025</v>
      </c>
    </row>
    <row r="35" spans="1:12" ht="11.25">
      <c r="A35" s="52" t="s">
        <v>58</v>
      </c>
      <c r="B35" s="59" t="s">
        <v>59</v>
      </c>
      <c r="C35" s="53">
        <v>8.2</v>
      </c>
      <c r="D35" s="53"/>
      <c r="E35" s="29">
        <v>0.4</v>
      </c>
      <c r="F35" s="30">
        <f t="shared" si="0"/>
        <v>0.4</v>
      </c>
      <c r="G35" s="52"/>
      <c r="H35" s="54">
        <f>+(F35/F$33)*H$33</f>
        <v>0.05</v>
      </c>
      <c r="I35" s="30">
        <f t="shared" si="2"/>
        <v>0.05</v>
      </c>
      <c r="J35" s="30"/>
      <c r="K35" s="30"/>
      <c r="L35" s="27">
        <f t="shared" si="3"/>
        <v>8.65</v>
      </c>
    </row>
    <row r="36" spans="1:12" ht="11.25">
      <c r="A36" s="52" t="s">
        <v>60</v>
      </c>
      <c r="B36" s="59" t="s">
        <v>61</v>
      </c>
      <c r="C36" s="53">
        <v>4.1</v>
      </c>
      <c r="D36" s="53"/>
      <c r="E36" s="29">
        <v>0.2</v>
      </c>
      <c r="F36" s="30">
        <f t="shared" si="0"/>
        <v>0.2</v>
      </c>
      <c r="G36" s="52"/>
      <c r="H36" s="54">
        <f>+(F36/F$33)*H$33</f>
        <v>0.025</v>
      </c>
      <c r="I36" s="30">
        <f t="shared" si="2"/>
        <v>0.025</v>
      </c>
      <c r="J36" s="30"/>
      <c r="K36" s="30"/>
      <c r="L36" s="27">
        <f t="shared" si="3"/>
        <v>4.325</v>
      </c>
    </row>
    <row r="37" spans="1:12" ht="11.25">
      <c r="A37" s="52" t="s">
        <v>62</v>
      </c>
      <c r="B37" s="61" t="s">
        <v>63</v>
      </c>
      <c r="C37" s="53">
        <v>102.4</v>
      </c>
      <c r="D37" s="53"/>
      <c r="E37" s="29">
        <v>2.8</v>
      </c>
      <c r="F37" s="30">
        <f t="shared" si="0"/>
        <v>2.8</v>
      </c>
      <c r="G37" s="52"/>
      <c r="H37" s="54">
        <v>0.1</v>
      </c>
      <c r="I37" s="30">
        <f t="shared" si="2"/>
        <v>0.1</v>
      </c>
      <c r="J37" s="30"/>
      <c r="K37" s="30"/>
      <c r="L37" s="27">
        <f t="shared" si="3"/>
        <v>105.3</v>
      </c>
    </row>
    <row r="38" spans="1:12" ht="11.25">
      <c r="A38" s="52" t="s">
        <v>64</v>
      </c>
      <c r="B38" s="59" t="s">
        <v>65</v>
      </c>
      <c r="C38" s="53">
        <v>2.4</v>
      </c>
      <c r="D38" s="53"/>
      <c r="E38" s="29">
        <v>0.1</v>
      </c>
      <c r="F38" s="30">
        <f t="shared" si="0"/>
        <v>0.1</v>
      </c>
      <c r="G38" s="52"/>
      <c r="H38" s="54">
        <f>+(F38/F$37)*H$37</f>
        <v>0.003571428571428572</v>
      </c>
      <c r="I38" s="30">
        <f t="shared" si="2"/>
        <v>0.003571428571428572</v>
      </c>
      <c r="J38" s="30"/>
      <c r="K38" s="30"/>
      <c r="L38" s="27">
        <f t="shared" si="3"/>
        <v>2.5035714285714286</v>
      </c>
    </row>
    <row r="39" spans="1:12" ht="11.25">
      <c r="A39" s="52" t="s">
        <v>66</v>
      </c>
      <c r="B39" s="59" t="s">
        <v>67</v>
      </c>
      <c r="C39" s="53">
        <v>34.1</v>
      </c>
      <c r="D39" s="53"/>
      <c r="E39" s="29">
        <v>0.9</v>
      </c>
      <c r="F39" s="30">
        <f t="shared" si="0"/>
        <v>0.9</v>
      </c>
      <c r="G39" s="52"/>
      <c r="H39" s="54">
        <f>+(F39/F$37)*H$37</f>
        <v>0.03214285714285715</v>
      </c>
      <c r="I39" s="30">
        <f t="shared" si="2"/>
        <v>0.03214285714285715</v>
      </c>
      <c r="J39" s="30"/>
      <c r="K39" s="30"/>
      <c r="L39" s="27">
        <f t="shared" si="3"/>
        <v>35.03214285714286</v>
      </c>
    </row>
    <row r="40" spans="1:12" ht="11.25">
      <c r="A40" s="52" t="s">
        <v>68</v>
      </c>
      <c r="B40" s="59" t="s">
        <v>69</v>
      </c>
      <c r="C40" s="53">
        <v>7.9</v>
      </c>
      <c r="D40" s="53"/>
      <c r="E40" s="29">
        <v>0.2</v>
      </c>
      <c r="F40" s="30">
        <f t="shared" si="0"/>
        <v>0.2</v>
      </c>
      <c r="G40" s="52"/>
      <c r="H40" s="54">
        <f>+(F40/F$37)*H$37</f>
        <v>0.007142857142857144</v>
      </c>
      <c r="I40" s="30">
        <f t="shared" si="2"/>
        <v>0.007142857142857144</v>
      </c>
      <c r="J40" s="30"/>
      <c r="K40" s="30"/>
      <c r="L40" s="27">
        <f t="shared" si="3"/>
        <v>8.107142857142858</v>
      </c>
    </row>
    <row r="41" spans="1:12" ht="11.25">
      <c r="A41" s="52" t="s">
        <v>70</v>
      </c>
      <c r="B41" s="59" t="s">
        <v>71</v>
      </c>
      <c r="C41" s="53">
        <v>25.4</v>
      </c>
      <c r="D41" s="53"/>
      <c r="E41" s="29">
        <v>0.7</v>
      </c>
      <c r="F41" s="30">
        <f t="shared" si="0"/>
        <v>0.7</v>
      </c>
      <c r="G41" s="52"/>
      <c r="H41" s="54">
        <f>+(F41/F$37)*H$37</f>
        <v>0.025</v>
      </c>
      <c r="I41" s="30">
        <f t="shared" si="2"/>
        <v>0.025</v>
      </c>
      <c r="J41" s="30"/>
      <c r="K41" s="30"/>
      <c r="L41" s="27">
        <f t="shared" si="3"/>
        <v>26.124999999999996</v>
      </c>
    </row>
    <row r="42" spans="1:12" ht="11.25">
      <c r="A42" s="52" t="s">
        <v>72</v>
      </c>
      <c r="B42" s="60" t="s">
        <v>73</v>
      </c>
      <c r="C42" s="53">
        <v>11.6</v>
      </c>
      <c r="D42" s="53"/>
      <c r="E42" s="29">
        <v>1.3</v>
      </c>
      <c r="F42" s="30">
        <f t="shared" si="0"/>
        <v>1.3</v>
      </c>
      <c r="G42" s="52"/>
      <c r="H42" s="54">
        <v>0.1</v>
      </c>
      <c r="I42" s="30">
        <f t="shared" si="2"/>
        <v>0.1</v>
      </c>
      <c r="J42" s="30"/>
      <c r="K42" s="30"/>
      <c r="L42" s="27">
        <f t="shared" si="3"/>
        <v>13</v>
      </c>
    </row>
    <row r="43" spans="1:12" ht="11.25">
      <c r="A43" s="52" t="s">
        <v>74</v>
      </c>
      <c r="B43" s="60" t="s">
        <v>75</v>
      </c>
      <c r="C43" s="53">
        <v>304.8</v>
      </c>
      <c r="D43" s="53">
        <v>11.8</v>
      </c>
      <c r="E43" s="29">
        <v>2.4</v>
      </c>
      <c r="F43" s="30">
        <f t="shared" si="0"/>
        <v>14.200000000000001</v>
      </c>
      <c r="G43" s="52"/>
      <c r="H43" s="57">
        <v>0.3</v>
      </c>
      <c r="I43" s="30">
        <f t="shared" si="2"/>
        <v>0.3</v>
      </c>
      <c r="J43" s="30"/>
      <c r="K43" s="30"/>
      <c r="L43" s="27">
        <f t="shared" si="3"/>
        <v>319.3</v>
      </c>
    </row>
    <row r="44" spans="1:12" ht="11.25">
      <c r="A44" s="52" t="s">
        <v>76</v>
      </c>
      <c r="B44" s="59" t="s">
        <v>77</v>
      </c>
      <c r="C44" s="53">
        <v>275.5</v>
      </c>
      <c r="D44" s="53">
        <v>11.8</v>
      </c>
      <c r="E44" s="29">
        <v>2.2</v>
      </c>
      <c r="F44" s="30">
        <f t="shared" si="0"/>
        <v>14</v>
      </c>
      <c r="G44" s="52"/>
      <c r="H44" s="54">
        <f>+(F44/F43)*H43</f>
        <v>0.2957746478873239</v>
      </c>
      <c r="I44" s="30">
        <f t="shared" si="2"/>
        <v>0.2957746478873239</v>
      </c>
      <c r="J44" s="30"/>
      <c r="K44" s="30"/>
      <c r="L44" s="27">
        <f t="shared" si="3"/>
        <v>289.7957746478873</v>
      </c>
    </row>
    <row r="45" spans="1:12" ht="11.25">
      <c r="A45" s="52" t="s">
        <v>78</v>
      </c>
      <c r="B45" s="59" t="s">
        <v>79</v>
      </c>
      <c r="C45" s="53"/>
      <c r="D45" s="53"/>
      <c r="E45" s="29"/>
      <c r="F45" s="30"/>
      <c r="G45" s="52"/>
      <c r="H45" s="54"/>
      <c r="I45" s="30"/>
      <c r="J45" s="30"/>
      <c r="K45" s="30"/>
      <c r="L45" s="25"/>
    </row>
    <row r="46" spans="1:12" ht="11.25">
      <c r="A46" s="52" t="s">
        <v>80</v>
      </c>
      <c r="B46" s="60" t="s">
        <v>81</v>
      </c>
      <c r="C46" s="53">
        <v>310.1</v>
      </c>
      <c r="D46" s="53"/>
      <c r="E46" s="29">
        <v>5.9</v>
      </c>
      <c r="F46" s="30">
        <f t="shared" si="0"/>
        <v>5.9</v>
      </c>
      <c r="G46" s="52"/>
      <c r="H46" s="54">
        <v>1.1</v>
      </c>
      <c r="I46" s="30">
        <f>+G46+H46</f>
        <v>1.1</v>
      </c>
      <c r="J46" s="30"/>
      <c r="K46" s="30">
        <v>54</v>
      </c>
      <c r="L46" s="27">
        <f>+C46+F46+I46+K46</f>
        <v>371.1</v>
      </c>
    </row>
    <row r="47" spans="1:12" ht="11.25">
      <c r="A47" s="52" t="s">
        <v>82</v>
      </c>
      <c r="B47" s="59" t="s">
        <v>83</v>
      </c>
      <c r="C47" s="53">
        <v>29.9</v>
      </c>
      <c r="D47" s="53"/>
      <c r="E47" s="29">
        <v>0.6</v>
      </c>
      <c r="F47" s="30">
        <f t="shared" si="0"/>
        <v>0.6</v>
      </c>
      <c r="G47" s="52"/>
      <c r="H47" s="54">
        <f>+(F47/F$46)/H$46</f>
        <v>0.09244992295839752</v>
      </c>
      <c r="I47" s="30">
        <f aca="true" t="shared" si="4" ref="I47:I61">+G47+H47</f>
        <v>0.09244992295839752</v>
      </c>
      <c r="J47" s="30"/>
      <c r="K47" s="30">
        <v>0.8</v>
      </c>
      <c r="L47" s="27">
        <f>+C47+F47+I47+K47</f>
        <v>31.3924499229584</v>
      </c>
    </row>
    <row r="48" spans="1:12" ht="11.25">
      <c r="A48" s="52" t="s">
        <v>84</v>
      </c>
      <c r="B48" s="59" t="s">
        <v>85</v>
      </c>
      <c r="C48" s="53">
        <v>17</v>
      </c>
      <c r="D48" s="53"/>
      <c r="E48" s="29">
        <v>0.3</v>
      </c>
      <c r="F48" s="30">
        <f t="shared" si="0"/>
        <v>0.3</v>
      </c>
      <c r="G48" s="52"/>
      <c r="H48" s="54">
        <f aca="true" t="shared" si="5" ref="H48:H61">+(F48/F$46)/H$46</f>
        <v>0.04622496147919876</v>
      </c>
      <c r="I48" s="30">
        <f t="shared" si="4"/>
        <v>0.04622496147919876</v>
      </c>
      <c r="J48" s="30"/>
      <c r="K48" s="30">
        <v>1</v>
      </c>
      <c r="L48" s="27">
        <f>+C48+F48+I48+K48</f>
        <v>18.346224961479198</v>
      </c>
    </row>
    <row r="49" spans="1:12" ht="11.25">
      <c r="A49" s="52" t="s">
        <v>86</v>
      </c>
      <c r="B49" s="59" t="s">
        <v>87</v>
      </c>
      <c r="C49" s="53"/>
      <c r="D49" s="53"/>
      <c r="E49" s="29"/>
      <c r="F49" s="30"/>
      <c r="G49" s="52"/>
      <c r="H49" s="54"/>
      <c r="I49" s="30"/>
      <c r="J49" s="30"/>
      <c r="K49" s="30">
        <v>4.1</v>
      </c>
      <c r="L49" s="25"/>
    </row>
    <row r="50" spans="1:12" ht="11.25">
      <c r="A50" s="52" t="s">
        <v>88</v>
      </c>
      <c r="B50" s="59" t="s">
        <v>89</v>
      </c>
      <c r="C50" s="53">
        <v>5.8</v>
      </c>
      <c r="D50" s="53"/>
      <c r="E50" s="29">
        <v>0.1</v>
      </c>
      <c r="F50" s="30">
        <f t="shared" si="0"/>
        <v>0.1</v>
      </c>
      <c r="G50" s="52"/>
      <c r="H50" s="54">
        <f t="shared" si="5"/>
        <v>0.015408320493066254</v>
      </c>
      <c r="I50" s="30">
        <f t="shared" si="4"/>
        <v>0.015408320493066254</v>
      </c>
      <c r="J50" s="30"/>
      <c r="K50" s="30">
        <v>3</v>
      </c>
      <c r="L50" s="27">
        <f>+C50+F50+I50+K50</f>
        <v>8.915408320493066</v>
      </c>
    </row>
    <row r="51" spans="1:12" ht="11.25">
      <c r="A51" s="52" t="s">
        <v>90</v>
      </c>
      <c r="B51" s="59" t="s">
        <v>91</v>
      </c>
      <c r="C51" s="53">
        <v>22.7</v>
      </c>
      <c r="D51" s="53"/>
      <c r="E51" s="29">
        <v>0.4</v>
      </c>
      <c r="F51" s="30">
        <f t="shared" si="0"/>
        <v>0.4</v>
      </c>
      <c r="G51" s="52"/>
      <c r="H51" s="54">
        <f t="shared" si="5"/>
        <v>0.06163328197226502</v>
      </c>
      <c r="I51" s="30">
        <f t="shared" si="4"/>
        <v>0.06163328197226502</v>
      </c>
      <c r="J51" s="30"/>
      <c r="K51" s="30">
        <v>5.1</v>
      </c>
      <c r="L51" s="27">
        <f>+C51+F51+I51+K51</f>
        <v>28.261633281972266</v>
      </c>
    </row>
    <row r="52" spans="1:12" ht="11.25">
      <c r="A52" s="52" t="s">
        <v>92</v>
      </c>
      <c r="B52" s="59" t="s">
        <v>93</v>
      </c>
      <c r="C52" s="53">
        <v>4.6</v>
      </c>
      <c r="D52" s="53"/>
      <c r="E52" s="29">
        <v>0.1</v>
      </c>
      <c r="F52" s="30">
        <f t="shared" si="0"/>
        <v>0.1</v>
      </c>
      <c r="G52" s="52"/>
      <c r="H52" s="54">
        <f t="shared" si="5"/>
        <v>0.015408320493066254</v>
      </c>
      <c r="I52" s="30">
        <f t="shared" si="4"/>
        <v>0.015408320493066254</v>
      </c>
      <c r="J52" s="30"/>
      <c r="K52" s="30"/>
      <c r="L52" s="27">
        <f aca="true" t="shared" si="6" ref="L52:L88">+C52+F52+I52</f>
        <v>4.715408320493066</v>
      </c>
    </row>
    <row r="53" spans="1:12" ht="11.25">
      <c r="A53" s="52" t="s">
        <v>94</v>
      </c>
      <c r="B53" s="59" t="s">
        <v>95</v>
      </c>
      <c r="C53" s="53">
        <v>3.4</v>
      </c>
      <c r="D53" s="53"/>
      <c r="E53" s="29">
        <v>0.1</v>
      </c>
      <c r="F53" s="30">
        <f t="shared" si="0"/>
        <v>0.1</v>
      </c>
      <c r="G53" s="52"/>
      <c r="H53" s="54">
        <f t="shared" si="5"/>
        <v>0.015408320493066254</v>
      </c>
      <c r="I53" s="30">
        <f t="shared" si="4"/>
        <v>0.015408320493066254</v>
      </c>
      <c r="J53" s="30"/>
      <c r="K53" s="30"/>
      <c r="L53" s="27">
        <f t="shared" si="6"/>
        <v>3.515408320493066</v>
      </c>
    </row>
    <row r="54" spans="1:12" ht="11.25">
      <c r="A54" s="52" t="s">
        <v>96</v>
      </c>
      <c r="B54" s="59" t="s">
        <v>97</v>
      </c>
      <c r="C54" s="53">
        <v>83.1</v>
      </c>
      <c r="D54" s="53"/>
      <c r="E54" s="29">
        <v>1.6</v>
      </c>
      <c r="F54" s="30">
        <f t="shared" si="0"/>
        <v>1.6</v>
      </c>
      <c r="G54" s="52"/>
      <c r="H54" s="54">
        <f>+(F54/F$46)/H$46</f>
        <v>0.24653312788906007</v>
      </c>
      <c r="I54" s="30">
        <f t="shared" si="4"/>
        <v>0.24653312788906007</v>
      </c>
      <c r="J54" s="30"/>
      <c r="K54" s="30">
        <v>5</v>
      </c>
      <c r="L54" s="27">
        <f>+C54+F54+I54+K54</f>
        <v>89.94653312788905</v>
      </c>
    </row>
    <row r="55" spans="1:12" ht="11.25">
      <c r="A55" s="52" t="s">
        <v>98</v>
      </c>
      <c r="B55" s="59" t="s">
        <v>99</v>
      </c>
      <c r="C55" s="53">
        <v>63.4</v>
      </c>
      <c r="D55" s="53"/>
      <c r="E55" s="29">
        <v>1.2</v>
      </c>
      <c r="F55" s="30">
        <f t="shared" si="0"/>
        <v>1.2</v>
      </c>
      <c r="G55" s="52"/>
      <c r="H55" s="54">
        <f t="shared" si="5"/>
        <v>0.18489984591679504</v>
      </c>
      <c r="I55" s="30">
        <f t="shared" si="4"/>
        <v>0.18489984591679504</v>
      </c>
      <c r="J55" s="30"/>
      <c r="K55" s="30"/>
      <c r="L55" s="27">
        <f t="shared" si="6"/>
        <v>64.78489984591678</v>
      </c>
    </row>
    <row r="56" spans="1:12" ht="11.25">
      <c r="A56" s="52" t="s">
        <v>100</v>
      </c>
      <c r="B56" s="59" t="s">
        <v>101</v>
      </c>
      <c r="C56" s="53">
        <v>3</v>
      </c>
      <c r="D56" s="53"/>
      <c r="E56" s="29">
        <v>0.1</v>
      </c>
      <c r="F56" s="30">
        <f t="shared" si="0"/>
        <v>0.1</v>
      </c>
      <c r="G56" s="52"/>
      <c r="H56" s="54">
        <f t="shared" si="5"/>
        <v>0.015408320493066254</v>
      </c>
      <c r="I56" s="30">
        <f t="shared" si="4"/>
        <v>0.015408320493066254</v>
      </c>
      <c r="J56" s="30"/>
      <c r="K56" s="30"/>
      <c r="L56" s="27">
        <f t="shared" si="6"/>
        <v>3.1154083204930663</v>
      </c>
    </row>
    <row r="57" spans="1:12" ht="11.25">
      <c r="A57" s="52" t="s">
        <v>102</v>
      </c>
      <c r="B57" s="59" t="s">
        <v>103</v>
      </c>
      <c r="C57" s="53">
        <v>5.4</v>
      </c>
      <c r="D57" s="53"/>
      <c r="E57" s="29">
        <v>0.1</v>
      </c>
      <c r="F57" s="30">
        <f t="shared" si="0"/>
        <v>0.1</v>
      </c>
      <c r="G57" s="52"/>
      <c r="H57" s="54">
        <f t="shared" si="5"/>
        <v>0.015408320493066254</v>
      </c>
      <c r="I57" s="30">
        <f t="shared" si="4"/>
        <v>0.015408320493066254</v>
      </c>
      <c r="J57" s="30"/>
      <c r="K57" s="30"/>
      <c r="L57" s="27">
        <f t="shared" si="6"/>
        <v>5.515408320493067</v>
      </c>
    </row>
    <row r="58" spans="1:12" ht="11.25">
      <c r="A58" s="52" t="s">
        <v>104</v>
      </c>
      <c r="B58" s="59" t="s">
        <v>105</v>
      </c>
      <c r="C58" s="53">
        <v>12.9</v>
      </c>
      <c r="D58" s="53"/>
      <c r="E58" s="29">
        <v>0.2</v>
      </c>
      <c r="F58" s="30">
        <f t="shared" si="0"/>
        <v>0.2</v>
      </c>
      <c r="G58" s="52"/>
      <c r="H58" s="54">
        <f t="shared" si="5"/>
        <v>0.03081664098613251</v>
      </c>
      <c r="I58" s="30">
        <f t="shared" si="4"/>
        <v>0.03081664098613251</v>
      </c>
      <c r="J58" s="30"/>
      <c r="K58" s="30">
        <v>34.9</v>
      </c>
      <c r="L58" s="27">
        <f>+C58+F58+I58+K58</f>
        <v>48.03081664098613</v>
      </c>
    </row>
    <row r="59" spans="1:12" ht="11.25">
      <c r="A59" s="52" t="s">
        <v>106</v>
      </c>
      <c r="B59" s="59" t="s">
        <v>107</v>
      </c>
      <c r="C59" s="53">
        <v>2.3</v>
      </c>
      <c r="D59" s="53"/>
      <c r="E59" s="29"/>
      <c r="F59" s="30"/>
      <c r="G59" s="52"/>
      <c r="H59" s="54">
        <f t="shared" si="5"/>
        <v>0</v>
      </c>
      <c r="I59" s="30">
        <f t="shared" si="4"/>
        <v>0</v>
      </c>
      <c r="J59" s="30"/>
      <c r="K59" s="30"/>
      <c r="L59" s="27">
        <f t="shared" si="6"/>
        <v>2.3</v>
      </c>
    </row>
    <row r="60" spans="1:12" ht="11.25">
      <c r="A60" s="52" t="s">
        <v>108</v>
      </c>
      <c r="B60" s="59" t="s">
        <v>109</v>
      </c>
      <c r="C60" s="53">
        <v>11</v>
      </c>
      <c r="D60" s="53"/>
      <c r="E60" s="29">
        <v>0.2</v>
      </c>
      <c r="F60" s="30">
        <f t="shared" si="0"/>
        <v>0.2</v>
      </c>
      <c r="G60" s="52"/>
      <c r="H60" s="54">
        <f t="shared" si="5"/>
        <v>0.03081664098613251</v>
      </c>
      <c r="I60" s="30">
        <f t="shared" si="4"/>
        <v>0.03081664098613251</v>
      </c>
      <c r="J60" s="30"/>
      <c r="K60" s="30"/>
      <c r="L60" s="27">
        <f t="shared" si="6"/>
        <v>11.230816640986133</v>
      </c>
    </row>
    <row r="61" spans="1:12" ht="11.25">
      <c r="A61" s="52" t="s">
        <v>110</v>
      </c>
      <c r="B61" s="59" t="s">
        <v>111</v>
      </c>
      <c r="C61" s="53">
        <v>8.2</v>
      </c>
      <c r="D61" s="53"/>
      <c r="E61" s="29">
        <v>0.2</v>
      </c>
      <c r="F61" s="30">
        <f t="shared" si="0"/>
        <v>0.2</v>
      </c>
      <c r="G61" s="52"/>
      <c r="H61" s="54">
        <f t="shared" si="5"/>
        <v>0.03081664098613251</v>
      </c>
      <c r="I61" s="30">
        <f t="shared" si="4"/>
        <v>0.03081664098613251</v>
      </c>
      <c r="J61" s="30"/>
      <c r="K61" s="30"/>
      <c r="L61" s="27">
        <f t="shared" si="6"/>
        <v>8.430816640986132</v>
      </c>
    </row>
    <row r="62" spans="1:12" ht="11.25">
      <c r="A62" s="52" t="s">
        <v>112</v>
      </c>
      <c r="B62" s="59" t="s">
        <v>113</v>
      </c>
      <c r="C62" s="53"/>
      <c r="D62" s="53"/>
      <c r="E62" s="29"/>
      <c r="F62" s="30"/>
      <c r="G62" s="52"/>
      <c r="H62" s="54"/>
      <c r="J62" s="27"/>
      <c r="K62" s="30"/>
      <c r="L62" s="25"/>
    </row>
    <row r="63" spans="1:12" ht="11.25">
      <c r="A63" s="52" t="s">
        <v>114</v>
      </c>
      <c r="B63" s="60" t="s">
        <v>115</v>
      </c>
      <c r="C63" s="53">
        <v>41.4</v>
      </c>
      <c r="D63" s="53"/>
      <c r="E63" s="29">
        <v>2</v>
      </c>
      <c r="F63" s="30">
        <f t="shared" si="0"/>
        <v>2</v>
      </c>
      <c r="G63" s="52"/>
      <c r="H63" s="54">
        <v>0.1</v>
      </c>
      <c r="I63" s="30">
        <f>+G62+H63</f>
        <v>0.1</v>
      </c>
      <c r="J63" s="30"/>
      <c r="K63" s="30"/>
      <c r="L63" s="27">
        <f t="shared" si="6"/>
        <v>43.5</v>
      </c>
    </row>
    <row r="64" spans="1:12" ht="11.25">
      <c r="A64" s="52" t="s">
        <v>116</v>
      </c>
      <c r="B64" s="60" t="s">
        <v>117</v>
      </c>
      <c r="C64" s="53">
        <v>90.4</v>
      </c>
      <c r="D64" s="53"/>
      <c r="E64" s="29">
        <v>1.1</v>
      </c>
      <c r="F64" s="30">
        <f t="shared" si="0"/>
        <v>1.1</v>
      </c>
      <c r="G64" s="52"/>
      <c r="H64" s="54">
        <v>0.2</v>
      </c>
      <c r="I64" s="30">
        <f aca="true" t="shared" si="7" ref="I64:I88">+G64+H64</f>
        <v>0.2</v>
      </c>
      <c r="J64" s="30"/>
      <c r="K64" s="30">
        <v>56.6</v>
      </c>
      <c r="L64" s="27">
        <f>+C64+F64+I64+K64</f>
        <v>148.3</v>
      </c>
    </row>
    <row r="65" spans="1:12" ht="11.25">
      <c r="A65" s="52" t="s">
        <v>118</v>
      </c>
      <c r="B65" s="59" t="s">
        <v>119</v>
      </c>
      <c r="C65" s="53">
        <v>4.6</v>
      </c>
      <c r="D65" s="53"/>
      <c r="E65" s="29">
        <v>0.1</v>
      </c>
      <c r="F65" s="30">
        <f t="shared" si="0"/>
        <v>0.1</v>
      </c>
      <c r="G65" s="52"/>
      <c r="H65" s="54">
        <f>+(F65/F$64)*H$64</f>
        <v>0.018181818181818184</v>
      </c>
      <c r="I65" s="30">
        <f t="shared" si="7"/>
        <v>0.018181818181818184</v>
      </c>
      <c r="J65" s="30"/>
      <c r="K65" s="30"/>
      <c r="L65" s="27">
        <f t="shared" si="6"/>
        <v>4.718181818181818</v>
      </c>
    </row>
    <row r="66" spans="1:12" ht="11.25">
      <c r="A66" s="52" t="s">
        <v>120</v>
      </c>
      <c r="B66" s="59" t="s">
        <v>121</v>
      </c>
      <c r="C66" s="53">
        <v>5.8</v>
      </c>
      <c r="D66" s="53"/>
      <c r="E66" s="29">
        <v>0.1</v>
      </c>
      <c r="F66" s="30">
        <f t="shared" si="0"/>
        <v>0.1</v>
      </c>
      <c r="G66" s="52"/>
      <c r="H66" s="54">
        <f>+(F66/F$64)*H$64</f>
        <v>0.018181818181818184</v>
      </c>
      <c r="I66" s="30">
        <f t="shared" si="7"/>
        <v>0.018181818181818184</v>
      </c>
      <c r="J66" s="30"/>
      <c r="K66" s="30"/>
      <c r="L66" s="27">
        <f>+C66+F66+I66+K66</f>
        <v>5.918181818181818</v>
      </c>
    </row>
    <row r="67" spans="1:12" ht="11.25">
      <c r="A67" s="52" t="s">
        <v>122</v>
      </c>
      <c r="B67" s="59" t="s">
        <v>123</v>
      </c>
      <c r="C67" s="53">
        <v>41.4</v>
      </c>
      <c r="D67" s="53"/>
      <c r="E67" s="29">
        <v>0.5</v>
      </c>
      <c r="F67" s="30">
        <f t="shared" si="0"/>
        <v>0.5</v>
      </c>
      <c r="G67" s="52"/>
      <c r="H67" s="54">
        <f>+(F67/F$64)*H$64</f>
        <v>0.09090909090909091</v>
      </c>
      <c r="I67" s="30">
        <f t="shared" si="7"/>
        <v>0.09090909090909091</v>
      </c>
      <c r="J67" s="30"/>
      <c r="K67" s="30">
        <v>42.9</v>
      </c>
      <c r="L67" s="27">
        <f>+C67+F67+I67+K67</f>
        <v>84.89090909090909</v>
      </c>
    </row>
    <row r="68" spans="1:12" ht="11.25">
      <c r="A68" s="52" t="s">
        <v>124</v>
      </c>
      <c r="B68" s="59" t="s">
        <v>125</v>
      </c>
      <c r="C68" s="53">
        <v>10</v>
      </c>
      <c r="D68" s="53"/>
      <c r="E68" s="29">
        <v>0.1</v>
      </c>
      <c r="F68" s="30">
        <f t="shared" si="0"/>
        <v>0.1</v>
      </c>
      <c r="G68" s="52"/>
      <c r="H68" s="54">
        <f>+(F68/F$64)*H$64</f>
        <v>0.018181818181818184</v>
      </c>
      <c r="I68" s="30">
        <f t="shared" si="7"/>
        <v>0.018181818181818184</v>
      </c>
      <c r="J68" s="30"/>
      <c r="K68" s="30">
        <v>13.7</v>
      </c>
      <c r="L68" s="27">
        <f>+C68+F68+I68+K68</f>
        <v>23.818181818181817</v>
      </c>
    </row>
    <row r="69" spans="1:12" ht="11.25">
      <c r="A69" s="52" t="s">
        <v>126</v>
      </c>
      <c r="B69" s="59" t="s">
        <v>127</v>
      </c>
      <c r="C69" s="53">
        <v>5</v>
      </c>
      <c r="D69" s="53"/>
      <c r="E69" s="29">
        <v>0.1</v>
      </c>
      <c r="F69" s="30">
        <f t="shared" si="0"/>
        <v>0.1</v>
      </c>
      <c r="G69" s="52"/>
      <c r="H69" s="54">
        <f>+(F69/F$64)*H$64</f>
        <v>0.018181818181818184</v>
      </c>
      <c r="I69" s="30">
        <f t="shared" si="7"/>
        <v>0.018181818181818184</v>
      </c>
      <c r="J69" s="30"/>
      <c r="K69" s="30"/>
      <c r="L69" s="27">
        <f t="shared" si="6"/>
        <v>5.118181818181818</v>
      </c>
    </row>
    <row r="70" spans="1:12" ht="11.25">
      <c r="A70" s="52" t="s">
        <v>128</v>
      </c>
      <c r="B70" s="60" t="s">
        <v>129</v>
      </c>
      <c r="C70" s="53">
        <v>212.8</v>
      </c>
      <c r="D70" s="53"/>
      <c r="E70" s="29">
        <v>2</v>
      </c>
      <c r="F70" s="30">
        <f t="shared" si="0"/>
        <v>2</v>
      </c>
      <c r="G70" s="52"/>
      <c r="H70" s="54">
        <v>0.4</v>
      </c>
      <c r="I70" s="30">
        <f t="shared" si="7"/>
        <v>0.4</v>
      </c>
      <c r="J70" s="30"/>
      <c r="K70" s="30">
        <v>10.2</v>
      </c>
      <c r="L70" s="27">
        <f>+C70+F70+I70+K70</f>
        <v>225.4</v>
      </c>
    </row>
    <row r="71" spans="1:12" ht="11.25">
      <c r="A71" s="52" t="s">
        <v>130</v>
      </c>
      <c r="B71" s="59" t="s">
        <v>131</v>
      </c>
      <c r="C71" s="53">
        <v>126.6</v>
      </c>
      <c r="D71" s="53"/>
      <c r="E71" s="29">
        <v>1.2</v>
      </c>
      <c r="F71" s="30">
        <f t="shared" si="0"/>
        <v>1.2</v>
      </c>
      <c r="G71" s="52"/>
      <c r="H71" s="54">
        <f>+(F71/F$70)*H$70</f>
        <v>0.24</v>
      </c>
      <c r="I71" s="30">
        <f t="shared" si="7"/>
        <v>0.24</v>
      </c>
      <c r="J71" s="30"/>
      <c r="K71" s="30"/>
      <c r="L71" s="27">
        <f>+C71+F71+I71+K71</f>
        <v>128.04</v>
      </c>
    </row>
    <row r="72" spans="1:12" ht="11.25">
      <c r="A72" s="52" t="s">
        <v>132</v>
      </c>
      <c r="B72" s="59" t="s">
        <v>133</v>
      </c>
      <c r="C72" s="53">
        <v>3</v>
      </c>
      <c r="D72" s="53"/>
      <c r="E72" s="29"/>
      <c r="F72" s="30"/>
      <c r="G72" s="52"/>
      <c r="H72" s="54">
        <f aca="true" t="shared" si="8" ref="H72:H79">+(F72/F$70)*H$70</f>
        <v>0</v>
      </c>
      <c r="I72" s="30">
        <f t="shared" si="7"/>
        <v>0</v>
      </c>
      <c r="J72" s="30"/>
      <c r="K72" s="30">
        <v>1.3</v>
      </c>
      <c r="L72" s="27">
        <f t="shared" si="6"/>
        <v>3</v>
      </c>
    </row>
    <row r="73" spans="1:12" ht="11.25">
      <c r="A73" s="52" t="s">
        <v>134</v>
      </c>
      <c r="B73" s="59" t="s">
        <v>135</v>
      </c>
      <c r="C73" s="53">
        <v>11.5</v>
      </c>
      <c r="D73" s="53"/>
      <c r="E73" s="29">
        <v>0.1</v>
      </c>
      <c r="F73" s="30">
        <f t="shared" si="0"/>
        <v>0.1</v>
      </c>
      <c r="G73" s="52"/>
      <c r="H73" s="54">
        <f t="shared" si="8"/>
        <v>0.020000000000000004</v>
      </c>
      <c r="I73" s="30">
        <f t="shared" si="7"/>
        <v>0.020000000000000004</v>
      </c>
      <c r="J73" s="30"/>
      <c r="K73" s="30"/>
      <c r="L73" s="27">
        <f t="shared" si="6"/>
        <v>11.62</v>
      </c>
    </row>
    <row r="74" spans="1:12" ht="11.25">
      <c r="A74" s="52" t="s">
        <v>136</v>
      </c>
      <c r="B74" s="59" t="s">
        <v>137</v>
      </c>
      <c r="C74" s="53">
        <v>44.2</v>
      </c>
      <c r="D74" s="53"/>
      <c r="E74" s="29">
        <v>0.4</v>
      </c>
      <c r="F74" s="30">
        <f t="shared" si="0"/>
        <v>0.4</v>
      </c>
      <c r="G74" s="52"/>
      <c r="H74" s="54">
        <f t="shared" si="8"/>
        <v>0.08000000000000002</v>
      </c>
      <c r="I74" s="30">
        <f t="shared" si="7"/>
        <v>0.08000000000000002</v>
      </c>
      <c r="J74" s="30"/>
      <c r="K74" s="30">
        <v>7.7</v>
      </c>
      <c r="L74" s="27">
        <f>+C74+F74+I74+K74</f>
        <v>52.38</v>
      </c>
    </row>
    <row r="75" spans="1:12" ht="11.25">
      <c r="A75" s="52" t="s">
        <v>138</v>
      </c>
      <c r="B75" s="59" t="s">
        <v>139</v>
      </c>
      <c r="C75" s="53">
        <v>10.1</v>
      </c>
      <c r="D75" s="53"/>
      <c r="E75" s="29">
        <v>0.1</v>
      </c>
      <c r="F75" s="30">
        <f aca="true" t="shared" si="9" ref="F75:F138">+D75+E75</f>
        <v>0.1</v>
      </c>
      <c r="G75" s="52"/>
      <c r="H75" s="54">
        <f t="shared" si="8"/>
        <v>0.020000000000000004</v>
      </c>
      <c r="I75" s="30">
        <f t="shared" si="7"/>
        <v>0.020000000000000004</v>
      </c>
      <c r="J75" s="30"/>
      <c r="K75" s="30">
        <v>1.2</v>
      </c>
      <c r="L75" s="27">
        <f>+C75+F75+I75+K75</f>
        <v>11.419999999999998</v>
      </c>
    </row>
    <row r="76" spans="1:12" ht="11.25">
      <c r="A76" s="52" t="s">
        <v>140</v>
      </c>
      <c r="B76" s="59" t="s">
        <v>141</v>
      </c>
      <c r="C76" s="53">
        <v>17.5</v>
      </c>
      <c r="D76" s="53"/>
      <c r="E76" s="29">
        <v>0.2</v>
      </c>
      <c r="F76" s="30">
        <f t="shared" si="9"/>
        <v>0.2</v>
      </c>
      <c r="G76" s="52"/>
      <c r="H76" s="54">
        <f t="shared" si="8"/>
        <v>0.04000000000000001</v>
      </c>
      <c r="I76" s="30">
        <f t="shared" si="7"/>
        <v>0.04000000000000001</v>
      </c>
      <c r="J76" s="30"/>
      <c r="K76" s="30"/>
      <c r="L76" s="27">
        <f t="shared" si="6"/>
        <v>17.74</v>
      </c>
    </row>
    <row r="77" spans="1:12" ht="11.25">
      <c r="A77" s="52" t="s">
        <v>142</v>
      </c>
      <c r="B77" s="59" t="s">
        <v>143</v>
      </c>
      <c r="C77" s="53">
        <v>9.6</v>
      </c>
      <c r="D77" s="53"/>
      <c r="E77" s="29">
        <v>0.1</v>
      </c>
      <c r="F77" s="30">
        <f t="shared" si="9"/>
        <v>0.1</v>
      </c>
      <c r="G77" s="52"/>
      <c r="H77" s="54">
        <f t="shared" si="8"/>
        <v>0.020000000000000004</v>
      </c>
      <c r="I77" s="30">
        <f t="shared" si="7"/>
        <v>0.020000000000000004</v>
      </c>
      <c r="J77" s="30"/>
      <c r="K77" s="30"/>
      <c r="L77" s="27">
        <f t="shared" si="6"/>
        <v>9.719999999999999</v>
      </c>
    </row>
    <row r="78" spans="1:12" ht="11.25">
      <c r="A78" s="52" t="s">
        <v>144</v>
      </c>
      <c r="B78" s="59" t="s">
        <v>145</v>
      </c>
      <c r="C78" s="53">
        <v>1.9</v>
      </c>
      <c r="D78" s="53"/>
      <c r="E78" s="29"/>
      <c r="F78" s="30"/>
      <c r="G78" s="52"/>
      <c r="H78" s="54">
        <f t="shared" si="8"/>
        <v>0</v>
      </c>
      <c r="I78" s="30">
        <f t="shared" si="7"/>
        <v>0</v>
      </c>
      <c r="J78" s="30"/>
      <c r="K78" s="30"/>
      <c r="L78" s="27">
        <f t="shared" si="6"/>
        <v>1.9</v>
      </c>
    </row>
    <row r="79" spans="1:12" ht="11.25">
      <c r="A79" s="52" t="s">
        <v>146</v>
      </c>
      <c r="B79" s="59" t="s">
        <v>147</v>
      </c>
      <c r="C79" s="53">
        <v>1.6</v>
      </c>
      <c r="D79" s="53"/>
      <c r="E79" s="29"/>
      <c r="F79" s="30"/>
      <c r="G79" s="52"/>
      <c r="H79" s="54">
        <f t="shared" si="8"/>
        <v>0</v>
      </c>
      <c r="I79" s="30">
        <f t="shared" si="7"/>
        <v>0</v>
      </c>
      <c r="J79" s="30"/>
      <c r="K79" s="30"/>
      <c r="L79" s="27">
        <f t="shared" si="6"/>
        <v>1.6</v>
      </c>
    </row>
    <row r="80" spans="1:12" ht="11.25">
      <c r="A80" s="52" t="s">
        <v>148</v>
      </c>
      <c r="B80" s="60" t="s">
        <v>149</v>
      </c>
      <c r="C80" s="53">
        <v>41.3</v>
      </c>
      <c r="D80" s="53"/>
      <c r="E80" s="29">
        <v>2.6</v>
      </c>
      <c r="F80" s="30">
        <f t="shared" si="9"/>
        <v>2.6</v>
      </c>
      <c r="G80" s="52"/>
      <c r="H80" s="54">
        <v>0.4</v>
      </c>
      <c r="I80" s="30">
        <f t="shared" si="7"/>
        <v>0.4</v>
      </c>
      <c r="J80" s="30"/>
      <c r="K80" s="30"/>
      <c r="L80" s="27">
        <f t="shared" si="6"/>
        <v>44.3</v>
      </c>
    </row>
    <row r="81" spans="1:12" ht="11.25">
      <c r="A81" s="52" t="s">
        <v>150</v>
      </c>
      <c r="B81" s="60" t="s">
        <v>151</v>
      </c>
      <c r="C81" s="53">
        <v>20.5</v>
      </c>
      <c r="D81" s="53"/>
      <c r="E81" s="29">
        <v>4.4</v>
      </c>
      <c r="F81" s="30">
        <f t="shared" si="9"/>
        <v>4.4</v>
      </c>
      <c r="G81" s="52"/>
      <c r="H81" s="54">
        <v>0.7</v>
      </c>
      <c r="I81" s="30">
        <f t="shared" si="7"/>
        <v>0.7</v>
      </c>
      <c r="J81" s="30"/>
      <c r="K81" s="30"/>
      <c r="L81" s="27">
        <f t="shared" si="6"/>
        <v>25.599999999999998</v>
      </c>
    </row>
    <row r="82" spans="1:12" ht="11.25">
      <c r="A82" s="52" t="s">
        <v>152</v>
      </c>
      <c r="B82" s="60" t="s">
        <v>153</v>
      </c>
      <c r="C82" s="53">
        <v>27.7</v>
      </c>
      <c r="D82" s="53"/>
      <c r="E82" s="29">
        <v>8.4</v>
      </c>
      <c r="F82" s="30">
        <f t="shared" si="9"/>
        <v>8.4</v>
      </c>
      <c r="G82" s="52"/>
      <c r="H82" s="54">
        <v>1.1</v>
      </c>
      <c r="I82" s="30">
        <f t="shared" si="7"/>
        <v>1.1</v>
      </c>
      <c r="J82" s="30"/>
      <c r="K82" s="30"/>
      <c r="L82" s="27">
        <f t="shared" si="6"/>
        <v>37.2</v>
      </c>
    </row>
    <row r="83" spans="1:12" ht="11.25">
      <c r="A83" s="52" t="s">
        <v>154</v>
      </c>
      <c r="B83" s="59" t="s">
        <v>155</v>
      </c>
      <c r="C83" s="53">
        <v>9.2</v>
      </c>
      <c r="D83" s="53"/>
      <c r="E83" s="29">
        <v>2.8</v>
      </c>
      <c r="F83" s="30">
        <f t="shared" si="9"/>
        <v>2.8</v>
      </c>
      <c r="G83" s="52"/>
      <c r="H83" s="54">
        <f>+(F83/F$82)*H$82</f>
        <v>0.3666666666666667</v>
      </c>
      <c r="I83" s="30">
        <f t="shared" si="7"/>
        <v>0.3666666666666667</v>
      </c>
      <c r="J83" s="30"/>
      <c r="K83" s="30"/>
      <c r="L83" s="27">
        <f t="shared" si="6"/>
        <v>12.366666666666667</v>
      </c>
    </row>
    <row r="84" spans="1:12" ht="11.25">
      <c r="A84" s="52" t="s">
        <v>156</v>
      </c>
      <c r="B84" s="60" t="s">
        <v>157</v>
      </c>
      <c r="C84" s="53">
        <v>15.7</v>
      </c>
      <c r="D84" s="53"/>
      <c r="E84" s="29">
        <v>1</v>
      </c>
      <c r="F84" s="30">
        <f t="shared" si="9"/>
        <v>1</v>
      </c>
      <c r="G84" s="52"/>
      <c r="H84" s="54">
        <v>0.5</v>
      </c>
      <c r="I84" s="30">
        <f t="shared" si="7"/>
        <v>0.5</v>
      </c>
      <c r="J84" s="30"/>
      <c r="K84" s="30"/>
      <c r="L84" s="27">
        <f t="shared" si="6"/>
        <v>17.2</v>
      </c>
    </row>
    <row r="85" spans="1:12" ht="11.25">
      <c r="A85" s="52" t="s">
        <v>158</v>
      </c>
      <c r="B85" s="60" t="s">
        <v>159</v>
      </c>
      <c r="C85" s="53">
        <v>46.1</v>
      </c>
      <c r="D85" s="53"/>
      <c r="E85" s="29">
        <v>6.9</v>
      </c>
      <c r="F85" s="30">
        <f t="shared" si="9"/>
        <v>6.9</v>
      </c>
      <c r="G85" s="52"/>
      <c r="H85" s="54">
        <f>0.2+0.2</f>
        <v>0.4</v>
      </c>
      <c r="I85" s="30">
        <f t="shared" si="7"/>
        <v>0.4</v>
      </c>
      <c r="J85" s="30"/>
      <c r="K85" s="30"/>
      <c r="L85" s="27">
        <f t="shared" si="6"/>
        <v>53.4</v>
      </c>
    </row>
    <row r="86" spans="1:12" ht="11.25">
      <c r="A86" s="52" t="s">
        <v>160</v>
      </c>
      <c r="B86" s="59" t="s">
        <v>161</v>
      </c>
      <c r="C86" s="53">
        <v>2.1</v>
      </c>
      <c r="D86" s="53"/>
      <c r="E86" s="29">
        <v>0.3</v>
      </c>
      <c r="F86" s="30">
        <f t="shared" si="9"/>
        <v>0.3</v>
      </c>
      <c r="G86" s="52"/>
      <c r="H86" s="54">
        <f>+(F86/F$85)*H85</f>
        <v>0.017391304347826087</v>
      </c>
      <c r="I86" s="30">
        <f t="shared" si="7"/>
        <v>0.017391304347826087</v>
      </c>
      <c r="J86" s="30"/>
      <c r="K86" s="30"/>
      <c r="L86" s="27">
        <f t="shared" si="6"/>
        <v>2.417391304347826</v>
      </c>
    </row>
    <row r="87" spans="1:12" ht="11.25">
      <c r="A87" s="52" t="s">
        <v>162</v>
      </c>
      <c r="B87" s="60" t="s">
        <v>163</v>
      </c>
      <c r="C87" s="53">
        <v>6.6</v>
      </c>
      <c r="D87" s="53"/>
      <c r="E87" s="29">
        <v>0.5</v>
      </c>
      <c r="F87" s="30">
        <f t="shared" si="9"/>
        <v>0.5</v>
      </c>
      <c r="G87" s="52"/>
      <c r="H87" s="54">
        <v>0.1</v>
      </c>
      <c r="I87" s="30">
        <f t="shared" si="7"/>
        <v>0.1</v>
      </c>
      <c r="J87" s="30"/>
      <c r="K87" s="30"/>
      <c r="L87" s="27">
        <f t="shared" si="6"/>
        <v>7.199999999999999</v>
      </c>
    </row>
    <row r="88" spans="1:12" ht="11.25">
      <c r="A88" s="52" t="s">
        <v>164</v>
      </c>
      <c r="B88" s="60" t="s">
        <v>165</v>
      </c>
      <c r="C88" s="53">
        <v>8.3</v>
      </c>
      <c r="D88" s="53"/>
      <c r="E88" s="29">
        <v>1.1</v>
      </c>
      <c r="F88" s="30">
        <f t="shared" si="9"/>
        <v>1.1</v>
      </c>
      <c r="G88" s="52"/>
      <c r="H88" s="54">
        <v>0.1</v>
      </c>
      <c r="I88" s="30">
        <f t="shared" si="7"/>
        <v>0.1</v>
      </c>
      <c r="J88" s="30"/>
      <c r="K88" s="30"/>
      <c r="L88" s="27">
        <f t="shared" si="6"/>
        <v>9.5</v>
      </c>
    </row>
    <row r="89" spans="1:12" ht="11.25">
      <c r="A89" s="52"/>
      <c r="B89" s="25"/>
      <c r="C89" s="53"/>
      <c r="D89" s="53"/>
      <c r="E89" s="29"/>
      <c r="F89" s="30"/>
      <c r="G89" s="52"/>
      <c r="H89" s="54"/>
      <c r="I89" s="30"/>
      <c r="J89" s="30"/>
      <c r="K89" s="30"/>
      <c r="L89" s="25"/>
    </row>
    <row r="90" spans="1:12" ht="11.25">
      <c r="A90" s="63" t="s">
        <v>166</v>
      </c>
      <c r="B90" s="64">
        <v>42</v>
      </c>
      <c r="C90" s="53"/>
      <c r="D90" s="53"/>
      <c r="E90" s="29">
        <v>57.5</v>
      </c>
      <c r="F90" s="30">
        <f t="shared" si="9"/>
        <v>57.5</v>
      </c>
      <c r="G90" s="52">
        <v>25.7</v>
      </c>
      <c r="H90" s="54">
        <v>10</v>
      </c>
      <c r="I90" s="30">
        <f>+G90+H90</f>
        <v>35.7</v>
      </c>
      <c r="J90" s="30"/>
      <c r="K90" s="30"/>
      <c r="L90" s="27">
        <f>+C90+F90+I90</f>
        <v>93.2</v>
      </c>
    </row>
    <row r="91" spans="1:12" ht="11.25">
      <c r="A91" s="65"/>
      <c r="B91" s="64"/>
      <c r="C91" s="53"/>
      <c r="D91" s="53"/>
      <c r="E91" s="29"/>
      <c r="F91" s="30"/>
      <c r="G91" s="52"/>
      <c r="H91" s="54"/>
      <c r="I91" s="30"/>
      <c r="J91" s="30"/>
      <c r="K91" s="30"/>
      <c r="L91" s="25"/>
    </row>
    <row r="92" spans="1:12" ht="11.25">
      <c r="A92" s="66" t="s">
        <v>167</v>
      </c>
      <c r="B92" s="64" t="s">
        <v>168</v>
      </c>
      <c r="C92" s="53"/>
      <c r="D92" s="53"/>
      <c r="E92" s="29">
        <v>10.5</v>
      </c>
      <c r="F92" s="30">
        <f t="shared" si="9"/>
        <v>10.5</v>
      </c>
      <c r="G92" s="52">
        <v>206.2</v>
      </c>
      <c r="H92" s="54"/>
      <c r="I92" s="30">
        <f>+G92+H92</f>
        <v>206.2</v>
      </c>
      <c r="J92" s="30"/>
      <c r="K92" s="30"/>
      <c r="L92" s="27">
        <f>+C92+F92+I92</f>
        <v>216.7</v>
      </c>
    </row>
    <row r="93" spans="1:12" ht="11.25">
      <c r="A93" s="52"/>
      <c r="B93" s="25"/>
      <c r="C93" s="53"/>
      <c r="D93" s="53"/>
      <c r="E93" s="29"/>
      <c r="F93" s="30"/>
      <c r="G93" s="52"/>
      <c r="H93" s="54"/>
      <c r="I93" s="30"/>
      <c r="J93" s="30"/>
      <c r="K93" s="30"/>
      <c r="L93" s="25"/>
    </row>
    <row r="94" spans="1:12" ht="11.25">
      <c r="A94" s="67" t="s">
        <v>169</v>
      </c>
      <c r="B94" s="35" t="s">
        <v>170</v>
      </c>
      <c r="C94" s="53"/>
      <c r="D94" s="53">
        <f>SUM(D95:D102)</f>
        <v>706.1</v>
      </c>
      <c r="E94" s="29">
        <f>SUM(E95:E102)</f>
        <v>27.200000000000003</v>
      </c>
      <c r="F94" s="30">
        <f t="shared" si="9"/>
        <v>733.3000000000001</v>
      </c>
      <c r="G94" s="53">
        <f>SUM(G95:G102)</f>
        <v>67.4</v>
      </c>
      <c r="H94" s="29">
        <f>SUM(H95:H102)</f>
        <v>4.3999999999999995</v>
      </c>
      <c r="I94" s="30">
        <f>+G94+H94</f>
        <v>71.80000000000001</v>
      </c>
      <c r="J94" s="30"/>
      <c r="K94" s="30"/>
      <c r="L94" s="27">
        <f aca="true" t="shared" si="10" ref="L94:L102">+C94+F94+I94</f>
        <v>805.1000000000001</v>
      </c>
    </row>
    <row r="95" spans="1:12" ht="11.25">
      <c r="A95" s="52" t="s">
        <v>171</v>
      </c>
      <c r="B95" s="59">
        <v>481</v>
      </c>
      <c r="C95" s="53"/>
      <c r="D95" s="53">
        <v>176</v>
      </c>
      <c r="E95" s="29">
        <v>4.3</v>
      </c>
      <c r="F95" s="30">
        <f t="shared" si="9"/>
        <v>180.3</v>
      </c>
      <c r="G95" s="52"/>
      <c r="H95" s="54">
        <v>1.4</v>
      </c>
      <c r="I95" s="30">
        <f>+G95+H95</f>
        <v>1.4</v>
      </c>
      <c r="J95" s="30"/>
      <c r="K95" s="30"/>
      <c r="L95" s="27">
        <f t="shared" si="10"/>
        <v>181.70000000000002</v>
      </c>
    </row>
    <row r="96" spans="1:12" ht="11.25">
      <c r="A96" s="52" t="s">
        <v>172</v>
      </c>
      <c r="B96" s="59">
        <v>482</v>
      </c>
      <c r="C96" s="53"/>
      <c r="D96" s="53">
        <v>36.4</v>
      </c>
      <c r="E96" s="29">
        <v>0.5</v>
      </c>
      <c r="F96" s="30">
        <f t="shared" si="9"/>
        <v>36.9</v>
      </c>
      <c r="G96" s="52"/>
      <c r="H96" s="54">
        <v>0</v>
      </c>
      <c r="I96" s="30">
        <f>+G96+H96</f>
        <v>0</v>
      </c>
      <c r="J96" s="30"/>
      <c r="K96" s="30"/>
      <c r="L96" s="27">
        <f t="shared" si="10"/>
        <v>36.9</v>
      </c>
    </row>
    <row r="97" spans="1:12" ht="11.25">
      <c r="A97" s="52" t="s">
        <v>173</v>
      </c>
      <c r="B97" s="59">
        <v>483</v>
      </c>
      <c r="C97" s="53"/>
      <c r="D97" s="53">
        <v>69.2</v>
      </c>
      <c r="E97" s="29">
        <v>1.7</v>
      </c>
      <c r="F97" s="30">
        <f t="shared" si="9"/>
        <v>70.9</v>
      </c>
      <c r="G97" s="52"/>
      <c r="H97" s="54"/>
      <c r="I97" s="30"/>
      <c r="J97" s="30"/>
      <c r="K97" s="30"/>
      <c r="L97" s="27">
        <f t="shared" si="10"/>
        <v>70.9</v>
      </c>
    </row>
    <row r="98" spans="1:12" ht="11.25">
      <c r="A98" s="52" t="s">
        <v>174</v>
      </c>
      <c r="B98" s="59">
        <v>484</v>
      </c>
      <c r="C98" s="53"/>
      <c r="D98" s="53">
        <v>356</v>
      </c>
      <c r="E98" s="29">
        <v>12.5</v>
      </c>
      <c r="F98" s="30">
        <f t="shared" si="9"/>
        <v>368.5</v>
      </c>
      <c r="G98" s="52"/>
      <c r="H98" s="54">
        <v>0.4</v>
      </c>
      <c r="I98" s="30">
        <f>+G98+H98</f>
        <v>0.4</v>
      </c>
      <c r="J98" s="30"/>
      <c r="K98" s="30"/>
      <c r="L98" s="27">
        <f t="shared" si="10"/>
        <v>368.9</v>
      </c>
    </row>
    <row r="99" spans="1:12" ht="11.25">
      <c r="A99" s="52" t="s">
        <v>175</v>
      </c>
      <c r="B99" s="59">
        <v>485</v>
      </c>
      <c r="C99" s="53"/>
      <c r="D99" s="53">
        <v>23.4</v>
      </c>
      <c r="E99" s="29">
        <v>0.8</v>
      </c>
      <c r="F99" s="30">
        <f t="shared" si="9"/>
        <v>24.2</v>
      </c>
      <c r="G99" s="52"/>
      <c r="H99" s="54">
        <v>0.4</v>
      </c>
      <c r="I99" s="30">
        <f>+G99+H99</f>
        <v>0.4</v>
      </c>
      <c r="J99" s="30"/>
      <c r="K99" s="30"/>
      <c r="L99" s="27">
        <f t="shared" si="10"/>
        <v>24.599999999999998</v>
      </c>
    </row>
    <row r="100" spans="1:12" ht="11.25">
      <c r="A100" s="52" t="s">
        <v>176</v>
      </c>
      <c r="B100" s="59">
        <v>486</v>
      </c>
      <c r="C100" s="53"/>
      <c r="D100" s="53">
        <v>45.1</v>
      </c>
      <c r="E100" s="29">
        <v>1.1</v>
      </c>
      <c r="F100" s="30">
        <f t="shared" si="9"/>
        <v>46.2</v>
      </c>
      <c r="G100" s="52"/>
      <c r="H100" s="54">
        <v>1</v>
      </c>
      <c r="I100" s="30">
        <f>+G100+H100</f>
        <v>1</v>
      </c>
      <c r="J100" s="30"/>
      <c r="K100" s="30"/>
      <c r="L100" s="27">
        <f t="shared" si="10"/>
        <v>47.2</v>
      </c>
    </row>
    <row r="101" spans="1:12" ht="11.25">
      <c r="A101" s="52" t="s">
        <v>177</v>
      </c>
      <c r="B101" s="68">
        <v>487488492</v>
      </c>
      <c r="C101" s="53"/>
      <c r="D101" s="53"/>
      <c r="E101" s="29">
        <v>5.4</v>
      </c>
      <c r="F101" s="30">
        <f t="shared" si="9"/>
        <v>5.4</v>
      </c>
      <c r="G101" s="52"/>
      <c r="H101" s="54">
        <v>1.2</v>
      </c>
      <c r="I101" s="30">
        <f>+G101+H101</f>
        <v>1.2</v>
      </c>
      <c r="J101" s="30"/>
      <c r="K101" s="30"/>
      <c r="L101" s="27">
        <f t="shared" si="10"/>
        <v>6.6000000000000005</v>
      </c>
    </row>
    <row r="102" spans="1:12" ht="11.25">
      <c r="A102" s="52" t="s">
        <v>178</v>
      </c>
      <c r="B102" s="59">
        <v>493</v>
      </c>
      <c r="C102" s="53"/>
      <c r="D102" s="53"/>
      <c r="E102" s="29">
        <v>0.9</v>
      </c>
      <c r="F102" s="30">
        <f t="shared" si="9"/>
        <v>0.9</v>
      </c>
      <c r="G102" s="52">
        <v>67.4</v>
      </c>
      <c r="H102" s="54"/>
      <c r="I102" s="30">
        <f>+G102+H102</f>
        <v>67.4</v>
      </c>
      <c r="J102" s="30"/>
      <c r="K102" s="30"/>
      <c r="L102" s="27">
        <f t="shared" si="10"/>
        <v>68.30000000000001</v>
      </c>
    </row>
    <row r="103" spans="1:12" ht="11.25">
      <c r="A103" s="52"/>
      <c r="B103" s="25"/>
      <c r="C103" s="53"/>
      <c r="D103" s="53"/>
      <c r="E103" s="29"/>
      <c r="F103" s="30"/>
      <c r="G103" s="52"/>
      <c r="H103" s="54"/>
      <c r="I103" s="30"/>
      <c r="J103" s="30"/>
      <c r="K103" s="30"/>
      <c r="L103" s="25"/>
    </row>
    <row r="104" spans="1:12" ht="11.25">
      <c r="A104" s="67" t="s">
        <v>179</v>
      </c>
      <c r="B104" s="35">
        <v>51</v>
      </c>
      <c r="C104" s="53"/>
      <c r="D104" s="53"/>
      <c r="E104" s="29">
        <f>SUM(E105:E108)</f>
        <v>21.599999999999998</v>
      </c>
      <c r="F104" s="30">
        <f t="shared" si="9"/>
        <v>21.599999999999998</v>
      </c>
      <c r="G104" s="52"/>
      <c r="H104" s="29">
        <f>SUM(H105:H108)</f>
        <v>6.5</v>
      </c>
      <c r="I104" s="30">
        <f>+G104+H104</f>
        <v>6.5</v>
      </c>
      <c r="J104" s="30"/>
      <c r="K104" s="30"/>
      <c r="L104" s="27">
        <f>+C104+F104+I104</f>
        <v>28.099999999999998</v>
      </c>
    </row>
    <row r="105" spans="1:12" ht="11.25">
      <c r="A105" s="52" t="s">
        <v>180</v>
      </c>
      <c r="B105" s="59">
        <v>511</v>
      </c>
      <c r="C105" s="53"/>
      <c r="D105" s="53"/>
      <c r="E105" s="29">
        <v>1.5</v>
      </c>
      <c r="F105" s="30">
        <f t="shared" si="9"/>
        <v>1.5</v>
      </c>
      <c r="G105" s="52"/>
      <c r="H105" s="54">
        <v>0.6</v>
      </c>
      <c r="I105" s="30">
        <f>+G105+H105</f>
        <v>0.6</v>
      </c>
      <c r="J105" s="30"/>
      <c r="K105" s="30"/>
      <c r="L105" s="27">
        <f>+C105+F105+I105</f>
        <v>2.1</v>
      </c>
    </row>
    <row r="106" spans="1:12" ht="11.25">
      <c r="A106" s="52" t="s">
        <v>181</v>
      </c>
      <c r="B106" s="59">
        <v>512</v>
      </c>
      <c r="C106" s="53"/>
      <c r="D106" s="53"/>
      <c r="E106" s="29">
        <v>0.5</v>
      </c>
      <c r="F106" s="30">
        <f t="shared" si="9"/>
        <v>0.5</v>
      </c>
      <c r="G106" s="52"/>
      <c r="H106" s="54">
        <v>0.5</v>
      </c>
      <c r="I106" s="30">
        <f>+G106+H106</f>
        <v>0.5</v>
      </c>
      <c r="J106" s="30"/>
      <c r="K106" s="30"/>
      <c r="L106" s="27">
        <f>+C106+F106+I106</f>
        <v>1</v>
      </c>
    </row>
    <row r="107" spans="1:12" ht="11.25">
      <c r="A107" s="52" t="s">
        <v>182</v>
      </c>
      <c r="B107" s="59">
        <v>513</v>
      </c>
      <c r="C107" s="53"/>
      <c r="D107" s="53"/>
      <c r="E107" s="29">
        <v>18.7</v>
      </c>
      <c r="F107" s="30">
        <f t="shared" si="9"/>
        <v>18.7</v>
      </c>
      <c r="G107" s="52"/>
      <c r="H107" s="54">
        <v>5</v>
      </c>
      <c r="I107" s="30">
        <f>+G107+H107</f>
        <v>5</v>
      </c>
      <c r="J107" s="30"/>
      <c r="K107" s="30"/>
      <c r="L107" s="27">
        <f>+C107+F107+I107</f>
        <v>23.7</v>
      </c>
    </row>
    <row r="108" spans="1:12" ht="11.25">
      <c r="A108" s="52" t="s">
        <v>183</v>
      </c>
      <c r="B108" s="59">
        <v>514</v>
      </c>
      <c r="C108" s="53"/>
      <c r="D108" s="53"/>
      <c r="E108" s="29">
        <v>0.9</v>
      </c>
      <c r="F108" s="30">
        <f t="shared" si="9"/>
        <v>0.9</v>
      </c>
      <c r="G108" s="52"/>
      <c r="H108" s="54">
        <v>0.4</v>
      </c>
      <c r="I108" s="30">
        <f>+G108+H108</f>
        <v>0.4</v>
      </c>
      <c r="J108" s="30"/>
      <c r="K108" s="30"/>
      <c r="L108" s="27">
        <f>+C108+F108+I108</f>
        <v>1.3</v>
      </c>
    </row>
    <row r="109" spans="1:12" ht="11.25">
      <c r="A109" s="52"/>
      <c r="B109" s="59"/>
      <c r="C109" s="53"/>
      <c r="D109" s="53"/>
      <c r="E109" s="29"/>
      <c r="F109" s="30"/>
      <c r="G109" s="52"/>
      <c r="H109" s="54"/>
      <c r="I109" s="30"/>
      <c r="J109" s="30"/>
      <c r="K109" s="30"/>
      <c r="L109" s="25"/>
    </row>
    <row r="110" spans="1:12" ht="11.25">
      <c r="A110" s="67" t="s">
        <v>184</v>
      </c>
      <c r="B110" s="35">
        <v>52</v>
      </c>
      <c r="C110" s="53"/>
      <c r="D110" s="53"/>
      <c r="E110" s="29">
        <f>SUM(E111:E115)</f>
        <v>81.60000000000001</v>
      </c>
      <c r="F110" s="30">
        <f t="shared" si="9"/>
        <v>81.60000000000001</v>
      </c>
      <c r="G110" s="52"/>
      <c r="H110" s="29">
        <f>SUM(H111:H115)</f>
        <v>32.7</v>
      </c>
      <c r="I110" s="30">
        <f aca="true" t="shared" si="11" ref="I110:I115">+G110+H110</f>
        <v>32.7</v>
      </c>
      <c r="J110" s="30"/>
      <c r="K110" s="30"/>
      <c r="L110" s="27">
        <f aca="true" t="shared" si="12" ref="L110:L115">+C110+F110+I110</f>
        <v>114.30000000000001</v>
      </c>
    </row>
    <row r="111" spans="1:12" ht="11.25">
      <c r="A111" s="52" t="s">
        <v>185</v>
      </c>
      <c r="B111" s="59">
        <v>521</v>
      </c>
      <c r="C111" s="53"/>
      <c r="D111" s="53"/>
      <c r="E111" s="29">
        <v>2.1</v>
      </c>
      <c r="F111" s="30">
        <f t="shared" si="9"/>
        <v>2.1</v>
      </c>
      <c r="G111" s="52"/>
      <c r="H111" s="54">
        <v>0.5</v>
      </c>
      <c r="I111" s="30">
        <f t="shared" si="11"/>
        <v>0.5</v>
      </c>
      <c r="J111" s="30"/>
      <c r="K111" s="30"/>
      <c r="L111" s="27">
        <f t="shared" si="12"/>
        <v>2.6</v>
      </c>
    </row>
    <row r="112" spans="1:12" ht="11.25">
      <c r="A112" s="52" t="s">
        <v>186</v>
      </c>
      <c r="B112" s="59">
        <v>522</v>
      </c>
      <c r="C112" s="53"/>
      <c r="D112" s="53"/>
      <c r="E112" s="29">
        <v>62.9</v>
      </c>
      <c r="F112" s="30">
        <f t="shared" si="9"/>
        <v>62.9</v>
      </c>
      <c r="G112" s="52"/>
      <c r="H112" s="54">
        <v>15.5</v>
      </c>
      <c r="I112" s="30">
        <f t="shared" si="11"/>
        <v>15.5</v>
      </c>
      <c r="J112" s="30"/>
      <c r="K112" s="30"/>
      <c r="L112" s="27">
        <f t="shared" si="12"/>
        <v>78.4</v>
      </c>
    </row>
    <row r="113" spans="1:12" ht="11.25">
      <c r="A113" s="52" t="s">
        <v>187</v>
      </c>
      <c r="B113" s="59">
        <v>523</v>
      </c>
      <c r="C113" s="53"/>
      <c r="D113" s="53"/>
      <c r="E113" s="29">
        <v>3.5</v>
      </c>
      <c r="F113" s="30">
        <f t="shared" si="9"/>
        <v>3.5</v>
      </c>
      <c r="G113" s="52"/>
      <c r="H113" s="54">
        <v>3.6</v>
      </c>
      <c r="I113" s="30">
        <f t="shared" si="11"/>
        <v>3.6</v>
      </c>
      <c r="J113" s="30"/>
      <c r="K113" s="30"/>
      <c r="L113" s="27">
        <f t="shared" si="12"/>
        <v>7.1</v>
      </c>
    </row>
    <row r="114" spans="1:12" ht="11.25">
      <c r="A114" s="52" t="s">
        <v>188</v>
      </c>
      <c r="B114" s="59">
        <v>524</v>
      </c>
      <c r="C114" s="53"/>
      <c r="D114" s="53"/>
      <c r="E114" s="29">
        <v>10.4</v>
      </c>
      <c r="F114" s="30">
        <f t="shared" si="9"/>
        <v>10.4</v>
      </c>
      <c r="G114" s="52"/>
      <c r="H114" s="54">
        <v>7.1</v>
      </c>
      <c r="I114" s="30">
        <f t="shared" si="11"/>
        <v>7.1</v>
      </c>
      <c r="J114" s="30"/>
      <c r="K114" s="30"/>
      <c r="L114" s="27">
        <f t="shared" si="12"/>
        <v>17.5</v>
      </c>
    </row>
    <row r="115" spans="1:12" ht="11.25">
      <c r="A115" s="52" t="s">
        <v>189</v>
      </c>
      <c r="B115" s="59">
        <v>525</v>
      </c>
      <c r="C115" s="53"/>
      <c r="D115" s="53"/>
      <c r="E115" s="29">
        <v>2.7</v>
      </c>
      <c r="F115" s="30">
        <f t="shared" si="9"/>
        <v>2.7</v>
      </c>
      <c r="G115" s="52"/>
      <c r="H115" s="54">
        <v>6</v>
      </c>
      <c r="I115" s="30">
        <f t="shared" si="11"/>
        <v>6</v>
      </c>
      <c r="J115" s="30"/>
      <c r="K115" s="30"/>
      <c r="L115" s="27">
        <f t="shared" si="12"/>
        <v>8.7</v>
      </c>
    </row>
    <row r="116" spans="1:12" ht="11.25">
      <c r="A116" s="52"/>
      <c r="B116" s="25"/>
      <c r="C116" s="53"/>
      <c r="D116" s="53"/>
      <c r="E116" s="29"/>
      <c r="F116" s="30"/>
      <c r="G116" s="52"/>
      <c r="H116" s="54"/>
      <c r="I116" s="30"/>
      <c r="J116" s="30"/>
      <c r="K116" s="30"/>
      <c r="L116" s="25"/>
    </row>
    <row r="117" spans="1:12" ht="11.25">
      <c r="A117" s="67" t="s">
        <v>190</v>
      </c>
      <c r="B117" s="35">
        <v>53</v>
      </c>
      <c r="C117" s="53"/>
      <c r="D117" s="53"/>
      <c r="E117" s="29">
        <f>+E118+E119</f>
        <v>92.6</v>
      </c>
      <c r="F117" s="30">
        <f t="shared" si="9"/>
        <v>92.6</v>
      </c>
      <c r="G117" s="52"/>
      <c r="H117" s="29">
        <f>+H118+H119</f>
        <v>26.400000000000002</v>
      </c>
      <c r="I117" s="30">
        <f>+G117+H117</f>
        <v>26.400000000000002</v>
      </c>
      <c r="J117" s="30"/>
      <c r="K117" s="30"/>
      <c r="L117" s="27">
        <f>+C117+F117+I117</f>
        <v>119</v>
      </c>
    </row>
    <row r="118" spans="1:12" ht="11.25">
      <c r="A118" s="52" t="s">
        <v>191</v>
      </c>
      <c r="B118" s="59">
        <v>531</v>
      </c>
      <c r="C118" s="53"/>
      <c r="D118" s="53"/>
      <c r="E118" s="29">
        <v>2.1</v>
      </c>
      <c r="F118" s="30">
        <f t="shared" si="9"/>
        <v>2.1</v>
      </c>
      <c r="G118" s="52"/>
      <c r="H118" s="54">
        <v>25.6</v>
      </c>
      <c r="I118" s="30">
        <f>+G118+H118</f>
        <v>25.6</v>
      </c>
      <c r="J118" s="30"/>
      <c r="K118" s="30"/>
      <c r="L118" s="27">
        <f>+C118+F118+I118</f>
        <v>27.700000000000003</v>
      </c>
    </row>
    <row r="119" spans="1:12" ht="11.25">
      <c r="A119" s="52" t="s">
        <v>192</v>
      </c>
      <c r="B119" s="68">
        <v>532533</v>
      </c>
      <c r="C119" s="53"/>
      <c r="D119" s="53"/>
      <c r="E119" s="29">
        <v>90.5</v>
      </c>
      <c r="F119" s="30">
        <f t="shared" si="9"/>
        <v>90.5</v>
      </c>
      <c r="G119" s="52"/>
      <c r="H119" s="54">
        <v>0.8</v>
      </c>
      <c r="I119" s="30">
        <f>+G119+H119</f>
        <v>0.8</v>
      </c>
      <c r="J119" s="30"/>
      <c r="K119" s="30"/>
      <c r="L119" s="27">
        <f>+C119+F119+I119</f>
        <v>91.3</v>
      </c>
    </row>
    <row r="120" spans="1:12" ht="11.25">
      <c r="A120" s="52"/>
      <c r="B120" s="25"/>
      <c r="C120" s="53"/>
      <c r="D120" s="53"/>
      <c r="E120" s="29"/>
      <c r="F120" s="30"/>
      <c r="G120" s="52"/>
      <c r="H120" s="54"/>
      <c r="I120" s="30"/>
      <c r="J120" s="30"/>
      <c r="K120" s="30"/>
      <c r="L120" s="25"/>
    </row>
    <row r="121" spans="1:12" ht="11.25">
      <c r="A121" s="67" t="s">
        <v>193</v>
      </c>
      <c r="B121" s="35">
        <v>54</v>
      </c>
      <c r="C121" s="53"/>
      <c r="D121" s="53"/>
      <c r="E121" s="29">
        <f>+E122+E123+E124</f>
        <v>9.8</v>
      </c>
      <c r="F121" s="30">
        <f t="shared" si="9"/>
        <v>9.8</v>
      </c>
      <c r="G121" s="52"/>
      <c r="H121" s="29">
        <f>+H122+H123+H124</f>
        <v>5</v>
      </c>
      <c r="I121" s="30">
        <f>+G121+H121</f>
        <v>5</v>
      </c>
      <c r="J121" s="30"/>
      <c r="K121" s="30"/>
      <c r="L121" s="27">
        <f>+C121+F121+I121</f>
        <v>14.8</v>
      </c>
    </row>
    <row r="122" spans="1:12" ht="11.25">
      <c r="A122" s="52" t="s">
        <v>194</v>
      </c>
      <c r="B122" s="59">
        <v>5411</v>
      </c>
      <c r="C122" s="53"/>
      <c r="D122" s="53"/>
      <c r="E122" s="29">
        <v>0.7</v>
      </c>
      <c r="F122" s="30">
        <f t="shared" si="9"/>
        <v>0.7</v>
      </c>
      <c r="G122" s="52"/>
      <c r="H122" s="54">
        <v>0.9</v>
      </c>
      <c r="I122" s="30">
        <f>+G122+H122</f>
        <v>0.9</v>
      </c>
      <c r="J122" s="30"/>
      <c r="K122" s="30"/>
      <c r="L122" s="27">
        <f>+C122+F122+I122</f>
        <v>1.6</v>
      </c>
    </row>
    <row r="123" spans="1:12" ht="11.25">
      <c r="A123" s="52" t="s">
        <v>195</v>
      </c>
      <c r="B123" s="59">
        <v>5415</v>
      </c>
      <c r="C123" s="53"/>
      <c r="D123" s="53"/>
      <c r="E123" s="29">
        <v>2.8</v>
      </c>
      <c r="F123" s="30">
        <f t="shared" si="9"/>
        <v>2.8</v>
      </c>
      <c r="G123" s="52"/>
      <c r="H123" s="54">
        <v>1</v>
      </c>
      <c r="I123" s="30">
        <f>+G123+H123</f>
        <v>1</v>
      </c>
      <c r="J123" s="30"/>
      <c r="K123" s="30"/>
      <c r="L123" s="27">
        <f>+C123+F123+I123</f>
        <v>3.8</v>
      </c>
    </row>
    <row r="124" spans="1:12" ht="11.25">
      <c r="A124" s="52" t="s">
        <v>196</v>
      </c>
      <c r="B124" s="59" t="s">
        <v>197</v>
      </c>
      <c r="C124" s="53"/>
      <c r="D124" s="53"/>
      <c r="E124" s="29">
        <v>6.3</v>
      </c>
      <c r="F124" s="30">
        <f t="shared" si="9"/>
        <v>6.3</v>
      </c>
      <c r="G124" s="52"/>
      <c r="H124" s="54">
        <v>3.1</v>
      </c>
      <c r="I124" s="30">
        <f>+G124+H124</f>
        <v>3.1</v>
      </c>
      <c r="J124" s="30"/>
      <c r="K124" s="30"/>
      <c r="L124" s="27">
        <f>+C124+F124+I124</f>
        <v>9.4</v>
      </c>
    </row>
    <row r="125" spans="1:12" ht="11.25">
      <c r="A125" s="52"/>
      <c r="B125" s="25"/>
      <c r="C125" s="53"/>
      <c r="D125" s="53"/>
      <c r="E125" s="29"/>
      <c r="F125" s="30"/>
      <c r="G125" s="52"/>
      <c r="H125" s="54"/>
      <c r="I125" s="30"/>
      <c r="J125" s="30"/>
      <c r="K125" s="30"/>
      <c r="L125" s="25"/>
    </row>
    <row r="126" spans="1:12" ht="11.25">
      <c r="A126" s="67" t="s">
        <v>198</v>
      </c>
      <c r="B126" s="35">
        <v>55</v>
      </c>
      <c r="C126" s="53"/>
      <c r="D126" s="53"/>
      <c r="E126" s="29">
        <v>4.5</v>
      </c>
      <c r="F126" s="30">
        <f t="shared" si="9"/>
        <v>4.5</v>
      </c>
      <c r="G126" s="52"/>
      <c r="H126" s="54">
        <v>15.7</v>
      </c>
      <c r="I126" s="30">
        <f>+G126+H126</f>
        <v>15.7</v>
      </c>
      <c r="J126" s="30"/>
      <c r="K126" s="30"/>
      <c r="L126" s="27">
        <f>+C126+F126+I126</f>
        <v>20.2</v>
      </c>
    </row>
    <row r="127" spans="1:12" ht="11.25">
      <c r="A127" s="52"/>
      <c r="B127" s="59"/>
      <c r="C127" s="53"/>
      <c r="D127" s="53"/>
      <c r="E127" s="29"/>
      <c r="F127" s="30"/>
      <c r="G127" s="52"/>
      <c r="H127" s="54"/>
      <c r="I127" s="30"/>
      <c r="J127" s="30"/>
      <c r="K127" s="30"/>
      <c r="L127" s="25"/>
    </row>
    <row r="128" spans="1:12" ht="11.25">
      <c r="A128" s="67" t="s">
        <v>199</v>
      </c>
      <c r="B128" s="69">
        <v>56</v>
      </c>
      <c r="C128" s="53"/>
      <c r="D128" s="53"/>
      <c r="E128" s="29">
        <f>+E129+E130</f>
        <v>4.4</v>
      </c>
      <c r="F128" s="30">
        <f t="shared" si="9"/>
        <v>4.4</v>
      </c>
      <c r="G128" s="52"/>
      <c r="H128" s="29">
        <f>+H129+H130</f>
        <v>2.4</v>
      </c>
      <c r="I128" s="30">
        <f>+G128+H128</f>
        <v>2.4</v>
      </c>
      <c r="J128" s="30"/>
      <c r="K128" s="30"/>
      <c r="L128" s="27">
        <f>+C128+F128+I128</f>
        <v>6.800000000000001</v>
      </c>
    </row>
    <row r="129" spans="1:12" ht="11.25">
      <c r="A129" s="52" t="s">
        <v>200</v>
      </c>
      <c r="B129" s="59">
        <v>561</v>
      </c>
      <c r="C129" s="53"/>
      <c r="D129" s="53"/>
      <c r="E129" s="29">
        <v>3.5</v>
      </c>
      <c r="F129" s="30">
        <f t="shared" si="9"/>
        <v>3.5</v>
      </c>
      <c r="G129" s="52"/>
      <c r="H129" s="54">
        <v>2</v>
      </c>
      <c r="I129" s="30">
        <f>+G129+H129</f>
        <v>2</v>
      </c>
      <c r="J129" s="30"/>
      <c r="K129" s="30"/>
      <c r="L129" s="27">
        <f>+C129+F129+I129</f>
        <v>5.5</v>
      </c>
    </row>
    <row r="130" spans="1:12" ht="11.25">
      <c r="A130" s="52" t="s">
        <v>201</v>
      </c>
      <c r="B130" s="59">
        <v>562</v>
      </c>
      <c r="C130" s="53"/>
      <c r="D130" s="53"/>
      <c r="E130" s="29">
        <v>0.9</v>
      </c>
      <c r="F130" s="30">
        <f t="shared" si="9"/>
        <v>0.9</v>
      </c>
      <c r="G130" s="52"/>
      <c r="H130" s="54">
        <v>0.4</v>
      </c>
      <c r="I130" s="30">
        <f>+G130+H130</f>
        <v>0.4</v>
      </c>
      <c r="J130" s="30"/>
      <c r="K130" s="30"/>
      <c r="L130" s="27">
        <f>+C130+F130+I130</f>
        <v>1.3</v>
      </c>
    </row>
    <row r="131" spans="1:12" ht="11.25">
      <c r="A131" s="52"/>
      <c r="B131" s="59"/>
      <c r="C131" s="53"/>
      <c r="D131" s="53"/>
      <c r="E131" s="29"/>
      <c r="F131" s="30"/>
      <c r="G131" s="52"/>
      <c r="H131" s="54"/>
      <c r="I131" s="30"/>
      <c r="J131" s="30"/>
      <c r="K131" s="30"/>
      <c r="L131" s="25"/>
    </row>
    <row r="132" spans="1:12" ht="11.25">
      <c r="A132" s="67" t="s">
        <v>202</v>
      </c>
      <c r="B132" s="35">
        <v>61</v>
      </c>
      <c r="C132" s="53"/>
      <c r="D132" s="53"/>
      <c r="E132" s="29">
        <v>1.4</v>
      </c>
      <c r="F132" s="30">
        <f t="shared" si="9"/>
        <v>1.4</v>
      </c>
      <c r="G132" s="52">
        <v>122.7</v>
      </c>
      <c r="H132" s="54">
        <v>0.4</v>
      </c>
      <c r="I132" s="30">
        <f>+G132+H132</f>
        <v>123.10000000000001</v>
      </c>
      <c r="J132" s="30"/>
      <c r="K132" s="30"/>
      <c r="L132" s="27">
        <f>+C132+F132+I132</f>
        <v>124.50000000000001</v>
      </c>
    </row>
    <row r="133" spans="1:12" ht="11.25">
      <c r="A133" s="52"/>
      <c r="B133" s="59"/>
      <c r="C133" s="53"/>
      <c r="D133" s="53"/>
      <c r="E133" s="29"/>
      <c r="F133" s="30"/>
      <c r="G133" s="52"/>
      <c r="H133" s="54"/>
      <c r="I133" s="30"/>
      <c r="J133" s="30"/>
      <c r="K133" s="30"/>
      <c r="L133" s="25"/>
    </row>
    <row r="134" spans="1:12" ht="11.25">
      <c r="A134" s="67" t="s">
        <v>203</v>
      </c>
      <c r="B134" s="35">
        <v>62</v>
      </c>
      <c r="C134" s="53"/>
      <c r="D134" s="53"/>
      <c r="E134" s="29">
        <f>SUM(E135:E138)</f>
        <v>8.2</v>
      </c>
      <c r="F134" s="30">
        <f t="shared" si="9"/>
        <v>8.2</v>
      </c>
      <c r="G134" s="29">
        <f>SUM(G135:G138)</f>
        <v>77.2</v>
      </c>
      <c r="H134" s="29">
        <f>SUM(H135:H138)</f>
        <v>2.2</v>
      </c>
      <c r="I134" s="30">
        <f>+G134+H134</f>
        <v>79.4</v>
      </c>
      <c r="J134" s="30"/>
      <c r="K134" s="30"/>
      <c r="L134" s="27">
        <f>+C134+F134+I134</f>
        <v>87.60000000000001</v>
      </c>
    </row>
    <row r="135" spans="1:12" ht="11.25">
      <c r="A135" s="52" t="s">
        <v>204</v>
      </c>
      <c r="B135" s="59">
        <v>621</v>
      </c>
      <c r="C135" s="53"/>
      <c r="D135" s="53"/>
      <c r="E135" s="29">
        <v>3.9</v>
      </c>
      <c r="F135" s="30">
        <f t="shared" si="9"/>
        <v>3.9</v>
      </c>
      <c r="G135" s="52">
        <v>18.3</v>
      </c>
      <c r="H135" s="54"/>
      <c r="I135" s="30">
        <f>+G135+H135</f>
        <v>18.3</v>
      </c>
      <c r="J135" s="30"/>
      <c r="K135" s="30"/>
      <c r="L135" s="27">
        <f>+C135+F135+I135</f>
        <v>22.2</v>
      </c>
    </row>
    <row r="136" spans="1:12" ht="11.25">
      <c r="A136" s="52" t="s">
        <v>205</v>
      </c>
      <c r="B136" s="59">
        <v>622</v>
      </c>
      <c r="C136" s="53"/>
      <c r="D136" s="53"/>
      <c r="E136" s="29">
        <v>3.3</v>
      </c>
      <c r="F136" s="30">
        <f t="shared" si="9"/>
        <v>3.3</v>
      </c>
      <c r="G136" s="52">
        <v>58.9</v>
      </c>
      <c r="H136" s="54"/>
      <c r="I136" s="30">
        <f>+G136+H136</f>
        <v>58.9</v>
      </c>
      <c r="J136" s="30"/>
      <c r="K136" s="30"/>
      <c r="L136" s="27">
        <f>+C136+F136+I136</f>
        <v>62.199999999999996</v>
      </c>
    </row>
    <row r="137" spans="1:12" ht="11.25">
      <c r="A137" s="52" t="s">
        <v>206</v>
      </c>
      <c r="B137" s="59">
        <v>623</v>
      </c>
      <c r="C137" s="53"/>
      <c r="D137" s="53"/>
      <c r="E137" s="29">
        <v>0.7</v>
      </c>
      <c r="F137" s="30">
        <f t="shared" si="9"/>
        <v>0.7</v>
      </c>
      <c r="G137" s="52"/>
      <c r="H137" s="54">
        <v>1.2</v>
      </c>
      <c r="I137" s="30">
        <f>+G137+H137</f>
        <v>1.2</v>
      </c>
      <c r="J137" s="30"/>
      <c r="K137" s="30"/>
      <c r="L137" s="27">
        <f>+C137+F137+I137</f>
        <v>1.9</v>
      </c>
    </row>
    <row r="138" spans="1:12" ht="11.25">
      <c r="A138" s="52" t="s">
        <v>207</v>
      </c>
      <c r="B138" s="59">
        <v>624</v>
      </c>
      <c r="C138" s="53"/>
      <c r="D138" s="53"/>
      <c r="E138" s="29">
        <v>0.3</v>
      </c>
      <c r="F138" s="30">
        <f t="shared" si="9"/>
        <v>0.3</v>
      </c>
      <c r="G138" s="52"/>
      <c r="H138" s="54">
        <v>1</v>
      </c>
      <c r="I138" s="30">
        <f>+G138+H138</f>
        <v>1</v>
      </c>
      <c r="J138" s="30"/>
      <c r="K138" s="30"/>
      <c r="L138" s="27">
        <f>+C138+F138+I138</f>
        <v>1.3</v>
      </c>
    </row>
    <row r="139" spans="1:12" ht="11.25">
      <c r="A139" s="52"/>
      <c r="B139" s="59"/>
      <c r="C139" s="53"/>
      <c r="D139" s="53"/>
      <c r="E139" s="29"/>
      <c r="F139" s="30"/>
      <c r="G139" s="52"/>
      <c r="H139" s="54"/>
      <c r="I139" s="30"/>
      <c r="J139" s="30"/>
      <c r="K139" s="30"/>
      <c r="L139" s="25"/>
    </row>
    <row r="140" spans="1:12" ht="11.25">
      <c r="A140" s="67" t="s">
        <v>208</v>
      </c>
      <c r="B140" s="35">
        <v>71</v>
      </c>
      <c r="C140" s="53"/>
      <c r="D140" s="53"/>
      <c r="E140" s="29">
        <f>+E141+E142</f>
        <v>1.4</v>
      </c>
      <c r="F140" s="30">
        <f aca="true" t="shared" si="13" ref="F140:F153">+D140+E140</f>
        <v>1.4</v>
      </c>
      <c r="G140" s="52">
        <v>54.5</v>
      </c>
      <c r="H140" s="54"/>
      <c r="I140" s="30">
        <f>+G140+H140</f>
        <v>54.5</v>
      </c>
      <c r="J140" s="30"/>
      <c r="K140" s="30"/>
      <c r="L140" s="27">
        <f>+C140+F140+I140</f>
        <v>55.9</v>
      </c>
    </row>
    <row r="141" spans="1:12" ht="11.25">
      <c r="A141" s="52" t="s">
        <v>209</v>
      </c>
      <c r="B141" s="68">
        <v>711712</v>
      </c>
      <c r="C141" s="53"/>
      <c r="D141" s="53"/>
      <c r="E141" s="29">
        <v>0.4</v>
      </c>
      <c r="F141" s="30">
        <f t="shared" si="13"/>
        <v>0.4</v>
      </c>
      <c r="G141" s="70">
        <f>+(F141/(F141+F142))*G140</f>
        <v>15.571428571428573</v>
      </c>
      <c r="H141" s="54"/>
      <c r="I141" s="30">
        <f>+G141+H141</f>
        <v>15.571428571428573</v>
      </c>
      <c r="J141" s="30"/>
      <c r="K141" s="30"/>
      <c r="L141" s="27">
        <f>+C141+F141+I141</f>
        <v>15.971428571428573</v>
      </c>
    </row>
    <row r="142" spans="1:12" ht="11.25">
      <c r="A142" s="52" t="s">
        <v>210</v>
      </c>
      <c r="B142" s="59">
        <v>713</v>
      </c>
      <c r="C142" s="53"/>
      <c r="D142" s="53"/>
      <c r="E142" s="29">
        <v>1</v>
      </c>
      <c r="F142" s="30">
        <f t="shared" si="13"/>
        <v>1</v>
      </c>
      <c r="G142" s="70">
        <f>+(F142/(F141+F142))*G140</f>
        <v>38.92857142857143</v>
      </c>
      <c r="H142" s="54"/>
      <c r="I142" s="30">
        <f>+G142+H142</f>
        <v>38.92857142857143</v>
      </c>
      <c r="J142" s="30"/>
      <c r="K142" s="30"/>
      <c r="L142" s="27">
        <f>+C142+F142+I142</f>
        <v>39.92857142857143</v>
      </c>
    </row>
    <row r="143" spans="1:12" ht="11.25">
      <c r="A143" s="52"/>
      <c r="B143" s="25"/>
      <c r="C143" s="53"/>
      <c r="D143" s="53"/>
      <c r="E143" s="29"/>
      <c r="F143" s="30"/>
      <c r="G143" s="52"/>
      <c r="H143" s="54"/>
      <c r="I143" s="30"/>
      <c r="J143" s="30"/>
      <c r="K143" s="30"/>
      <c r="L143" s="25"/>
    </row>
    <row r="144" spans="1:12" ht="11.25">
      <c r="A144" s="67" t="s">
        <v>211</v>
      </c>
      <c r="B144" s="35">
        <v>72</v>
      </c>
      <c r="C144" s="53"/>
      <c r="D144" s="53"/>
      <c r="E144" s="29">
        <f>+E145+E146</f>
        <v>4.800000000000001</v>
      </c>
      <c r="F144" s="30">
        <f t="shared" si="13"/>
        <v>4.800000000000001</v>
      </c>
      <c r="G144" s="29">
        <f>+G145+G146</f>
        <v>144.8</v>
      </c>
      <c r="H144" s="29">
        <f>+H145+H146</f>
        <v>0.1</v>
      </c>
      <c r="I144" s="30">
        <f>+G144+H144</f>
        <v>144.9</v>
      </c>
      <c r="J144" s="30"/>
      <c r="K144" s="30"/>
      <c r="L144" s="27">
        <f>+C144+F144+I144</f>
        <v>149.70000000000002</v>
      </c>
    </row>
    <row r="145" spans="1:12" ht="11.25">
      <c r="A145" s="52" t="s">
        <v>212</v>
      </c>
      <c r="B145" s="59">
        <v>721</v>
      </c>
      <c r="C145" s="53"/>
      <c r="D145" s="53"/>
      <c r="E145" s="29">
        <v>1.1</v>
      </c>
      <c r="F145" s="30">
        <f t="shared" si="13"/>
        <v>1.1</v>
      </c>
      <c r="G145" s="52">
        <v>80.5</v>
      </c>
      <c r="H145" s="54">
        <v>0.1</v>
      </c>
      <c r="I145" s="30">
        <f>+G145+H145</f>
        <v>80.6</v>
      </c>
      <c r="J145" s="30"/>
      <c r="K145" s="30"/>
      <c r="L145" s="27">
        <f>+C145+F145+I145</f>
        <v>81.69999999999999</v>
      </c>
    </row>
    <row r="146" spans="1:12" ht="11.25">
      <c r="A146" s="52" t="s">
        <v>213</v>
      </c>
      <c r="B146" s="59">
        <v>722</v>
      </c>
      <c r="C146" s="53"/>
      <c r="D146" s="53"/>
      <c r="E146" s="29">
        <v>3.7</v>
      </c>
      <c r="F146" s="30">
        <f t="shared" si="13"/>
        <v>3.7</v>
      </c>
      <c r="G146" s="52">
        <v>64.3</v>
      </c>
      <c r="H146" s="54"/>
      <c r="I146" s="30">
        <f>+G146+H146</f>
        <v>64.3</v>
      </c>
      <c r="J146" s="30"/>
      <c r="K146" s="30"/>
      <c r="L146" s="27">
        <f>+C146+F146+I146</f>
        <v>68</v>
      </c>
    </row>
    <row r="147" spans="1:12" ht="11.25">
      <c r="A147" s="52"/>
      <c r="B147" s="59"/>
      <c r="C147" s="53"/>
      <c r="D147" s="53"/>
      <c r="E147" s="29"/>
      <c r="F147" s="30"/>
      <c r="G147" s="52"/>
      <c r="H147" s="54"/>
      <c r="I147" s="30"/>
      <c r="J147" s="30"/>
      <c r="K147" s="30"/>
      <c r="L147" s="25"/>
    </row>
    <row r="148" spans="1:12" ht="11.25">
      <c r="A148" s="67" t="s">
        <v>214</v>
      </c>
      <c r="B148" s="35">
        <v>81</v>
      </c>
      <c r="C148" s="53"/>
      <c r="D148" s="53"/>
      <c r="E148" s="29">
        <v>4.3</v>
      </c>
      <c r="F148" s="30">
        <f t="shared" si="13"/>
        <v>4.3</v>
      </c>
      <c r="G148" s="52"/>
      <c r="H148" s="54">
        <v>5.2</v>
      </c>
      <c r="I148" s="30">
        <f>+G148+H148</f>
        <v>5.2</v>
      </c>
      <c r="J148" s="30"/>
      <c r="K148" s="30"/>
      <c r="L148" s="27">
        <f>+C148+F148+I148</f>
        <v>9.5</v>
      </c>
    </row>
    <row r="149" spans="1:12" ht="11.25">
      <c r="A149" s="52"/>
      <c r="B149" s="35"/>
      <c r="C149" s="53"/>
      <c r="D149" s="53"/>
      <c r="E149" s="29"/>
      <c r="F149" s="30"/>
      <c r="G149" s="52"/>
      <c r="H149" s="54"/>
      <c r="I149" s="30"/>
      <c r="J149" s="30"/>
      <c r="K149" s="30"/>
      <c r="L149" s="25"/>
    </row>
    <row r="150" spans="1:12" ht="11.25">
      <c r="A150" s="67" t="s">
        <v>215</v>
      </c>
      <c r="B150" s="35">
        <v>82</v>
      </c>
      <c r="C150" s="53"/>
      <c r="D150" s="53">
        <v>50.6</v>
      </c>
      <c r="E150" s="29">
        <v>58.8</v>
      </c>
      <c r="F150" s="30">
        <f t="shared" si="13"/>
        <v>109.4</v>
      </c>
      <c r="G150" s="71">
        <v>165.3</v>
      </c>
      <c r="H150" s="54"/>
      <c r="I150" s="30">
        <f>+G150+H150</f>
        <v>165.3</v>
      </c>
      <c r="J150" s="30"/>
      <c r="K150" s="30"/>
      <c r="L150" s="27">
        <f>+C150+F150+I150</f>
        <v>274.70000000000005</v>
      </c>
    </row>
    <row r="151" spans="1:12" ht="11.25">
      <c r="A151" s="52"/>
      <c r="B151" s="25"/>
      <c r="C151" s="53"/>
      <c r="D151" s="53"/>
      <c r="E151" s="29"/>
      <c r="F151" s="30"/>
      <c r="G151" s="52"/>
      <c r="H151" s="54"/>
      <c r="I151" s="30"/>
      <c r="J151" s="30"/>
      <c r="K151" s="30"/>
      <c r="L151" s="25"/>
    </row>
    <row r="152" spans="1:12" ht="11.25">
      <c r="A152" s="67" t="s">
        <v>216</v>
      </c>
      <c r="B152" s="25"/>
      <c r="C152" s="53"/>
      <c r="D152" s="53">
        <v>17.2</v>
      </c>
      <c r="E152" s="29">
        <v>625.3</v>
      </c>
      <c r="F152" s="30">
        <f t="shared" si="13"/>
        <v>642.5</v>
      </c>
      <c r="G152" s="52">
        <v>31.8</v>
      </c>
      <c r="H152" s="54"/>
      <c r="I152" s="30">
        <f>+G152+H152</f>
        <v>31.8</v>
      </c>
      <c r="J152" s="30">
        <v>1196.3</v>
      </c>
      <c r="K152" s="30"/>
      <c r="L152" s="27">
        <f>+C152+F152+I152+J152</f>
        <v>1870.6</v>
      </c>
    </row>
    <row r="153" spans="1:12" ht="11.25">
      <c r="A153" s="72"/>
      <c r="B153" s="73" t="s">
        <v>217</v>
      </c>
      <c r="C153" s="74">
        <f>+C9+C11+C15+C19+C22+C27+C28+C30+C31+C33+C37+C42+C43+C46+C63+C64+C70+C80+C81+C82+C84+C85+C87+C88</f>
        <v>1715.5000000000002</v>
      </c>
      <c r="D153" s="74">
        <f>+D43+SUM(D95:D100)+D150+D152</f>
        <v>785.7</v>
      </c>
      <c r="E153" s="75">
        <f>+E9+E11+E13+E15+E19+E22+E27+E28+E30+E31+E33+E37+E42+E43+E46+E63+E64+E70+E80+E81+E82+E84+E85+E87+E88+E90+E92+E94+E104+E110+E117+E121+E126+E128+E132+E134+E140+E144+E148+E150+E152</f>
        <v>1096.8999999999999</v>
      </c>
      <c r="F153" s="76">
        <f t="shared" si="13"/>
        <v>1882.6</v>
      </c>
      <c r="G153" s="75">
        <f>+G9+G11+G13+G15+G19+G22+G27+G28+G30+G31+G33+G37+G42+G43+G46+G63+G64+G70+G80+G81+G82+G84+G85+G87+G88+G90+G92+G94+G104+G110+G117+G121+G126+G128+G132+G134+G140+G144+G148+G150+G152</f>
        <v>895.5999999999999</v>
      </c>
      <c r="H153" s="75">
        <f>+H9+H11+H13+H15+H19+H22+H27+H28+H30+H31+H33+H37+H42+H43+H46+H63+H64+H70+H80+H81+H82+H84+H85+H87+H88+H90+H92+H94+H104+H110+H117+H121+H126+H128+H132+H134+H140+H144+H148+H150+H152</f>
        <v>121.90000000000002</v>
      </c>
      <c r="I153" s="76">
        <f>+G153+H153</f>
        <v>1017.4999999999999</v>
      </c>
      <c r="J153" s="76">
        <f>+J152</f>
        <v>1196.3</v>
      </c>
      <c r="K153" s="76">
        <f>+K46+K64+K70</f>
        <v>120.8</v>
      </c>
      <c r="L153" s="77">
        <f>+C153+F153+I153+J153+K153</f>
        <v>5932.700000000001</v>
      </c>
    </row>
    <row r="155" ht="11.25">
      <c r="B155" s="32" t="s">
        <v>979</v>
      </c>
    </row>
    <row r="156" ht="11.25">
      <c r="B156" s="32"/>
    </row>
    <row r="157" ht="11.25">
      <c r="B157" s="32" t="s">
        <v>980</v>
      </c>
    </row>
  </sheetData>
  <mergeCells count="6">
    <mergeCell ref="A1:L1"/>
    <mergeCell ref="A2:L2"/>
    <mergeCell ref="A3:L3"/>
    <mergeCell ref="D5:F5"/>
    <mergeCell ref="G5:I5"/>
    <mergeCell ref="C4:J4"/>
  </mergeCells>
  <printOptions/>
  <pageMargins left="0.75" right="0.75" top="1" bottom="1" header="0.5" footer="0.5"/>
  <pageSetup fitToHeight="3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workbookViewId="0" topLeftCell="A1">
      <selection activeCell="E7" sqref="E7"/>
    </sheetView>
  </sheetViews>
  <sheetFormatPr defaultColWidth="9.140625" defaultRowHeight="12.75"/>
  <cols>
    <col min="1" max="1" width="48.8515625" style="22" customWidth="1"/>
    <col min="2" max="2" width="14.00390625" style="22" customWidth="1"/>
    <col min="3" max="6" width="9.28125" style="32" customWidth="1"/>
    <col min="7" max="7" width="9.28125" style="22" customWidth="1"/>
    <col min="8" max="8" width="9.28125" style="78" customWidth="1"/>
    <col min="9" max="10" width="9.28125" style="32" customWidth="1"/>
    <col min="11" max="11" width="10.00390625" style="32" customWidth="1"/>
    <col min="12" max="12" width="9.28125" style="22" customWidth="1"/>
    <col min="13" max="16384" width="9.140625" style="22" customWidth="1"/>
  </cols>
  <sheetData>
    <row r="1" spans="1:12" ht="11.25">
      <c r="A1" s="148" t="s">
        <v>963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1.25">
      <c r="A2" s="148" t="s">
        <v>12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1.25">
      <c r="A3" s="149" t="s">
        <v>13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1.25">
      <c r="A4" s="136"/>
      <c r="B4" s="136"/>
      <c r="C4" s="157" t="s">
        <v>14</v>
      </c>
      <c r="D4" s="158"/>
      <c r="E4" s="158"/>
      <c r="F4" s="158"/>
      <c r="G4" s="158"/>
      <c r="H4" s="158"/>
      <c r="I4" s="158"/>
      <c r="J4" s="159"/>
      <c r="K4" s="136"/>
      <c r="L4" s="136"/>
    </row>
    <row r="5" spans="1:12" ht="11.25">
      <c r="A5" s="25"/>
      <c r="B5" s="37"/>
      <c r="C5" s="52"/>
      <c r="D5" s="155" t="s">
        <v>4</v>
      </c>
      <c r="E5" s="150"/>
      <c r="F5" s="156"/>
      <c r="G5" s="151" t="s">
        <v>2</v>
      </c>
      <c r="H5" s="152"/>
      <c r="I5" s="153"/>
      <c r="J5" s="55"/>
      <c r="K5" s="25"/>
      <c r="L5" s="25"/>
    </row>
    <row r="6" spans="1:12" ht="11.25">
      <c r="A6" s="25"/>
      <c r="B6" s="25"/>
      <c r="C6" s="53"/>
      <c r="D6" s="28" t="s">
        <v>16</v>
      </c>
      <c r="E6" s="29"/>
      <c r="F6" s="30"/>
      <c r="G6" s="28" t="s">
        <v>17</v>
      </c>
      <c r="H6" s="31" t="s">
        <v>18</v>
      </c>
      <c r="I6" s="30"/>
      <c r="J6" s="30"/>
      <c r="K6" s="33" t="s">
        <v>15</v>
      </c>
      <c r="L6" s="35" t="s">
        <v>5</v>
      </c>
    </row>
    <row r="7" spans="1:12" s="36" customFormat="1" ht="11.25">
      <c r="A7" s="35" t="s">
        <v>20</v>
      </c>
      <c r="B7" s="35" t="s">
        <v>23</v>
      </c>
      <c r="C7" s="38" t="s">
        <v>3</v>
      </c>
      <c r="D7" s="38" t="s">
        <v>21</v>
      </c>
      <c r="E7" s="39"/>
      <c r="F7" s="40"/>
      <c r="G7" s="28" t="s">
        <v>21</v>
      </c>
      <c r="H7" s="41" t="s">
        <v>22</v>
      </c>
      <c r="I7" s="42"/>
      <c r="J7" s="137" t="s">
        <v>1</v>
      </c>
      <c r="K7" s="33" t="s">
        <v>19</v>
      </c>
      <c r="L7" s="37"/>
    </row>
    <row r="8" spans="1:12" s="36" customFormat="1" ht="11.25">
      <c r="A8" s="79"/>
      <c r="B8" s="79"/>
      <c r="C8" s="49"/>
      <c r="D8" s="45" t="s">
        <v>24</v>
      </c>
      <c r="E8" s="46" t="s">
        <v>25</v>
      </c>
      <c r="F8" s="47" t="s">
        <v>5</v>
      </c>
      <c r="G8" s="45" t="s">
        <v>26</v>
      </c>
      <c r="H8" s="48" t="s">
        <v>27</v>
      </c>
      <c r="I8" s="47" t="s">
        <v>5</v>
      </c>
      <c r="J8" s="47"/>
      <c r="K8" s="44"/>
      <c r="L8" s="79"/>
    </row>
    <row r="9" spans="1:12" ht="11.25">
      <c r="A9" s="56" t="s">
        <v>28</v>
      </c>
      <c r="B9" s="35">
        <v>11</v>
      </c>
      <c r="C9" s="53">
        <v>35.2</v>
      </c>
      <c r="D9" s="53"/>
      <c r="E9" s="29">
        <v>12.9</v>
      </c>
      <c r="F9" s="30">
        <f>+D9+E9</f>
        <v>12.9</v>
      </c>
      <c r="G9" s="52"/>
      <c r="H9" s="57">
        <v>0.4</v>
      </c>
      <c r="I9" s="30">
        <f>+G9+H9</f>
        <v>0.4</v>
      </c>
      <c r="J9" s="30"/>
      <c r="K9" s="30"/>
      <c r="L9" s="27">
        <f>+C9+F9+I9</f>
        <v>48.5</v>
      </c>
    </row>
    <row r="10" spans="1:12" ht="11.25">
      <c r="A10" s="52"/>
      <c r="B10" s="35"/>
      <c r="C10" s="53"/>
      <c r="D10" s="53"/>
      <c r="E10" s="29"/>
      <c r="F10" s="30"/>
      <c r="G10" s="52"/>
      <c r="H10" s="54"/>
      <c r="I10" s="30"/>
      <c r="J10" s="30"/>
      <c r="K10" s="30"/>
      <c r="L10" s="25"/>
    </row>
    <row r="11" spans="1:12" ht="11.25">
      <c r="A11" s="56" t="s">
        <v>29</v>
      </c>
      <c r="B11" s="35">
        <v>21</v>
      </c>
      <c r="C11" s="53">
        <v>157</v>
      </c>
      <c r="D11" s="53"/>
      <c r="E11" s="29">
        <v>5</v>
      </c>
      <c r="F11" s="30">
        <f aca="true" t="shared" si="0" ref="F11:F74">+D11+E11</f>
        <v>5</v>
      </c>
      <c r="G11" s="52"/>
      <c r="H11" s="57">
        <v>1.2</v>
      </c>
      <c r="I11" s="30">
        <f>+G11+H11</f>
        <v>1.2</v>
      </c>
      <c r="J11" s="30"/>
      <c r="K11" s="30"/>
      <c r="L11" s="27">
        <f>+C11+F11+I11</f>
        <v>163.2</v>
      </c>
    </row>
    <row r="12" spans="1:12" ht="11.25">
      <c r="A12" s="52"/>
      <c r="B12" s="35"/>
      <c r="C12" s="53"/>
      <c r="D12" s="53"/>
      <c r="E12" s="29"/>
      <c r="F12" s="30"/>
      <c r="G12" s="52"/>
      <c r="H12" s="54"/>
      <c r="I12" s="30"/>
      <c r="J12" s="30"/>
      <c r="K12" s="30"/>
      <c r="L12" s="25"/>
    </row>
    <row r="13" spans="1:12" ht="11.25">
      <c r="A13" s="56" t="s">
        <v>30</v>
      </c>
      <c r="B13" s="35">
        <v>22</v>
      </c>
      <c r="C13" s="53"/>
      <c r="D13" s="53"/>
      <c r="E13" s="29"/>
      <c r="F13" s="30"/>
      <c r="G13" s="52"/>
      <c r="H13" s="54"/>
      <c r="I13" s="30"/>
      <c r="J13" s="30"/>
      <c r="K13" s="30"/>
      <c r="L13" s="27">
        <f>+C13+F13+I13</f>
        <v>0</v>
      </c>
    </row>
    <row r="14" spans="1:12" ht="11.25">
      <c r="A14" s="52"/>
      <c r="B14" s="35"/>
      <c r="C14" s="53"/>
      <c r="D14" s="53"/>
      <c r="E14" s="29"/>
      <c r="F14" s="30"/>
      <c r="G14" s="52"/>
      <c r="H14" s="54"/>
      <c r="I14" s="30"/>
      <c r="J14" s="30"/>
      <c r="K14" s="30"/>
      <c r="L14" s="25"/>
    </row>
    <row r="15" spans="1:12" ht="11.25">
      <c r="A15" s="56" t="s">
        <v>31</v>
      </c>
      <c r="B15" s="35">
        <v>23</v>
      </c>
      <c r="C15" s="53">
        <v>131</v>
      </c>
      <c r="D15" s="53"/>
      <c r="E15" s="29">
        <v>16.9</v>
      </c>
      <c r="F15" s="30">
        <f t="shared" si="0"/>
        <v>16.9</v>
      </c>
      <c r="G15" s="52"/>
      <c r="H15" s="57">
        <v>2.7</v>
      </c>
      <c r="I15" s="30">
        <f>+G15+H15</f>
        <v>2.7</v>
      </c>
      <c r="J15" s="30"/>
      <c r="K15" s="30"/>
      <c r="L15" s="27">
        <f>+C15+F15+I15</f>
        <v>150.6</v>
      </c>
    </row>
    <row r="16" spans="1:12" ht="11.25">
      <c r="A16" s="52"/>
      <c r="B16" s="25"/>
      <c r="C16" s="53"/>
      <c r="D16" s="53"/>
      <c r="E16" s="29"/>
      <c r="F16" s="30"/>
      <c r="G16" s="52"/>
      <c r="H16" s="54"/>
      <c r="I16" s="30"/>
      <c r="J16" s="30"/>
      <c r="K16" s="30"/>
      <c r="L16" s="25"/>
    </row>
    <row r="17" spans="1:12" ht="11.25">
      <c r="A17" s="56" t="s">
        <v>32</v>
      </c>
      <c r="B17" s="25"/>
      <c r="C17" s="53"/>
      <c r="D17" s="53"/>
      <c r="E17" s="29"/>
      <c r="F17" s="30"/>
      <c r="G17" s="52"/>
      <c r="H17" s="54"/>
      <c r="I17" s="30"/>
      <c r="J17" s="30"/>
      <c r="K17" s="30"/>
      <c r="L17" s="25"/>
    </row>
    <row r="18" spans="1:12" ht="11.25">
      <c r="A18" s="52" t="s">
        <v>33</v>
      </c>
      <c r="B18" s="59" t="s">
        <v>34</v>
      </c>
      <c r="C18" s="53">
        <v>102.4</v>
      </c>
      <c r="D18" s="53"/>
      <c r="E18" s="29">
        <v>3.5</v>
      </c>
      <c r="F18" s="30">
        <f t="shared" si="0"/>
        <v>3.5</v>
      </c>
      <c r="G18" s="52"/>
      <c r="H18" s="54">
        <v>0.5</v>
      </c>
      <c r="I18" s="30">
        <f>+G18+H18</f>
        <v>0.5</v>
      </c>
      <c r="J18" s="30"/>
      <c r="K18" s="30"/>
      <c r="L18" s="27">
        <f>+C18+F18+I18</f>
        <v>106.4</v>
      </c>
    </row>
    <row r="19" spans="1:12" ht="11.25">
      <c r="A19" s="52" t="s">
        <v>35</v>
      </c>
      <c r="B19" s="60">
        <v>311</v>
      </c>
      <c r="C19" s="53">
        <v>93.5</v>
      </c>
      <c r="D19" s="53"/>
      <c r="E19" s="29">
        <v>3.2</v>
      </c>
      <c r="F19" s="30">
        <f t="shared" si="0"/>
        <v>3.2</v>
      </c>
      <c r="G19" s="52"/>
      <c r="H19" s="54">
        <f aca="true" t="shared" si="1" ref="H19:H24">+(F19/F$18)*H$18</f>
        <v>0.4571428571428572</v>
      </c>
      <c r="I19" s="30">
        <f aca="true" t="shared" si="2" ref="I19:I44">+G19+H19</f>
        <v>0.4571428571428572</v>
      </c>
      <c r="J19" s="30"/>
      <c r="K19" s="30"/>
      <c r="L19" s="27">
        <f aca="true" t="shared" si="3" ref="L19:L44">+C19+F19+I19</f>
        <v>97.15714285714286</v>
      </c>
    </row>
    <row r="20" spans="1:12" ht="11.25">
      <c r="A20" s="52" t="s">
        <v>36</v>
      </c>
      <c r="B20" s="59" t="s">
        <v>37</v>
      </c>
      <c r="C20" s="53">
        <v>18.9</v>
      </c>
      <c r="D20" s="53"/>
      <c r="E20" s="29">
        <v>0.6</v>
      </c>
      <c r="F20" s="30">
        <f t="shared" si="0"/>
        <v>0.6</v>
      </c>
      <c r="G20" s="52"/>
      <c r="H20" s="54">
        <f t="shared" si="1"/>
        <v>0.08571428571428572</v>
      </c>
      <c r="I20" s="30">
        <f t="shared" si="2"/>
        <v>0.08571428571428572</v>
      </c>
      <c r="J20" s="30"/>
      <c r="K20" s="30"/>
      <c r="L20" s="27">
        <f t="shared" si="3"/>
        <v>19.585714285714285</v>
      </c>
    </row>
    <row r="21" spans="1:12" ht="11.25">
      <c r="A21" s="52" t="s">
        <v>38</v>
      </c>
      <c r="B21" s="59">
        <v>31131</v>
      </c>
      <c r="C21" s="53">
        <v>5.6</v>
      </c>
      <c r="D21" s="53"/>
      <c r="E21" s="29">
        <v>0.2</v>
      </c>
      <c r="F21" s="30">
        <f t="shared" si="0"/>
        <v>0.2</v>
      </c>
      <c r="G21" s="52"/>
      <c r="H21" s="54">
        <f t="shared" si="1"/>
        <v>0.028571428571428574</v>
      </c>
      <c r="I21" s="30">
        <f t="shared" si="2"/>
        <v>0.028571428571428574</v>
      </c>
      <c r="J21" s="30"/>
      <c r="K21" s="30"/>
      <c r="L21" s="27">
        <f t="shared" si="3"/>
        <v>5.828571428571428</v>
      </c>
    </row>
    <row r="22" spans="1:12" ht="11.25">
      <c r="A22" s="52" t="s">
        <v>40</v>
      </c>
      <c r="B22" s="61" t="s">
        <v>41</v>
      </c>
      <c r="C22" s="53">
        <v>8.9</v>
      </c>
      <c r="D22" s="53"/>
      <c r="E22" s="29">
        <v>0.3</v>
      </c>
      <c r="F22" s="30">
        <f t="shared" si="0"/>
        <v>0.3</v>
      </c>
      <c r="G22" s="52"/>
      <c r="H22" s="54">
        <f t="shared" si="1"/>
        <v>0.04285714285714286</v>
      </c>
      <c r="I22" s="30">
        <f t="shared" si="2"/>
        <v>0.04285714285714286</v>
      </c>
      <c r="J22" s="30"/>
      <c r="K22" s="30"/>
      <c r="L22" s="27">
        <f t="shared" si="3"/>
        <v>9.242857142857144</v>
      </c>
    </row>
    <row r="23" spans="1:12" ht="11.25">
      <c r="A23" s="52" t="s">
        <v>42</v>
      </c>
      <c r="B23" s="59">
        <v>3121</v>
      </c>
      <c r="C23" s="53">
        <v>7.1</v>
      </c>
      <c r="D23" s="53"/>
      <c r="E23" s="29">
        <v>0.2</v>
      </c>
      <c r="F23" s="30">
        <f t="shared" si="0"/>
        <v>0.2</v>
      </c>
      <c r="G23" s="52"/>
      <c r="H23" s="54">
        <f t="shared" si="1"/>
        <v>0.028571428571428574</v>
      </c>
      <c r="I23" s="30">
        <f t="shared" si="2"/>
        <v>0.028571428571428574</v>
      </c>
      <c r="J23" s="30"/>
      <c r="K23" s="30"/>
      <c r="L23" s="27">
        <f t="shared" si="3"/>
        <v>7.328571428571428</v>
      </c>
    </row>
    <row r="24" spans="1:12" ht="11.25">
      <c r="A24" s="52" t="s">
        <v>43</v>
      </c>
      <c r="B24" s="59" t="s">
        <v>44</v>
      </c>
      <c r="C24" s="53">
        <v>1.6</v>
      </c>
      <c r="D24" s="53"/>
      <c r="E24" s="29">
        <v>0.1</v>
      </c>
      <c r="F24" s="30">
        <f t="shared" si="0"/>
        <v>0.1</v>
      </c>
      <c r="G24" s="52"/>
      <c r="H24" s="54">
        <f t="shared" si="1"/>
        <v>0.014285714285714287</v>
      </c>
      <c r="I24" s="30">
        <f t="shared" si="2"/>
        <v>0.014285714285714287</v>
      </c>
      <c r="J24" s="30"/>
      <c r="K24" s="30"/>
      <c r="L24" s="27">
        <f t="shared" si="3"/>
        <v>1.7142857142857144</v>
      </c>
    </row>
    <row r="25" spans="1:12" ht="11.25">
      <c r="A25" s="52" t="s">
        <v>45</v>
      </c>
      <c r="B25" s="35" t="s">
        <v>46</v>
      </c>
      <c r="C25" s="53">
        <f>+C26+C29</f>
        <v>32.6</v>
      </c>
      <c r="D25" s="53"/>
      <c r="E25" s="29">
        <f>+E26+E29</f>
        <v>1.5</v>
      </c>
      <c r="F25" s="30">
        <f t="shared" si="0"/>
        <v>1.5</v>
      </c>
      <c r="G25" s="52"/>
      <c r="H25" s="29">
        <f>+H26+H29</f>
        <v>0.4</v>
      </c>
      <c r="I25" s="30">
        <f t="shared" si="2"/>
        <v>0.4</v>
      </c>
      <c r="J25" s="30"/>
      <c r="K25" s="30"/>
      <c r="L25" s="27">
        <f t="shared" si="3"/>
        <v>34.5</v>
      </c>
    </row>
    <row r="26" spans="1:12" ht="11.25">
      <c r="A26" s="52" t="s">
        <v>47</v>
      </c>
      <c r="B26" s="62">
        <v>313314</v>
      </c>
      <c r="C26" s="53">
        <v>28.9</v>
      </c>
      <c r="D26" s="53"/>
      <c r="E26" s="29">
        <v>1.1</v>
      </c>
      <c r="F26" s="30">
        <f t="shared" si="0"/>
        <v>1.1</v>
      </c>
      <c r="G26" s="52"/>
      <c r="H26" s="54">
        <v>0.2</v>
      </c>
      <c r="I26" s="30">
        <f t="shared" si="2"/>
        <v>0.2</v>
      </c>
      <c r="J26" s="30"/>
      <c r="K26" s="30"/>
      <c r="L26" s="27">
        <f t="shared" si="3"/>
        <v>30.2</v>
      </c>
    </row>
    <row r="27" spans="1:12" ht="11.25">
      <c r="A27" s="52" t="s">
        <v>48</v>
      </c>
      <c r="B27" s="60">
        <v>313</v>
      </c>
      <c r="C27" s="53">
        <v>24.4</v>
      </c>
      <c r="D27" s="53"/>
      <c r="E27" s="29">
        <v>0.9</v>
      </c>
      <c r="F27" s="30">
        <f t="shared" si="0"/>
        <v>0.9</v>
      </c>
      <c r="G27" s="52"/>
      <c r="H27" s="54">
        <f>+(F27/F$26)*H$26</f>
        <v>0.16363636363636364</v>
      </c>
      <c r="I27" s="30">
        <f t="shared" si="2"/>
        <v>0.16363636363636364</v>
      </c>
      <c r="J27" s="30"/>
      <c r="K27" s="30"/>
      <c r="L27" s="27">
        <f t="shared" si="3"/>
        <v>25.46363636363636</v>
      </c>
    </row>
    <row r="28" spans="1:12" ht="11.25">
      <c r="A28" s="52" t="s">
        <v>49</v>
      </c>
      <c r="B28" s="60">
        <v>314</v>
      </c>
      <c r="C28" s="53">
        <v>4.5</v>
      </c>
      <c r="D28" s="53"/>
      <c r="E28" s="29">
        <v>0.2</v>
      </c>
      <c r="F28" s="30">
        <f t="shared" si="0"/>
        <v>0.2</v>
      </c>
      <c r="G28" s="52"/>
      <c r="H28" s="54">
        <f>+(F28/F$26)*H$26</f>
        <v>0.03636363636363637</v>
      </c>
      <c r="I28" s="30">
        <f t="shared" si="2"/>
        <v>0.03636363636363637</v>
      </c>
      <c r="J28" s="30"/>
      <c r="K28" s="30"/>
      <c r="L28" s="27">
        <f t="shared" si="3"/>
        <v>4.736363636363636</v>
      </c>
    </row>
    <row r="29" spans="1:12" ht="11.25">
      <c r="A29" s="52" t="s">
        <v>50</v>
      </c>
      <c r="B29" s="62">
        <v>315316</v>
      </c>
      <c r="C29" s="53">
        <v>3.7</v>
      </c>
      <c r="D29" s="53"/>
      <c r="E29" s="29">
        <v>0.4</v>
      </c>
      <c r="F29" s="30">
        <f t="shared" si="0"/>
        <v>0.4</v>
      </c>
      <c r="G29" s="52"/>
      <c r="H29" s="54">
        <v>0.2</v>
      </c>
      <c r="I29" s="30">
        <f t="shared" si="2"/>
        <v>0.2</v>
      </c>
      <c r="J29" s="30"/>
      <c r="K29" s="30"/>
      <c r="L29" s="27">
        <f t="shared" si="3"/>
        <v>4.300000000000001</v>
      </c>
    </row>
    <row r="30" spans="1:12" ht="11.25">
      <c r="A30" s="52" t="s">
        <v>51</v>
      </c>
      <c r="B30" s="60">
        <v>315</v>
      </c>
      <c r="C30" s="53">
        <v>3.1</v>
      </c>
      <c r="D30" s="53"/>
      <c r="E30" s="29">
        <v>0.3</v>
      </c>
      <c r="F30" s="30">
        <f t="shared" si="0"/>
        <v>0.3</v>
      </c>
      <c r="G30" s="52"/>
      <c r="H30" s="54">
        <f>+(F30/F$29)*H$29</f>
        <v>0.15</v>
      </c>
      <c r="I30" s="30">
        <f t="shared" si="2"/>
        <v>0.15</v>
      </c>
      <c r="J30" s="30"/>
      <c r="K30" s="30"/>
      <c r="L30" s="27">
        <f t="shared" si="3"/>
        <v>3.55</v>
      </c>
    </row>
    <row r="31" spans="1:12" ht="11.25">
      <c r="A31" s="52" t="s">
        <v>52</v>
      </c>
      <c r="B31" s="60">
        <v>316</v>
      </c>
      <c r="C31" s="53">
        <v>0.6</v>
      </c>
      <c r="D31" s="53"/>
      <c r="E31" s="29">
        <v>0.1</v>
      </c>
      <c r="F31" s="30">
        <f t="shared" si="0"/>
        <v>0.1</v>
      </c>
      <c r="G31" s="52"/>
      <c r="H31" s="54">
        <f>+(F31/F$29)*H$29</f>
        <v>0.05</v>
      </c>
      <c r="I31" s="30">
        <f t="shared" si="2"/>
        <v>0.05</v>
      </c>
      <c r="J31" s="30"/>
      <c r="K31" s="30"/>
      <c r="L31" s="27">
        <f t="shared" si="3"/>
        <v>0.75</v>
      </c>
    </row>
    <row r="32" spans="1:12" ht="11.25">
      <c r="A32" s="52" t="s">
        <v>53</v>
      </c>
      <c r="B32" s="35" t="s">
        <v>54</v>
      </c>
      <c r="C32" s="53">
        <v>120</v>
      </c>
      <c r="D32" s="53"/>
      <c r="E32" s="29">
        <f>+E33+E37</f>
        <v>3.5999999999999996</v>
      </c>
      <c r="F32" s="30">
        <f t="shared" si="0"/>
        <v>3.5999999999999996</v>
      </c>
      <c r="G32" s="52"/>
      <c r="H32" s="29">
        <f>+H33+H37</f>
        <v>0.2</v>
      </c>
      <c r="I32" s="30">
        <f t="shared" si="2"/>
        <v>0.2</v>
      </c>
      <c r="J32" s="30"/>
      <c r="K32" s="30"/>
      <c r="L32" s="27">
        <f t="shared" si="3"/>
        <v>123.8</v>
      </c>
    </row>
    <row r="33" spans="1:12" ht="11.25">
      <c r="A33" s="52" t="s">
        <v>55</v>
      </c>
      <c r="B33" s="60">
        <v>321</v>
      </c>
      <c r="C33" s="53">
        <v>17.6</v>
      </c>
      <c r="D33" s="53"/>
      <c r="E33" s="29">
        <v>0.8</v>
      </c>
      <c r="F33" s="30">
        <f t="shared" si="0"/>
        <v>0.8</v>
      </c>
      <c r="G33" s="52"/>
      <c r="H33" s="54">
        <v>0.1</v>
      </c>
      <c r="I33" s="30">
        <f t="shared" si="2"/>
        <v>0.1</v>
      </c>
      <c r="J33" s="30"/>
      <c r="K33" s="30"/>
      <c r="L33" s="27">
        <f t="shared" si="3"/>
        <v>18.500000000000004</v>
      </c>
    </row>
    <row r="34" spans="1:12" ht="11.25">
      <c r="A34" s="52" t="s">
        <v>56</v>
      </c>
      <c r="B34" s="59" t="s">
        <v>57</v>
      </c>
      <c r="C34" s="53">
        <v>4.8</v>
      </c>
      <c r="D34" s="53"/>
      <c r="E34" s="29">
        <v>0.2</v>
      </c>
      <c r="F34" s="30">
        <f t="shared" si="0"/>
        <v>0.2</v>
      </c>
      <c r="G34" s="52"/>
      <c r="H34" s="54">
        <f>+(F34/F$33)*H$33</f>
        <v>0.025</v>
      </c>
      <c r="I34" s="30">
        <f t="shared" si="2"/>
        <v>0.025</v>
      </c>
      <c r="J34" s="30"/>
      <c r="K34" s="30"/>
      <c r="L34" s="27">
        <f t="shared" si="3"/>
        <v>5.025</v>
      </c>
    </row>
    <row r="35" spans="1:12" ht="11.25">
      <c r="A35" s="52" t="s">
        <v>58</v>
      </c>
      <c r="B35" s="59" t="s">
        <v>59</v>
      </c>
      <c r="C35" s="53">
        <v>8.2</v>
      </c>
      <c r="D35" s="53"/>
      <c r="E35" s="29">
        <v>0.4</v>
      </c>
      <c r="F35" s="30">
        <f t="shared" si="0"/>
        <v>0.4</v>
      </c>
      <c r="G35" s="52"/>
      <c r="H35" s="54">
        <f>+(F35/F$33)*H$33</f>
        <v>0.05</v>
      </c>
      <c r="I35" s="30">
        <f t="shared" si="2"/>
        <v>0.05</v>
      </c>
      <c r="J35" s="30"/>
      <c r="K35" s="30"/>
      <c r="L35" s="27">
        <f t="shared" si="3"/>
        <v>8.65</v>
      </c>
    </row>
    <row r="36" spans="1:12" ht="11.25">
      <c r="A36" s="52" t="s">
        <v>60</v>
      </c>
      <c r="B36" s="59" t="s">
        <v>61</v>
      </c>
      <c r="C36" s="53">
        <v>4.1</v>
      </c>
      <c r="D36" s="53"/>
      <c r="E36" s="29">
        <v>0.2</v>
      </c>
      <c r="F36" s="30">
        <f t="shared" si="0"/>
        <v>0.2</v>
      </c>
      <c r="G36" s="52"/>
      <c r="H36" s="54">
        <f>+(F36/F$33)*H$33</f>
        <v>0.025</v>
      </c>
      <c r="I36" s="30">
        <f t="shared" si="2"/>
        <v>0.025</v>
      </c>
      <c r="J36" s="30"/>
      <c r="K36" s="30"/>
      <c r="L36" s="27">
        <f t="shared" si="3"/>
        <v>4.325</v>
      </c>
    </row>
    <row r="37" spans="1:12" ht="11.25">
      <c r="A37" s="52" t="s">
        <v>62</v>
      </c>
      <c r="B37" s="61" t="s">
        <v>63</v>
      </c>
      <c r="C37" s="53">
        <v>102.4</v>
      </c>
      <c r="D37" s="53"/>
      <c r="E37" s="29">
        <v>2.8</v>
      </c>
      <c r="F37" s="30">
        <f t="shared" si="0"/>
        <v>2.8</v>
      </c>
      <c r="G37" s="52"/>
      <c r="H37" s="54">
        <v>0.1</v>
      </c>
      <c r="I37" s="30">
        <f t="shared" si="2"/>
        <v>0.1</v>
      </c>
      <c r="J37" s="30"/>
      <c r="K37" s="30"/>
      <c r="L37" s="27">
        <f t="shared" si="3"/>
        <v>105.3</v>
      </c>
    </row>
    <row r="38" spans="1:12" ht="11.25">
      <c r="A38" s="52" t="s">
        <v>64</v>
      </c>
      <c r="B38" s="59" t="s">
        <v>65</v>
      </c>
      <c r="C38" s="53">
        <v>2.4</v>
      </c>
      <c r="D38" s="53"/>
      <c r="E38" s="29">
        <v>0.1</v>
      </c>
      <c r="F38" s="30">
        <f t="shared" si="0"/>
        <v>0.1</v>
      </c>
      <c r="G38" s="52"/>
      <c r="H38" s="54">
        <f>+(F38/F$37)*H$37</f>
        <v>0.003571428571428572</v>
      </c>
      <c r="I38" s="30">
        <f t="shared" si="2"/>
        <v>0.003571428571428572</v>
      </c>
      <c r="J38" s="30"/>
      <c r="K38" s="30"/>
      <c r="L38" s="27">
        <f t="shared" si="3"/>
        <v>2.5035714285714286</v>
      </c>
    </row>
    <row r="39" spans="1:12" ht="11.25">
      <c r="A39" s="52" t="s">
        <v>66</v>
      </c>
      <c r="B39" s="59" t="s">
        <v>67</v>
      </c>
      <c r="C39" s="53">
        <v>34.1</v>
      </c>
      <c r="D39" s="53"/>
      <c r="E39" s="29">
        <v>0.9</v>
      </c>
      <c r="F39" s="30">
        <f t="shared" si="0"/>
        <v>0.9</v>
      </c>
      <c r="G39" s="52"/>
      <c r="H39" s="54">
        <f>+(F39/F$37)*H$37</f>
        <v>0.03214285714285715</v>
      </c>
      <c r="I39" s="30">
        <f t="shared" si="2"/>
        <v>0.03214285714285715</v>
      </c>
      <c r="J39" s="30"/>
      <c r="K39" s="30"/>
      <c r="L39" s="27">
        <f t="shared" si="3"/>
        <v>35.03214285714286</v>
      </c>
    </row>
    <row r="40" spans="1:12" ht="11.25">
      <c r="A40" s="52" t="s">
        <v>68</v>
      </c>
      <c r="B40" s="59" t="s">
        <v>69</v>
      </c>
      <c r="C40" s="53">
        <v>7.9</v>
      </c>
      <c r="D40" s="53"/>
      <c r="E40" s="29">
        <v>0.2</v>
      </c>
      <c r="F40" s="30">
        <f t="shared" si="0"/>
        <v>0.2</v>
      </c>
      <c r="G40" s="52"/>
      <c r="H40" s="54">
        <f>+(F40/F$37)*H$37</f>
        <v>0.007142857142857144</v>
      </c>
      <c r="I40" s="30">
        <f t="shared" si="2"/>
        <v>0.007142857142857144</v>
      </c>
      <c r="J40" s="30"/>
      <c r="K40" s="30"/>
      <c r="L40" s="27">
        <f t="shared" si="3"/>
        <v>8.107142857142858</v>
      </c>
    </row>
    <row r="41" spans="1:12" ht="11.25">
      <c r="A41" s="52" t="s">
        <v>70</v>
      </c>
      <c r="B41" s="59" t="s">
        <v>71</v>
      </c>
      <c r="C41" s="53">
        <v>25.4</v>
      </c>
      <c r="D41" s="53"/>
      <c r="E41" s="29">
        <v>0.7</v>
      </c>
      <c r="F41" s="30">
        <f t="shared" si="0"/>
        <v>0.7</v>
      </c>
      <c r="G41" s="52"/>
      <c r="H41" s="54">
        <f>+(F41/F$37)*H$37</f>
        <v>0.025</v>
      </c>
      <c r="I41" s="30">
        <f t="shared" si="2"/>
        <v>0.025</v>
      </c>
      <c r="J41" s="30"/>
      <c r="K41" s="30"/>
      <c r="L41" s="27">
        <f t="shared" si="3"/>
        <v>26.124999999999996</v>
      </c>
    </row>
    <row r="42" spans="1:12" ht="11.25">
      <c r="A42" s="52" t="s">
        <v>72</v>
      </c>
      <c r="B42" s="60" t="s">
        <v>73</v>
      </c>
      <c r="C42" s="53">
        <v>11.6</v>
      </c>
      <c r="D42" s="53"/>
      <c r="E42" s="29">
        <v>1.3</v>
      </c>
      <c r="F42" s="30">
        <f t="shared" si="0"/>
        <v>1.3</v>
      </c>
      <c r="G42" s="52"/>
      <c r="H42" s="54">
        <v>0.1</v>
      </c>
      <c r="I42" s="30">
        <f t="shared" si="2"/>
        <v>0.1</v>
      </c>
      <c r="J42" s="30"/>
      <c r="K42" s="30"/>
      <c r="L42" s="27">
        <f t="shared" si="3"/>
        <v>13</v>
      </c>
    </row>
    <row r="43" spans="1:12" ht="11.25">
      <c r="A43" s="52" t="s">
        <v>74</v>
      </c>
      <c r="B43" s="60" t="s">
        <v>75</v>
      </c>
      <c r="C43" s="53">
        <v>304.8</v>
      </c>
      <c r="D43" s="53">
        <v>11.8</v>
      </c>
      <c r="E43" s="29">
        <v>2.4</v>
      </c>
      <c r="F43" s="30">
        <f t="shared" si="0"/>
        <v>14.200000000000001</v>
      </c>
      <c r="G43" s="52"/>
      <c r="H43" s="57">
        <v>0.3</v>
      </c>
      <c r="I43" s="30">
        <f t="shared" si="2"/>
        <v>0.3</v>
      </c>
      <c r="J43" s="30"/>
      <c r="K43" s="30"/>
      <c r="L43" s="27">
        <f t="shared" si="3"/>
        <v>319.3</v>
      </c>
    </row>
    <row r="44" spans="1:12" ht="11.25">
      <c r="A44" s="52" t="s">
        <v>76</v>
      </c>
      <c r="B44" s="59" t="s">
        <v>77</v>
      </c>
      <c r="C44" s="53">
        <v>275.5</v>
      </c>
      <c r="D44" s="53">
        <v>11.8</v>
      </c>
      <c r="E44" s="29">
        <v>2.2</v>
      </c>
      <c r="F44" s="30">
        <f t="shared" si="0"/>
        <v>14</v>
      </c>
      <c r="G44" s="52"/>
      <c r="H44" s="54">
        <f>+(F44/F43)*H43</f>
        <v>0.2957746478873239</v>
      </c>
      <c r="I44" s="30">
        <f t="shared" si="2"/>
        <v>0.2957746478873239</v>
      </c>
      <c r="J44" s="30"/>
      <c r="K44" s="30"/>
      <c r="L44" s="27">
        <f t="shared" si="3"/>
        <v>289.7957746478873</v>
      </c>
    </row>
    <row r="45" spans="1:12" ht="11.25">
      <c r="A45" s="52" t="s">
        <v>78</v>
      </c>
      <c r="B45" s="59" t="s">
        <v>79</v>
      </c>
      <c r="C45" s="53"/>
      <c r="D45" s="53"/>
      <c r="E45" s="29"/>
      <c r="F45" s="30"/>
      <c r="G45" s="52"/>
      <c r="H45" s="54"/>
      <c r="I45" s="30"/>
      <c r="J45" s="30"/>
      <c r="K45" s="30"/>
      <c r="L45" s="25"/>
    </row>
    <row r="46" spans="1:12" ht="11.25">
      <c r="A46" s="52" t="s">
        <v>80</v>
      </c>
      <c r="B46" s="60" t="s">
        <v>81</v>
      </c>
      <c r="C46" s="53">
        <v>310.1</v>
      </c>
      <c r="D46" s="53"/>
      <c r="E46" s="29">
        <v>5.9</v>
      </c>
      <c r="F46" s="30">
        <f t="shared" si="0"/>
        <v>5.9</v>
      </c>
      <c r="G46" s="52"/>
      <c r="H46" s="54">
        <v>1.1</v>
      </c>
      <c r="I46" s="30">
        <f>+G46+H46</f>
        <v>1.1</v>
      </c>
      <c r="J46" s="30"/>
      <c r="K46" s="30">
        <v>50.6</v>
      </c>
      <c r="L46" s="27">
        <f>+C46+F46+I46+K46</f>
        <v>367.70000000000005</v>
      </c>
    </row>
    <row r="47" spans="1:12" ht="11.25">
      <c r="A47" s="52" t="s">
        <v>82</v>
      </c>
      <c r="B47" s="59" t="s">
        <v>83</v>
      </c>
      <c r="C47" s="53">
        <v>29.9</v>
      </c>
      <c r="D47" s="53"/>
      <c r="E47" s="29">
        <v>0.6</v>
      </c>
      <c r="F47" s="30">
        <f t="shared" si="0"/>
        <v>0.6</v>
      </c>
      <c r="G47" s="52"/>
      <c r="H47" s="54">
        <f>+(F47/F$46)/H$46</f>
        <v>0.09244992295839752</v>
      </c>
      <c r="I47" s="30">
        <f aca="true" t="shared" si="4" ref="I47:I61">+G47+H47</f>
        <v>0.09244992295839752</v>
      </c>
      <c r="J47" s="30"/>
      <c r="K47" s="30">
        <v>0.7</v>
      </c>
      <c r="L47" s="27">
        <f>+C47+F47+I47+K47</f>
        <v>31.292449922958397</v>
      </c>
    </row>
    <row r="48" spans="1:12" ht="11.25">
      <c r="A48" s="52" t="s">
        <v>84</v>
      </c>
      <c r="B48" s="59" t="s">
        <v>85</v>
      </c>
      <c r="C48" s="53">
        <v>17</v>
      </c>
      <c r="D48" s="53"/>
      <c r="E48" s="29">
        <v>0.3</v>
      </c>
      <c r="F48" s="30">
        <f t="shared" si="0"/>
        <v>0.3</v>
      </c>
      <c r="G48" s="52"/>
      <c r="H48" s="54">
        <f aca="true" t="shared" si="5" ref="H48:H61">+(F48/F$46)/H$46</f>
        <v>0.04622496147919876</v>
      </c>
      <c r="I48" s="30">
        <f t="shared" si="4"/>
        <v>0.04622496147919876</v>
      </c>
      <c r="J48" s="30"/>
      <c r="K48" s="30">
        <v>1.2</v>
      </c>
      <c r="L48" s="27">
        <f>+C48+F48+I48+K48</f>
        <v>18.546224961479197</v>
      </c>
    </row>
    <row r="49" spans="1:12" ht="11.25">
      <c r="A49" s="52" t="s">
        <v>86</v>
      </c>
      <c r="B49" s="59" t="s">
        <v>87</v>
      </c>
      <c r="C49" s="53"/>
      <c r="D49" s="53"/>
      <c r="E49" s="29"/>
      <c r="F49" s="30"/>
      <c r="G49" s="52"/>
      <c r="H49" s="54"/>
      <c r="I49" s="30"/>
      <c r="J49" s="30"/>
      <c r="K49" s="30">
        <v>4.2</v>
      </c>
      <c r="L49" s="25"/>
    </row>
    <row r="50" spans="1:12" ht="11.25">
      <c r="A50" s="52" t="s">
        <v>88</v>
      </c>
      <c r="B50" s="59" t="s">
        <v>89</v>
      </c>
      <c r="C50" s="53">
        <v>5.8</v>
      </c>
      <c r="D50" s="53"/>
      <c r="E50" s="29">
        <v>0.1</v>
      </c>
      <c r="F50" s="30">
        <f t="shared" si="0"/>
        <v>0.1</v>
      </c>
      <c r="G50" s="52"/>
      <c r="H50" s="54">
        <f t="shared" si="5"/>
        <v>0.015408320493066254</v>
      </c>
      <c r="I50" s="30">
        <f t="shared" si="4"/>
        <v>0.015408320493066254</v>
      </c>
      <c r="J50" s="30"/>
      <c r="K50" s="30">
        <v>3</v>
      </c>
      <c r="L50" s="27">
        <f>+C50+F50+I50+K48</f>
        <v>7.115408320493066</v>
      </c>
    </row>
    <row r="51" spans="1:12" ht="11.25">
      <c r="A51" s="52" t="s">
        <v>90</v>
      </c>
      <c r="B51" s="59" t="s">
        <v>91</v>
      </c>
      <c r="C51" s="53">
        <v>22.7</v>
      </c>
      <c r="D51" s="53"/>
      <c r="E51" s="29">
        <v>0.4</v>
      </c>
      <c r="F51" s="30">
        <f t="shared" si="0"/>
        <v>0.4</v>
      </c>
      <c r="G51" s="52"/>
      <c r="H51" s="54">
        <f t="shared" si="5"/>
        <v>0.06163328197226502</v>
      </c>
      <c r="I51" s="30">
        <f t="shared" si="4"/>
        <v>0.06163328197226502</v>
      </c>
      <c r="J51" s="30"/>
      <c r="K51" s="30">
        <v>5.1</v>
      </c>
      <c r="L51" s="27">
        <f>+C51+F51+I51+K51</f>
        <v>28.261633281972266</v>
      </c>
    </row>
    <row r="52" spans="1:12" ht="11.25">
      <c r="A52" s="52" t="s">
        <v>92</v>
      </c>
      <c r="B52" s="59" t="s">
        <v>93</v>
      </c>
      <c r="C52" s="53">
        <v>4.6</v>
      </c>
      <c r="D52" s="53"/>
      <c r="E52" s="29">
        <v>0.1</v>
      </c>
      <c r="F52" s="30">
        <f t="shared" si="0"/>
        <v>0.1</v>
      </c>
      <c r="G52" s="52"/>
      <c r="H52" s="54">
        <f t="shared" si="5"/>
        <v>0.015408320493066254</v>
      </c>
      <c r="I52" s="30">
        <f t="shared" si="4"/>
        <v>0.015408320493066254</v>
      </c>
      <c r="J52" s="30"/>
      <c r="K52" s="30"/>
      <c r="L52" s="27">
        <f aca="true" t="shared" si="6" ref="L52:L88">+C52+F52+I52</f>
        <v>4.715408320493066</v>
      </c>
    </row>
    <row r="53" spans="1:12" ht="11.25">
      <c r="A53" s="52" t="s">
        <v>94</v>
      </c>
      <c r="B53" s="59" t="s">
        <v>95</v>
      </c>
      <c r="C53" s="53">
        <v>3.4</v>
      </c>
      <c r="D53" s="53"/>
      <c r="E53" s="29">
        <v>0.1</v>
      </c>
      <c r="F53" s="30">
        <f t="shared" si="0"/>
        <v>0.1</v>
      </c>
      <c r="G53" s="52"/>
      <c r="H53" s="54">
        <f t="shared" si="5"/>
        <v>0.015408320493066254</v>
      </c>
      <c r="I53" s="30">
        <f t="shared" si="4"/>
        <v>0.015408320493066254</v>
      </c>
      <c r="J53" s="30"/>
      <c r="K53" s="30"/>
      <c r="L53" s="27">
        <f t="shared" si="6"/>
        <v>3.515408320493066</v>
      </c>
    </row>
    <row r="54" spans="1:12" ht="11.25">
      <c r="A54" s="52" t="s">
        <v>96</v>
      </c>
      <c r="B54" s="59" t="s">
        <v>97</v>
      </c>
      <c r="C54" s="53">
        <v>83.1</v>
      </c>
      <c r="D54" s="53"/>
      <c r="E54" s="29">
        <v>1.6</v>
      </c>
      <c r="F54" s="30">
        <f t="shared" si="0"/>
        <v>1.6</v>
      </c>
      <c r="G54" s="52"/>
      <c r="H54" s="54">
        <f>+(F54/F$46)/H$46</f>
        <v>0.24653312788906007</v>
      </c>
      <c r="I54" s="30">
        <f t="shared" si="4"/>
        <v>0.24653312788906007</v>
      </c>
      <c r="J54" s="30"/>
      <c r="K54" s="30">
        <v>5.9</v>
      </c>
      <c r="L54" s="27">
        <f>+C54+F54+I54+K54</f>
        <v>90.84653312788906</v>
      </c>
    </row>
    <row r="55" spans="1:12" ht="11.25">
      <c r="A55" s="52" t="s">
        <v>98</v>
      </c>
      <c r="B55" s="59" t="s">
        <v>99</v>
      </c>
      <c r="C55" s="53">
        <v>63.4</v>
      </c>
      <c r="D55" s="53"/>
      <c r="E55" s="29">
        <v>1.2</v>
      </c>
      <c r="F55" s="30">
        <f t="shared" si="0"/>
        <v>1.2</v>
      </c>
      <c r="G55" s="52"/>
      <c r="H55" s="54">
        <f t="shared" si="5"/>
        <v>0.18489984591679504</v>
      </c>
      <c r="I55" s="30">
        <f t="shared" si="4"/>
        <v>0.18489984591679504</v>
      </c>
      <c r="J55" s="30"/>
      <c r="K55" s="30"/>
      <c r="L55" s="27">
        <f t="shared" si="6"/>
        <v>64.78489984591678</v>
      </c>
    </row>
    <row r="56" spans="1:12" ht="11.25">
      <c r="A56" s="52" t="s">
        <v>100</v>
      </c>
      <c r="B56" s="59" t="s">
        <v>101</v>
      </c>
      <c r="C56" s="53">
        <v>3</v>
      </c>
      <c r="D56" s="53"/>
      <c r="E56" s="29">
        <v>0.1</v>
      </c>
      <c r="F56" s="30">
        <f t="shared" si="0"/>
        <v>0.1</v>
      </c>
      <c r="G56" s="52"/>
      <c r="H56" s="54">
        <f t="shared" si="5"/>
        <v>0.015408320493066254</v>
      </c>
      <c r="I56" s="30">
        <f t="shared" si="4"/>
        <v>0.015408320493066254</v>
      </c>
      <c r="J56" s="30"/>
      <c r="K56" s="30"/>
      <c r="L56" s="27">
        <f t="shared" si="6"/>
        <v>3.1154083204930663</v>
      </c>
    </row>
    <row r="57" spans="1:12" ht="11.25">
      <c r="A57" s="52" t="s">
        <v>102</v>
      </c>
      <c r="B57" s="59" t="s">
        <v>103</v>
      </c>
      <c r="C57" s="53">
        <v>5.4</v>
      </c>
      <c r="D57" s="53"/>
      <c r="E57" s="29">
        <v>0.1</v>
      </c>
      <c r="F57" s="30">
        <f t="shared" si="0"/>
        <v>0.1</v>
      </c>
      <c r="G57" s="52"/>
      <c r="H57" s="54">
        <f t="shared" si="5"/>
        <v>0.015408320493066254</v>
      </c>
      <c r="I57" s="30">
        <f t="shared" si="4"/>
        <v>0.015408320493066254</v>
      </c>
      <c r="J57" s="30"/>
      <c r="K57" s="30"/>
      <c r="L57" s="27">
        <f t="shared" si="6"/>
        <v>5.515408320493067</v>
      </c>
    </row>
    <row r="58" spans="1:12" ht="11.25">
      <c r="A58" s="52" t="s">
        <v>104</v>
      </c>
      <c r="B58" s="59" t="s">
        <v>105</v>
      </c>
      <c r="C58" s="53">
        <v>12.9</v>
      </c>
      <c r="D58" s="53"/>
      <c r="E58" s="29">
        <v>0.2</v>
      </c>
      <c r="F58" s="30">
        <f t="shared" si="0"/>
        <v>0.2</v>
      </c>
      <c r="G58" s="52"/>
      <c r="H58" s="54">
        <f t="shared" si="5"/>
        <v>0.03081664098613251</v>
      </c>
      <c r="I58" s="30">
        <f t="shared" si="4"/>
        <v>0.03081664098613251</v>
      </c>
      <c r="J58" s="30"/>
      <c r="K58" s="30">
        <v>30.5</v>
      </c>
      <c r="L58" s="27">
        <f>+C58+F58+I58+K58</f>
        <v>43.63081664098613</v>
      </c>
    </row>
    <row r="59" spans="1:12" ht="11.25">
      <c r="A59" s="52" t="s">
        <v>106</v>
      </c>
      <c r="B59" s="59" t="s">
        <v>107</v>
      </c>
      <c r="C59" s="53">
        <v>2.3</v>
      </c>
      <c r="D59" s="53"/>
      <c r="E59" s="29"/>
      <c r="F59" s="30"/>
      <c r="G59" s="52"/>
      <c r="H59" s="54">
        <f t="shared" si="5"/>
        <v>0</v>
      </c>
      <c r="I59" s="30">
        <f t="shared" si="4"/>
        <v>0</v>
      </c>
      <c r="J59" s="30"/>
      <c r="K59" s="30"/>
      <c r="L59" s="27">
        <f t="shared" si="6"/>
        <v>2.3</v>
      </c>
    </row>
    <row r="60" spans="1:12" ht="11.25">
      <c r="A60" s="52" t="s">
        <v>108</v>
      </c>
      <c r="B60" s="59" t="s">
        <v>109</v>
      </c>
      <c r="C60" s="53">
        <v>11</v>
      </c>
      <c r="D60" s="53"/>
      <c r="E60" s="29">
        <v>0.2</v>
      </c>
      <c r="F60" s="30">
        <f t="shared" si="0"/>
        <v>0.2</v>
      </c>
      <c r="G60" s="52"/>
      <c r="H60" s="54">
        <f t="shared" si="5"/>
        <v>0.03081664098613251</v>
      </c>
      <c r="I60" s="30">
        <f t="shared" si="4"/>
        <v>0.03081664098613251</v>
      </c>
      <c r="J60" s="30"/>
      <c r="K60" s="30"/>
      <c r="L60" s="27">
        <f t="shared" si="6"/>
        <v>11.230816640986133</v>
      </c>
    </row>
    <row r="61" spans="1:12" ht="11.25">
      <c r="A61" s="52" t="s">
        <v>110</v>
      </c>
      <c r="B61" s="59" t="s">
        <v>111</v>
      </c>
      <c r="C61" s="53">
        <v>8.2</v>
      </c>
      <c r="D61" s="53"/>
      <c r="E61" s="29">
        <v>0.2</v>
      </c>
      <c r="F61" s="30">
        <f t="shared" si="0"/>
        <v>0.2</v>
      </c>
      <c r="G61" s="52"/>
      <c r="H61" s="54">
        <f t="shared" si="5"/>
        <v>0.03081664098613251</v>
      </c>
      <c r="I61" s="30">
        <f t="shared" si="4"/>
        <v>0.03081664098613251</v>
      </c>
      <c r="J61" s="30"/>
      <c r="K61" s="30"/>
      <c r="L61" s="27">
        <f t="shared" si="6"/>
        <v>8.430816640986132</v>
      </c>
    </row>
    <row r="62" spans="1:12" ht="11.25">
      <c r="A62" s="52" t="s">
        <v>112</v>
      </c>
      <c r="B62" s="59" t="s">
        <v>113</v>
      </c>
      <c r="C62" s="53"/>
      <c r="D62" s="53"/>
      <c r="E62" s="29"/>
      <c r="F62" s="30"/>
      <c r="G62" s="52"/>
      <c r="H62" s="54"/>
      <c r="J62" s="30"/>
      <c r="K62" s="30"/>
      <c r="L62" s="25"/>
    </row>
    <row r="63" spans="1:12" ht="11.25">
      <c r="A63" s="52" t="s">
        <v>114</v>
      </c>
      <c r="B63" s="60" t="s">
        <v>115</v>
      </c>
      <c r="C63" s="53">
        <v>41.4</v>
      </c>
      <c r="D63" s="53"/>
      <c r="E63" s="29">
        <v>2</v>
      </c>
      <c r="F63" s="30">
        <f t="shared" si="0"/>
        <v>2</v>
      </c>
      <c r="G63" s="52"/>
      <c r="H63" s="54">
        <v>0.1</v>
      </c>
      <c r="I63" s="30">
        <f>+G62+H63</f>
        <v>0.1</v>
      </c>
      <c r="J63" s="30"/>
      <c r="K63" s="30"/>
      <c r="L63" s="27">
        <f t="shared" si="6"/>
        <v>43.5</v>
      </c>
    </row>
    <row r="64" spans="1:12" ht="11.25">
      <c r="A64" s="52" t="s">
        <v>116</v>
      </c>
      <c r="B64" s="60" t="s">
        <v>117</v>
      </c>
      <c r="C64" s="53">
        <v>90.4</v>
      </c>
      <c r="D64" s="53"/>
      <c r="E64" s="29">
        <v>1.1</v>
      </c>
      <c r="F64" s="30">
        <f t="shared" si="0"/>
        <v>1.1</v>
      </c>
      <c r="G64" s="52"/>
      <c r="H64" s="54">
        <v>0.2</v>
      </c>
      <c r="I64" s="30">
        <f aca="true" t="shared" si="7" ref="I64:I88">+G64+H64</f>
        <v>0.2</v>
      </c>
      <c r="J64" s="30"/>
      <c r="K64" s="30">
        <v>61.7</v>
      </c>
      <c r="L64" s="27">
        <f>+C64+F64+I64+K64</f>
        <v>153.4</v>
      </c>
    </row>
    <row r="65" spans="1:12" ht="11.25">
      <c r="A65" s="52" t="s">
        <v>118</v>
      </c>
      <c r="B65" s="59" t="s">
        <v>119</v>
      </c>
      <c r="C65" s="53">
        <v>4.6</v>
      </c>
      <c r="D65" s="53"/>
      <c r="E65" s="29">
        <v>0.1</v>
      </c>
      <c r="F65" s="30">
        <f t="shared" si="0"/>
        <v>0.1</v>
      </c>
      <c r="G65" s="52"/>
      <c r="H65" s="54">
        <f>+(F65/F$64)*H$64</f>
        <v>0.018181818181818184</v>
      </c>
      <c r="I65" s="30">
        <f t="shared" si="7"/>
        <v>0.018181818181818184</v>
      </c>
      <c r="J65" s="30"/>
      <c r="K65" s="30"/>
      <c r="L65" s="27">
        <f t="shared" si="6"/>
        <v>4.718181818181818</v>
      </c>
    </row>
    <row r="66" spans="1:12" ht="11.25">
      <c r="A66" s="52" t="s">
        <v>120</v>
      </c>
      <c r="B66" s="59" t="s">
        <v>121</v>
      </c>
      <c r="C66" s="53">
        <v>5.8</v>
      </c>
      <c r="D66" s="53"/>
      <c r="E66" s="29">
        <v>0.1</v>
      </c>
      <c r="F66" s="30">
        <f t="shared" si="0"/>
        <v>0.1</v>
      </c>
      <c r="G66" s="52"/>
      <c r="H66" s="54">
        <f>+(F66/F$64)*H$64</f>
        <v>0.018181818181818184</v>
      </c>
      <c r="I66" s="30">
        <f t="shared" si="7"/>
        <v>0.018181818181818184</v>
      </c>
      <c r="J66" s="30"/>
      <c r="K66" s="30"/>
      <c r="L66" s="27">
        <f>+C66+F66+I66+K66</f>
        <v>5.918181818181818</v>
      </c>
    </row>
    <row r="67" spans="1:12" ht="11.25">
      <c r="A67" s="52" t="s">
        <v>122</v>
      </c>
      <c r="B67" s="59" t="s">
        <v>123</v>
      </c>
      <c r="C67" s="53">
        <v>41.4</v>
      </c>
      <c r="D67" s="53"/>
      <c r="E67" s="29">
        <v>0.5</v>
      </c>
      <c r="F67" s="30">
        <f t="shared" si="0"/>
        <v>0.5</v>
      </c>
      <c r="G67" s="52"/>
      <c r="H67" s="54">
        <f>+(F67/F$64)*H$64</f>
        <v>0.09090909090909091</v>
      </c>
      <c r="I67" s="30">
        <f t="shared" si="7"/>
        <v>0.09090909090909091</v>
      </c>
      <c r="J67" s="30"/>
      <c r="K67" s="30">
        <v>46.6</v>
      </c>
      <c r="L67" s="27">
        <f>+C67+F67+I67+K67</f>
        <v>88.5909090909091</v>
      </c>
    </row>
    <row r="68" spans="1:12" ht="11.25">
      <c r="A68" s="52" t="s">
        <v>124</v>
      </c>
      <c r="B68" s="59" t="s">
        <v>125</v>
      </c>
      <c r="C68" s="53">
        <v>10</v>
      </c>
      <c r="D68" s="53"/>
      <c r="E68" s="29">
        <v>0.1</v>
      </c>
      <c r="F68" s="30">
        <f t="shared" si="0"/>
        <v>0.1</v>
      </c>
      <c r="G68" s="52"/>
      <c r="H68" s="54">
        <f>+(F68/F$64)*H$64</f>
        <v>0.018181818181818184</v>
      </c>
      <c r="I68" s="30">
        <f t="shared" si="7"/>
        <v>0.018181818181818184</v>
      </c>
      <c r="J68" s="30"/>
      <c r="K68" s="30">
        <v>15.1</v>
      </c>
      <c r="L68" s="27">
        <f>+C68+F68+I68+K68</f>
        <v>25.21818181818182</v>
      </c>
    </row>
    <row r="69" spans="1:12" ht="11.25">
      <c r="A69" s="52" t="s">
        <v>126</v>
      </c>
      <c r="B69" s="59" t="s">
        <v>127</v>
      </c>
      <c r="C69" s="53">
        <v>5</v>
      </c>
      <c r="D69" s="53"/>
      <c r="E69" s="29">
        <v>0.1</v>
      </c>
      <c r="F69" s="30">
        <f t="shared" si="0"/>
        <v>0.1</v>
      </c>
      <c r="G69" s="52"/>
      <c r="H69" s="54">
        <f>+(F69/F$64)*H$64</f>
        <v>0.018181818181818184</v>
      </c>
      <c r="I69" s="30">
        <f t="shared" si="7"/>
        <v>0.018181818181818184</v>
      </c>
      <c r="J69" s="30"/>
      <c r="K69" s="30"/>
      <c r="L69" s="27">
        <f t="shared" si="6"/>
        <v>5.118181818181818</v>
      </c>
    </row>
    <row r="70" spans="1:12" ht="11.25">
      <c r="A70" s="52" t="s">
        <v>128</v>
      </c>
      <c r="B70" s="60" t="s">
        <v>129</v>
      </c>
      <c r="C70" s="53">
        <v>212.8</v>
      </c>
      <c r="D70" s="53"/>
      <c r="E70" s="29">
        <v>2</v>
      </c>
      <c r="F70" s="30">
        <f t="shared" si="0"/>
        <v>2</v>
      </c>
      <c r="G70" s="52"/>
      <c r="H70" s="54">
        <v>0.4</v>
      </c>
      <c r="I70" s="30">
        <f t="shared" si="7"/>
        <v>0.4</v>
      </c>
      <c r="J70" s="30"/>
      <c r="K70" s="30">
        <v>9</v>
      </c>
      <c r="L70" s="27">
        <f>+C70+F70+I70+K70</f>
        <v>224.20000000000002</v>
      </c>
    </row>
    <row r="71" spans="1:12" ht="11.25">
      <c r="A71" s="52" t="s">
        <v>130</v>
      </c>
      <c r="B71" s="59" t="s">
        <v>131</v>
      </c>
      <c r="C71" s="53">
        <v>126.6</v>
      </c>
      <c r="D71" s="53"/>
      <c r="E71" s="29">
        <v>1.2</v>
      </c>
      <c r="F71" s="30">
        <f t="shared" si="0"/>
        <v>1.2</v>
      </c>
      <c r="G71" s="52"/>
      <c r="H71" s="54">
        <f>+(F71/F$70)*H$70</f>
        <v>0.24</v>
      </c>
      <c r="I71" s="30">
        <f t="shared" si="7"/>
        <v>0.24</v>
      </c>
      <c r="J71" s="30"/>
      <c r="K71" s="30"/>
      <c r="L71" s="27">
        <f>+C71+F71+I71+K71</f>
        <v>128.04</v>
      </c>
    </row>
    <row r="72" spans="1:12" ht="11.25">
      <c r="A72" s="52" t="s">
        <v>132</v>
      </c>
      <c r="B72" s="59" t="s">
        <v>133</v>
      </c>
      <c r="C72" s="53">
        <v>3</v>
      </c>
      <c r="D72" s="53"/>
      <c r="E72" s="29"/>
      <c r="F72" s="30"/>
      <c r="G72" s="52"/>
      <c r="H72" s="54">
        <f aca="true" t="shared" si="8" ref="H72:H79">+(F72/F$70)*H$70</f>
        <v>0</v>
      </c>
      <c r="I72" s="30">
        <f t="shared" si="7"/>
        <v>0</v>
      </c>
      <c r="J72" s="30"/>
      <c r="K72" s="30">
        <v>1.5</v>
      </c>
      <c r="L72" s="27">
        <f>+C72+F72+I72+K72</f>
        <v>4.5</v>
      </c>
    </row>
    <row r="73" spans="1:12" ht="11.25">
      <c r="A73" s="52" t="s">
        <v>134</v>
      </c>
      <c r="B73" s="59" t="s">
        <v>135</v>
      </c>
      <c r="C73" s="53">
        <v>11.5</v>
      </c>
      <c r="D73" s="53"/>
      <c r="E73" s="29">
        <v>0.1</v>
      </c>
      <c r="F73" s="30">
        <f t="shared" si="0"/>
        <v>0.1</v>
      </c>
      <c r="G73" s="52"/>
      <c r="H73" s="54">
        <f t="shared" si="8"/>
        <v>0.020000000000000004</v>
      </c>
      <c r="I73" s="30">
        <f t="shared" si="7"/>
        <v>0.020000000000000004</v>
      </c>
      <c r="J73" s="30"/>
      <c r="K73" s="30"/>
      <c r="L73" s="27">
        <f t="shared" si="6"/>
        <v>11.62</v>
      </c>
    </row>
    <row r="74" spans="1:12" ht="11.25">
      <c r="A74" s="52" t="s">
        <v>136</v>
      </c>
      <c r="B74" s="59" t="s">
        <v>137</v>
      </c>
      <c r="C74" s="53">
        <v>44.2</v>
      </c>
      <c r="D74" s="53"/>
      <c r="E74" s="29">
        <v>0.4</v>
      </c>
      <c r="F74" s="30">
        <f t="shared" si="0"/>
        <v>0.4</v>
      </c>
      <c r="G74" s="52"/>
      <c r="H74" s="54">
        <f t="shared" si="8"/>
        <v>0.08000000000000002</v>
      </c>
      <c r="I74" s="30">
        <f t="shared" si="7"/>
        <v>0.08000000000000002</v>
      </c>
      <c r="J74" s="30"/>
      <c r="K74" s="30">
        <v>6.7</v>
      </c>
      <c r="L74" s="27">
        <f>+C74+F74+I74+K74</f>
        <v>51.38</v>
      </c>
    </row>
    <row r="75" spans="1:12" ht="11.25">
      <c r="A75" s="52" t="s">
        <v>138</v>
      </c>
      <c r="B75" s="59" t="s">
        <v>139</v>
      </c>
      <c r="C75" s="53">
        <v>10.1</v>
      </c>
      <c r="D75" s="53"/>
      <c r="E75" s="29">
        <v>0.1</v>
      </c>
      <c r="F75" s="30">
        <f aca="true" t="shared" si="9" ref="F75:F138">+D75+E75</f>
        <v>0.1</v>
      </c>
      <c r="G75" s="52"/>
      <c r="H75" s="54">
        <f t="shared" si="8"/>
        <v>0.020000000000000004</v>
      </c>
      <c r="I75" s="30">
        <f t="shared" si="7"/>
        <v>0.020000000000000004</v>
      </c>
      <c r="J75" s="30"/>
      <c r="K75" s="30">
        <v>0.8</v>
      </c>
      <c r="L75" s="27">
        <f>+C75+F75+I75+K75</f>
        <v>11.02</v>
      </c>
    </row>
    <row r="76" spans="1:12" ht="11.25">
      <c r="A76" s="52" t="s">
        <v>140</v>
      </c>
      <c r="B76" s="59" t="s">
        <v>141</v>
      </c>
      <c r="C76" s="53">
        <v>17.5</v>
      </c>
      <c r="D76" s="53"/>
      <c r="E76" s="29">
        <v>0.2</v>
      </c>
      <c r="F76" s="30">
        <f t="shared" si="9"/>
        <v>0.2</v>
      </c>
      <c r="G76" s="52"/>
      <c r="H76" s="54">
        <f t="shared" si="8"/>
        <v>0.04000000000000001</v>
      </c>
      <c r="I76" s="30">
        <f t="shared" si="7"/>
        <v>0.04000000000000001</v>
      </c>
      <c r="J76" s="30"/>
      <c r="K76" s="30"/>
      <c r="L76" s="27">
        <f t="shared" si="6"/>
        <v>17.74</v>
      </c>
    </row>
    <row r="77" spans="1:12" ht="11.25">
      <c r="A77" s="52" t="s">
        <v>142</v>
      </c>
      <c r="B77" s="59" t="s">
        <v>143</v>
      </c>
      <c r="C77" s="53">
        <v>9.6</v>
      </c>
      <c r="D77" s="53"/>
      <c r="E77" s="29">
        <v>0.1</v>
      </c>
      <c r="F77" s="30">
        <f t="shared" si="9"/>
        <v>0.1</v>
      </c>
      <c r="G77" s="52"/>
      <c r="H77" s="54">
        <f t="shared" si="8"/>
        <v>0.020000000000000004</v>
      </c>
      <c r="I77" s="30">
        <f t="shared" si="7"/>
        <v>0.020000000000000004</v>
      </c>
      <c r="J77" s="30"/>
      <c r="K77" s="30"/>
      <c r="L77" s="27">
        <f t="shared" si="6"/>
        <v>9.719999999999999</v>
      </c>
    </row>
    <row r="78" spans="1:12" ht="11.25">
      <c r="A78" s="52" t="s">
        <v>144</v>
      </c>
      <c r="B78" s="59" t="s">
        <v>145</v>
      </c>
      <c r="C78" s="53">
        <v>1.9</v>
      </c>
      <c r="D78" s="53"/>
      <c r="E78" s="29"/>
      <c r="F78" s="30"/>
      <c r="G78" s="52"/>
      <c r="H78" s="54">
        <f t="shared" si="8"/>
        <v>0</v>
      </c>
      <c r="I78" s="30">
        <f t="shared" si="7"/>
        <v>0</v>
      </c>
      <c r="J78" s="30"/>
      <c r="K78" s="30"/>
      <c r="L78" s="27">
        <f t="shared" si="6"/>
        <v>1.9</v>
      </c>
    </row>
    <row r="79" spans="1:12" ht="11.25">
      <c r="A79" s="52" t="s">
        <v>146</v>
      </c>
      <c r="B79" s="59" t="s">
        <v>147</v>
      </c>
      <c r="C79" s="53">
        <v>1.6</v>
      </c>
      <c r="D79" s="53"/>
      <c r="E79" s="29"/>
      <c r="F79" s="30"/>
      <c r="G79" s="52"/>
      <c r="H79" s="54">
        <f t="shared" si="8"/>
        <v>0</v>
      </c>
      <c r="I79" s="30">
        <f t="shared" si="7"/>
        <v>0</v>
      </c>
      <c r="J79" s="30"/>
      <c r="K79" s="30"/>
      <c r="L79" s="27">
        <f t="shared" si="6"/>
        <v>1.6</v>
      </c>
    </row>
    <row r="80" spans="1:12" ht="11.25">
      <c r="A80" s="52" t="s">
        <v>148</v>
      </c>
      <c r="B80" s="60" t="s">
        <v>149</v>
      </c>
      <c r="C80" s="53">
        <v>41.3</v>
      </c>
      <c r="D80" s="53"/>
      <c r="E80" s="29">
        <v>2.6</v>
      </c>
      <c r="F80" s="30">
        <f t="shared" si="9"/>
        <v>2.6</v>
      </c>
      <c r="G80" s="52"/>
      <c r="H80" s="54">
        <v>0.4</v>
      </c>
      <c r="I80" s="30">
        <f t="shared" si="7"/>
        <v>0.4</v>
      </c>
      <c r="J80" s="30"/>
      <c r="K80" s="30"/>
      <c r="L80" s="27">
        <f t="shared" si="6"/>
        <v>44.3</v>
      </c>
    </row>
    <row r="81" spans="1:12" ht="11.25">
      <c r="A81" s="52" t="s">
        <v>150</v>
      </c>
      <c r="B81" s="60" t="s">
        <v>151</v>
      </c>
      <c r="C81" s="53">
        <v>20.5</v>
      </c>
      <c r="D81" s="53"/>
      <c r="E81" s="29">
        <v>4.4</v>
      </c>
      <c r="F81" s="30">
        <f t="shared" si="9"/>
        <v>4.4</v>
      </c>
      <c r="G81" s="52"/>
      <c r="H81" s="54">
        <v>0.7</v>
      </c>
      <c r="I81" s="30">
        <f t="shared" si="7"/>
        <v>0.7</v>
      </c>
      <c r="J81" s="30"/>
      <c r="K81" s="30"/>
      <c r="L81" s="27">
        <f t="shared" si="6"/>
        <v>25.599999999999998</v>
      </c>
    </row>
    <row r="82" spans="1:12" ht="11.25">
      <c r="A82" s="52" t="s">
        <v>152</v>
      </c>
      <c r="B82" s="60" t="s">
        <v>153</v>
      </c>
      <c r="C82" s="53">
        <v>27.7</v>
      </c>
      <c r="D82" s="53"/>
      <c r="E82" s="29">
        <v>8.4</v>
      </c>
      <c r="F82" s="30">
        <f t="shared" si="9"/>
        <v>8.4</v>
      </c>
      <c r="G82" s="52"/>
      <c r="H82" s="54">
        <v>1.1</v>
      </c>
      <c r="I82" s="30">
        <f t="shared" si="7"/>
        <v>1.1</v>
      </c>
      <c r="J82" s="30"/>
      <c r="K82" s="30"/>
      <c r="L82" s="27">
        <f t="shared" si="6"/>
        <v>37.2</v>
      </c>
    </row>
    <row r="83" spans="1:12" ht="11.25">
      <c r="A83" s="52" t="s">
        <v>154</v>
      </c>
      <c r="B83" s="59" t="s">
        <v>155</v>
      </c>
      <c r="C83" s="53">
        <v>9.2</v>
      </c>
      <c r="D83" s="53"/>
      <c r="E83" s="29">
        <v>2.8</v>
      </c>
      <c r="F83" s="30">
        <f t="shared" si="9"/>
        <v>2.8</v>
      </c>
      <c r="G83" s="52"/>
      <c r="H83" s="54">
        <f>+(F83/F$82)*H$82</f>
        <v>0.3666666666666667</v>
      </c>
      <c r="I83" s="30">
        <f t="shared" si="7"/>
        <v>0.3666666666666667</v>
      </c>
      <c r="J83" s="30"/>
      <c r="K83" s="30"/>
      <c r="L83" s="27">
        <f t="shared" si="6"/>
        <v>12.366666666666667</v>
      </c>
    </row>
    <row r="84" spans="1:12" ht="11.25">
      <c r="A84" s="52" t="s">
        <v>156</v>
      </c>
      <c r="B84" s="60" t="s">
        <v>157</v>
      </c>
      <c r="C84" s="53">
        <v>15.7</v>
      </c>
      <c r="D84" s="53"/>
      <c r="E84" s="29">
        <v>1</v>
      </c>
      <c r="F84" s="30">
        <f t="shared" si="9"/>
        <v>1</v>
      </c>
      <c r="G84" s="52"/>
      <c r="H84" s="54">
        <v>0.5</v>
      </c>
      <c r="I84" s="30">
        <f t="shared" si="7"/>
        <v>0.5</v>
      </c>
      <c r="J84" s="30"/>
      <c r="K84" s="30"/>
      <c r="L84" s="27">
        <f t="shared" si="6"/>
        <v>17.2</v>
      </c>
    </row>
    <row r="85" spans="1:12" ht="11.25">
      <c r="A85" s="52" t="s">
        <v>158</v>
      </c>
      <c r="B85" s="60" t="s">
        <v>159</v>
      </c>
      <c r="C85" s="53">
        <v>46.1</v>
      </c>
      <c r="D85" s="53"/>
      <c r="E85" s="29">
        <v>6.9</v>
      </c>
      <c r="F85" s="30">
        <f t="shared" si="9"/>
        <v>6.9</v>
      </c>
      <c r="G85" s="52"/>
      <c r="H85" s="54">
        <f>0.2+0.2</f>
        <v>0.4</v>
      </c>
      <c r="I85" s="30">
        <f t="shared" si="7"/>
        <v>0.4</v>
      </c>
      <c r="J85" s="30"/>
      <c r="K85" s="30"/>
      <c r="L85" s="27">
        <f t="shared" si="6"/>
        <v>53.4</v>
      </c>
    </row>
    <row r="86" spans="1:12" ht="11.25">
      <c r="A86" s="52" t="s">
        <v>160</v>
      </c>
      <c r="B86" s="59" t="s">
        <v>161</v>
      </c>
      <c r="C86" s="53">
        <v>2.1</v>
      </c>
      <c r="D86" s="53"/>
      <c r="E86" s="29">
        <v>0.3</v>
      </c>
      <c r="F86" s="30">
        <f t="shared" si="9"/>
        <v>0.3</v>
      </c>
      <c r="G86" s="52"/>
      <c r="H86" s="54">
        <f>+(F86/F$85)*H85</f>
        <v>0.017391304347826087</v>
      </c>
      <c r="I86" s="30">
        <f t="shared" si="7"/>
        <v>0.017391304347826087</v>
      </c>
      <c r="J86" s="30"/>
      <c r="K86" s="30"/>
      <c r="L86" s="27">
        <f t="shared" si="6"/>
        <v>2.417391304347826</v>
      </c>
    </row>
    <row r="87" spans="1:12" ht="11.25">
      <c r="A87" s="52" t="s">
        <v>162</v>
      </c>
      <c r="B87" s="60" t="s">
        <v>163</v>
      </c>
      <c r="C87" s="53">
        <v>6.6</v>
      </c>
      <c r="D87" s="53"/>
      <c r="E87" s="29">
        <v>0.5</v>
      </c>
      <c r="F87" s="30">
        <f t="shared" si="9"/>
        <v>0.5</v>
      </c>
      <c r="G87" s="52"/>
      <c r="H87" s="54">
        <v>0.1</v>
      </c>
      <c r="I87" s="30">
        <f t="shared" si="7"/>
        <v>0.1</v>
      </c>
      <c r="J87" s="30"/>
      <c r="K87" s="30"/>
      <c r="L87" s="27">
        <f t="shared" si="6"/>
        <v>7.199999999999999</v>
      </c>
    </row>
    <row r="88" spans="1:12" ht="11.25">
      <c r="A88" s="52" t="s">
        <v>164</v>
      </c>
      <c r="B88" s="60" t="s">
        <v>165</v>
      </c>
      <c r="C88" s="53">
        <v>8.3</v>
      </c>
      <c r="D88" s="53"/>
      <c r="E88" s="29">
        <v>1.1</v>
      </c>
      <c r="F88" s="30">
        <f t="shared" si="9"/>
        <v>1.1</v>
      </c>
      <c r="G88" s="52"/>
      <c r="H88" s="54">
        <v>0.1</v>
      </c>
      <c r="I88" s="30">
        <f t="shared" si="7"/>
        <v>0.1</v>
      </c>
      <c r="J88" s="30"/>
      <c r="K88" s="30"/>
      <c r="L88" s="27">
        <f t="shared" si="6"/>
        <v>9.5</v>
      </c>
    </row>
    <row r="89" spans="1:12" ht="11.25">
      <c r="A89" s="52"/>
      <c r="B89" s="25"/>
      <c r="C89" s="53"/>
      <c r="D89" s="53"/>
      <c r="E89" s="29"/>
      <c r="F89" s="30"/>
      <c r="G89" s="52"/>
      <c r="H89" s="54"/>
      <c r="I89" s="30"/>
      <c r="J89" s="30"/>
      <c r="K89" s="30"/>
      <c r="L89" s="25"/>
    </row>
    <row r="90" spans="1:12" ht="11.25">
      <c r="A90" s="63" t="s">
        <v>166</v>
      </c>
      <c r="B90" s="64">
        <v>42</v>
      </c>
      <c r="C90" s="53"/>
      <c r="D90" s="53"/>
      <c r="E90" s="29">
        <v>57.5</v>
      </c>
      <c r="F90" s="30">
        <f t="shared" si="9"/>
        <v>57.5</v>
      </c>
      <c r="G90" s="52">
        <v>25.7</v>
      </c>
      <c r="H90" s="54">
        <v>10</v>
      </c>
      <c r="I90" s="30">
        <f>+G90+H90</f>
        <v>35.7</v>
      </c>
      <c r="J90" s="30"/>
      <c r="K90" s="30"/>
      <c r="L90" s="27">
        <f>+C90+F90+I90</f>
        <v>93.2</v>
      </c>
    </row>
    <row r="91" spans="1:12" ht="11.25">
      <c r="A91" s="65"/>
      <c r="B91" s="64"/>
      <c r="C91" s="53"/>
      <c r="D91" s="53"/>
      <c r="E91" s="29"/>
      <c r="F91" s="30"/>
      <c r="G91" s="52"/>
      <c r="H91" s="54"/>
      <c r="I91" s="30"/>
      <c r="J91" s="30"/>
      <c r="K91" s="30"/>
      <c r="L91" s="25"/>
    </row>
    <row r="92" spans="1:12" ht="11.25">
      <c r="A92" s="66" t="s">
        <v>167</v>
      </c>
      <c r="B92" s="64" t="s">
        <v>168</v>
      </c>
      <c r="C92" s="53"/>
      <c r="D92" s="53"/>
      <c r="E92" s="29">
        <v>10.5</v>
      </c>
      <c r="F92" s="30">
        <f t="shared" si="9"/>
        <v>10.5</v>
      </c>
      <c r="G92" s="52">
        <v>206.2</v>
      </c>
      <c r="H92" s="54"/>
      <c r="I92" s="30">
        <f>+G92+H92</f>
        <v>206.2</v>
      </c>
      <c r="J92" s="30"/>
      <c r="K92" s="30"/>
      <c r="L92" s="27">
        <f>+C92+F92+I92</f>
        <v>216.7</v>
      </c>
    </row>
    <row r="93" spans="1:12" ht="11.25">
      <c r="A93" s="52"/>
      <c r="B93" s="25"/>
      <c r="C93" s="53"/>
      <c r="D93" s="53"/>
      <c r="E93" s="29"/>
      <c r="F93" s="30"/>
      <c r="G93" s="52"/>
      <c r="H93" s="54"/>
      <c r="I93" s="30"/>
      <c r="J93" s="30"/>
      <c r="K93" s="30"/>
      <c r="L93" s="25"/>
    </row>
    <row r="94" spans="1:12" ht="11.25">
      <c r="A94" s="67" t="s">
        <v>169</v>
      </c>
      <c r="B94" s="35" t="s">
        <v>170</v>
      </c>
      <c r="C94" s="53"/>
      <c r="D94" s="53">
        <f>SUM(D95:D102)</f>
        <v>706.1</v>
      </c>
      <c r="E94" s="29">
        <f>SUM(E95:E102)</f>
        <v>27.200000000000003</v>
      </c>
      <c r="F94" s="30">
        <f t="shared" si="9"/>
        <v>733.3000000000001</v>
      </c>
      <c r="G94" s="53">
        <f>SUM(G95:G102)</f>
        <v>67.4</v>
      </c>
      <c r="H94" s="29">
        <f>SUM(H95:H102)</f>
        <v>4.3999999999999995</v>
      </c>
      <c r="I94" s="30">
        <f>+G94+H94</f>
        <v>71.80000000000001</v>
      </c>
      <c r="J94" s="30"/>
      <c r="K94" s="30"/>
      <c r="L94" s="27">
        <f aca="true" t="shared" si="10" ref="L94:L102">+C94+F94+I94</f>
        <v>805.1000000000001</v>
      </c>
    </row>
    <row r="95" spans="1:12" ht="11.25">
      <c r="A95" s="52" t="s">
        <v>171</v>
      </c>
      <c r="B95" s="59">
        <v>481</v>
      </c>
      <c r="C95" s="53"/>
      <c r="D95" s="53">
        <v>176</v>
      </c>
      <c r="E95" s="29">
        <v>4.3</v>
      </c>
      <c r="F95" s="30">
        <f t="shared" si="9"/>
        <v>180.3</v>
      </c>
      <c r="G95" s="52"/>
      <c r="H95" s="54">
        <v>1.4</v>
      </c>
      <c r="I95" s="30">
        <f>+G95+H95</f>
        <v>1.4</v>
      </c>
      <c r="J95" s="30"/>
      <c r="K95" s="30"/>
      <c r="L95" s="27">
        <f t="shared" si="10"/>
        <v>181.70000000000002</v>
      </c>
    </row>
    <row r="96" spans="1:12" ht="11.25">
      <c r="A96" s="52" t="s">
        <v>172</v>
      </c>
      <c r="B96" s="59">
        <v>482</v>
      </c>
      <c r="C96" s="53"/>
      <c r="D96" s="53">
        <v>36.4</v>
      </c>
      <c r="E96" s="29">
        <v>0.5</v>
      </c>
      <c r="F96" s="30">
        <f t="shared" si="9"/>
        <v>36.9</v>
      </c>
      <c r="G96" s="52"/>
      <c r="H96" s="54">
        <v>0</v>
      </c>
      <c r="I96" s="30">
        <f>+G96+H96</f>
        <v>0</v>
      </c>
      <c r="J96" s="30"/>
      <c r="K96" s="30"/>
      <c r="L96" s="27">
        <f t="shared" si="10"/>
        <v>36.9</v>
      </c>
    </row>
    <row r="97" spans="1:12" ht="11.25">
      <c r="A97" s="52" t="s">
        <v>173</v>
      </c>
      <c r="B97" s="59">
        <v>483</v>
      </c>
      <c r="C97" s="53"/>
      <c r="D97" s="53">
        <v>69.2</v>
      </c>
      <c r="E97" s="29">
        <v>1.7</v>
      </c>
      <c r="F97" s="30">
        <f t="shared" si="9"/>
        <v>70.9</v>
      </c>
      <c r="G97" s="52"/>
      <c r="H97" s="54"/>
      <c r="I97" s="30"/>
      <c r="J97" s="30"/>
      <c r="K97" s="30"/>
      <c r="L97" s="27">
        <f t="shared" si="10"/>
        <v>70.9</v>
      </c>
    </row>
    <row r="98" spans="1:12" ht="11.25">
      <c r="A98" s="52" t="s">
        <v>174</v>
      </c>
      <c r="B98" s="59">
        <v>484</v>
      </c>
      <c r="C98" s="53"/>
      <c r="D98" s="53">
        <v>356</v>
      </c>
      <c r="E98" s="29">
        <v>12.5</v>
      </c>
      <c r="F98" s="30">
        <f t="shared" si="9"/>
        <v>368.5</v>
      </c>
      <c r="G98" s="52"/>
      <c r="H98" s="54">
        <v>0.4</v>
      </c>
      <c r="I98" s="30">
        <f>+G98+H98</f>
        <v>0.4</v>
      </c>
      <c r="J98" s="30"/>
      <c r="K98" s="30"/>
      <c r="L98" s="27">
        <f t="shared" si="10"/>
        <v>368.9</v>
      </c>
    </row>
    <row r="99" spans="1:12" ht="11.25">
      <c r="A99" s="52" t="s">
        <v>175</v>
      </c>
      <c r="B99" s="59">
        <v>485</v>
      </c>
      <c r="C99" s="53"/>
      <c r="D99" s="53">
        <v>23.4</v>
      </c>
      <c r="E99" s="29">
        <v>0.8</v>
      </c>
      <c r="F99" s="30">
        <f t="shared" si="9"/>
        <v>24.2</v>
      </c>
      <c r="G99" s="52"/>
      <c r="H99" s="54">
        <v>0.4</v>
      </c>
      <c r="I99" s="30">
        <f>+G99+H99</f>
        <v>0.4</v>
      </c>
      <c r="J99" s="30"/>
      <c r="K99" s="30"/>
      <c r="L99" s="27">
        <f t="shared" si="10"/>
        <v>24.599999999999998</v>
      </c>
    </row>
    <row r="100" spans="1:12" ht="11.25">
      <c r="A100" s="52" t="s">
        <v>176</v>
      </c>
      <c r="B100" s="59">
        <v>486</v>
      </c>
      <c r="C100" s="53"/>
      <c r="D100" s="53">
        <v>45.1</v>
      </c>
      <c r="E100" s="29">
        <v>1.1</v>
      </c>
      <c r="F100" s="30">
        <f t="shared" si="9"/>
        <v>46.2</v>
      </c>
      <c r="G100" s="52"/>
      <c r="H100" s="54">
        <v>1</v>
      </c>
      <c r="I100" s="30">
        <f>+G100+H100</f>
        <v>1</v>
      </c>
      <c r="J100" s="30"/>
      <c r="K100" s="30"/>
      <c r="L100" s="27">
        <f t="shared" si="10"/>
        <v>47.2</v>
      </c>
    </row>
    <row r="101" spans="1:12" ht="11.25">
      <c r="A101" s="52" t="s">
        <v>177</v>
      </c>
      <c r="B101" s="68">
        <v>487488492</v>
      </c>
      <c r="C101" s="53"/>
      <c r="D101" s="53"/>
      <c r="E101" s="29">
        <v>5.4</v>
      </c>
      <c r="F101" s="30">
        <f t="shared" si="9"/>
        <v>5.4</v>
      </c>
      <c r="G101" s="52"/>
      <c r="H101" s="54">
        <v>1.2</v>
      </c>
      <c r="I101" s="30">
        <f>+G101+H101</f>
        <v>1.2</v>
      </c>
      <c r="J101" s="30"/>
      <c r="K101" s="30"/>
      <c r="L101" s="27">
        <f t="shared" si="10"/>
        <v>6.6000000000000005</v>
      </c>
    </row>
    <row r="102" spans="1:12" ht="11.25">
      <c r="A102" s="52" t="s">
        <v>178</v>
      </c>
      <c r="B102" s="59">
        <v>493</v>
      </c>
      <c r="C102" s="53"/>
      <c r="D102" s="53"/>
      <c r="E102" s="29">
        <v>0.9</v>
      </c>
      <c r="F102" s="30">
        <f t="shared" si="9"/>
        <v>0.9</v>
      </c>
      <c r="G102" s="52">
        <v>67.4</v>
      </c>
      <c r="H102" s="54"/>
      <c r="I102" s="30">
        <f>+G102+H102</f>
        <v>67.4</v>
      </c>
      <c r="J102" s="30"/>
      <c r="K102" s="30"/>
      <c r="L102" s="27">
        <f t="shared" si="10"/>
        <v>68.30000000000001</v>
      </c>
    </row>
    <row r="103" spans="1:12" ht="11.25">
      <c r="A103" s="52"/>
      <c r="B103" s="25"/>
      <c r="C103" s="53"/>
      <c r="D103" s="53"/>
      <c r="E103" s="29"/>
      <c r="F103" s="30"/>
      <c r="G103" s="52"/>
      <c r="H103" s="54"/>
      <c r="I103" s="30"/>
      <c r="J103" s="30"/>
      <c r="K103" s="30"/>
      <c r="L103" s="25"/>
    </row>
    <row r="104" spans="1:12" ht="11.25">
      <c r="A104" s="67" t="s">
        <v>179</v>
      </c>
      <c r="B104" s="35">
        <v>51</v>
      </c>
      <c r="C104" s="53"/>
      <c r="D104" s="53"/>
      <c r="E104" s="29">
        <f>SUM(E105:E108)</f>
        <v>21.599999999999998</v>
      </c>
      <c r="F104" s="30">
        <f t="shared" si="9"/>
        <v>21.599999999999998</v>
      </c>
      <c r="G104" s="52"/>
      <c r="H104" s="29">
        <f>SUM(H105:H108)</f>
        <v>6.5</v>
      </c>
      <c r="I104" s="30">
        <f>+G104+H104</f>
        <v>6.5</v>
      </c>
      <c r="J104" s="30"/>
      <c r="K104" s="30"/>
      <c r="L104" s="27">
        <f>+C104+F104+I104</f>
        <v>28.099999999999998</v>
      </c>
    </row>
    <row r="105" spans="1:12" ht="11.25">
      <c r="A105" s="52" t="s">
        <v>180</v>
      </c>
      <c r="B105" s="59">
        <v>511</v>
      </c>
      <c r="C105" s="53"/>
      <c r="D105" s="53"/>
      <c r="E105" s="29">
        <v>1.5</v>
      </c>
      <c r="F105" s="30">
        <f t="shared" si="9"/>
        <v>1.5</v>
      </c>
      <c r="G105" s="52"/>
      <c r="H105" s="54">
        <v>0.6</v>
      </c>
      <c r="I105" s="30">
        <f>+G105+H105</f>
        <v>0.6</v>
      </c>
      <c r="J105" s="30"/>
      <c r="K105" s="30"/>
      <c r="L105" s="27">
        <f>+C105+F105+I105</f>
        <v>2.1</v>
      </c>
    </row>
    <row r="106" spans="1:12" ht="11.25">
      <c r="A106" s="52" t="s">
        <v>181</v>
      </c>
      <c r="B106" s="59">
        <v>512</v>
      </c>
      <c r="C106" s="53"/>
      <c r="D106" s="53"/>
      <c r="E106" s="29">
        <v>0.5</v>
      </c>
      <c r="F106" s="30">
        <f t="shared" si="9"/>
        <v>0.5</v>
      </c>
      <c r="G106" s="52"/>
      <c r="H106" s="54">
        <v>0.5</v>
      </c>
      <c r="I106" s="30">
        <f>+G106+H106</f>
        <v>0.5</v>
      </c>
      <c r="J106" s="30"/>
      <c r="K106" s="30"/>
      <c r="L106" s="27">
        <f>+C106+F106+I106</f>
        <v>1</v>
      </c>
    </row>
    <row r="107" spans="1:12" ht="11.25">
      <c r="A107" s="52" t="s">
        <v>182</v>
      </c>
      <c r="B107" s="59">
        <v>513</v>
      </c>
      <c r="C107" s="53"/>
      <c r="D107" s="53"/>
      <c r="E107" s="29">
        <v>18.7</v>
      </c>
      <c r="F107" s="30">
        <f t="shared" si="9"/>
        <v>18.7</v>
      </c>
      <c r="G107" s="52"/>
      <c r="H107" s="54">
        <v>5</v>
      </c>
      <c r="I107" s="30">
        <f>+G107+H107</f>
        <v>5</v>
      </c>
      <c r="J107" s="30"/>
      <c r="K107" s="30"/>
      <c r="L107" s="27">
        <f>+C107+F107+I107</f>
        <v>23.7</v>
      </c>
    </row>
    <row r="108" spans="1:12" ht="11.25">
      <c r="A108" s="52" t="s">
        <v>183</v>
      </c>
      <c r="B108" s="59">
        <v>514</v>
      </c>
      <c r="C108" s="53"/>
      <c r="D108" s="53"/>
      <c r="E108" s="29">
        <v>0.9</v>
      </c>
      <c r="F108" s="30">
        <f t="shared" si="9"/>
        <v>0.9</v>
      </c>
      <c r="G108" s="52"/>
      <c r="H108" s="54">
        <v>0.4</v>
      </c>
      <c r="I108" s="30">
        <f>+G108+H108</f>
        <v>0.4</v>
      </c>
      <c r="J108" s="30"/>
      <c r="K108" s="30"/>
      <c r="L108" s="27">
        <f>+C108+F108+I108</f>
        <v>1.3</v>
      </c>
    </row>
    <row r="109" spans="1:12" ht="11.25">
      <c r="A109" s="52"/>
      <c r="B109" s="59"/>
      <c r="C109" s="53"/>
      <c r="D109" s="53"/>
      <c r="E109" s="29"/>
      <c r="F109" s="30"/>
      <c r="G109" s="52"/>
      <c r="H109" s="54"/>
      <c r="I109" s="30"/>
      <c r="J109" s="30"/>
      <c r="K109" s="30"/>
      <c r="L109" s="25"/>
    </row>
    <row r="110" spans="1:12" ht="11.25">
      <c r="A110" s="67" t="s">
        <v>184</v>
      </c>
      <c r="B110" s="35">
        <v>52</v>
      </c>
      <c r="C110" s="53"/>
      <c r="D110" s="53"/>
      <c r="E110" s="29">
        <f>SUM(E111:E115)</f>
        <v>81.60000000000001</v>
      </c>
      <c r="F110" s="30">
        <f t="shared" si="9"/>
        <v>81.60000000000001</v>
      </c>
      <c r="G110" s="52"/>
      <c r="H110" s="29">
        <f>SUM(H111:H115)</f>
        <v>32.7</v>
      </c>
      <c r="I110" s="30">
        <f aca="true" t="shared" si="11" ref="I110:I115">+G110+H110</f>
        <v>32.7</v>
      </c>
      <c r="J110" s="30"/>
      <c r="K110" s="30"/>
      <c r="L110" s="27">
        <f aca="true" t="shared" si="12" ref="L110:L115">+C110+F110+I110</f>
        <v>114.30000000000001</v>
      </c>
    </row>
    <row r="111" spans="1:12" ht="11.25">
      <c r="A111" s="52" t="s">
        <v>185</v>
      </c>
      <c r="B111" s="59">
        <v>521</v>
      </c>
      <c r="C111" s="53"/>
      <c r="D111" s="53"/>
      <c r="E111" s="29">
        <v>2.1</v>
      </c>
      <c r="F111" s="30">
        <f t="shared" si="9"/>
        <v>2.1</v>
      </c>
      <c r="G111" s="52"/>
      <c r="H111" s="54">
        <v>0.5</v>
      </c>
      <c r="I111" s="30">
        <f t="shared" si="11"/>
        <v>0.5</v>
      </c>
      <c r="J111" s="30"/>
      <c r="K111" s="30"/>
      <c r="L111" s="27">
        <f t="shared" si="12"/>
        <v>2.6</v>
      </c>
    </row>
    <row r="112" spans="1:12" ht="11.25">
      <c r="A112" s="52" t="s">
        <v>186</v>
      </c>
      <c r="B112" s="59">
        <v>522</v>
      </c>
      <c r="C112" s="53"/>
      <c r="D112" s="53"/>
      <c r="E112" s="29">
        <v>62.9</v>
      </c>
      <c r="F112" s="30">
        <f t="shared" si="9"/>
        <v>62.9</v>
      </c>
      <c r="G112" s="52"/>
      <c r="H112" s="54">
        <v>15.5</v>
      </c>
      <c r="I112" s="30">
        <f t="shared" si="11"/>
        <v>15.5</v>
      </c>
      <c r="J112" s="30"/>
      <c r="K112" s="30"/>
      <c r="L112" s="27">
        <f t="shared" si="12"/>
        <v>78.4</v>
      </c>
    </row>
    <row r="113" spans="1:12" ht="11.25">
      <c r="A113" s="52" t="s">
        <v>187</v>
      </c>
      <c r="B113" s="59">
        <v>523</v>
      </c>
      <c r="C113" s="53"/>
      <c r="D113" s="53"/>
      <c r="E113" s="29">
        <v>3.5</v>
      </c>
      <c r="F113" s="30">
        <f t="shared" si="9"/>
        <v>3.5</v>
      </c>
      <c r="G113" s="52"/>
      <c r="H113" s="54">
        <v>3.6</v>
      </c>
      <c r="I113" s="30">
        <f t="shared" si="11"/>
        <v>3.6</v>
      </c>
      <c r="J113" s="30"/>
      <c r="K113" s="30"/>
      <c r="L113" s="27">
        <f t="shared" si="12"/>
        <v>7.1</v>
      </c>
    </row>
    <row r="114" spans="1:12" ht="11.25">
      <c r="A114" s="52" t="s">
        <v>188</v>
      </c>
      <c r="B114" s="59">
        <v>524</v>
      </c>
      <c r="C114" s="53"/>
      <c r="D114" s="53"/>
      <c r="E114" s="29">
        <v>10.4</v>
      </c>
      <c r="F114" s="30">
        <f t="shared" si="9"/>
        <v>10.4</v>
      </c>
      <c r="G114" s="52"/>
      <c r="H114" s="54">
        <v>7.1</v>
      </c>
      <c r="I114" s="30">
        <f t="shared" si="11"/>
        <v>7.1</v>
      </c>
      <c r="J114" s="30"/>
      <c r="K114" s="30"/>
      <c r="L114" s="27">
        <f t="shared" si="12"/>
        <v>17.5</v>
      </c>
    </row>
    <row r="115" spans="1:12" ht="11.25">
      <c r="A115" s="52" t="s">
        <v>189</v>
      </c>
      <c r="B115" s="59">
        <v>525</v>
      </c>
      <c r="C115" s="53"/>
      <c r="D115" s="53"/>
      <c r="E115" s="29">
        <v>2.7</v>
      </c>
      <c r="F115" s="30">
        <f t="shared" si="9"/>
        <v>2.7</v>
      </c>
      <c r="G115" s="52"/>
      <c r="H115" s="54">
        <v>6</v>
      </c>
      <c r="I115" s="30">
        <f t="shared" si="11"/>
        <v>6</v>
      </c>
      <c r="J115" s="30"/>
      <c r="K115" s="30"/>
      <c r="L115" s="27">
        <f t="shared" si="12"/>
        <v>8.7</v>
      </c>
    </row>
    <row r="116" spans="1:12" ht="11.25">
      <c r="A116" s="52"/>
      <c r="B116" s="25"/>
      <c r="C116" s="53"/>
      <c r="D116" s="53"/>
      <c r="E116" s="29"/>
      <c r="F116" s="30"/>
      <c r="G116" s="52"/>
      <c r="H116" s="54"/>
      <c r="I116" s="30"/>
      <c r="J116" s="30"/>
      <c r="K116" s="30"/>
      <c r="L116" s="25"/>
    </row>
    <row r="117" spans="1:12" ht="11.25">
      <c r="A117" s="67" t="s">
        <v>190</v>
      </c>
      <c r="B117" s="35">
        <v>53</v>
      </c>
      <c r="C117" s="53"/>
      <c r="D117" s="53"/>
      <c r="E117" s="29">
        <f>+E118+E119</f>
        <v>92.6</v>
      </c>
      <c r="F117" s="30">
        <f t="shared" si="9"/>
        <v>92.6</v>
      </c>
      <c r="G117" s="52"/>
      <c r="H117" s="29">
        <f>+H118+H119</f>
        <v>26.400000000000002</v>
      </c>
      <c r="I117" s="30">
        <f>+G117+H117</f>
        <v>26.400000000000002</v>
      </c>
      <c r="J117" s="30"/>
      <c r="K117" s="30"/>
      <c r="L117" s="27">
        <f>+C117+F117+I117</f>
        <v>119</v>
      </c>
    </row>
    <row r="118" spans="1:12" ht="11.25">
      <c r="A118" s="52" t="s">
        <v>191</v>
      </c>
      <c r="B118" s="59">
        <v>531</v>
      </c>
      <c r="C118" s="53"/>
      <c r="D118" s="53"/>
      <c r="E118" s="29">
        <v>2.1</v>
      </c>
      <c r="F118" s="30">
        <f t="shared" si="9"/>
        <v>2.1</v>
      </c>
      <c r="G118" s="52"/>
      <c r="H118" s="54">
        <v>25.6</v>
      </c>
      <c r="I118" s="30">
        <f>+G118+H118</f>
        <v>25.6</v>
      </c>
      <c r="J118" s="30"/>
      <c r="K118" s="30"/>
      <c r="L118" s="27">
        <f>+C118+F118+I118</f>
        <v>27.700000000000003</v>
      </c>
    </row>
    <row r="119" spans="1:12" ht="11.25">
      <c r="A119" s="52" t="s">
        <v>192</v>
      </c>
      <c r="B119" s="68">
        <v>532533</v>
      </c>
      <c r="C119" s="53"/>
      <c r="D119" s="53"/>
      <c r="E119" s="29">
        <v>90.5</v>
      </c>
      <c r="F119" s="30">
        <f t="shared" si="9"/>
        <v>90.5</v>
      </c>
      <c r="G119" s="52"/>
      <c r="H119" s="54">
        <v>0.8</v>
      </c>
      <c r="I119" s="30">
        <f>+G119+H119</f>
        <v>0.8</v>
      </c>
      <c r="J119" s="30"/>
      <c r="K119" s="30"/>
      <c r="L119" s="27">
        <f>+C119+F119+I119</f>
        <v>91.3</v>
      </c>
    </row>
    <row r="120" spans="1:12" ht="11.25">
      <c r="A120" s="52"/>
      <c r="B120" s="25"/>
      <c r="C120" s="53"/>
      <c r="D120" s="53"/>
      <c r="E120" s="29"/>
      <c r="F120" s="30"/>
      <c r="G120" s="52"/>
      <c r="H120" s="54"/>
      <c r="I120" s="30"/>
      <c r="J120" s="30"/>
      <c r="K120" s="30"/>
      <c r="L120" s="25"/>
    </row>
    <row r="121" spans="1:12" ht="11.25">
      <c r="A121" s="67" t="s">
        <v>193</v>
      </c>
      <c r="B121" s="35">
        <v>54</v>
      </c>
      <c r="C121" s="53"/>
      <c r="D121" s="53"/>
      <c r="E121" s="29">
        <f>+E122+E123+E124</f>
        <v>9.8</v>
      </c>
      <c r="F121" s="30">
        <f t="shared" si="9"/>
        <v>9.8</v>
      </c>
      <c r="G121" s="52"/>
      <c r="H121" s="29">
        <f>+H122+H123+H124</f>
        <v>5</v>
      </c>
      <c r="I121" s="30">
        <f>+G121+H121</f>
        <v>5</v>
      </c>
      <c r="J121" s="30"/>
      <c r="K121" s="30"/>
      <c r="L121" s="27">
        <f>+C121+F121+I121</f>
        <v>14.8</v>
      </c>
    </row>
    <row r="122" spans="1:12" ht="11.25">
      <c r="A122" s="52" t="s">
        <v>194</v>
      </c>
      <c r="B122" s="59">
        <v>5411</v>
      </c>
      <c r="C122" s="53"/>
      <c r="D122" s="53"/>
      <c r="E122" s="29">
        <v>0.7</v>
      </c>
      <c r="F122" s="30">
        <f t="shared" si="9"/>
        <v>0.7</v>
      </c>
      <c r="G122" s="52"/>
      <c r="H122" s="54">
        <v>0.9</v>
      </c>
      <c r="I122" s="30">
        <f>+G122+H122</f>
        <v>0.9</v>
      </c>
      <c r="J122" s="30"/>
      <c r="K122" s="30"/>
      <c r="L122" s="27">
        <f>+C122+F122+I122</f>
        <v>1.6</v>
      </c>
    </row>
    <row r="123" spans="1:12" ht="11.25">
      <c r="A123" s="52" t="s">
        <v>195</v>
      </c>
      <c r="B123" s="59">
        <v>5415</v>
      </c>
      <c r="C123" s="53"/>
      <c r="D123" s="53"/>
      <c r="E123" s="29">
        <v>2.8</v>
      </c>
      <c r="F123" s="30">
        <f t="shared" si="9"/>
        <v>2.8</v>
      </c>
      <c r="G123" s="52"/>
      <c r="H123" s="54">
        <v>1</v>
      </c>
      <c r="I123" s="30">
        <f>+G123+H123</f>
        <v>1</v>
      </c>
      <c r="J123" s="30"/>
      <c r="K123" s="30"/>
      <c r="L123" s="27">
        <f>+C123+F123+I123</f>
        <v>3.8</v>
      </c>
    </row>
    <row r="124" spans="1:12" ht="11.25">
      <c r="A124" s="52" t="s">
        <v>196</v>
      </c>
      <c r="B124" s="59" t="s">
        <v>197</v>
      </c>
      <c r="C124" s="53"/>
      <c r="D124" s="53"/>
      <c r="E124" s="29">
        <v>6.3</v>
      </c>
      <c r="F124" s="30">
        <f t="shared" si="9"/>
        <v>6.3</v>
      </c>
      <c r="G124" s="52"/>
      <c r="H124" s="54">
        <v>3.1</v>
      </c>
      <c r="I124" s="30">
        <f>+G124+H124</f>
        <v>3.1</v>
      </c>
      <c r="J124" s="30"/>
      <c r="K124" s="30"/>
      <c r="L124" s="27">
        <f>+C124+F124+I124</f>
        <v>9.4</v>
      </c>
    </row>
    <row r="125" spans="1:12" ht="11.25">
      <c r="A125" s="52"/>
      <c r="B125" s="25"/>
      <c r="C125" s="53"/>
      <c r="D125" s="53"/>
      <c r="E125" s="29"/>
      <c r="F125" s="30"/>
      <c r="G125" s="52"/>
      <c r="H125" s="54"/>
      <c r="I125" s="30"/>
      <c r="J125" s="30"/>
      <c r="K125" s="30"/>
      <c r="L125" s="25"/>
    </row>
    <row r="126" spans="1:12" ht="11.25">
      <c r="A126" s="67" t="s">
        <v>198</v>
      </c>
      <c r="B126" s="35">
        <v>55</v>
      </c>
      <c r="C126" s="53"/>
      <c r="D126" s="53"/>
      <c r="E126" s="29">
        <v>4.5</v>
      </c>
      <c r="F126" s="30">
        <f t="shared" si="9"/>
        <v>4.5</v>
      </c>
      <c r="G126" s="52"/>
      <c r="H126" s="54">
        <v>15.7</v>
      </c>
      <c r="I126" s="30">
        <f>+G126+H126</f>
        <v>15.7</v>
      </c>
      <c r="J126" s="30"/>
      <c r="K126" s="30"/>
      <c r="L126" s="27">
        <f>+C126+F126+I126</f>
        <v>20.2</v>
      </c>
    </row>
    <row r="127" spans="1:12" ht="11.25">
      <c r="A127" s="52"/>
      <c r="B127" s="59"/>
      <c r="C127" s="53"/>
      <c r="D127" s="53"/>
      <c r="E127" s="29"/>
      <c r="F127" s="30"/>
      <c r="G127" s="52"/>
      <c r="H127" s="54"/>
      <c r="I127" s="30"/>
      <c r="J127" s="30"/>
      <c r="K127" s="30"/>
      <c r="L127" s="25"/>
    </row>
    <row r="128" spans="1:12" ht="11.25">
      <c r="A128" s="67" t="s">
        <v>199</v>
      </c>
      <c r="B128" s="69">
        <v>56</v>
      </c>
      <c r="C128" s="53"/>
      <c r="D128" s="53"/>
      <c r="E128" s="29">
        <f>+E129+E130</f>
        <v>4.4</v>
      </c>
      <c r="F128" s="30">
        <f t="shared" si="9"/>
        <v>4.4</v>
      </c>
      <c r="G128" s="52"/>
      <c r="H128" s="29">
        <f>+H129+H130</f>
        <v>2.4</v>
      </c>
      <c r="I128" s="30">
        <f>+G128+H128</f>
        <v>2.4</v>
      </c>
      <c r="J128" s="30"/>
      <c r="K128" s="30"/>
      <c r="L128" s="27">
        <f>+C128+F128+I128</f>
        <v>6.800000000000001</v>
      </c>
    </row>
    <row r="129" spans="1:12" ht="11.25">
      <c r="A129" s="52" t="s">
        <v>200</v>
      </c>
      <c r="B129" s="59">
        <v>561</v>
      </c>
      <c r="C129" s="53"/>
      <c r="D129" s="53"/>
      <c r="E129" s="29">
        <v>3.5</v>
      </c>
      <c r="F129" s="30">
        <f t="shared" si="9"/>
        <v>3.5</v>
      </c>
      <c r="G129" s="52"/>
      <c r="H129" s="54">
        <v>2</v>
      </c>
      <c r="I129" s="30">
        <f>+G129+H129</f>
        <v>2</v>
      </c>
      <c r="J129" s="30"/>
      <c r="K129" s="30"/>
      <c r="L129" s="27">
        <f>+C129+F129+I129</f>
        <v>5.5</v>
      </c>
    </row>
    <row r="130" spans="1:12" ht="11.25">
      <c r="A130" s="52" t="s">
        <v>201</v>
      </c>
      <c r="B130" s="59">
        <v>562</v>
      </c>
      <c r="C130" s="53"/>
      <c r="D130" s="53"/>
      <c r="E130" s="29">
        <v>0.9</v>
      </c>
      <c r="F130" s="30">
        <f t="shared" si="9"/>
        <v>0.9</v>
      </c>
      <c r="G130" s="52"/>
      <c r="H130" s="54">
        <v>0.4</v>
      </c>
      <c r="I130" s="30">
        <f>+G130+H130</f>
        <v>0.4</v>
      </c>
      <c r="J130" s="30"/>
      <c r="K130" s="30"/>
      <c r="L130" s="27">
        <f>+C130+F130+I130</f>
        <v>1.3</v>
      </c>
    </row>
    <row r="131" spans="1:12" ht="11.25">
      <c r="A131" s="52"/>
      <c r="B131" s="59"/>
      <c r="C131" s="53"/>
      <c r="D131" s="53"/>
      <c r="E131" s="29"/>
      <c r="F131" s="30"/>
      <c r="G131" s="52"/>
      <c r="H131" s="54"/>
      <c r="I131" s="30"/>
      <c r="J131" s="30"/>
      <c r="K131" s="30"/>
      <c r="L131" s="25"/>
    </row>
    <row r="132" spans="1:12" ht="11.25">
      <c r="A132" s="67" t="s">
        <v>202</v>
      </c>
      <c r="B132" s="35">
        <v>61</v>
      </c>
      <c r="C132" s="53"/>
      <c r="D132" s="53"/>
      <c r="E132" s="29">
        <v>1.4</v>
      </c>
      <c r="F132" s="30">
        <f t="shared" si="9"/>
        <v>1.4</v>
      </c>
      <c r="G132" s="52">
        <v>122.7</v>
      </c>
      <c r="H132" s="54">
        <v>0.4</v>
      </c>
      <c r="I132" s="30">
        <f>+G132+H132</f>
        <v>123.10000000000001</v>
      </c>
      <c r="J132" s="30"/>
      <c r="K132" s="30"/>
      <c r="L132" s="27">
        <f>+C132+F132+I132</f>
        <v>124.50000000000001</v>
      </c>
    </row>
    <row r="133" spans="1:12" ht="11.25">
      <c r="A133" s="52"/>
      <c r="B133" s="59"/>
      <c r="C133" s="53"/>
      <c r="D133" s="53"/>
      <c r="E133" s="29"/>
      <c r="F133" s="30"/>
      <c r="G133" s="52"/>
      <c r="H133" s="54"/>
      <c r="I133" s="30"/>
      <c r="J133" s="30"/>
      <c r="K133" s="30"/>
      <c r="L133" s="25"/>
    </row>
    <row r="134" spans="1:12" ht="11.25">
      <c r="A134" s="67" t="s">
        <v>203</v>
      </c>
      <c r="B134" s="35">
        <v>62</v>
      </c>
      <c r="C134" s="53"/>
      <c r="D134" s="53"/>
      <c r="E134" s="29">
        <f>SUM(E135:E138)</f>
        <v>8.2</v>
      </c>
      <c r="F134" s="30">
        <f t="shared" si="9"/>
        <v>8.2</v>
      </c>
      <c r="G134" s="29">
        <f>SUM(G135:G138)</f>
        <v>77.2</v>
      </c>
      <c r="H134" s="29">
        <f>SUM(H135:H138)</f>
        <v>2.2</v>
      </c>
      <c r="I134" s="30">
        <f>+G134+H134</f>
        <v>79.4</v>
      </c>
      <c r="J134" s="30"/>
      <c r="K134" s="30"/>
      <c r="L134" s="27">
        <f>+C134+F134+I134</f>
        <v>87.60000000000001</v>
      </c>
    </row>
    <row r="135" spans="1:12" ht="11.25">
      <c r="A135" s="52" t="s">
        <v>204</v>
      </c>
      <c r="B135" s="59">
        <v>621</v>
      </c>
      <c r="C135" s="53"/>
      <c r="D135" s="53"/>
      <c r="E135" s="29">
        <v>3.9</v>
      </c>
      <c r="F135" s="30">
        <f t="shared" si="9"/>
        <v>3.9</v>
      </c>
      <c r="G135" s="52">
        <v>18.3</v>
      </c>
      <c r="H135" s="54"/>
      <c r="I135" s="30">
        <f>+G135+H135</f>
        <v>18.3</v>
      </c>
      <c r="J135" s="30"/>
      <c r="K135" s="30"/>
      <c r="L135" s="27">
        <f>+C135+F135+I135</f>
        <v>22.2</v>
      </c>
    </row>
    <row r="136" spans="1:12" ht="11.25">
      <c r="A136" s="52" t="s">
        <v>205</v>
      </c>
      <c r="B136" s="59">
        <v>622</v>
      </c>
      <c r="C136" s="53"/>
      <c r="D136" s="53"/>
      <c r="E136" s="29">
        <v>3.3</v>
      </c>
      <c r="F136" s="30">
        <f t="shared" si="9"/>
        <v>3.3</v>
      </c>
      <c r="G136" s="52">
        <v>58.9</v>
      </c>
      <c r="H136" s="54"/>
      <c r="I136" s="30">
        <f>+G136+H136</f>
        <v>58.9</v>
      </c>
      <c r="J136" s="30"/>
      <c r="K136" s="30"/>
      <c r="L136" s="27">
        <f>+C136+F136+I136</f>
        <v>62.199999999999996</v>
      </c>
    </row>
    <row r="137" spans="1:12" ht="11.25">
      <c r="A137" s="52" t="s">
        <v>206</v>
      </c>
      <c r="B137" s="59">
        <v>623</v>
      </c>
      <c r="C137" s="53"/>
      <c r="D137" s="53"/>
      <c r="E137" s="29">
        <v>0.7</v>
      </c>
      <c r="F137" s="30">
        <f t="shared" si="9"/>
        <v>0.7</v>
      </c>
      <c r="G137" s="52"/>
      <c r="H137" s="54">
        <v>1.2</v>
      </c>
      <c r="I137" s="30">
        <f>+G137+H137</f>
        <v>1.2</v>
      </c>
      <c r="J137" s="30"/>
      <c r="K137" s="30"/>
      <c r="L137" s="27">
        <f>+C137+F137+I137</f>
        <v>1.9</v>
      </c>
    </row>
    <row r="138" spans="1:12" ht="11.25">
      <c r="A138" s="52" t="s">
        <v>207</v>
      </c>
      <c r="B138" s="59">
        <v>624</v>
      </c>
      <c r="C138" s="53"/>
      <c r="D138" s="53"/>
      <c r="E138" s="29">
        <v>0.3</v>
      </c>
      <c r="F138" s="30">
        <f t="shared" si="9"/>
        <v>0.3</v>
      </c>
      <c r="G138" s="52"/>
      <c r="H138" s="54">
        <v>1</v>
      </c>
      <c r="I138" s="30">
        <f>+G138+H138</f>
        <v>1</v>
      </c>
      <c r="J138" s="30"/>
      <c r="K138" s="30"/>
      <c r="L138" s="27">
        <f>+C138+F138+I138</f>
        <v>1.3</v>
      </c>
    </row>
    <row r="139" spans="1:12" ht="11.25">
      <c r="A139" s="52"/>
      <c r="B139" s="59"/>
      <c r="C139" s="53"/>
      <c r="D139" s="53"/>
      <c r="E139" s="29"/>
      <c r="F139" s="30"/>
      <c r="G139" s="52"/>
      <c r="H139" s="54"/>
      <c r="I139" s="30"/>
      <c r="J139" s="30"/>
      <c r="K139" s="30"/>
      <c r="L139" s="25"/>
    </row>
    <row r="140" spans="1:12" ht="11.25">
      <c r="A140" s="67" t="s">
        <v>208</v>
      </c>
      <c r="B140" s="35">
        <v>71</v>
      </c>
      <c r="C140" s="53"/>
      <c r="D140" s="53"/>
      <c r="E140" s="29">
        <f>+E141+E142</f>
        <v>1.4</v>
      </c>
      <c r="F140" s="30">
        <f aca="true" t="shared" si="13" ref="F140:F153">+D140+E140</f>
        <v>1.4</v>
      </c>
      <c r="G140" s="52">
        <v>54.5</v>
      </c>
      <c r="H140" s="54"/>
      <c r="I140" s="30">
        <f>+G140+H140</f>
        <v>54.5</v>
      </c>
      <c r="J140" s="30"/>
      <c r="K140" s="30"/>
      <c r="L140" s="27">
        <f>+C140+F140+I140</f>
        <v>55.9</v>
      </c>
    </row>
    <row r="141" spans="1:12" ht="11.25">
      <c r="A141" s="52" t="s">
        <v>209</v>
      </c>
      <c r="B141" s="68">
        <v>711712</v>
      </c>
      <c r="C141" s="53"/>
      <c r="D141" s="53"/>
      <c r="E141" s="29">
        <v>0.4</v>
      </c>
      <c r="F141" s="30">
        <f t="shared" si="13"/>
        <v>0.4</v>
      </c>
      <c r="G141" s="70">
        <f>+(F141/(F141+F142))*G140</f>
        <v>15.571428571428573</v>
      </c>
      <c r="H141" s="54"/>
      <c r="I141" s="30">
        <f>+G141+H141</f>
        <v>15.571428571428573</v>
      </c>
      <c r="J141" s="30"/>
      <c r="K141" s="30"/>
      <c r="L141" s="27">
        <f>+C141+F141+I141</f>
        <v>15.971428571428573</v>
      </c>
    </row>
    <row r="142" spans="1:12" ht="11.25">
      <c r="A142" s="52" t="s">
        <v>210</v>
      </c>
      <c r="B142" s="59">
        <v>713</v>
      </c>
      <c r="C142" s="53"/>
      <c r="D142" s="53"/>
      <c r="E142" s="29">
        <v>1</v>
      </c>
      <c r="F142" s="30">
        <f t="shared" si="13"/>
        <v>1</v>
      </c>
      <c r="G142" s="70">
        <f>+(F142/(F141+F142))*G140</f>
        <v>38.92857142857143</v>
      </c>
      <c r="H142" s="54"/>
      <c r="I142" s="30">
        <f>+G142+H142</f>
        <v>38.92857142857143</v>
      </c>
      <c r="J142" s="30"/>
      <c r="K142" s="30"/>
      <c r="L142" s="27">
        <f>+C142+F142+I142</f>
        <v>39.92857142857143</v>
      </c>
    </row>
    <row r="143" spans="1:12" ht="11.25">
      <c r="A143" s="52"/>
      <c r="B143" s="25"/>
      <c r="C143" s="53"/>
      <c r="D143" s="53"/>
      <c r="E143" s="29"/>
      <c r="F143" s="30"/>
      <c r="G143" s="52"/>
      <c r="H143" s="54"/>
      <c r="I143" s="30"/>
      <c r="J143" s="30"/>
      <c r="K143" s="30"/>
      <c r="L143" s="25"/>
    </row>
    <row r="144" spans="1:12" ht="11.25">
      <c r="A144" s="67" t="s">
        <v>211</v>
      </c>
      <c r="B144" s="35">
        <v>72</v>
      </c>
      <c r="C144" s="53"/>
      <c r="D144" s="53"/>
      <c r="E144" s="29">
        <f>+E145+E146</f>
        <v>4.800000000000001</v>
      </c>
      <c r="F144" s="30">
        <f t="shared" si="13"/>
        <v>4.800000000000001</v>
      </c>
      <c r="G144" s="29">
        <f>+G145+G146</f>
        <v>144.8</v>
      </c>
      <c r="H144" s="29">
        <f>+H145+H146</f>
        <v>0.1</v>
      </c>
      <c r="I144" s="30">
        <f>+G144+H144</f>
        <v>144.9</v>
      </c>
      <c r="J144" s="30"/>
      <c r="K144" s="30"/>
      <c r="L144" s="27">
        <f>+C144+F144+I144</f>
        <v>149.70000000000002</v>
      </c>
    </row>
    <row r="145" spans="1:12" ht="11.25">
      <c r="A145" s="52" t="s">
        <v>212</v>
      </c>
      <c r="B145" s="59">
        <v>721</v>
      </c>
      <c r="C145" s="53"/>
      <c r="D145" s="53"/>
      <c r="E145" s="29">
        <v>1.1</v>
      </c>
      <c r="F145" s="30">
        <f t="shared" si="13"/>
        <v>1.1</v>
      </c>
      <c r="G145" s="52">
        <v>80.5</v>
      </c>
      <c r="H145" s="54">
        <v>0.1</v>
      </c>
      <c r="I145" s="30">
        <f>+G145+H145</f>
        <v>80.6</v>
      </c>
      <c r="J145" s="30"/>
      <c r="K145" s="30"/>
      <c r="L145" s="27">
        <f>+C145+F145+I145</f>
        <v>81.69999999999999</v>
      </c>
    </row>
    <row r="146" spans="1:12" ht="11.25">
      <c r="A146" s="52" t="s">
        <v>213</v>
      </c>
      <c r="B146" s="59">
        <v>722</v>
      </c>
      <c r="C146" s="53"/>
      <c r="D146" s="53"/>
      <c r="E146" s="29">
        <v>3.7</v>
      </c>
      <c r="F146" s="30">
        <f t="shared" si="13"/>
        <v>3.7</v>
      </c>
      <c r="G146" s="52">
        <v>64.3</v>
      </c>
      <c r="H146" s="54"/>
      <c r="I146" s="30">
        <f>+G146+H146</f>
        <v>64.3</v>
      </c>
      <c r="J146" s="30"/>
      <c r="K146" s="30"/>
      <c r="L146" s="27">
        <f>+C146+F146+I146</f>
        <v>68</v>
      </c>
    </row>
    <row r="147" spans="1:12" ht="11.25">
      <c r="A147" s="52"/>
      <c r="B147" s="59"/>
      <c r="C147" s="53"/>
      <c r="D147" s="53"/>
      <c r="E147" s="29"/>
      <c r="F147" s="30"/>
      <c r="G147" s="52"/>
      <c r="H147" s="54"/>
      <c r="I147" s="30"/>
      <c r="J147" s="30"/>
      <c r="K147" s="30"/>
      <c r="L147" s="25"/>
    </row>
    <row r="148" spans="1:12" ht="11.25">
      <c r="A148" s="67" t="s">
        <v>214</v>
      </c>
      <c r="B148" s="35">
        <v>81</v>
      </c>
      <c r="C148" s="53"/>
      <c r="D148" s="53"/>
      <c r="E148" s="29">
        <v>4.3</v>
      </c>
      <c r="F148" s="30">
        <f t="shared" si="13"/>
        <v>4.3</v>
      </c>
      <c r="G148" s="52"/>
      <c r="H148" s="54">
        <v>5.2</v>
      </c>
      <c r="I148" s="30">
        <f>+G148+H148</f>
        <v>5.2</v>
      </c>
      <c r="J148" s="30"/>
      <c r="K148" s="30"/>
      <c r="L148" s="27">
        <f>+C148+F148+I148</f>
        <v>9.5</v>
      </c>
    </row>
    <row r="149" spans="1:12" ht="11.25">
      <c r="A149" s="52"/>
      <c r="B149" s="35"/>
      <c r="C149" s="53"/>
      <c r="D149" s="53"/>
      <c r="E149" s="29"/>
      <c r="F149" s="30"/>
      <c r="G149" s="52"/>
      <c r="H149" s="54"/>
      <c r="I149" s="30"/>
      <c r="J149" s="30"/>
      <c r="K149" s="30"/>
      <c r="L149" s="25"/>
    </row>
    <row r="150" spans="1:12" ht="11.25">
      <c r="A150" s="67" t="s">
        <v>215</v>
      </c>
      <c r="B150" s="35">
        <v>82</v>
      </c>
      <c r="C150" s="53"/>
      <c r="D150" s="53">
        <v>50.6</v>
      </c>
      <c r="E150" s="29">
        <v>58.8</v>
      </c>
      <c r="F150" s="30">
        <f t="shared" si="13"/>
        <v>109.4</v>
      </c>
      <c r="G150" s="71">
        <v>165.3</v>
      </c>
      <c r="H150" s="54"/>
      <c r="I150" s="30">
        <f>+G150+H150</f>
        <v>165.3</v>
      </c>
      <c r="J150" s="30"/>
      <c r="K150" s="30"/>
      <c r="L150" s="27">
        <f>+C150+F150+I150</f>
        <v>274.70000000000005</v>
      </c>
    </row>
    <row r="151" spans="1:12" ht="11.25">
      <c r="A151" s="52"/>
      <c r="B151" s="25"/>
      <c r="C151" s="53"/>
      <c r="D151" s="53"/>
      <c r="E151" s="29"/>
      <c r="F151" s="30"/>
      <c r="G151" s="52"/>
      <c r="H151" s="54"/>
      <c r="I151" s="30"/>
      <c r="J151" s="30"/>
      <c r="K151" s="30"/>
      <c r="L151" s="25"/>
    </row>
    <row r="152" spans="1:12" ht="11.25">
      <c r="A152" s="67" t="s">
        <v>216</v>
      </c>
      <c r="B152" s="25"/>
      <c r="C152" s="53"/>
      <c r="D152" s="53">
        <v>17.2</v>
      </c>
      <c r="E152" s="29">
        <v>625.3</v>
      </c>
      <c r="F152" s="30">
        <f t="shared" si="13"/>
        <v>642.5</v>
      </c>
      <c r="G152" s="52">
        <v>31.8</v>
      </c>
      <c r="H152" s="54"/>
      <c r="I152" s="30">
        <f>+G152+H152</f>
        <v>31.8</v>
      </c>
      <c r="J152" s="30">
        <v>1196.3</v>
      </c>
      <c r="K152" s="30"/>
      <c r="L152" s="27">
        <f>+C152+F152+I152+J152</f>
        <v>1870.6</v>
      </c>
    </row>
    <row r="153" spans="1:12" ht="11.25">
      <c r="A153" s="72"/>
      <c r="B153" s="73" t="s">
        <v>217</v>
      </c>
      <c r="C153" s="74">
        <f>+C9+C11+C15+C19+C22+C27+C28+C30+C31+C33+C37+C42+C43+C46+C63+C64+C70+C80+C81+C82+C84+C85+C87+C88</f>
        <v>1715.5000000000002</v>
      </c>
      <c r="D153" s="74">
        <f>+D43+SUM(D95:D100)+D150+D152</f>
        <v>785.7</v>
      </c>
      <c r="E153" s="75">
        <f>+E9+E11+E13+E15+E19+E22+E27+E28+E30+E31+E33+E37+E42+E43+E46+E63+E64+E70+E80+E81+E82+E84+E85+E87+E88+E90+E92+E94+E104+E110+E117+E121+E126+E128+E132+E134+E140+E144+E148+E150+E152</f>
        <v>1096.8999999999999</v>
      </c>
      <c r="F153" s="76">
        <f t="shared" si="13"/>
        <v>1882.6</v>
      </c>
      <c r="G153" s="75">
        <f>+G9+G11+G13+G15+G19+G22+G27+G28+G30+G31+G33+G37+G42+G43+G46+G63+G64+G70+G80+G81+G82+G84+G85+G87+G88+G90+G92+G94+G104+G110+G117+G121+G126+G128+G132+G134+G140+G144+G148+G150+G152</f>
        <v>895.5999999999999</v>
      </c>
      <c r="H153" s="75">
        <f>+H9+H11+H13+H15+H19+H22+H27+H28+H30+H31+H33+H37+H42+H43+H46+H63+H64+H70+H80+H81+H82+H84+H85+H87+H88+H90+H92+H94+H104+H110+H117+H121+H126+H128+H132+H134+H140+H144+H148+H150+H152</f>
        <v>121.90000000000002</v>
      </c>
      <c r="I153" s="76">
        <f>+G153+H153</f>
        <v>1017.4999999999999</v>
      </c>
      <c r="J153" s="76">
        <f>+J152</f>
        <v>1196.3</v>
      </c>
      <c r="K153" s="76">
        <f>+K46+K64+K70</f>
        <v>121.30000000000001</v>
      </c>
      <c r="L153" s="77">
        <f>+C153+F153+I153+J153+K153</f>
        <v>5933.200000000001</v>
      </c>
    </row>
    <row r="155" ht="11.25">
      <c r="B155" s="32" t="s">
        <v>218</v>
      </c>
    </row>
    <row r="156" ht="11.25">
      <c r="B156" s="32"/>
    </row>
    <row r="157" ht="11.25">
      <c r="B157" s="32" t="s">
        <v>10</v>
      </c>
    </row>
  </sheetData>
  <mergeCells count="6">
    <mergeCell ref="A1:L1"/>
    <mergeCell ref="A2:L2"/>
    <mergeCell ref="A3:L3"/>
    <mergeCell ref="D5:F5"/>
    <mergeCell ref="G5:I5"/>
    <mergeCell ref="C4:J4"/>
  </mergeCells>
  <printOptions/>
  <pageMargins left="0.75" right="0.75" top="1" bottom="1" header="0.5" footer="0.5"/>
  <pageSetup fitToHeight="3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workbookViewId="0" topLeftCell="A1">
      <selection activeCell="A2" sqref="A2:F2"/>
    </sheetView>
  </sheetViews>
  <sheetFormatPr defaultColWidth="9.140625" defaultRowHeight="12.75"/>
  <cols>
    <col min="1" max="1" width="3.7109375" style="104" customWidth="1"/>
    <col min="2" max="2" width="10.7109375" style="0" customWidth="1"/>
    <col min="3" max="3" width="37.140625" style="0" bestFit="1" customWidth="1"/>
    <col min="4" max="6" width="9.140625" style="80" customWidth="1"/>
  </cols>
  <sheetData>
    <row r="1" spans="1:6" ht="12.75">
      <c r="A1" s="148" t="s">
        <v>978</v>
      </c>
      <c r="B1" s="148"/>
      <c r="C1" s="148"/>
      <c r="D1" s="148"/>
      <c r="E1" s="148"/>
      <c r="F1" s="148"/>
    </row>
    <row r="2" spans="1:6" ht="12.75">
      <c r="A2" s="148" t="s">
        <v>219</v>
      </c>
      <c r="B2" s="148"/>
      <c r="C2" s="148"/>
      <c r="D2" s="148"/>
      <c r="E2" s="148"/>
      <c r="F2" s="148"/>
    </row>
    <row r="3" spans="1:6" ht="12.75">
      <c r="A3" s="160" t="s">
        <v>220</v>
      </c>
      <c r="B3" s="160"/>
      <c r="C3" s="160"/>
      <c r="D3" s="160"/>
      <c r="E3" s="160"/>
      <c r="F3" s="160"/>
    </row>
    <row r="4" spans="1:6" ht="19.5" customHeight="1">
      <c r="A4" s="161" t="s">
        <v>221</v>
      </c>
      <c r="B4" s="162"/>
      <c r="C4" s="162"/>
      <c r="D4" s="157" t="s">
        <v>222</v>
      </c>
      <c r="E4" s="158"/>
      <c r="F4" s="159"/>
    </row>
    <row r="5" spans="1:6" ht="17.25" customHeight="1">
      <c r="A5" s="163"/>
      <c r="B5" s="164"/>
      <c r="C5" s="164"/>
      <c r="D5" s="81">
        <v>1998</v>
      </c>
      <c r="E5" s="82">
        <v>2002</v>
      </c>
      <c r="F5" s="83">
        <v>2006</v>
      </c>
    </row>
    <row r="6" spans="1:6" ht="12.75">
      <c r="A6" s="84">
        <v>1</v>
      </c>
      <c r="B6" s="85" t="s">
        <v>223</v>
      </c>
      <c r="C6" s="86" t="s">
        <v>224</v>
      </c>
      <c r="D6" s="87" t="s">
        <v>225</v>
      </c>
      <c r="E6" s="88" t="s">
        <v>225</v>
      </c>
      <c r="F6" s="89" t="s">
        <v>225</v>
      </c>
    </row>
    <row r="7" spans="1:6" ht="12.75">
      <c r="A7" s="90">
        <f>+A6+1</f>
        <v>2</v>
      </c>
      <c r="B7" s="91" t="s">
        <v>37</v>
      </c>
      <c r="C7" s="92" t="s">
        <v>226</v>
      </c>
      <c r="D7" s="93" t="s">
        <v>225</v>
      </c>
      <c r="E7" s="94" t="s">
        <v>225</v>
      </c>
      <c r="F7" s="95" t="s">
        <v>225</v>
      </c>
    </row>
    <row r="8" spans="1:6" ht="12.75">
      <c r="A8" s="90">
        <f aca="true" t="shared" si="0" ref="A8:A71">+A7+1</f>
        <v>3</v>
      </c>
      <c r="B8" s="91" t="s">
        <v>227</v>
      </c>
      <c r="C8" s="92" t="s">
        <v>228</v>
      </c>
      <c r="D8" s="93" t="s">
        <v>39</v>
      </c>
      <c r="E8" s="94" t="s">
        <v>225</v>
      </c>
      <c r="F8" s="95" t="s">
        <v>225</v>
      </c>
    </row>
    <row r="9" spans="1:6" ht="12.75">
      <c r="A9" s="90">
        <f t="shared" si="0"/>
        <v>4</v>
      </c>
      <c r="B9" s="91" t="s">
        <v>41</v>
      </c>
      <c r="C9" s="92" t="s">
        <v>229</v>
      </c>
      <c r="D9" s="93" t="s">
        <v>225</v>
      </c>
      <c r="E9" s="94" t="s">
        <v>225</v>
      </c>
      <c r="F9" s="95" t="s">
        <v>225</v>
      </c>
    </row>
    <row r="10" spans="1:6" ht="12.75">
      <c r="A10" s="90">
        <f t="shared" si="0"/>
        <v>5</v>
      </c>
      <c r="B10" s="91" t="s">
        <v>230</v>
      </c>
      <c r="C10" s="92" t="s">
        <v>231</v>
      </c>
      <c r="D10" s="93" t="s">
        <v>39</v>
      </c>
      <c r="E10" s="94" t="s">
        <v>225</v>
      </c>
      <c r="F10" s="95" t="s">
        <v>225</v>
      </c>
    </row>
    <row r="11" spans="1:6" ht="12.75">
      <c r="A11" s="90">
        <f t="shared" si="0"/>
        <v>6</v>
      </c>
      <c r="B11" s="91" t="s">
        <v>44</v>
      </c>
      <c r="C11" s="92" t="s">
        <v>232</v>
      </c>
      <c r="D11" s="93" t="s">
        <v>39</v>
      </c>
      <c r="E11" s="94" t="s">
        <v>225</v>
      </c>
      <c r="F11" s="95" t="s">
        <v>225</v>
      </c>
    </row>
    <row r="12" spans="1:6" ht="12.75">
      <c r="A12" s="90">
        <f t="shared" si="0"/>
        <v>7</v>
      </c>
      <c r="B12" s="91" t="s">
        <v>233</v>
      </c>
      <c r="C12" s="92" t="s">
        <v>234</v>
      </c>
      <c r="D12" s="93" t="s">
        <v>225</v>
      </c>
      <c r="E12" s="94" t="s">
        <v>225</v>
      </c>
      <c r="F12" s="95" t="s">
        <v>225</v>
      </c>
    </row>
    <row r="13" spans="1:6" ht="12.75">
      <c r="A13" s="90">
        <f t="shared" si="0"/>
        <v>8</v>
      </c>
      <c r="B13" s="91" t="s">
        <v>235</v>
      </c>
      <c r="C13" s="92" t="s">
        <v>236</v>
      </c>
      <c r="D13" s="93" t="s">
        <v>225</v>
      </c>
      <c r="E13" s="94" t="s">
        <v>225</v>
      </c>
      <c r="F13" s="95" t="s">
        <v>225</v>
      </c>
    </row>
    <row r="14" spans="1:6" ht="12.75">
      <c r="A14" s="90">
        <f t="shared" si="0"/>
        <v>9</v>
      </c>
      <c r="B14" s="91" t="s">
        <v>237</v>
      </c>
      <c r="C14" s="92" t="s">
        <v>238</v>
      </c>
      <c r="D14" s="93" t="s">
        <v>225</v>
      </c>
      <c r="E14" s="94" t="s">
        <v>225</v>
      </c>
      <c r="F14" s="95" t="s">
        <v>225</v>
      </c>
    </row>
    <row r="15" spans="1:6" ht="12.75">
      <c r="A15" s="90">
        <f t="shared" si="0"/>
        <v>10</v>
      </c>
      <c r="B15" s="91" t="s">
        <v>239</v>
      </c>
      <c r="C15" s="92" t="s">
        <v>240</v>
      </c>
      <c r="D15" s="93" t="s">
        <v>225</v>
      </c>
      <c r="E15" s="94" t="s">
        <v>225</v>
      </c>
      <c r="F15" s="95" t="s">
        <v>225</v>
      </c>
    </row>
    <row r="16" spans="1:6" ht="12.75">
      <c r="A16" s="90">
        <f t="shared" si="0"/>
        <v>11</v>
      </c>
      <c r="B16" s="91" t="s">
        <v>241</v>
      </c>
      <c r="C16" s="92" t="s">
        <v>242</v>
      </c>
      <c r="D16" s="93" t="s">
        <v>225</v>
      </c>
      <c r="E16" s="94" t="s">
        <v>225</v>
      </c>
      <c r="F16" s="95" t="s">
        <v>225</v>
      </c>
    </row>
    <row r="17" spans="1:6" ht="12.75">
      <c r="A17" s="90">
        <f t="shared" si="0"/>
        <v>12</v>
      </c>
      <c r="B17" s="91" t="s">
        <v>57</v>
      </c>
      <c r="C17" s="92" t="s">
        <v>243</v>
      </c>
      <c r="D17" s="93" t="s">
        <v>225</v>
      </c>
      <c r="E17" s="94" t="s">
        <v>225</v>
      </c>
      <c r="F17" s="95" t="s">
        <v>225</v>
      </c>
    </row>
    <row r="18" spans="1:6" ht="12.75">
      <c r="A18" s="90">
        <f t="shared" si="0"/>
        <v>13</v>
      </c>
      <c r="B18" s="91" t="s">
        <v>59</v>
      </c>
      <c r="C18" s="92" t="s">
        <v>244</v>
      </c>
      <c r="D18" s="93" t="s">
        <v>225</v>
      </c>
      <c r="E18" s="94" t="s">
        <v>225</v>
      </c>
      <c r="F18" s="95" t="s">
        <v>225</v>
      </c>
    </row>
    <row r="19" spans="1:6" ht="12.75">
      <c r="A19" s="90">
        <f t="shared" si="0"/>
        <v>14</v>
      </c>
      <c r="B19" s="91" t="s">
        <v>61</v>
      </c>
      <c r="C19" s="92" t="s">
        <v>245</v>
      </c>
      <c r="D19" s="93" t="s">
        <v>225</v>
      </c>
      <c r="E19" s="94" t="s">
        <v>225</v>
      </c>
      <c r="F19" s="95" t="s">
        <v>225</v>
      </c>
    </row>
    <row r="20" spans="1:6" ht="12.75">
      <c r="A20" s="90">
        <f t="shared" si="0"/>
        <v>15</v>
      </c>
      <c r="B20" s="91" t="s">
        <v>63</v>
      </c>
      <c r="C20" s="92" t="s">
        <v>246</v>
      </c>
      <c r="D20" s="93" t="s">
        <v>225</v>
      </c>
      <c r="E20" s="94" t="s">
        <v>225</v>
      </c>
      <c r="F20" s="95" t="s">
        <v>225</v>
      </c>
    </row>
    <row r="21" spans="1:6" ht="12.75">
      <c r="A21" s="90">
        <f t="shared" si="0"/>
        <v>16</v>
      </c>
      <c r="B21" s="91" t="s">
        <v>65</v>
      </c>
      <c r="C21" s="92" t="s">
        <v>247</v>
      </c>
      <c r="D21" s="93" t="s">
        <v>225</v>
      </c>
      <c r="E21" s="94" t="s">
        <v>225</v>
      </c>
      <c r="F21" s="95" t="s">
        <v>225</v>
      </c>
    </row>
    <row r="22" spans="1:6" ht="12.75">
      <c r="A22" s="90">
        <f t="shared" si="0"/>
        <v>17</v>
      </c>
      <c r="B22" s="91" t="s">
        <v>67</v>
      </c>
      <c r="C22" s="92" t="s">
        <v>248</v>
      </c>
      <c r="D22" s="93" t="s">
        <v>225</v>
      </c>
      <c r="E22" s="94" t="s">
        <v>225</v>
      </c>
      <c r="F22" s="95" t="s">
        <v>225</v>
      </c>
    </row>
    <row r="23" spans="1:6" ht="12.75">
      <c r="A23" s="90">
        <f t="shared" si="0"/>
        <v>18</v>
      </c>
      <c r="B23" s="91" t="s">
        <v>69</v>
      </c>
      <c r="C23" s="92" t="s">
        <v>249</v>
      </c>
      <c r="D23" s="93" t="s">
        <v>225</v>
      </c>
      <c r="E23" s="94" t="s">
        <v>225</v>
      </c>
      <c r="F23" s="95" t="s">
        <v>225</v>
      </c>
    </row>
    <row r="24" spans="1:6" ht="12.75">
      <c r="A24" s="90">
        <f t="shared" si="0"/>
        <v>19</v>
      </c>
      <c r="B24" s="91" t="s">
        <v>71</v>
      </c>
      <c r="C24" s="92" t="s">
        <v>250</v>
      </c>
      <c r="D24" s="93" t="s">
        <v>225</v>
      </c>
      <c r="E24" s="94" t="s">
        <v>225</v>
      </c>
      <c r="F24" s="95" t="s">
        <v>225</v>
      </c>
    </row>
    <row r="25" spans="1:6" ht="12.75">
      <c r="A25" s="90">
        <f t="shared" si="0"/>
        <v>20</v>
      </c>
      <c r="B25" s="91" t="s">
        <v>73</v>
      </c>
      <c r="C25" s="92" t="s">
        <v>251</v>
      </c>
      <c r="D25" s="93" t="s">
        <v>225</v>
      </c>
      <c r="E25" s="94" t="s">
        <v>225</v>
      </c>
      <c r="F25" s="95" t="s">
        <v>225</v>
      </c>
    </row>
    <row r="26" spans="1:6" ht="12.75">
      <c r="A26" s="90">
        <f t="shared" si="0"/>
        <v>21</v>
      </c>
      <c r="B26" s="91" t="s">
        <v>75</v>
      </c>
      <c r="C26" s="92" t="s">
        <v>252</v>
      </c>
      <c r="D26" s="93" t="s">
        <v>225</v>
      </c>
      <c r="E26" s="94" t="s">
        <v>225</v>
      </c>
      <c r="F26" s="95" t="s">
        <v>225</v>
      </c>
    </row>
    <row r="27" spans="1:6" ht="12.75">
      <c r="A27" s="90">
        <f t="shared" si="0"/>
        <v>22</v>
      </c>
      <c r="B27" s="91" t="s">
        <v>77</v>
      </c>
      <c r="C27" s="92" t="s">
        <v>253</v>
      </c>
      <c r="D27" s="93" t="s">
        <v>225</v>
      </c>
      <c r="E27" s="94" t="s">
        <v>225</v>
      </c>
      <c r="F27" s="95" t="s">
        <v>225</v>
      </c>
    </row>
    <row r="28" spans="1:6" ht="12.75">
      <c r="A28" s="90">
        <f t="shared" si="0"/>
        <v>23</v>
      </c>
      <c r="B28" s="91" t="s">
        <v>79</v>
      </c>
      <c r="C28" s="92" t="s">
        <v>254</v>
      </c>
      <c r="D28" s="93" t="s">
        <v>39</v>
      </c>
      <c r="E28" s="94" t="s">
        <v>225</v>
      </c>
      <c r="F28" s="95" t="s">
        <v>225</v>
      </c>
    </row>
    <row r="29" spans="1:6" ht="12.75">
      <c r="A29" s="90">
        <f t="shared" si="0"/>
        <v>24</v>
      </c>
      <c r="B29" s="91" t="s">
        <v>81</v>
      </c>
      <c r="C29" s="92" t="s">
        <v>255</v>
      </c>
      <c r="D29" s="93" t="s">
        <v>225</v>
      </c>
      <c r="E29" s="94" t="s">
        <v>225</v>
      </c>
      <c r="F29" s="95" t="s">
        <v>225</v>
      </c>
    </row>
    <row r="30" spans="1:6" ht="12.75">
      <c r="A30" s="90">
        <f t="shared" si="0"/>
        <v>25</v>
      </c>
      <c r="B30" s="91" t="s">
        <v>83</v>
      </c>
      <c r="C30" s="92" t="s">
        <v>256</v>
      </c>
      <c r="D30" s="93" t="s">
        <v>225</v>
      </c>
      <c r="E30" s="94" t="s">
        <v>225</v>
      </c>
      <c r="F30" s="95" t="s">
        <v>225</v>
      </c>
    </row>
    <row r="31" spans="1:6" ht="12.75">
      <c r="A31" s="90">
        <f t="shared" si="0"/>
        <v>26</v>
      </c>
      <c r="B31" s="91" t="s">
        <v>85</v>
      </c>
      <c r="C31" s="92" t="s">
        <v>257</v>
      </c>
      <c r="D31" s="93" t="s">
        <v>225</v>
      </c>
      <c r="E31" s="94" t="s">
        <v>225</v>
      </c>
      <c r="F31" s="95" t="s">
        <v>225</v>
      </c>
    </row>
    <row r="32" spans="1:6" ht="12.75">
      <c r="A32" s="90">
        <f t="shared" si="0"/>
        <v>27</v>
      </c>
      <c r="B32" s="91" t="s">
        <v>87</v>
      </c>
      <c r="C32" s="92" t="s">
        <v>258</v>
      </c>
      <c r="D32" s="93" t="s">
        <v>225</v>
      </c>
      <c r="E32" s="94" t="s">
        <v>225</v>
      </c>
      <c r="F32" s="95" t="s">
        <v>225</v>
      </c>
    </row>
    <row r="33" spans="1:6" ht="12.75">
      <c r="A33" s="90">
        <f t="shared" si="0"/>
        <v>28</v>
      </c>
      <c r="B33" s="91" t="s">
        <v>89</v>
      </c>
      <c r="C33" s="92" t="s">
        <v>259</v>
      </c>
      <c r="D33" s="93" t="s">
        <v>39</v>
      </c>
      <c r="E33" s="94" t="s">
        <v>225</v>
      </c>
      <c r="F33" s="95" t="s">
        <v>225</v>
      </c>
    </row>
    <row r="34" spans="1:6" ht="12.75">
      <c r="A34" s="90">
        <f t="shared" si="0"/>
        <v>29</v>
      </c>
      <c r="B34" s="91" t="s">
        <v>91</v>
      </c>
      <c r="C34" s="92" t="s">
        <v>260</v>
      </c>
      <c r="D34" s="93" t="s">
        <v>225</v>
      </c>
      <c r="E34" s="94" t="s">
        <v>225</v>
      </c>
      <c r="F34" s="95" t="s">
        <v>225</v>
      </c>
    </row>
    <row r="35" spans="1:6" ht="12.75">
      <c r="A35" s="90">
        <f t="shared" si="0"/>
        <v>30</v>
      </c>
      <c r="B35" s="91" t="s">
        <v>93</v>
      </c>
      <c r="C35" s="92" t="s">
        <v>261</v>
      </c>
      <c r="D35" s="93" t="s">
        <v>225</v>
      </c>
      <c r="E35" s="94" t="s">
        <v>225</v>
      </c>
      <c r="F35" s="95" t="s">
        <v>225</v>
      </c>
    </row>
    <row r="36" spans="1:6" ht="12.75">
      <c r="A36" s="90">
        <f t="shared" si="0"/>
        <v>31</v>
      </c>
      <c r="B36" s="91" t="s">
        <v>95</v>
      </c>
      <c r="C36" s="92" t="s">
        <v>262</v>
      </c>
      <c r="D36" s="93" t="s">
        <v>39</v>
      </c>
      <c r="E36" s="94" t="s">
        <v>225</v>
      </c>
      <c r="F36" s="95" t="s">
        <v>225</v>
      </c>
    </row>
    <row r="37" spans="1:6" ht="12.75">
      <c r="A37" s="90">
        <f t="shared" si="0"/>
        <v>32</v>
      </c>
      <c r="B37" s="91" t="s">
        <v>97</v>
      </c>
      <c r="C37" s="92" t="s">
        <v>263</v>
      </c>
      <c r="D37" s="93" t="s">
        <v>225</v>
      </c>
      <c r="E37" s="94" t="s">
        <v>225</v>
      </c>
      <c r="F37" s="95" t="s">
        <v>225</v>
      </c>
    </row>
    <row r="38" spans="1:6" ht="12.75">
      <c r="A38" s="90">
        <f t="shared" si="0"/>
        <v>33</v>
      </c>
      <c r="B38" s="91" t="s">
        <v>99</v>
      </c>
      <c r="C38" s="92" t="s">
        <v>264</v>
      </c>
      <c r="D38" s="93" t="s">
        <v>225</v>
      </c>
      <c r="E38" s="94" t="s">
        <v>225</v>
      </c>
      <c r="F38" s="95" t="s">
        <v>225</v>
      </c>
    </row>
    <row r="39" spans="1:6" ht="12.75">
      <c r="A39" s="90">
        <f t="shared" si="0"/>
        <v>34</v>
      </c>
      <c r="B39" s="91" t="s">
        <v>101</v>
      </c>
      <c r="C39" s="92" t="s">
        <v>265</v>
      </c>
      <c r="D39" s="93" t="s">
        <v>225</v>
      </c>
      <c r="E39" s="94" t="s">
        <v>225</v>
      </c>
      <c r="F39" s="95" t="s">
        <v>225</v>
      </c>
    </row>
    <row r="40" spans="1:6" ht="12.75">
      <c r="A40" s="90">
        <f t="shared" si="0"/>
        <v>35</v>
      </c>
      <c r="B40" s="91" t="s">
        <v>103</v>
      </c>
      <c r="C40" s="92" t="s">
        <v>266</v>
      </c>
      <c r="D40" s="93" t="s">
        <v>225</v>
      </c>
      <c r="E40" s="94" t="s">
        <v>225</v>
      </c>
      <c r="F40" s="95" t="s">
        <v>225</v>
      </c>
    </row>
    <row r="41" spans="1:6" ht="12.75">
      <c r="A41" s="90">
        <f t="shared" si="0"/>
        <v>36</v>
      </c>
      <c r="B41" s="91" t="s">
        <v>105</v>
      </c>
      <c r="C41" s="92" t="s">
        <v>267</v>
      </c>
      <c r="D41" s="93" t="s">
        <v>225</v>
      </c>
      <c r="E41" s="94" t="s">
        <v>225</v>
      </c>
      <c r="F41" s="95" t="s">
        <v>225</v>
      </c>
    </row>
    <row r="42" spans="1:6" ht="12.75">
      <c r="A42" s="90">
        <f t="shared" si="0"/>
        <v>37</v>
      </c>
      <c r="B42" s="91" t="s">
        <v>107</v>
      </c>
      <c r="C42" s="92" t="s">
        <v>268</v>
      </c>
      <c r="D42" s="93" t="s">
        <v>225</v>
      </c>
      <c r="E42" s="94" t="s">
        <v>225</v>
      </c>
      <c r="F42" s="95" t="s">
        <v>225</v>
      </c>
    </row>
    <row r="43" spans="1:6" ht="12.75">
      <c r="A43" s="90">
        <f t="shared" si="0"/>
        <v>38</v>
      </c>
      <c r="B43" s="91" t="s">
        <v>109</v>
      </c>
      <c r="C43" s="92" t="s">
        <v>269</v>
      </c>
      <c r="D43" s="93" t="s">
        <v>39</v>
      </c>
      <c r="E43" s="94" t="s">
        <v>225</v>
      </c>
      <c r="F43" s="95" t="s">
        <v>225</v>
      </c>
    </row>
    <row r="44" spans="1:6" ht="12.75">
      <c r="A44" s="90">
        <f t="shared" si="0"/>
        <v>39</v>
      </c>
      <c r="B44" s="91" t="s">
        <v>111</v>
      </c>
      <c r="C44" s="92" t="s">
        <v>270</v>
      </c>
      <c r="D44" s="93" t="s">
        <v>39</v>
      </c>
      <c r="E44" s="94" t="s">
        <v>225</v>
      </c>
      <c r="F44" s="95" t="s">
        <v>225</v>
      </c>
    </row>
    <row r="45" spans="1:6" ht="12.75">
      <c r="A45" s="90">
        <f t="shared" si="0"/>
        <v>40</v>
      </c>
      <c r="B45" s="91" t="s">
        <v>113</v>
      </c>
      <c r="C45" s="92" t="s">
        <v>271</v>
      </c>
      <c r="D45" s="93" t="s">
        <v>39</v>
      </c>
      <c r="E45" s="94" t="s">
        <v>225</v>
      </c>
      <c r="F45" s="95" t="s">
        <v>225</v>
      </c>
    </row>
    <row r="46" spans="1:6" ht="12.75">
      <c r="A46" s="90">
        <f t="shared" si="0"/>
        <v>41</v>
      </c>
      <c r="B46" s="91" t="s">
        <v>115</v>
      </c>
      <c r="C46" s="92" t="s">
        <v>272</v>
      </c>
      <c r="D46" s="93" t="s">
        <v>225</v>
      </c>
      <c r="E46" s="94" t="s">
        <v>225</v>
      </c>
      <c r="F46" s="95" t="s">
        <v>225</v>
      </c>
    </row>
    <row r="47" spans="1:6" ht="12.75">
      <c r="A47" s="90">
        <f t="shared" si="0"/>
        <v>42</v>
      </c>
      <c r="B47" s="91" t="s">
        <v>117</v>
      </c>
      <c r="C47" s="92" t="s">
        <v>273</v>
      </c>
      <c r="D47" s="93" t="s">
        <v>225</v>
      </c>
      <c r="E47" s="94" t="s">
        <v>225</v>
      </c>
      <c r="F47" s="95" t="s">
        <v>225</v>
      </c>
    </row>
    <row r="48" spans="1:6" ht="12.75">
      <c r="A48" s="90">
        <f t="shared" si="0"/>
        <v>43</v>
      </c>
      <c r="B48" s="91" t="s">
        <v>119</v>
      </c>
      <c r="C48" s="92" t="s">
        <v>274</v>
      </c>
      <c r="D48" s="93" t="s">
        <v>39</v>
      </c>
      <c r="E48" s="94" t="s">
        <v>225</v>
      </c>
      <c r="F48" s="95" t="s">
        <v>225</v>
      </c>
    </row>
    <row r="49" spans="1:6" ht="12.75">
      <c r="A49" s="90">
        <f t="shared" si="0"/>
        <v>44</v>
      </c>
      <c r="B49" s="91" t="s">
        <v>121</v>
      </c>
      <c r="C49" s="92" t="s">
        <v>275</v>
      </c>
      <c r="D49" s="93" t="s">
        <v>39</v>
      </c>
      <c r="E49" s="94" t="s">
        <v>225</v>
      </c>
      <c r="F49" s="95" t="s">
        <v>225</v>
      </c>
    </row>
    <row r="50" spans="1:6" ht="12.75">
      <c r="A50" s="90">
        <f t="shared" si="0"/>
        <v>45</v>
      </c>
      <c r="B50" s="91" t="s">
        <v>123</v>
      </c>
      <c r="C50" s="92" t="s">
        <v>276</v>
      </c>
      <c r="D50" s="93" t="s">
        <v>225</v>
      </c>
      <c r="E50" s="94" t="s">
        <v>225</v>
      </c>
      <c r="F50" s="95" t="s">
        <v>225</v>
      </c>
    </row>
    <row r="51" spans="1:6" ht="12.75">
      <c r="A51" s="90">
        <f t="shared" si="0"/>
        <v>46</v>
      </c>
      <c r="B51" s="91" t="s">
        <v>125</v>
      </c>
      <c r="C51" s="92" t="s">
        <v>277</v>
      </c>
      <c r="D51" s="93" t="s">
        <v>39</v>
      </c>
      <c r="E51" s="94" t="s">
        <v>225</v>
      </c>
      <c r="F51" s="95" t="s">
        <v>225</v>
      </c>
    </row>
    <row r="52" spans="1:6" ht="12.75">
      <c r="A52" s="90">
        <f t="shared" si="0"/>
        <v>47</v>
      </c>
      <c r="B52" s="91" t="s">
        <v>127</v>
      </c>
      <c r="C52" s="92" t="s">
        <v>278</v>
      </c>
      <c r="D52" s="93" t="s">
        <v>39</v>
      </c>
      <c r="E52" s="94" t="s">
        <v>225</v>
      </c>
      <c r="F52" s="95" t="s">
        <v>225</v>
      </c>
    </row>
    <row r="53" spans="1:6" ht="12.75">
      <c r="A53" s="90">
        <f t="shared" si="0"/>
        <v>48</v>
      </c>
      <c r="B53" s="91" t="s">
        <v>129</v>
      </c>
      <c r="C53" s="92" t="s">
        <v>279</v>
      </c>
      <c r="D53" s="93" t="s">
        <v>225</v>
      </c>
      <c r="E53" s="94" t="s">
        <v>225</v>
      </c>
      <c r="F53" s="95" t="s">
        <v>225</v>
      </c>
    </row>
    <row r="54" spans="1:6" ht="12.75">
      <c r="A54" s="90">
        <f t="shared" si="0"/>
        <v>49</v>
      </c>
      <c r="B54" s="91" t="s">
        <v>131</v>
      </c>
      <c r="C54" s="92" t="s">
        <v>280</v>
      </c>
      <c r="D54" s="93" t="s">
        <v>225</v>
      </c>
      <c r="E54" s="94" t="s">
        <v>225</v>
      </c>
      <c r="F54" s="95" t="s">
        <v>225</v>
      </c>
    </row>
    <row r="55" spans="1:6" ht="12.75">
      <c r="A55" s="90">
        <f t="shared" si="0"/>
        <v>50</v>
      </c>
      <c r="B55" s="91" t="s">
        <v>133</v>
      </c>
      <c r="C55" s="92" t="s">
        <v>281</v>
      </c>
      <c r="D55" s="93" t="s">
        <v>225</v>
      </c>
      <c r="E55" s="94" t="s">
        <v>225</v>
      </c>
      <c r="F55" s="95" t="s">
        <v>225</v>
      </c>
    </row>
    <row r="56" spans="1:6" ht="12.75">
      <c r="A56" s="90">
        <f t="shared" si="0"/>
        <v>51</v>
      </c>
      <c r="B56" s="91" t="s">
        <v>135</v>
      </c>
      <c r="C56" s="92" t="s">
        <v>282</v>
      </c>
      <c r="D56" s="93" t="s">
        <v>225</v>
      </c>
      <c r="E56" s="94" t="s">
        <v>225</v>
      </c>
      <c r="F56" s="95" t="s">
        <v>225</v>
      </c>
    </row>
    <row r="57" spans="1:6" ht="12.75">
      <c r="A57" s="90">
        <f t="shared" si="0"/>
        <v>52</v>
      </c>
      <c r="B57" s="91" t="s">
        <v>137</v>
      </c>
      <c r="C57" s="92" t="s">
        <v>283</v>
      </c>
      <c r="D57" s="93" t="s">
        <v>225</v>
      </c>
      <c r="E57" s="94" t="s">
        <v>225</v>
      </c>
      <c r="F57" s="95" t="s">
        <v>225</v>
      </c>
    </row>
    <row r="58" spans="1:6" ht="12.75">
      <c r="A58" s="90">
        <f t="shared" si="0"/>
        <v>53</v>
      </c>
      <c r="B58" s="91" t="s">
        <v>139</v>
      </c>
      <c r="C58" s="92" t="s">
        <v>284</v>
      </c>
      <c r="D58" s="93" t="s">
        <v>39</v>
      </c>
      <c r="E58" s="94" t="s">
        <v>225</v>
      </c>
      <c r="F58" s="95" t="s">
        <v>225</v>
      </c>
    </row>
    <row r="59" spans="1:6" ht="12.75">
      <c r="A59" s="90">
        <f t="shared" si="0"/>
        <v>54</v>
      </c>
      <c r="B59" s="91" t="s">
        <v>141</v>
      </c>
      <c r="C59" s="92" t="s">
        <v>285</v>
      </c>
      <c r="D59" s="93" t="s">
        <v>225</v>
      </c>
      <c r="E59" s="94" t="s">
        <v>225</v>
      </c>
      <c r="F59" s="95" t="s">
        <v>225</v>
      </c>
    </row>
    <row r="60" spans="1:6" ht="12.75">
      <c r="A60" s="90">
        <f t="shared" si="0"/>
        <v>55</v>
      </c>
      <c r="B60" s="96" t="s">
        <v>143</v>
      </c>
      <c r="C60" s="92" t="s">
        <v>286</v>
      </c>
      <c r="D60" s="93" t="s">
        <v>225</v>
      </c>
      <c r="E60" s="94" t="s">
        <v>225</v>
      </c>
      <c r="F60" s="95" t="s">
        <v>225</v>
      </c>
    </row>
    <row r="61" spans="1:6" ht="12.75">
      <c r="A61" s="90">
        <f t="shared" si="0"/>
        <v>56</v>
      </c>
      <c r="B61" s="96" t="s">
        <v>145</v>
      </c>
      <c r="C61" s="92" t="s">
        <v>287</v>
      </c>
      <c r="D61" s="93" t="s">
        <v>225</v>
      </c>
      <c r="E61" s="94" t="s">
        <v>225</v>
      </c>
      <c r="F61" s="95" t="s">
        <v>225</v>
      </c>
    </row>
    <row r="62" spans="1:6" ht="12.75">
      <c r="A62" s="90">
        <f t="shared" si="0"/>
        <v>57</v>
      </c>
      <c r="B62" s="91" t="s">
        <v>147</v>
      </c>
      <c r="C62" s="92" t="s">
        <v>288</v>
      </c>
      <c r="D62" s="93" t="s">
        <v>225</v>
      </c>
      <c r="E62" s="94" t="s">
        <v>225</v>
      </c>
      <c r="F62" s="95" t="s">
        <v>225</v>
      </c>
    </row>
    <row r="63" spans="1:6" ht="12.75">
      <c r="A63" s="90">
        <f t="shared" si="0"/>
        <v>58</v>
      </c>
      <c r="B63" s="91" t="s">
        <v>149</v>
      </c>
      <c r="C63" s="92" t="s">
        <v>289</v>
      </c>
      <c r="D63" s="93" t="s">
        <v>225</v>
      </c>
      <c r="E63" s="94" t="s">
        <v>225</v>
      </c>
      <c r="F63" s="95" t="s">
        <v>225</v>
      </c>
    </row>
    <row r="64" spans="1:6" ht="12.75">
      <c r="A64" s="90">
        <f t="shared" si="0"/>
        <v>59</v>
      </c>
      <c r="B64" s="91" t="s">
        <v>151</v>
      </c>
      <c r="C64" s="92" t="s">
        <v>290</v>
      </c>
      <c r="D64" s="93" t="s">
        <v>225</v>
      </c>
      <c r="E64" s="94" t="s">
        <v>225</v>
      </c>
      <c r="F64" s="95" t="s">
        <v>225</v>
      </c>
    </row>
    <row r="65" spans="1:6" ht="12.75">
      <c r="A65" s="90">
        <f t="shared" si="0"/>
        <v>60</v>
      </c>
      <c r="B65" s="91" t="s">
        <v>153</v>
      </c>
      <c r="C65" s="92" t="s">
        <v>291</v>
      </c>
      <c r="D65" s="93" t="s">
        <v>225</v>
      </c>
      <c r="E65" s="94" t="s">
        <v>225</v>
      </c>
      <c r="F65" s="95" t="s">
        <v>225</v>
      </c>
    </row>
    <row r="66" spans="1:6" ht="12.75">
      <c r="A66" s="90">
        <f t="shared" si="0"/>
        <v>61</v>
      </c>
      <c r="B66" s="91" t="s">
        <v>155</v>
      </c>
      <c r="C66" s="92" t="s">
        <v>292</v>
      </c>
      <c r="D66" s="93" t="s">
        <v>225</v>
      </c>
      <c r="E66" s="94" t="s">
        <v>225</v>
      </c>
      <c r="F66" s="95" t="s">
        <v>225</v>
      </c>
    </row>
    <row r="67" spans="1:6" ht="12.75">
      <c r="A67" s="90">
        <f t="shared" si="0"/>
        <v>62</v>
      </c>
      <c r="B67" s="91" t="s">
        <v>157</v>
      </c>
      <c r="C67" s="97" t="s">
        <v>293</v>
      </c>
      <c r="D67" s="93" t="s">
        <v>225</v>
      </c>
      <c r="E67" s="94" t="s">
        <v>225</v>
      </c>
      <c r="F67" s="95" t="s">
        <v>225</v>
      </c>
    </row>
    <row r="68" spans="1:6" ht="12.75">
      <c r="A68" s="90">
        <f t="shared" si="0"/>
        <v>63</v>
      </c>
      <c r="B68" s="91" t="s">
        <v>159</v>
      </c>
      <c r="C68" s="92" t="s">
        <v>294</v>
      </c>
      <c r="D68" s="93" t="s">
        <v>225</v>
      </c>
      <c r="E68" s="94" t="s">
        <v>225</v>
      </c>
      <c r="F68" s="95" t="s">
        <v>225</v>
      </c>
    </row>
    <row r="69" spans="1:6" ht="12.75">
      <c r="A69" s="90">
        <f t="shared" si="0"/>
        <v>64</v>
      </c>
      <c r="B69" s="91" t="s">
        <v>161</v>
      </c>
      <c r="C69" s="92" t="s">
        <v>295</v>
      </c>
      <c r="D69" s="93" t="s">
        <v>39</v>
      </c>
      <c r="E69" s="94" t="s">
        <v>225</v>
      </c>
      <c r="F69" s="95" t="s">
        <v>225</v>
      </c>
    </row>
    <row r="70" spans="1:6" ht="12.75">
      <c r="A70" s="90">
        <f t="shared" si="0"/>
        <v>65</v>
      </c>
      <c r="B70" s="91" t="s">
        <v>163</v>
      </c>
      <c r="C70" s="92" t="s">
        <v>296</v>
      </c>
      <c r="D70" s="93" t="s">
        <v>225</v>
      </c>
      <c r="E70" s="94" t="s">
        <v>225</v>
      </c>
      <c r="F70" s="95" t="s">
        <v>225</v>
      </c>
    </row>
    <row r="71" spans="1:6" ht="12.75">
      <c r="A71" s="98">
        <f t="shared" si="0"/>
        <v>66</v>
      </c>
      <c r="B71" s="99" t="s">
        <v>165</v>
      </c>
      <c r="C71" s="100" t="s">
        <v>297</v>
      </c>
      <c r="D71" s="101" t="s">
        <v>225</v>
      </c>
      <c r="E71" s="102" t="s">
        <v>225</v>
      </c>
      <c r="F71" s="103" t="s">
        <v>225</v>
      </c>
    </row>
    <row r="72" spans="2:3" ht="12.75">
      <c r="B72" s="105" t="s">
        <v>298</v>
      </c>
      <c r="C72" s="105"/>
    </row>
    <row r="73" ht="12.75">
      <c r="B73" s="106" t="s">
        <v>299</v>
      </c>
    </row>
  </sheetData>
  <mergeCells count="5">
    <mergeCell ref="A1:F1"/>
    <mergeCell ref="A2:F2"/>
    <mergeCell ref="A3:F3"/>
    <mergeCell ref="A4:C5"/>
    <mergeCell ref="D4:F4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workbookViewId="0" topLeftCell="A1">
      <selection activeCell="A3" sqref="A3:F3"/>
    </sheetView>
  </sheetViews>
  <sheetFormatPr defaultColWidth="9.140625" defaultRowHeight="12.75"/>
  <cols>
    <col min="1" max="1" width="4.7109375" style="104" customWidth="1"/>
    <col min="2" max="2" width="46.28125" style="22" customWidth="1"/>
    <col min="3" max="3" width="10.421875" style="22" customWidth="1"/>
    <col min="4" max="4" width="5.7109375" style="22" customWidth="1"/>
    <col min="5" max="5" width="46.28125" style="22" customWidth="1"/>
    <col min="6" max="6" width="14.00390625" style="22" bestFit="1" customWidth="1"/>
    <col min="7" max="16384" width="9.140625" style="22" customWidth="1"/>
  </cols>
  <sheetData>
    <row r="1" spans="1:6" s="107" customFormat="1" ht="11.25" customHeight="1">
      <c r="A1" s="165" t="s">
        <v>983</v>
      </c>
      <c r="B1" s="165"/>
      <c r="C1" s="165"/>
      <c r="D1" s="165"/>
      <c r="E1" s="165"/>
      <c r="F1" s="165"/>
    </row>
    <row r="2" spans="1:6" s="107" customFormat="1" ht="19.5" customHeight="1">
      <c r="A2" s="165"/>
      <c r="B2" s="165"/>
      <c r="C2" s="165"/>
      <c r="D2" s="165"/>
      <c r="E2" s="165"/>
      <c r="F2" s="165"/>
    </row>
    <row r="3" spans="1:6" ht="11.25">
      <c r="A3" s="166" t="s">
        <v>300</v>
      </c>
      <c r="B3" s="166"/>
      <c r="C3" s="166"/>
      <c r="D3" s="166"/>
      <c r="E3" s="166"/>
      <c r="F3" s="166"/>
    </row>
    <row r="4" s="36" customFormat="1" ht="11.25"/>
    <row r="5" spans="1:6" s="36" customFormat="1" ht="11.25">
      <c r="A5" s="108" t="s">
        <v>301</v>
      </c>
      <c r="B5" s="109" t="s">
        <v>302</v>
      </c>
      <c r="C5" s="110" t="s">
        <v>303</v>
      </c>
      <c r="D5" s="108" t="s">
        <v>301</v>
      </c>
      <c r="E5" s="109" t="s">
        <v>302</v>
      </c>
      <c r="F5" s="111" t="s">
        <v>303</v>
      </c>
    </row>
    <row r="6" spans="1:6" ht="11.25">
      <c r="A6" s="90">
        <v>1</v>
      </c>
      <c r="B6" s="61" t="s">
        <v>28</v>
      </c>
      <c r="C6" s="112">
        <v>11</v>
      </c>
      <c r="D6" s="90">
        <f>+A66+1</f>
        <v>60</v>
      </c>
      <c r="E6" s="25" t="s">
        <v>144</v>
      </c>
      <c r="F6" s="113" t="s">
        <v>145</v>
      </c>
    </row>
    <row r="7" spans="1:6" ht="11.25">
      <c r="A7" s="90">
        <v>2</v>
      </c>
      <c r="B7" s="61" t="s">
        <v>29</v>
      </c>
      <c r="C7" s="112">
        <v>21</v>
      </c>
      <c r="D7" s="90">
        <f aca="true" t="shared" si="0" ref="D7:D16">+D6+1</f>
        <v>61</v>
      </c>
      <c r="E7" s="25" t="s">
        <v>146</v>
      </c>
      <c r="F7" s="113" t="s">
        <v>147</v>
      </c>
    </row>
    <row r="8" spans="1:6" ht="11.25">
      <c r="A8" s="90">
        <v>3</v>
      </c>
      <c r="B8" s="61" t="s">
        <v>304</v>
      </c>
      <c r="C8" s="112">
        <v>22</v>
      </c>
      <c r="D8" s="90">
        <f t="shared" si="0"/>
        <v>62</v>
      </c>
      <c r="E8" s="25" t="s">
        <v>148</v>
      </c>
      <c r="F8" s="114" t="s">
        <v>149</v>
      </c>
    </row>
    <row r="9" spans="1:6" ht="11.25">
      <c r="A9" s="90"/>
      <c r="B9" s="115" t="s">
        <v>305</v>
      </c>
      <c r="C9" s="112"/>
      <c r="D9" s="90">
        <f t="shared" si="0"/>
        <v>63</v>
      </c>
      <c r="E9" s="25" t="s">
        <v>150</v>
      </c>
      <c r="F9" s="114" t="s">
        <v>151</v>
      </c>
    </row>
    <row r="10" spans="1:6" ht="11.25">
      <c r="A10" s="90">
        <v>4</v>
      </c>
      <c r="B10" s="61" t="s">
        <v>31</v>
      </c>
      <c r="C10" s="112">
        <v>23</v>
      </c>
      <c r="D10" s="90">
        <f t="shared" si="0"/>
        <v>64</v>
      </c>
      <c r="E10" s="25" t="s">
        <v>152</v>
      </c>
      <c r="F10" s="114" t="s">
        <v>153</v>
      </c>
    </row>
    <row r="11" spans="1:6" ht="11.25">
      <c r="A11" s="90"/>
      <c r="B11" s="35" t="s">
        <v>32</v>
      </c>
      <c r="C11" s="52"/>
      <c r="D11" s="90">
        <f t="shared" si="0"/>
        <v>65</v>
      </c>
      <c r="E11" s="25" t="s">
        <v>154</v>
      </c>
      <c r="F11" s="113" t="s">
        <v>155</v>
      </c>
    </row>
    <row r="12" spans="1:6" ht="11.25">
      <c r="A12" s="90">
        <v>5</v>
      </c>
      <c r="B12" s="25" t="s">
        <v>35</v>
      </c>
      <c r="C12" s="116">
        <v>311</v>
      </c>
      <c r="D12" s="90">
        <f t="shared" si="0"/>
        <v>66</v>
      </c>
      <c r="E12" s="25" t="s">
        <v>156</v>
      </c>
      <c r="F12" s="114" t="s">
        <v>157</v>
      </c>
    </row>
    <row r="13" spans="1:6" ht="11.25">
      <c r="A13" s="90">
        <f aca="true" t="shared" si="1" ref="A13:A64">+A12+1</f>
        <v>6</v>
      </c>
      <c r="B13" s="25" t="s">
        <v>36</v>
      </c>
      <c r="C13" s="90" t="s">
        <v>37</v>
      </c>
      <c r="D13" s="90">
        <f t="shared" si="0"/>
        <v>67</v>
      </c>
      <c r="E13" s="25" t="s">
        <v>158</v>
      </c>
      <c r="F13" s="114" t="s">
        <v>159</v>
      </c>
    </row>
    <row r="14" spans="1:6" ht="11.25">
      <c r="A14" s="90">
        <f t="shared" si="1"/>
        <v>7</v>
      </c>
      <c r="B14" s="25" t="s">
        <v>38</v>
      </c>
      <c r="C14" s="90">
        <v>31131</v>
      </c>
      <c r="D14" s="90">
        <f t="shared" si="0"/>
        <v>68</v>
      </c>
      <c r="E14" s="25" t="s">
        <v>160</v>
      </c>
      <c r="F14" s="113" t="s">
        <v>161</v>
      </c>
    </row>
    <row r="15" spans="1:6" ht="11.25">
      <c r="A15" s="90">
        <f t="shared" si="1"/>
        <v>8</v>
      </c>
      <c r="B15" s="25" t="s">
        <v>40</v>
      </c>
      <c r="C15" s="56" t="s">
        <v>41</v>
      </c>
      <c r="D15" s="90">
        <f t="shared" si="0"/>
        <v>69</v>
      </c>
      <c r="E15" s="25" t="s">
        <v>162</v>
      </c>
      <c r="F15" s="114" t="s">
        <v>163</v>
      </c>
    </row>
    <row r="16" spans="1:6" ht="11.25">
      <c r="A16" s="90">
        <f t="shared" si="1"/>
        <v>9</v>
      </c>
      <c r="B16" s="25" t="s">
        <v>42</v>
      </c>
      <c r="C16" s="90">
        <v>3121</v>
      </c>
      <c r="D16" s="90">
        <f t="shared" si="0"/>
        <v>70</v>
      </c>
      <c r="E16" s="25" t="s">
        <v>306</v>
      </c>
      <c r="F16" s="114" t="s">
        <v>165</v>
      </c>
    </row>
    <row r="17" spans="1:6" ht="11.25">
      <c r="A17" s="90">
        <f t="shared" si="1"/>
        <v>10</v>
      </c>
      <c r="B17" s="25" t="s">
        <v>43</v>
      </c>
      <c r="C17" s="90" t="s">
        <v>44</v>
      </c>
      <c r="D17" s="90"/>
      <c r="E17" s="69" t="s">
        <v>307</v>
      </c>
      <c r="F17" s="55"/>
    </row>
    <row r="18" spans="1:6" ht="11.25">
      <c r="A18" s="90">
        <f t="shared" si="1"/>
        <v>11</v>
      </c>
      <c r="B18" s="25" t="s">
        <v>48</v>
      </c>
      <c r="C18" s="116">
        <v>313</v>
      </c>
      <c r="D18" s="90">
        <v>71</v>
      </c>
      <c r="E18" s="117" t="s">
        <v>166</v>
      </c>
      <c r="F18" s="118">
        <v>42</v>
      </c>
    </row>
    <row r="19" spans="1:6" ht="11.25">
      <c r="A19" s="90">
        <f t="shared" si="1"/>
        <v>12</v>
      </c>
      <c r="B19" s="25" t="s">
        <v>49</v>
      </c>
      <c r="C19" s="116">
        <v>314</v>
      </c>
      <c r="D19" s="90">
        <v>72</v>
      </c>
      <c r="E19" s="119" t="s">
        <v>167</v>
      </c>
      <c r="F19" s="118" t="s">
        <v>168</v>
      </c>
    </row>
    <row r="20" spans="1:6" ht="11.25">
      <c r="A20" s="90">
        <f t="shared" si="1"/>
        <v>13</v>
      </c>
      <c r="B20" s="25" t="s">
        <v>51</v>
      </c>
      <c r="C20" s="116">
        <v>315</v>
      </c>
      <c r="D20" s="90">
        <v>73</v>
      </c>
      <c r="E20" s="115" t="s">
        <v>169</v>
      </c>
      <c r="F20" s="34" t="s">
        <v>170</v>
      </c>
    </row>
    <row r="21" spans="1:6" ht="11.25">
      <c r="A21" s="90">
        <f t="shared" si="1"/>
        <v>14</v>
      </c>
      <c r="B21" s="25" t="s">
        <v>52</v>
      </c>
      <c r="C21" s="116">
        <v>316</v>
      </c>
      <c r="D21" s="90">
        <f>+D20+1</f>
        <v>74</v>
      </c>
      <c r="E21" s="25" t="s">
        <v>171</v>
      </c>
      <c r="F21" s="113">
        <v>481</v>
      </c>
    </row>
    <row r="22" spans="1:6" ht="11.25">
      <c r="A22" s="90">
        <f t="shared" si="1"/>
        <v>15</v>
      </c>
      <c r="B22" s="25" t="s">
        <v>55</v>
      </c>
      <c r="C22" s="116">
        <v>321</v>
      </c>
      <c r="D22" s="90">
        <f aca="true" t="shared" si="2" ref="D22:D28">+D21+1</f>
        <v>75</v>
      </c>
      <c r="E22" s="25" t="s">
        <v>172</v>
      </c>
      <c r="F22" s="113">
        <v>482</v>
      </c>
    </row>
    <row r="23" spans="1:6" ht="11.25">
      <c r="A23" s="90">
        <f t="shared" si="1"/>
        <v>16</v>
      </c>
      <c r="B23" s="25" t="s">
        <v>56</v>
      </c>
      <c r="C23" s="90" t="s">
        <v>57</v>
      </c>
      <c r="D23" s="90">
        <f t="shared" si="2"/>
        <v>76</v>
      </c>
      <c r="E23" s="25" t="s">
        <v>173</v>
      </c>
      <c r="F23" s="113">
        <v>483</v>
      </c>
    </row>
    <row r="24" spans="1:6" ht="11.25">
      <c r="A24" s="90">
        <f t="shared" si="1"/>
        <v>17</v>
      </c>
      <c r="B24" s="25" t="s">
        <v>58</v>
      </c>
      <c r="C24" s="90" t="s">
        <v>59</v>
      </c>
      <c r="D24" s="90">
        <f t="shared" si="2"/>
        <v>77</v>
      </c>
      <c r="E24" s="25" t="s">
        <v>174</v>
      </c>
      <c r="F24" s="113">
        <v>484</v>
      </c>
    </row>
    <row r="25" spans="1:6" ht="11.25">
      <c r="A25" s="90">
        <f t="shared" si="1"/>
        <v>18</v>
      </c>
      <c r="B25" s="25" t="s">
        <v>60</v>
      </c>
      <c r="C25" s="90" t="s">
        <v>61</v>
      </c>
      <c r="D25" s="90">
        <f t="shared" si="2"/>
        <v>78</v>
      </c>
      <c r="E25" s="25" t="s">
        <v>175</v>
      </c>
      <c r="F25" s="113">
        <v>485</v>
      </c>
    </row>
    <row r="26" spans="1:6" ht="11.25">
      <c r="A26" s="90">
        <f t="shared" si="1"/>
        <v>19</v>
      </c>
      <c r="B26" s="25" t="s">
        <v>62</v>
      </c>
      <c r="C26" s="56" t="s">
        <v>63</v>
      </c>
      <c r="D26" s="90">
        <f t="shared" si="2"/>
        <v>79</v>
      </c>
      <c r="E26" s="25" t="s">
        <v>176</v>
      </c>
      <c r="F26" s="113">
        <v>486</v>
      </c>
    </row>
    <row r="27" spans="1:6" ht="11.25">
      <c r="A27" s="90">
        <f t="shared" si="1"/>
        <v>20</v>
      </c>
      <c r="B27" s="25" t="s">
        <v>64</v>
      </c>
      <c r="C27" s="90" t="s">
        <v>65</v>
      </c>
      <c r="D27" s="90">
        <f t="shared" si="2"/>
        <v>80</v>
      </c>
      <c r="E27" s="25" t="s">
        <v>177</v>
      </c>
      <c r="F27" s="113" t="s">
        <v>308</v>
      </c>
    </row>
    <row r="28" spans="1:6" ht="11.25">
      <c r="A28" s="90">
        <f t="shared" si="1"/>
        <v>21</v>
      </c>
      <c r="B28" s="25" t="s">
        <v>66</v>
      </c>
      <c r="C28" s="90" t="s">
        <v>67</v>
      </c>
      <c r="D28" s="90">
        <f t="shared" si="2"/>
        <v>81</v>
      </c>
      <c r="E28" s="25" t="s">
        <v>178</v>
      </c>
      <c r="F28" s="113">
        <v>493</v>
      </c>
    </row>
    <row r="29" spans="1:6" ht="11.25">
      <c r="A29" s="90">
        <f t="shared" si="1"/>
        <v>22</v>
      </c>
      <c r="B29" s="25" t="s">
        <v>68</v>
      </c>
      <c r="C29" s="90" t="s">
        <v>69</v>
      </c>
      <c r="D29" s="90">
        <v>82</v>
      </c>
      <c r="E29" s="115" t="s">
        <v>179</v>
      </c>
      <c r="F29" s="34">
        <v>51</v>
      </c>
    </row>
    <row r="30" spans="1:6" ht="11.25">
      <c r="A30" s="90">
        <f t="shared" si="1"/>
        <v>23</v>
      </c>
      <c r="B30" s="25" t="s">
        <v>70</v>
      </c>
      <c r="C30" s="90" t="s">
        <v>71</v>
      </c>
      <c r="D30" s="90">
        <f aca="true" t="shared" si="3" ref="D30:D39">+D29+1</f>
        <v>83</v>
      </c>
      <c r="E30" s="25" t="s">
        <v>180</v>
      </c>
      <c r="F30" s="113">
        <v>511</v>
      </c>
    </row>
    <row r="31" spans="1:6" ht="11.25">
      <c r="A31" s="90">
        <f t="shared" si="1"/>
        <v>24</v>
      </c>
      <c r="B31" s="25" t="s">
        <v>72</v>
      </c>
      <c r="C31" s="116" t="s">
        <v>73</v>
      </c>
      <c r="D31" s="90">
        <f t="shared" si="3"/>
        <v>84</v>
      </c>
      <c r="E31" s="25" t="s">
        <v>181</v>
      </c>
      <c r="F31" s="113">
        <v>512</v>
      </c>
    </row>
    <row r="32" spans="1:6" ht="11.25">
      <c r="A32" s="90">
        <f t="shared" si="1"/>
        <v>25</v>
      </c>
      <c r="B32" s="25" t="s">
        <v>74</v>
      </c>
      <c r="C32" s="116" t="s">
        <v>75</v>
      </c>
      <c r="D32" s="90">
        <f t="shared" si="3"/>
        <v>85</v>
      </c>
      <c r="E32" s="25" t="s">
        <v>182</v>
      </c>
      <c r="F32" s="113">
        <v>513</v>
      </c>
    </row>
    <row r="33" spans="1:6" ht="11.25">
      <c r="A33" s="90">
        <f t="shared" si="1"/>
        <v>26</v>
      </c>
      <c r="B33" s="25" t="s">
        <v>76</v>
      </c>
      <c r="C33" s="90" t="s">
        <v>77</v>
      </c>
      <c r="D33" s="90">
        <f t="shared" si="3"/>
        <v>86</v>
      </c>
      <c r="E33" s="25" t="s">
        <v>183</v>
      </c>
      <c r="F33" s="113">
        <v>514</v>
      </c>
    </row>
    <row r="34" spans="1:6" ht="11.25">
      <c r="A34" s="90">
        <f t="shared" si="1"/>
        <v>27</v>
      </c>
      <c r="B34" s="25" t="s">
        <v>78</v>
      </c>
      <c r="C34" s="90" t="s">
        <v>79</v>
      </c>
      <c r="D34" s="90">
        <f t="shared" si="3"/>
        <v>87</v>
      </c>
      <c r="E34" s="115" t="s">
        <v>184</v>
      </c>
      <c r="F34" s="34">
        <v>52</v>
      </c>
    </row>
    <row r="35" spans="1:6" ht="11.25">
      <c r="A35" s="90">
        <f t="shared" si="1"/>
        <v>28</v>
      </c>
      <c r="B35" s="25" t="s">
        <v>80</v>
      </c>
      <c r="C35" s="116" t="s">
        <v>81</v>
      </c>
      <c r="D35" s="90">
        <f t="shared" si="3"/>
        <v>88</v>
      </c>
      <c r="E35" s="25" t="s">
        <v>185</v>
      </c>
      <c r="F35" s="113">
        <v>521</v>
      </c>
    </row>
    <row r="36" spans="1:6" ht="11.25">
      <c r="A36" s="90">
        <f t="shared" si="1"/>
        <v>29</v>
      </c>
      <c r="B36" s="25" t="s">
        <v>82</v>
      </c>
      <c r="C36" s="90" t="s">
        <v>83</v>
      </c>
      <c r="D36" s="90">
        <f t="shared" si="3"/>
        <v>89</v>
      </c>
      <c r="E36" s="25" t="s">
        <v>186</v>
      </c>
      <c r="F36" s="113">
        <v>522</v>
      </c>
    </row>
    <row r="37" spans="1:6" ht="11.25">
      <c r="A37" s="90">
        <f t="shared" si="1"/>
        <v>30</v>
      </c>
      <c r="B37" s="25" t="s">
        <v>84</v>
      </c>
      <c r="C37" s="90" t="s">
        <v>85</v>
      </c>
      <c r="D37" s="90">
        <f t="shared" si="3"/>
        <v>90</v>
      </c>
      <c r="E37" s="25" t="s">
        <v>187</v>
      </c>
      <c r="F37" s="113">
        <v>523</v>
      </c>
    </row>
    <row r="38" spans="1:6" ht="11.25">
      <c r="A38" s="90">
        <f t="shared" si="1"/>
        <v>31</v>
      </c>
      <c r="B38" s="25" t="s">
        <v>86</v>
      </c>
      <c r="C38" s="90" t="s">
        <v>87</v>
      </c>
      <c r="D38" s="90">
        <f t="shared" si="3"/>
        <v>91</v>
      </c>
      <c r="E38" s="25" t="s">
        <v>188</v>
      </c>
      <c r="F38" s="113">
        <v>524</v>
      </c>
    </row>
    <row r="39" spans="1:6" ht="11.25">
      <c r="A39" s="90">
        <f t="shared" si="1"/>
        <v>32</v>
      </c>
      <c r="B39" s="25" t="s">
        <v>88</v>
      </c>
      <c r="C39" s="90" t="s">
        <v>89</v>
      </c>
      <c r="D39" s="90">
        <f t="shared" si="3"/>
        <v>92</v>
      </c>
      <c r="E39" s="25" t="s">
        <v>189</v>
      </c>
      <c r="F39" s="113">
        <v>525</v>
      </c>
    </row>
    <row r="40" spans="1:6" ht="11.25">
      <c r="A40" s="90">
        <f t="shared" si="1"/>
        <v>33</v>
      </c>
      <c r="B40" s="25" t="s">
        <v>90</v>
      </c>
      <c r="C40" s="90" t="s">
        <v>91</v>
      </c>
      <c r="D40" s="90">
        <v>93</v>
      </c>
      <c r="E40" s="115" t="s">
        <v>190</v>
      </c>
      <c r="F40" s="34">
        <v>53</v>
      </c>
    </row>
    <row r="41" spans="1:6" ht="11.25">
      <c r="A41" s="90">
        <f t="shared" si="1"/>
        <v>34</v>
      </c>
      <c r="B41" s="25" t="s">
        <v>92</v>
      </c>
      <c r="C41" s="90" t="s">
        <v>93</v>
      </c>
      <c r="D41" s="90">
        <f>+D40+1</f>
        <v>94</v>
      </c>
      <c r="E41" s="25" t="s">
        <v>191</v>
      </c>
      <c r="F41" s="113">
        <v>531</v>
      </c>
    </row>
    <row r="42" spans="1:6" ht="11.25">
      <c r="A42" s="90">
        <f t="shared" si="1"/>
        <v>35</v>
      </c>
      <c r="B42" s="25" t="s">
        <v>94</v>
      </c>
      <c r="C42" s="90" t="s">
        <v>95</v>
      </c>
      <c r="D42" s="90">
        <f>+D41+1</f>
        <v>95</v>
      </c>
      <c r="E42" s="25" t="s">
        <v>192</v>
      </c>
      <c r="F42" s="113" t="s">
        <v>309</v>
      </c>
    </row>
    <row r="43" spans="1:6" ht="11.25">
      <c r="A43" s="90">
        <f t="shared" si="1"/>
        <v>36</v>
      </c>
      <c r="B43" s="25" t="s">
        <v>96</v>
      </c>
      <c r="C43" s="90" t="s">
        <v>97</v>
      </c>
      <c r="D43" s="90">
        <v>96</v>
      </c>
      <c r="E43" s="115" t="s">
        <v>193</v>
      </c>
      <c r="F43" s="34">
        <v>54</v>
      </c>
    </row>
    <row r="44" spans="1:6" ht="11.25">
      <c r="A44" s="90">
        <f t="shared" si="1"/>
        <v>37</v>
      </c>
      <c r="B44" s="25" t="s">
        <v>98</v>
      </c>
      <c r="C44" s="90" t="s">
        <v>99</v>
      </c>
      <c r="D44" s="90">
        <f>+D43+1</f>
        <v>97</v>
      </c>
      <c r="E44" s="25" t="s">
        <v>194</v>
      </c>
      <c r="F44" s="113">
        <v>5411</v>
      </c>
    </row>
    <row r="45" spans="1:6" ht="11.25">
      <c r="A45" s="90">
        <f t="shared" si="1"/>
        <v>38</v>
      </c>
      <c r="B45" s="25" t="s">
        <v>100</v>
      </c>
      <c r="C45" s="90" t="s">
        <v>101</v>
      </c>
      <c r="D45" s="90">
        <f>+D44+1</f>
        <v>98</v>
      </c>
      <c r="E45" s="25" t="s">
        <v>195</v>
      </c>
      <c r="F45" s="113">
        <v>5415</v>
      </c>
    </row>
    <row r="46" spans="1:6" ht="11.25">
      <c r="A46" s="90">
        <f t="shared" si="1"/>
        <v>39</v>
      </c>
      <c r="B46" s="25" t="s">
        <v>102</v>
      </c>
      <c r="C46" s="90" t="s">
        <v>103</v>
      </c>
      <c r="D46" s="90">
        <f>+D45+1</f>
        <v>99</v>
      </c>
      <c r="E46" s="25" t="s">
        <v>196</v>
      </c>
      <c r="F46" s="113" t="s">
        <v>197</v>
      </c>
    </row>
    <row r="47" spans="1:6" ht="11.25">
      <c r="A47" s="90">
        <f t="shared" si="1"/>
        <v>40</v>
      </c>
      <c r="B47" s="25" t="s">
        <v>104</v>
      </c>
      <c r="C47" s="90" t="s">
        <v>105</v>
      </c>
      <c r="D47" s="90">
        <v>100</v>
      </c>
      <c r="E47" s="115" t="s">
        <v>198</v>
      </c>
      <c r="F47" s="34">
        <v>55</v>
      </c>
    </row>
    <row r="48" spans="1:6" ht="11.25">
      <c r="A48" s="90">
        <f t="shared" si="1"/>
        <v>41</v>
      </c>
      <c r="B48" s="25" t="s">
        <v>106</v>
      </c>
      <c r="C48" s="90" t="s">
        <v>107</v>
      </c>
      <c r="D48" s="90">
        <v>101</v>
      </c>
      <c r="E48" s="25" t="s">
        <v>199</v>
      </c>
      <c r="F48" s="113"/>
    </row>
    <row r="49" spans="1:6" ht="11.25">
      <c r="A49" s="90">
        <f t="shared" si="1"/>
        <v>42</v>
      </c>
      <c r="B49" s="25" t="s">
        <v>108</v>
      </c>
      <c r="C49" s="90" t="s">
        <v>109</v>
      </c>
      <c r="D49" s="90">
        <v>102</v>
      </c>
      <c r="E49" s="25" t="s">
        <v>200</v>
      </c>
      <c r="F49" s="113">
        <v>561</v>
      </c>
    </row>
    <row r="50" spans="1:6" ht="11.25">
      <c r="A50" s="90">
        <f t="shared" si="1"/>
        <v>43</v>
      </c>
      <c r="B50" s="25" t="s">
        <v>110</v>
      </c>
      <c r="C50" s="90" t="s">
        <v>111</v>
      </c>
      <c r="D50" s="90">
        <v>103</v>
      </c>
      <c r="E50" s="25" t="s">
        <v>201</v>
      </c>
      <c r="F50" s="113">
        <v>562</v>
      </c>
    </row>
    <row r="51" spans="1:6" ht="11.25">
      <c r="A51" s="90">
        <f t="shared" si="1"/>
        <v>44</v>
      </c>
      <c r="B51" s="25" t="s">
        <v>112</v>
      </c>
      <c r="C51" s="90" t="s">
        <v>113</v>
      </c>
      <c r="D51" s="90">
        <v>104</v>
      </c>
      <c r="E51" s="115" t="s">
        <v>202</v>
      </c>
      <c r="F51" s="34">
        <v>61</v>
      </c>
    </row>
    <row r="52" spans="1:6" ht="11.25">
      <c r="A52" s="90">
        <f t="shared" si="1"/>
        <v>45</v>
      </c>
      <c r="B52" s="25" t="s">
        <v>114</v>
      </c>
      <c r="C52" s="116" t="s">
        <v>115</v>
      </c>
      <c r="D52" s="90">
        <v>105</v>
      </c>
      <c r="E52" s="115" t="s">
        <v>203</v>
      </c>
      <c r="F52" s="34">
        <v>62</v>
      </c>
    </row>
    <row r="53" spans="1:6" ht="11.25">
      <c r="A53" s="90">
        <f t="shared" si="1"/>
        <v>46</v>
      </c>
      <c r="B53" s="25" t="s">
        <v>116</v>
      </c>
      <c r="C53" s="116" t="s">
        <v>117</v>
      </c>
      <c r="D53" s="90">
        <v>106</v>
      </c>
      <c r="E53" s="25" t="s">
        <v>204</v>
      </c>
      <c r="F53" s="113">
        <v>621</v>
      </c>
    </row>
    <row r="54" spans="1:6" ht="11.25">
      <c r="A54" s="90">
        <f t="shared" si="1"/>
        <v>47</v>
      </c>
      <c r="B54" s="25" t="s">
        <v>118</v>
      </c>
      <c r="C54" s="90" t="s">
        <v>119</v>
      </c>
      <c r="D54" s="90">
        <v>107</v>
      </c>
      <c r="E54" s="25" t="s">
        <v>205</v>
      </c>
      <c r="F54" s="113">
        <v>622</v>
      </c>
    </row>
    <row r="55" spans="1:6" ht="11.25">
      <c r="A55" s="90">
        <f t="shared" si="1"/>
        <v>48</v>
      </c>
      <c r="B55" s="25" t="s">
        <v>120</v>
      </c>
      <c r="C55" s="90" t="s">
        <v>121</v>
      </c>
      <c r="D55" s="90">
        <v>108</v>
      </c>
      <c r="E55" s="25" t="s">
        <v>206</v>
      </c>
      <c r="F55" s="113">
        <v>623</v>
      </c>
    </row>
    <row r="56" spans="1:6" ht="11.25">
      <c r="A56" s="90">
        <f t="shared" si="1"/>
        <v>49</v>
      </c>
      <c r="B56" s="25" t="s">
        <v>122</v>
      </c>
      <c r="C56" s="90" t="s">
        <v>123</v>
      </c>
      <c r="D56" s="90">
        <v>109</v>
      </c>
      <c r="E56" s="25" t="s">
        <v>207</v>
      </c>
      <c r="F56" s="113">
        <v>624</v>
      </c>
    </row>
    <row r="57" spans="1:6" ht="11.25">
      <c r="A57" s="90">
        <f t="shared" si="1"/>
        <v>50</v>
      </c>
      <c r="B57" s="25" t="s">
        <v>124</v>
      </c>
      <c r="C57" s="90" t="s">
        <v>125</v>
      </c>
      <c r="D57" s="90">
        <v>110</v>
      </c>
      <c r="E57" s="115" t="s">
        <v>208</v>
      </c>
      <c r="F57" s="34">
        <v>71</v>
      </c>
    </row>
    <row r="58" spans="1:6" ht="11.25">
      <c r="A58" s="90">
        <f t="shared" si="1"/>
        <v>51</v>
      </c>
      <c r="B58" s="25" t="s">
        <v>126</v>
      </c>
      <c r="C58" s="90" t="s">
        <v>127</v>
      </c>
      <c r="D58" s="90">
        <v>111</v>
      </c>
      <c r="E58" s="25" t="s">
        <v>209</v>
      </c>
      <c r="F58" s="113" t="s">
        <v>310</v>
      </c>
    </row>
    <row r="59" spans="1:6" ht="11.25">
      <c r="A59" s="90">
        <f t="shared" si="1"/>
        <v>52</v>
      </c>
      <c r="B59" s="25" t="s">
        <v>128</v>
      </c>
      <c r="C59" s="116" t="s">
        <v>129</v>
      </c>
      <c r="D59" s="90">
        <v>112</v>
      </c>
      <c r="E59" s="25" t="s">
        <v>210</v>
      </c>
      <c r="F59" s="113">
        <v>713</v>
      </c>
    </row>
    <row r="60" spans="1:6" ht="11.25">
      <c r="A60" s="90">
        <f t="shared" si="1"/>
        <v>53</v>
      </c>
      <c r="B60" s="25" t="s">
        <v>130</v>
      </c>
      <c r="C60" s="90" t="s">
        <v>131</v>
      </c>
      <c r="D60" s="90">
        <v>113</v>
      </c>
      <c r="E60" s="115" t="s">
        <v>211</v>
      </c>
      <c r="F60" s="34">
        <v>72</v>
      </c>
    </row>
    <row r="61" spans="1:6" ht="11.25">
      <c r="A61" s="90">
        <f t="shared" si="1"/>
        <v>54</v>
      </c>
      <c r="B61" s="25" t="s">
        <v>132</v>
      </c>
      <c r="C61" s="90" t="s">
        <v>133</v>
      </c>
      <c r="D61" s="90">
        <v>114</v>
      </c>
      <c r="E61" s="25" t="s">
        <v>212</v>
      </c>
      <c r="F61" s="113">
        <v>721</v>
      </c>
    </row>
    <row r="62" spans="1:6" ht="11.25">
      <c r="A62" s="90">
        <f t="shared" si="1"/>
        <v>55</v>
      </c>
      <c r="B62" s="25" t="s">
        <v>134</v>
      </c>
      <c r="C62" s="90" t="s">
        <v>135</v>
      </c>
      <c r="D62" s="90">
        <v>115</v>
      </c>
      <c r="E62" s="25" t="s">
        <v>213</v>
      </c>
      <c r="F62" s="113">
        <v>722</v>
      </c>
    </row>
    <row r="63" spans="1:6" ht="11.25">
      <c r="A63" s="90">
        <f t="shared" si="1"/>
        <v>56</v>
      </c>
      <c r="B63" s="25" t="s">
        <v>136</v>
      </c>
      <c r="C63" s="90" t="s">
        <v>137</v>
      </c>
      <c r="D63" s="90">
        <v>116</v>
      </c>
      <c r="E63" s="115" t="s">
        <v>214</v>
      </c>
      <c r="F63" s="34">
        <v>81</v>
      </c>
    </row>
    <row r="64" spans="1:6" ht="11.25">
      <c r="A64" s="90">
        <f t="shared" si="1"/>
        <v>57</v>
      </c>
      <c r="B64" s="25" t="s">
        <v>138</v>
      </c>
      <c r="C64" s="90" t="s">
        <v>139</v>
      </c>
      <c r="D64" s="90">
        <v>117</v>
      </c>
      <c r="E64" s="115" t="s">
        <v>215</v>
      </c>
      <c r="F64" s="34">
        <v>92</v>
      </c>
    </row>
    <row r="65" spans="1:6" ht="11.25">
      <c r="A65" s="90">
        <f>+A64+1</f>
        <v>58</v>
      </c>
      <c r="B65" s="25" t="s">
        <v>140</v>
      </c>
      <c r="C65" s="90" t="s">
        <v>141</v>
      </c>
      <c r="D65" s="90">
        <v>118</v>
      </c>
      <c r="E65" s="115" t="s">
        <v>216</v>
      </c>
      <c r="F65" s="34" t="s">
        <v>39</v>
      </c>
    </row>
    <row r="66" spans="1:6" ht="11.25">
      <c r="A66" s="98">
        <f>+A65+1</f>
        <v>59</v>
      </c>
      <c r="B66" s="26" t="s">
        <v>142</v>
      </c>
      <c r="C66" s="98" t="s">
        <v>143</v>
      </c>
      <c r="D66" s="72"/>
      <c r="E66" s="26"/>
      <c r="F66" s="120"/>
    </row>
    <row r="68" ht="11.25">
      <c r="B68" s="22" t="s">
        <v>311</v>
      </c>
    </row>
    <row r="80" ht="11.25">
      <c r="A80" s="22"/>
    </row>
    <row r="81" ht="11.25">
      <c r="A81" s="22"/>
    </row>
    <row r="82" ht="11.25">
      <c r="A82" s="22"/>
    </row>
    <row r="83" ht="11.25">
      <c r="A83" s="22"/>
    </row>
    <row r="84" ht="11.25">
      <c r="A84" s="22"/>
    </row>
    <row r="85" ht="11.25">
      <c r="A85" s="22"/>
    </row>
    <row r="86" ht="11.25">
      <c r="A86" s="22"/>
    </row>
    <row r="87" ht="11.25">
      <c r="A87" s="22"/>
    </row>
    <row r="88" ht="11.25">
      <c r="A88" s="22"/>
    </row>
    <row r="89" ht="11.25">
      <c r="A89" s="22"/>
    </row>
    <row r="90" ht="11.25">
      <c r="A90" s="22"/>
    </row>
    <row r="91" ht="11.25">
      <c r="A91" s="22"/>
    </row>
    <row r="92" ht="11.25">
      <c r="A92" s="22"/>
    </row>
    <row r="93" ht="11.25">
      <c r="A93" s="22"/>
    </row>
    <row r="94" ht="11.25">
      <c r="A94" s="22"/>
    </row>
    <row r="95" ht="11.25">
      <c r="A95" s="22"/>
    </row>
    <row r="96" ht="11.25">
      <c r="A96" s="22"/>
    </row>
    <row r="97" ht="11.25">
      <c r="A97" s="22"/>
    </row>
    <row r="98" ht="11.25">
      <c r="A98" s="22"/>
    </row>
    <row r="99" ht="11.25">
      <c r="A99" s="22"/>
    </row>
    <row r="100" ht="11.25">
      <c r="A100" s="22"/>
    </row>
    <row r="101" ht="11.25">
      <c r="A101" s="22"/>
    </row>
    <row r="102" ht="11.25">
      <c r="A102" s="22"/>
    </row>
    <row r="103" ht="11.25">
      <c r="A103" s="22"/>
    </row>
    <row r="104" ht="11.25">
      <c r="A104" s="22"/>
    </row>
    <row r="105" ht="11.25">
      <c r="A105" s="22"/>
    </row>
    <row r="106" ht="11.25">
      <c r="A106" s="22"/>
    </row>
    <row r="107" ht="11.25">
      <c r="A107" s="22"/>
    </row>
    <row r="108" ht="11.25">
      <c r="A108" s="22"/>
    </row>
    <row r="109" ht="11.25">
      <c r="A109" s="22"/>
    </row>
    <row r="110" ht="11.25">
      <c r="A110" s="22"/>
    </row>
    <row r="111" ht="11.25">
      <c r="A111" s="22"/>
    </row>
    <row r="112" ht="11.25">
      <c r="A112" s="22"/>
    </row>
    <row r="113" ht="11.25">
      <c r="A113" s="22"/>
    </row>
    <row r="114" ht="11.25">
      <c r="A114" s="22"/>
    </row>
    <row r="115" ht="11.25">
      <c r="A115" s="22"/>
    </row>
    <row r="116" ht="11.25">
      <c r="A116" s="22"/>
    </row>
    <row r="117" ht="11.25">
      <c r="A117" s="22"/>
    </row>
    <row r="118" ht="11.25">
      <c r="A118" s="22"/>
    </row>
    <row r="119" ht="11.25">
      <c r="A119" s="22"/>
    </row>
    <row r="120" ht="11.25">
      <c r="A120" s="22"/>
    </row>
    <row r="121" ht="11.25">
      <c r="A121" s="22"/>
    </row>
    <row r="122" ht="11.25">
      <c r="A122" s="22"/>
    </row>
    <row r="123" ht="11.25">
      <c r="A123" s="22"/>
    </row>
    <row r="124" ht="11.25">
      <c r="A124" s="22"/>
    </row>
    <row r="125" ht="11.25">
      <c r="A125" s="22"/>
    </row>
    <row r="126" ht="11.25">
      <c r="A126" s="22"/>
    </row>
    <row r="127" ht="11.25">
      <c r="A127" s="22"/>
    </row>
    <row r="128" ht="11.25">
      <c r="A128" s="22"/>
    </row>
  </sheetData>
  <mergeCells count="2">
    <mergeCell ref="A1:F2"/>
    <mergeCell ref="A3:F3"/>
  </mergeCells>
  <printOptions horizontalCentered="1"/>
  <pageMargins left="0.75" right="0.75" top="1" bottom="1" header="0.5" footer="0.5"/>
  <pageSetup fitToHeight="1" fitToWidth="1" horizontalDpi="600" verticalDpi="6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5"/>
  <sheetViews>
    <sheetView workbookViewId="0" topLeftCell="A1">
      <selection activeCell="B12" sqref="B12"/>
    </sheetView>
  </sheetViews>
  <sheetFormatPr defaultColWidth="9.140625" defaultRowHeight="12.75"/>
  <cols>
    <col min="1" max="1" width="6.57421875" style="104" bestFit="1" customWidth="1"/>
    <col min="2" max="2" width="64.7109375" style="22" customWidth="1"/>
    <col min="3" max="3" width="50.57421875" style="22" customWidth="1"/>
    <col min="4" max="16384" width="9.140625" style="22" customWidth="1"/>
  </cols>
  <sheetData>
    <row r="1" spans="1:3" ht="11.25">
      <c r="A1" s="165" t="s">
        <v>984</v>
      </c>
      <c r="B1" s="165"/>
      <c r="C1" s="165"/>
    </row>
    <row r="2" spans="1:3" ht="11.25">
      <c r="A2" s="165"/>
      <c r="B2" s="165"/>
      <c r="C2" s="165"/>
    </row>
    <row r="3" spans="1:3" ht="12.75" customHeight="1">
      <c r="A3" s="166" t="s">
        <v>986</v>
      </c>
      <c r="B3" s="166"/>
      <c r="C3" s="166"/>
    </row>
    <row r="4" spans="1:3" ht="11.25">
      <c r="A4" s="121"/>
      <c r="B4" s="121"/>
      <c r="C4" s="121"/>
    </row>
    <row r="5" spans="1:3" ht="11.25">
      <c r="A5" s="110" t="s">
        <v>312</v>
      </c>
      <c r="B5" s="109" t="s">
        <v>313</v>
      </c>
      <c r="C5" s="111" t="s">
        <v>314</v>
      </c>
    </row>
    <row r="6" spans="1:3" ht="11.25">
      <c r="A6" s="84">
        <v>1</v>
      </c>
      <c r="B6" s="23" t="s">
        <v>315</v>
      </c>
      <c r="C6" s="24" t="s">
        <v>316</v>
      </c>
    </row>
    <row r="7" spans="1:7" ht="11.25">
      <c r="A7" s="90">
        <v>2</v>
      </c>
      <c r="B7" s="25" t="s">
        <v>317</v>
      </c>
      <c r="C7" s="55" t="s">
        <v>318</v>
      </c>
      <c r="D7" s="122"/>
      <c r="E7" s="122"/>
      <c r="F7" s="122"/>
      <c r="G7" s="122"/>
    </row>
    <row r="8" spans="1:7" ht="11.25">
      <c r="A8" s="90">
        <v>3</v>
      </c>
      <c r="B8" s="25" t="s">
        <v>319</v>
      </c>
      <c r="C8" s="123">
        <v>1112</v>
      </c>
      <c r="D8" s="122"/>
      <c r="E8" s="122"/>
      <c r="F8" s="122"/>
      <c r="G8" s="122"/>
    </row>
    <row r="9" spans="1:3" ht="11.25">
      <c r="A9" s="90">
        <v>4</v>
      </c>
      <c r="B9" s="25" t="s">
        <v>320</v>
      </c>
      <c r="C9" s="124" t="s">
        <v>321</v>
      </c>
    </row>
    <row r="10" spans="1:3" ht="11.25">
      <c r="A10" s="90">
        <v>5</v>
      </c>
      <c r="B10" s="25" t="s">
        <v>322</v>
      </c>
      <c r="C10" s="55" t="s">
        <v>323</v>
      </c>
    </row>
    <row r="11" spans="1:3" ht="11.25">
      <c r="A11" s="90">
        <v>6</v>
      </c>
      <c r="B11" s="25" t="s">
        <v>324</v>
      </c>
      <c r="C11" s="55" t="s">
        <v>325</v>
      </c>
    </row>
    <row r="12" spans="1:3" ht="11.25">
      <c r="A12" s="90">
        <v>7</v>
      </c>
      <c r="B12" s="25" t="s">
        <v>326</v>
      </c>
      <c r="C12" s="55" t="s">
        <v>327</v>
      </c>
    </row>
    <row r="13" spans="1:3" ht="11.25">
      <c r="A13" s="90">
        <v>8</v>
      </c>
      <c r="B13" s="25" t="s">
        <v>328</v>
      </c>
      <c r="C13" s="55" t="s">
        <v>329</v>
      </c>
    </row>
    <row r="14" spans="1:3" ht="11.25">
      <c r="A14" s="90">
        <v>9</v>
      </c>
      <c r="B14" s="25" t="s">
        <v>330</v>
      </c>
      <c r="C14" s="55" t="s">
        <v>331</v>
      </c>
    </row>
    <row r="15" spans="1:3" ht="11.25">
      <c r="A15" s="90">
        <v>10</v>
      </c>
      <c r="B15" s="25" t="s">
        <v>332</v>
      </c>
      <c r="C15" s="123" t="s">
        <v>333</v>
      </c>
    </row>
    <row r="16" spans="1:3" ht="11.25">
      <c r="A16" s="90">
        <v>11</v>
      </c>
      <c r="B16" s="25" t="s">
        <v>334</v>
      </c>
      <c r="C16" s="123" t="s">
        <v>335</v>
      </c>
    </row>
    <row r="17" spans="1:3" ht="11.25">
      <c r="A17" s="90">
        <v>12</v>
      </c>
      <c r="B17" s="25" t="s">
        <v>336</v>
      </c>
      <c r="C17" s="123" t="s">
        <v>337</v>
      </c>
    </row>
    <row r="18" spans="1:3" ht="11.25">
      <c r="A18" s="90">
        <v>13</v>
      </c>
      <c r="B18" s="25" t="s">
        <v>338</v>
      </c>
      <c r="C18" s="123" t="s">
        <v>339</v>
      </c>
    </row>
    <row r="19" spans="1:3" ht="11.25">
      <c r="A19" s="90">
        <v>14</v>
      </c>
      <c r="B19" s="25" t="s">
        <v>340</v>
      </c>
      <c r="C19" s="123" t="s">
        <v>341</v>
      </c>
    </row>
    <row r="20" spans="1:3" ht="11.25">
      <c r="A20" s="90">
        <v>15</v>
      </c>
      <c r="B20" s="25" t="s">
        <v>342</v>
      </c>
      <c r="C20" s="123" t="s">
        <v>343</v>
      </c>
    </row>
    <row r="21" spans="1:3" ht="11.25">
      <c r="A21" s="90">
        <v>16</v>
      </c>
      <c r="B21" s="25" t="s">
        <v>344</v>
      </c>
      <c r="C21" s="123" t="s">
        <v>345</v>
      </c>
    </row>
    <row r="22" spans="1:3" ht="11.25">
      <c r="A22" s="90">
        <v>17</v>
      </c>
      <c r="B22" s="25" t="s">
        <v>346</v>
      </c>
      <c r="C22" s="123" t="s">
        <v>345</v>
      </c>
    </row>
    <row r="23" spans="1:3" ht="11.25">
      <c r="A23" s="90">
        <v>18</v>
      </c>
      <c r="B23" s="25" t="s">
        <v>347</v>
      </c>
      <c r="C23" s="123" t="s">
        <v>348</v>
      </c>
    </row>
    <row r="24" spans="1:3" ht="11.25">
      <c r="A24" s="90">
        <v>19</v>
      </c>
      <c r="B24" s="25" t="s">
        <v>349</v>
      </c>
      <c r="C24" s="55" t="s">
        <v>350</v>
      </c>
    </row>
    <row r="25" spans="1:3" ht="11.25">
      <c r="A25" s="90">
        <v>20</v>
      </c>
      <c r="B25" s="25" t="s">
        <v>351</v>
      </c>
      <c r="C25" s="55" t="s">
        <v>352</v>
      </c>
    </row>
    <row r="26" spans="1:3" ht="11.25">
      <c r="A26" s="90">
        <v>21</v>
      </c>
      <c r="B26" s="25" t="s">
        <v>353</v>
      </c>
      <c r="C26" s="55" t="s">
        <v>354</v>
      </c>
    </row>
    <row r="27" spans="1:3" ht="11.25">
      <c r="A27" s="90">
        <v>22</v>
      </c>
      <c r="B27" s="25" t="s">
        <v>355</v>
      </c>
      <c r="C27" s="123">
        <v>212310</v>
      </c>
    </row>
    <row r="28" spans="1:3" ht="11.25">
      <c r="A28" s="90">
        <v>23</v>
      </c>
      <c r="B28" s="25" t="s">
        <v>356</v>
      </c>
      <c r="C28" s="123">
        <v>212320</v>
      </c>
    </row>
    <row r="29" spans="1:3" ht="11.25">
      <c r="A29" s="90">
        <v>24</v>
      </c>
      <c r="B29" s="25" t="s">
        <v>357</v>
      </c>
      <c r="C29" s="55" t="s">
        <v>358</v>
      </c>
    </row>
    <row r="30" spans="1:3" ht="11.25">
      <c r="A30" s="90">
        <v>25</v>
      </c>
      <c r="B30" s="25" t="s">
        <v>359</v>
      </c>
      <c r="C30" s="55" t="s">
        <v>360</v>
      </c>
    </row>
    <row r="31" spans="1:3" ht="11.25">
      <c r="A31" s="90">
        <v>26</v>
      </c>
      <c r="B31" s="25" t="s">
        <v>361</v>
      </c>
      <c r="C31" s="55" t="s">
        <v>362</v>
      </c>
    </row>
    <row r="32" spans="1:3" ht="11.25">
      <c r="A32" s="90">
        <v>27</v>
      </c>
      <c r="B32" s="25" t="s">
        <v>363</v>
      </c>
      <c r="C32" s="55" t="s">
        <v>364</v>
      </c>
    </row>
    <row r="33" spans="1:3" ht="11.25">
      <c r="A33" s="90">
        <v>28</v>
      </c>
      <c r="B33" s="25" t="s">
        <v>365</v>
      </c>
      <c r="C33" s="55" t="s">
        <v>366</v>
      </c>
    </row>
    <row r="34" spans="1:3" ht="11.25">
      <c r="A34" s="90">
        <v>29</v>
      </c>
      <c r="B34" s="25" t="s">
        <v>367</v>
      </c>
      <c r="C34" s="55" t="s">
        <v>368</v>
      </c>
    </row>
    <row r="35" spans="1:3" ht="11.25">
      <c r="A35" s="90">
        <v>30</v>
      </c>
      <c r="B35" s="25" t="s">
        <v>369</v>
      </c>
      <c r="C35" s="55" t="s">
        <v>370</v>
      </c>
    </row>
    <row r="36" spans="1:3" ht="11.25">
      <c r="A36" s="90">
        <v>31</v>
      </c>
      <c r="B36" s="25" t="s">
        <v>371</v>
      </c>
      <c r="C36" s="55" t="s">
        <v>372</v>
      </c>
    </row>
    <row r="37" spans="1:3" ht="11.25">
      <c r="A37" s="90">
        <v>32</v>
      </c>
      <c r="B37" s="25" t="s">
        <v>373</v>
      </c>
      <c r="C37" s="123">
        <v>230230</v>
      </c>
    </row>
    <row r="38" spans="1:3" ht="11.25">
      <c r="A38" s="90">
        <v>33</v>
      </c>
      <c r="B38" s="25" t="s">
        <v>374</v>
      </c>
      <c r="C38" s="123">
        <v>230240</v>
      </c>
    </row>
    <row r="39" spans="1:3" ht="11.25">
      <c r="A39" s="90">
        <v>34</v>
      </c>
      <c r="B39" s="25" t="s">
        <v>375</v>
      </c>
      <c r="C39" s="123">
        <v>230250</v>
      </c>
    </row>
    <row r="40" spans="1:3" ht="11.25">
      <c r="A40" s="90">
        <v>35</v>
      </c>
      <c r="B40" s="25" t="s">
        <v>376</v>
      </c>
      <c r="C40" s="55" t="s">
        <v>377</v>
      </c>
    </row>
    <row r="41" spans="1:3" ht="11.25">
      <c r="A41" s="90">
        <v>36</v>
      </c>
      <c r="B41" s="25" t="s">
        <v>378</v>
      </c>
      <c r="C41" s="55" t="s">
        <v>379</v>
      </c>
    </row>
    <row r="42" spans="1:3" ht="11.25">
      <c r="A42" s="90">
        <v>37</v>
      </c>
      <c r="B42" s="25" t="s">
        <v>380</v>
      </c>
      <c r="C42" s="55" t="s">
        <v>381</v>
      </c>
    </row>
    <row r="43" spans="1:3" ht="11.25">
      <c r="A43" s="90">
        <v>38</v>
      </c>
      <c r="B43" s="25" t="s">
        <v>382</v>
      </c>
      <c r="C43" s="55" t="s">
        <v>383</v>
      </c>
    </row>
    <row r="44" spans="1:3" ht="11.25">
      <c r="A44" s="90">
        <v>39</v>
      </c>
      <c r="B44" s="25" t="s">
        <v>384</v>
      </c>
      <c r="C44" s="55" t="s">
        <v>385</v>
      </c>
    </row>
    <row r="45" spans="1:3" ht="11.25">
      <c r="A45" s="90">
        <v>40</v>
      </c>
      <c r="B45" s="25" t="s">
        <v>386</v>
      </c>
      <c r="C45" s="55" t="s">
        <v>387</v>
      </c>
    </row>
    <row r="46" spans="1:3" ht="11.25">
      <c r="A46" s="90">
        <v>41</v>
      </c>
      <c r="B46" s="25" t="s">
        <v>388</v>
      </c>
      <c r="C46" s="55" t="s">
        <v>389</v>
      </c>
    </row>
    <row r="47" spans="1:3" ht="11.25">
      <c r="A47" s="90">
        <v>42</v>
      </c>
      <c r="B47" s="25" t="s">
        <v>390</v>
      </c>
      <c r="C47" s="55" t="s">
        <v>391</v>
      </c>
    </row>
    <row r="48" spans="1:3" ht="11.25">
      <c r="A48" s="90">
        <v>43</v>
      </c>
      <c r="B48" s="25" t="s">
        <v>392</v>
      </c>
      <c r="C48" s="55" t="s">
        <v>393</v>
      </c>
    </row>
    <row r="49" spans="1:3" ht="11.25">
      <c r="A49" s="90">
        <v>44</v>
      </c>
      <c r="B49" s="25" t="s">
        <v>394</v>
      </c>
      <c r="C49" s="55" t="s">
        <v>395</v>
      </c>
    </row>
    <row r="50" spans="1:3" ht="11.25">
      <c r="A50" s="90">
        <v>45</v>
      </c>
      <c r="B50" s="25" t="s">
        <v>396</v>
      </c>
      <c r="C50" s="55" t="s">
        <v>397</v>
      </c>
    </row>
    <row r="51" spans="1:3" ht="11.25">
      <c r="A51" s="90">
        <v>46</v>
      </c>
      <c r="B51" s="25" t="s">
        <v>398</v>
      </c>
      <c r="C51" s="55" t="s">
        <v>399</v>
      </c>
    </row>
    <row r="52" spans="1:3" ht="11.25">
      <c r="A52" s="90">
        <v>47</v>
      </c>
      <c r="B52" s="25" t="s">
        <v>400</v>
      </c>
      <c r="C52" s="55" t="s">
        <v>401</v>
      </c>
    </row>
    <row r="53" spans="1:3" ht="11.25">
      <c r="A53" s="90">
        <v>48</v>
      </c>
      <c r="B53" s="25" t="s">
        <v>402</v>
      </c>
      <c r="C53" s="55" t="s">
        <v>403</v>
      </c>
    </row>
    <row r="54" spans="1:3" ht="11.25">
      <c r="A54" s="90">
        <v>49</v>
      </c>
      <c r="B54" s="25" t="s">
        <v>404</v>
      </c>
      <c r="C54" s="55" t="s">
        <v>405</v>
      </c>
    </row>
    <row r="55" spans="1:3" ht="11.25">
      <c r="A55" s="90">
        <v>50</v>
      </c>
      <c r="B55" s="25" t="s">
        <v>406</v>
      </c>
      <c r="C55" s="55" t="s">
        <v>407</v>
      </c>
    </row>
    <row r="56" spans="1:3" ht="11.25">
      <c r="A56" s="90">
        <v>51</v>
      </c>
      <c r="B56" s="25" t="s">
        <v>408</v>
      </c>
      <c r="C56" s="55" t="s">
        <v>409</v>
      </c>
    </row>
    <row r="57" spans="1:3" ht="11.25">
      <c r="A57" s="90">
        <v>52</v>
      </c>
      <c r="B57" s="25" t="s">
        <v>410</v>
      </c>
      <c r="C57" s="55" t="s">
        <v>411</v>
      </c>
    </row>
    <row r="58" spans="1:3" ht="11.25">
      <c r="A58" s="90">
        <v>53</v>
      </c>
      <c r="B58" s="25" t="s">
        <v>412</v>
      </c>
      <c r="C58" s="55" t="s">
        <v>413</v>
      </c>
    </row>
    <row r="59" spans="1:3" ht="11.25">
      <c r="A59" s="90">
        <v>54</v>
      </c>
      <c r="B59" s="25" t="s">
        <v>414</v>
      </c>
      <c r="C59" s="55" t="s">
        <v>415</v>
      </c>
    </row>
    <row r="60" spans="1:3" ht="11.25">
      <c r="A60" s="90">
        <v>55</v>
      </c>
      <c r="B60" s="25" t="s">
        <v>416</v>
      </c>
      <c r="C60" s="55" t="s">
        <v>417</v>
      </c>
    </row>
    <row r="61" spans="1:3" ht="11.25">
      <c r="A61" s="90">
        <v>56</v>
      </c>
      <c r="B61" s="25" t="s">
        <v>418</v>
      </c>
      <c r="C61" s="55" t="s">
        <v>419</v>
      </c>
    </row>
    <row r="62" spans="1:3" ht="11.25">
      <c r="A62" s="90">
        <v>57</v>
      </c>
      <c r="B62" s="25" t="s">
        <v>420</v>
      </c>
      <c r="C62" s="55" t="s">
        <v>421</v>
      </c>
    </row>
    <row r="63" spans="1:3" ht="11.25">
      <c r="A63" s="90">
        <v>58</v>
      </c>
      <c r="B63" s="25" t="s">
        <v>422</v>
      </c>
      <c r="C63" s="55" t="s">
        <v>423</v>
      </c>
    </row>
    <row r="64" spans="1:3" ht="11.25">
      <c r="A64" s="90">
        <v>59</v>
      </c>
      <c r="B64" s="25" t="s">
        <v>424</v>
      </c>
      <c r="C64" s="55" t="s">
        <v>425</v>
      </c>
    </row>
    <row r="65" spans="1:3" ht="11.25">
      <c r="A65" s="90">
        <v>60</v>
      </c>
      <c r="B65" s="25" t="s">
        <v>426</v>
      </c>
      <c r="C65" s="55" t="s">
        <v>427</v>
      </c>
    </row>
    <row r="66" spans="1:3" ht="11.25">
      <c r="A66" s="90">
        <v>61</v>
      </c>
      <c r="B66" s="25" t="s">
        <v>428</v>
      </c>
      <c r="C66" s="55" t="s">
        <v>429</v>
      </c>
    </row>
    <row r="67" spans="1:3" ht="11.25">
      <c r="A67" s="90">
        <v>62</v>
      </c>
      <c r="B67" s="25" t="s">
        <v>430</v>
      </c>
      <c r="C67" s="55" t="s">
        <v>431</v>
      </c>
    </row>
    <row r="68" spans="1:3" ht="11.25">
      <c r="A68" s="90">
        <v>63</v>
      </c>
      <c r="B68" s="25" t="s">
        <v>432</v>
      </c>
      <c r="C68" s="55" t="s">
        <v>433</v>
      </c>
    </row>
    <row r="69" spans="1:3" ht="11.25">
      <c r="A69" s="90">
        <v>64</v>
      </c>
      <c r="B69" s="25" t="s">
        <v>434</v>
      </c>
      <c r="C69" s="55" t="s">
        <v>435</v>
      </c>
    </row>
    <row r="70" spans="1:3" ht="11.25">
      <c r="A70" s="90">
        <v>65</v>
      </c>
      <c r="B70" s="25" t="s">
        <v>436</v>
      </c>
      <c r="C70" s="55" t="s">
        <v>437</v>
      </c>
    </row>
    <row r="71" spans="1:3" ht="11.25">
      <c r="A71" s="90">
        <v>66</v>
      </c>
      <c r="B71" s="25" t="s">
        <v>438</v>
      </c>
      <c r="C71" s="55" t="s">
        <v>439</v>
      </c>
    </row>
    <row r="72" spans="1:3" ht="11.25">
      <c r="A72" s="90">
        <v>67</v>
      </c>
      <c r="B72" s="25" t="s">
        <v>440</v>
      </c>
      <c r="C72" s="123">
        <v>315190</v>
      </c>
    </row>
    <row r="73" spans="1:3" ht="11.25">
      <c r="A73" s="90">
        <v>68</v>
      </c>
      <c r="B73" s="25" t="s">
        <v>441</v>
      </c>
      <c r="C73" s="123">
        <v>315200</v>
      </c>
    </row>
    <row r="74" spans="1:3" ht="11.25">
      <c r="A74" s="90">
        <v>69</v>
      </c>
      <c r="B74" s="25" t="s">
        <v>442</v>
      </c>
      <c r="C74" s="123">
        <v>315900</v>
      </c>
    </row>
    <row r="75" spans="1:3" ht="11.25">
      <c r="A75" s="90">
        <v>70</v>
      </c>
      <c r="B75" s="25" t="s">
        <v>443</v>
      </c>
      <c r="C75" s="55" t="s">
        <v>444</v>
      </c>
    </row>
    <row r="76" spans="1:3" ht="11.25">
      <c r="A76" s="90">
        <v>71</v>
      </c>
      <c r="B76" s="25" t="s">
        <v>445</v>
      </c>
      <c r="C76" s="55" t="s">
        <v>446</v>
      </c>
    </row>
    <row r="77" spans="1:3" ht="11.25">
      <c r="A77" s="90">
        <v>72</v>
      </c>
      <c r="B77" s="25" t="s">
        <v>447</v>
      </c>
      <c r="C77" s="55" t="s">
        <v>448</v>
      </c>
    </row>
    <row r="78" spans="1:3" ht="11.25">
      <c r="A78" s="90">
        <v>73</v>
      </c>
      <c r="B78" s="25" t="s">
        <v>449</v>
      </c>
      <c r="C78" s="55" t="s">
        <v>450</v>
      </c>
    </row>
    <row r="79" spans="1:3" ht="11.25">
      <c r="A79" s="90">
        <v>74</v>
      </c>
      <c r="B79" s="25" t="s">
        <v>451</v>
      </c>
      <c r="C79" s="123">
        <v>321920</v>
      </c>
    </row>
    <row r="80" spans="1:3" ht="11.25">
      <c r="A80" s="90">
        <v>75</v>
      </c>
      <c r="B80" s="25" t="s">
        <v>452</v>
      </c>
      <c r="C80" s="123">
        <v>321991</v>
      </c>
    </row>
    <row r="81" spans="1:3" ht="11.25">
      <c r="A81" s="90">
        <v>76</v>
      </c>
      <c r="B81" s="25" t="s">
        <v>453</v>
      </c>
      <c r="C81" s="123">
        <v>321992</v>
      </c>
    </row>
    <row r="82" spans="1:3" ht="11.25">
      <c r="A82" s="90">
        <v>77</v>
      </c>
      <c r="B82" s="25" t="s">
        <v>454</v>
      </c>
      <c r="C82" s="123">
        <v>321999</v>
      </c>
    </row>
    <row r="83" spans="1:3" ht="11.25">
      <c r="A83" s="90">
        <v>78</v>
      </c>
      <c r="B83" s="25" t="s">
        <v>455</v>
      </c>
      <c r="C83" s="55" t="s">
        <v>456</v>
      </c>
    </row>
    <row r="84" spans="1:3" ht="11.25">
      <c r="A84" s="90">
        <v>79</v>
      </c>
      <c r="B84" s="25" t="s">
        <v>457</v>
      </c>
      <c r="C84" s="55" t="s">
        <v>458</v>
      </c>
    </row>
    <row r="85" spans="1:3" ht="11.25">
      <c r="A85" s="90">
        <v>80</v>
      </c>
      <c r="B85" s="25" t="s">
        <v>459</v>
      </c>
      <c r="C85" s="55" t="s">
        <v>460</v>
      </c>
    </row>
    <row r="86" spans="1:3" ht="11.25">
      <c r="A86" s="90">
        <v>81</v>
      </c>
      <c r="B86" s="25" t="s">
        <v>461</v>
      </c>
      <c r="C86" s="55" t="s">
        <v>462</v>
      </c>
    </row>
    <row r="87" spans="1:3" ht="11.25">
      <c r="A87" s="90">
        <v>82</v>
      </c>
      <c r="B87" s="25" t="s">
        <v>463</v>
      </c>
      <c r="C87" s="55" t="s">
        <v>464</v>
      </c>
    </row>
    <row r="88" spans="1:3" ht="11.25">
      <c r="A88" s="90">
        <v>83</v>
      </c>
      <c r="B88" s="25" t="s">
        <v>465</v>
      </c>
      <c r="C88" s="55" t="s">
        <v>466</v>
      </c>
    </row>
    <row r="89" spans="1:3" ht="11.25">
      <c r="A89" s="90">
        <v>84</v>
      </c>
      <c r="B89" s="25" t="s">
        <v>467</v>
      </c>
      <c r="C89" s="123">
        <v>322291</v>
      </c>
    </row>
    <row r="90" spans="1:3" ht="11.25">
      <c r="A90" s="90">
        <v>85</v>
      </c>
      <c r="B90" s="25" t="s">
        <v>468</v>
      </c>
      <c r="C90" s="123">
        <v>322299</v>
      </c>
    </row>
    <row r="91" spans="1:3" ht="11.25">
      <c r="A91" s="90">
        <v>86</v>
      </c>
      <c r="B91" s="25" t="s">
        <v>469</v>
      </c>
      <c r="C91" s="55" t="s">
        <v>470</v>
      </c>
    </row>
    <row r="92" spans="1:3" ht="11.25">
      <c r="A92" s="90">
        <v>87</v>
      </c>
      <c r="B92" s="25" t="s">
        <v>471</v>
      </c>
      <c r="C92" s="55" t="s">
        <v>472</v>
      </c>
    </row>
    <row r="93" spans="1:3" ht="11.25">
      <c r="A93" s="90">
        <v>88</v>
      </c>
      <c r="B93" s="25" t="s">
        <v>473</v>
      </c>
      <c r="C93" s="55" t="s">
        <v>474</v>
      </c>
    </row>
    <row r="94" spans="1:3" ht="11.25">
      <c r="A94" s="90">
        <v>89</v>
      </c>
      <c r="B94" s="25" t="s">
        <v>475</v>
      </c>
      <c r="C94" s="55" t="s">
        <v>476</v>
      </c>
    </row>
    <row r="95" spans="1:3" ht="11.25">
      <c r="A95" s="90">
        <v>90</v>
      </c>
      <c r="B95" s="25" t="s">
        <v>477</v>
      </c>
      <c r="C95" s="55" t="s">
        <v>478</v>
      </c>
    </row>
    <row r="96" spans="1:3" ht="11.25">
      <c r="A96" s="90">
        <v>91</v>
      </c>
      <c r="B96" s="25" t="s">
        <v>479</v>
      </c>
      <c r="C96" s="55" t="s">
        <v>480</v>
      </c>
    </row>
    <row r="97" spans="1:3" ht="11.25">
      <c r="A97" s="90">
        <v>92</v>
      </c>
      <c r="B97" s="25" t="s">
        <v>481</v>
      </c>
      <c r="C97" s="55" t="s">
        <v>482</v>
      </c>
    </row>
    <row r="98" spans="1:3" ht="11.25">
      <c r="A98" s="90">
        <v>93</v>
      </c>
      <c r="B98" s="25" t="s">
        <v>483</v>
      </c>
      <c r="C98" s="55" t="s">
        <v>484</v>
      </c>
    </row>
    <row r="99" spans="1:3" ht="11.25">
      <c r="A99" s="90">
        <v>94</v>
      </c>
      <c r="B99" s="25" t="s">
        <v>485</v>
      </c>
      <c r="C99" s="55" t="s">
        <v>486</v>
      </c>
    </row>
    <row r="100" spans="1:3" ht="11.25">
      <c r="A100" s="90">
        <v>95</v>
      </c>
      <c r="B100" s="25" t="s">
        <v>487</v>
      </c>
      <c r="C100" s="55" t="s">
        <v>488</v>
      </c>
    </row>
    <row r="101" spans="1:3" ht="11.25">
      <c r="A101" s="90">
        <v>96</v>
      </c>
      <c r="B101" s="25" t="s">
        <v>489</v>
      </c>
      <c r="C101" s="55" t="s">
        <v>490</v>
      </c>
    </row>
    <row r="102" spans="1:3" ht="11.25">
      <c r="A102" s="90">
        <v>97</v>
      </c>
      <c r="B102" s="25" t="s">
        <v>491</v>
      </c>
      <c r="C102" s="55" t="s">
        <v>492</v>
      </c>
    </row>
    <row r="103" spans="1:3" ht="11.25">
      <c r="A103" s="90">
        <v>98</v>
      </c>
      <c r="B103" s="25" t="s">
        <v>493</v>
      </c>
      <c r="C103" s="55" t="s">
        <v>494</v>
      </c>
    </row>
    <row r="104" spans="1:3" ht="11.25">
      <c r="A104" s="90">
        <v>99</v>
      </c>
      <c r="B104" s="25" t="s">
        <v>495</v>
      </c>
      <c r="C104" s="55" t="s">
        <v>496</v>
      </c>
    </row>
    <row r="105" spans="1:3" ht="11.25">
      <c r="A105" s="90">
        <v>100</v>
      </c>
      <c r="B105" s="25" t="s">
        <v>497</v>
      </c>
      <c r="C105" s="55" t="s">
        <v>498</v>
      </c>
    </row>
    <row r="106" spans="1:3" ht="11.25">
      <c r="A106" s="90">
        <v>101</v>
      </c>
      <c r="B106" s="25" t="s">
        <v>499</v>
      </c>
      <c r="C106" s="55" t="s">
        <v>500</v>
      </c>
    </row>
    <row r="107" spans="1:3" ht="11.25">
      <c r="A107" s="90">
        <v>102</v>
      </c>
      <c r="B107" s="25" t="s">
        <v>501</v>
      </c>
      <c r="C107" s="55" t="s">
        <v>502</v>
      </c>
    </row>
    <row r="108" spans="1:3" ht="11.25">
      <c r="A108" s="90">
        <v>103</v>
      </c>
      <c r="B108" s="25" t="s">
        <v>503</v>
      </c>
      <c r="C108" s="55" t="s">
        <v>504</v>
      </c>
    </row>
    <row r="109" spans="1:3" ht="11.25">
      <c r="A109" s="90">
        <v>104</v>
      </c>
      <c r="B109" s="25" t="s">
        <v>505</v>
      </c>
      <c r="C109" s="55" t="s">
        <v>506</v>
      </c>
    </row>
    <row r="110" spans="1:3" ht="11.25">
      <c r="A110" s="90">
        <v>105</v>
      </c>
      <c r="B110" s="25" t="s">
        <v>507</v>
      </c>
      <c r="C110" s="55" t="s">
        <v>508</v>
      </c>
    </row>
    <row r="111" spans="1:3" ht="11.25">
      <c r="A111" s="90">
        <v>106</v>
      </c>
      <c r="B111" s="25" t="s">
        <v>509</v>
      </c>
      <c r="C111" s="55" t="s">
        <v>510</v>
      </c>
    </row>
    <row r="112" spans="1:3" ht="11.25">
      <c r="A112" s="90">
        <v>107</v>
      </c>
      <c r="B112" s="25" t="s">
        <v>511</v>
      </c>
      <c r="C112" s="55" t="s">
        <v>512</v>
      </c>
    </row>
    <row r="113" spans="1:3" ht="11.25">
      <c r="A113" s="90">
        <v>108</v>
      </c>
      <c r="B113" s="25" t="s">
        <v>513</v>
      </c>
      <c r="C113" s="55" t="s">
        <v>514</v>
      </c>
    </row>
    <row r="114" spans="1:3" ht="11.25">
      <c r="A114" s="90">
        <v>109</v>
      </c>
      <c r="B114" s="25" t="s">
        <v>515</v>
      </c>
      <c r="C114" s="55" t="s">
        <v>516</v>
      </c>
    </row>
    <row r="115" spans="1:3" ht="11.25">
      <c r="A115" s="90">
        <v>110</v>
      </c>
      <c r="B115" s="25" t="s">
        <v>517</v>
      </c>
      <c r="C115" s="55" t="s">
        <v>518</v>
      </c>
    </row>
    <row r="116" spans="1:3" ht="11.25">
      <c r="A116" s="90">
        <v>111</v>
      </c>
      <c r="B116" s="25" t="s">
        <v>519</v>
      </c>
      <c r="C116" s="55" t="s">
        <v>520</v>
      </c>
    </row>
    <row r="117" spans="1:3" ht="11.25">
      <c r="A117" s="90">
        <v>112</v>
      </c>
      <c r="B117" s="25" t="s">
        <v>521</v>
      </c>
      <c r="C117" s="55" t="s">
        <v>522</v>
      </c>
    </row>
    <row r="118" spans="1:3" ht="11.25">
      <c r="A118" s="90">
        <v>113</v>
      </c>
      <c r="B118" s="25" t="s">
        <v>523</v>
      </c>
      <c r="C118" s="55" t="s">
        <v>524</v>
      </c>
    </row>
    <row r="119" spans="1:3" ht="11.25">
      <c r="A119" s="90">
        <v>114</v>
      </c>
      <c r="B119" s="25" t="s">
        <v>525</v>
      </c>
      <c r="C119" s="55" t="s">
        <v>526</v>
      </c>
    </row>
    <row r="120" spans="1:3" ht="11.25">
      <c r="A120" s="90">
        <v>115</v>
      </c>
      <c r="B120" s="25" t="s">
        <v>527</v>
      </c>
      <c r="C120" s="55" t="s">
        <v>528</v>
      </c>
    </row>
    <row r="121" spans="1:3" ht="11.25">
      <c r="A121" s="90">
        <v>116</v>
      </c>
      <c r="B121" s="25" t="s">
        <v>529</v>
      </c>
      <c r="C121" s="55" t="s">
        <v>530</v>
      </c>
    </row>
    <row r="122" spans="1:3" ht="11.25">
      <c r="A122" s="90">
        <v>117</v>
      </c>
      <c r="B122" s="25" t="s">
        <v>531</v>
      </c>
      <c r="C122" s="55" t="s">
        <v>532</v>
      </c>
    </row>
    <row r="123" spans="1:3" ht="11.25">
      <c r="A123" s="90">
        <v>118</v>
      </c>
      <c r="B123" s="25" t="s">
        <v>533</v>
      </c>
      <c r="C123" s="55" t="s">
        <v>534</v>
      </c>
    </row>
    <row r="124" spans="1:3" ht="11.25">
      <c r="A124" s="90">
        <v>119</v>
      </c>
      <c r="B124" s="25" t="s">
        <v>535</v>
      </c>
      <c r="C124" s="55" t="s">
        <v>536</v>
      </c>
    </row>
    <row r="125" spans="1:3" ht="11.25">
      <c r="A125" s="90">
        <v>120</v>
      </c>
      <c r="B125" s="25" t="s">
        <v>537</v>
      </c>
      <c r="C125" s="123">
        <v>326220</v>
      </c>
    </row>
    <row r="126" spans="1:3" ht="11.25">
      <c r="A126" s="90">
        <v>121</v>
      </c>
      <c r="B126" s="25" t="s">
        <v>538</v>
      </c>
      <c r="C126" s="123">
        <v>326290</v>
      </c>
    </row>
    <row r="127" spans="1:3" ht="11.25">
      <c r="A127" s="90">
        <v>122</v>
      </c>
      <c r="B127" s="25" t="s">
        <v>539</v>
      </c>
      <c r="C127" s="55" t="s">
        <v>540</v>
      </c>
    </row>
    <row r="128" spans="1:3" ht="11.25">
      <c r="A128" s="90">
        <v>123</v>
      </c>
      <c r="B128" s="25" t="s">
        <v>541</v>
      </c>
      <c r="C128" s="55" t="s">
        <v>542</v>
      </c>
    </row>
    <row r="129" spans="1:3" ht="11.25">
      <c r="A129" s="90">
        <v>124</v>
      </c>
      <c r="B129" s="25" t="s">
        <v>543</v>
      </c>
      <c r="C129" s="55" t="s">
        <v>544</v>
      </c>
    </row>
    <row r="130" spans="1:3" ht="11.25">
      <c r="A130" s="90">
        <v>125</v>
      </c>
      <c r="B130" s="25" t="s">
        <v>545</v>
      </c>
      <c r="C130" s="55" t="s">
        <v>546</v>
      </c>
    </row>
    <row r="131" spans="1:3" ht="11.25">
      <c r="A131" s="90">
        <v>126</v>
      </c>
      <c r="B131" s="25" t="s">
        <v>547</v>
      </c>
      <c r="C131" s="55" t="s">
        <v>548</v>
      </c>
    </row>
    <row r="132" spans="1:3" ht="11.25">
      <c r="A132" s="90">
        <v>127</v>
      </c>
      <c r="B132" s="25" t="s">
        <v>549</v>
      </c>
      <c r="C132" s="55" t="s">
        <v>550</v>
      </c>
    </row>
    <row r="133" spans="1:3" ht="11.25">
      <c r="A133" s="90">
        <v>128</v>
      </c>
      <c r="B133" s="25" t="s">
        <v>551</v>
      </c>
      <c r="C133" s="55" t="s">
        <v>552</v>
      </c>
    </row>
    <row r="134" spans="1:3" ht="11.25">
      <c r="A134" s="90">
        <v>129</v>
      </c>
      <c r="B134" s="25" t="s">
        <v>553</v>
      </c>
      <c r="C134" s="55" t="s">
        <v>554</v>
      </c>
    </row>
    <row r="135" spans="1:3" ht="11.25">
      <c r="A135" s="90">
        <v>130</v>
      </c>
      <c r="B135" s="25" t="s">
        <v>555</v>
      </c>
      <c r="C135" s="55" t="s">
        <v>556</v>
      </c>
    </row>
    <row r="136" spans="1:3" ht="11.25">
      <c r="A136" s="90">
        <v>131</v>
      </c>
      <c r="B136" s="25" t="s">
        <v>557</v>
      </c>
      <c r="C136" s="55" t="s">
        <v>558</v>
      </c>
    </row>
    <row r="137" spans="1:3" ht="11.25">
      <c r="A137" s="90">
        <v>132</v>
      </c>
      <c r="B137" s="25" t="s">
        <v>559</v>
      </c>
      <c r="C137" s="123">
        <v>327991</v>
      </c>
    </row>
    <row r="138" spans="1:3" ht="11.25">
      <c r="A138" s="90">
        <v>133</v>
      </c>
      <c r="B138" s="25" t="s">
        <v>560</v>
      </c>
      <c r="C138" s="55" t="s">
        <v>561</v>
      </c>
    </row>
    <row r="139" spans="1:3" ht="11.25">
      <c r="A139" s="90">
        <v>134</v>
      </c>
      <c r="B139" s="25" t="s">
        <v>562</v>
      </c>
      <c r="C139" s="55" t="s">
        <v>563</v>
      </c>
    </row>
    <row r="140" spans="1:3" ht="11.25">
      <c r="A140" s="90">
        <v>135</v>
      </c>
      <c r="B140" s="25" t="s">
        <v>564</v>
      </c>
      <c r="C140" s="55" t="s">
        <v>565</v>
      </c>
    </row>
    <row r="141" spans="1:3" ht="11.25">
      <c r="A141" s="90">
        <v>136</v>
      </c>
      <c r="B141" s="25" t="s">
        <v>566</v>
      </c>
      <c r="C141" s="55" t="s">
        <v>567</v>
      </c>
    </row>
    <row r="142" spans="1:3" ht="11.25">
      <c r="A142" s="90">
        <v>137</v>
      </c>
      <c r="B142" s="25" t="s">
        <v>568</v>
      </c>
      <c r="C142" s="55" t="s">
        <v>569</v>
      </c>
    </row>
    <row r="143" spans="1:3" ht="11.25">
      <c r="A143" s="90">
        <v>138</v>
      </c>
      <c r="B143" s="25" t="s">
        <v>570</v>
      </c>
      <c r="C143" s="55" t="s">
        <v>571</v>
      </c>
    </row>
    <row r="144" spans="1:3" ht="11.25">
      <c r="A144" s="90">
        <v>139</v>
      </c>
      <c r="B144" s="25" t="s">
        <v>572</v>
      </c>
      <c r="C144" s="55" t="s">
        <v>573</v>
      </c>
    </row>
    <row r="145" spans="1:3" ht="11.25">
      <c r="A145" s="90">
        <v>140</v>
      </c>
      <c r="B145" s="25" t="s">
        <v>574</v>
      </c>
      <c r="C145" s="55" t="s">
        <v>575</v>
      </c>
    </row>
    <row r="146" spans="1:3" ht="11.25">
      <c r="A146" s="90">
        <v>141</v>
      </c>
      <c r="B146" s="25" t="s">
        <v>576</v>
      </c>
      <c r="C146" s="55" t="s">
        <v>577</v>
      </c>
    </row>
    <row r="147" spans="1:3" ht="11.25">
      <c r="A147" s="90">
        <v>142</v>
      </c>
      <c r="B147" s="25" t="s">
        <v>578</v>
      </c>
      <c r="C147" s="55" t="s">
        <v>579</v>
      </c>
    </row>
    <row r="148" spans="1:3" ht="11.25">
      <c r="A148" s="90">
        <v>143</v>
      </c>
      <c r="B148" s="25" t="s">
        <v>580</v>
      </c>
      <c r="C148" s="55" t="s">
        <v>581</v>
      </c>
    </row>
    <row r="149" spans="1:3" ht="11.25">
      <c r="A149" s="90">
        <v>144</v>
      </c>
      <c r="B149" s="25" t="s">
        <v>582</v>
      </c>
      <c r="C149" s="55" t="s">
        <v>583</v>
      </c>
    </row>
    <row r="150" spans="1:3" ht="11.25">
      <c r="A150" s="90">
        <v>145</v>
      </c>
      <c r="B150" s="25" t="s">
        <v>584</v>
      </c>
      <c r="C150" s="55" t="s">
        <v>585</v>
      </c>
    </row>
    <row r="151" spans="1:3" ht="11.25">
      <c r="A151" s="90">
        <v>146</v>
      </c>
      <c r="B151" s="25" t="s">
        <v>586</v>
      </c>
      <c r="C151" s="123">
        <v>332114</v>
      </c>
    </row>
    <row r="152" spans="1:3" ht="11.25">
      <c r="A152" s="90">
        <v>147</v>
      </c>
      <c r="B152" s="25" t="s">
        <v>587</v>
      </c>
      <c r="C152" s="55" t="s">
        <v>588</v>
      </c>
    </row>
    <row r="153" spans="1:3" ht="11.25">
      <c r="A153" s="90">
        <v>148</v>
      </c>
      <c r="B153" s="25" t="s">
        <v>589</v>
      </c>
      <c r="C153" s="123">
        <v>332211</v>
      </c>
    </row>
    <row r="154" spans="1:3" ht="11.25">
      <c r="A154" s="90">
        <v>149</v>
      </c>
      <c r="B154" s="25" t="s">
        <v>590</v>
      </c>
      <c r="C154" s="55" t="s">
        <v>591</v>
      </c>
    </row>
    <row r="155" spans="1:3" ht="11.25">
      <c r="A155" s="90">
        <v>150</v>
      </c>
      <c r="B155" s="25" t="s">
        <v>592</v>
      </c>
      <c r="C155" s="123">
        <v>332214</v>
      </c>
    </row>
    <row r="156" spans="1:3" ht="11.25">
      <c r="A156" s="90">
        <v>151</v>
      </c>
      <c r="B156" s="25" t="s">
        <v>593</v>
      </c>
      <c r="C156" s="55" t="s">
        <v>594</v>
      </c>
    </row>
    <row r="157" spans="1:3" ht="11.25">
      <c r="A157" s="90">
        <v>152</v>
      </c>
      <c r="B157" s="25" t="s">
        <v>595</v>
      </c>
      <c r="C157" s="123">
        <v>332410</v>
      </c>
    </row>
    <row r="158" spans="1:3" ht="11.25">
      <c r="A158" s="90">
        <v>153</v>
      </c>
      <c r="B158" s="25" t="s">
        <v>596</v>
      </c>
      <c r="C158" s="123">
        <v>332420</v>
      </c>
    </row>
    <row r="159" spans="1:3" ht="11.25">
      <c r="A159" s="90">
        <v>154</v>
      </c>
      <c r="B159" s="25" t="s">
        <v>597</v>
      </c>
      <c r="C159" s="55" t="s">
        <v>598</v>
      </c>
    </row>
    <row r="160" spans="1:3" ht="11.25">
      <c r="A160" s="90">
        <v>155</v>
      </c>
      <c r="B160" s="25" t="s">
        <v>599</v>
      </c>
      <c r="C160" s="55" t="s">
        <v>600</v>
      </c>
    </row>
    <row r="161" spans="1:3" ht="11.25">
      <c r="A161" s="90">
        <v>156</v>
      </c>
      <c r="B161" s="25" t="s">
        <v>601</v>
      </c>
      <c r="C161" s="55" t="s">
        <v>602</v>
      </c>
    </row>
    <row r="162" spans="1:3" ht="11.25">
      <c r="A162" s="90">
        <v>157</v>
      </c>
      <c r="B162" s="25" t="s">
        <v>603</v>
      </c>
      <c r="C162" s="55" t="s">
        <v>604</v>
      </c>
    </row>
    <row r="163" spans="1:3" ht="11.25">
      <c r="A163" s="90">
        <v>158</v>
      </c>
      <c r="B163" s="25" t="s">
        <v>605</v>
      </c>
      <c r="C163" s="123">
        <v>332910</v>
      </c>
    </row>
    <row r="164" spans="1:3" ht="11.25">
      <c r="A164" s="90">
        <v>159</v>
      </c>
      <c r="B164" s="25" t="s">
        <v>606</v>
      </c>
      <c r="C164" s="123">
        <v>332991</v>
      </c>
    </row>
    <row r="165" spans="1:3" ht="11.25">
      <c r="A165" s="90">
        <v>160</v>
      </c>
      <c r="B165" s="25" t="s">
        <v>607</v>
      </c>
      <c r="C165" s="55" t="s">
        <v>608</v>
      </c>
    </row>
    <row r="166" spans="1:3" ht="11.25">
      <c r="A166" s="90">
        <v>161</v>
      </c>
      <c r="B166" s="25" t="s">
        <v>609</v>
      </c>
      <c r="C166" s="55" t="s">
        <v>610</v>
      </c>
    </row>
    <row r="167" spans="1:3" ht="11.25">
      <c r="A167" s="90">
        <v>162</v>
      </c>
      <c r="B167" s="25" t="s">
        <v>611</v>
      </c>
      <c r="C167" s="55" t="s">
        <v>612</v>
      </c>
    </row>
    <row r="168" spans="1:3" ht="11.25">
      <c r="A168" s="90">
        <v>163</v>
      </c>
      <c r="B168" s="25" t="s">
        <v>613</v>
      </c>
      <c r="C168" s="55" t="s">
        <v>614</v>
      </c>
    </row>
    <row r="169" spans="1:3" ht="11.25">
      <c r="A169" s="90">
        <v>164</v>
      </c>
      <c r="B169" s="25" t="s">
        <v>615</v>
      </c>
      <c r="C169" s="55" t="s">
        <v>616</v>
      </c>
    </row>
    <row r="170" spans="1:3" ht="11.25">
      <c r="A170" s="90">
        <v>165</v>
      </c>
      <c r="B170" s="25" t="s">
        <v>617</v>
      </c>
      <c r="C170" s="55" t="s">
        <v>618</v>
      </c>
    </row>
    <row r="171" spans="1:3" ht="11.25">
      <c r="A171" s="90">
        <v>166</v>
      </c>
      <c r="B171" s="25" t="s">
        <v>619</v>
      </c>
      <c r="C171" s="55" t="s">
        <v>620</v>
      </c>
    </row>
    <row r="172" spans="1:3" ht="11.25">
      <c r="A172" s="90">
        <v>167</v>
      </c>
      <c r="B172" s="25" t="s">
        <v>621</v>
      </c>
      <c r="C172" s="55" t="s">
        <v>622</v>
      </c>
    </row>
    <row r="173" spans="1:3" ht="11.25">
      <c r="A173" s="90">
        <v>168</v>
      </c>
      <c r="B173" s="25" t="s">
        <v>623</v>
      </c>
      <c r="C173" s="55" t="s">
        <v>624</v>
      </c>
    </row>
    <row r="174" spans="1:3" ht="11.25">
      <c r="A174" s="90">
        <v>169</v>
      </c>
      <c r="B174" s="25" t="s">
        <v>625</v>
      </c>
      <c r="C174" s="55" t="s">
        <v>626</v>
      </c>
    </row>
    <row r="175" spans="1:3" ht="11.25">
      <c r="A175" s="90">
        <v>170</v>
      </c>
      <c r="B175" s="25" t="s">
        <v>627</v>
      </c>
      <c r="C175" s="55" t="s">
        <v>628</v>
      </c>
    </row>
    <row r="176" spans="1:3" ht="11.25">
      <c r="A176" s="90">
        <v>171</v>
      </c>
      <c r="B176" s="25" t="s">
        <v>629</v>
      </c>
      <c r="C176" s="55" t="s">
        <v>630</v>
      </c>
    </row>
    <row r="177" spans="1:3" ht="11.25">
      <c r="A177" s="90">
        <v>172</v>
      </c>
      <c r="B177" s="25" t="s">
        <v>631</v>
      </c>
      <c r="C177" s="55" t="s">
        <v>632</v>
      </c>
    </row>
    <row r="178" spans="1:3" ht="11.25">
      <c r="A178" s="90">
        <v>173</v>
      </c>
      <c r="B178" s="25" t="s">
        <v>633</v>
      </c>
      <c r="C178" s="55" t="s">
        <v>634</v>
      </c>
    </row>
    <row r="179" spans="1:3" ht="11.25">
      <c r="A179" s="90">
        <v>174</v>
      </c>
      <c r="B179" s="25" t="s">
        <v>635</v>
      </c>
      <c r="C179" s="55" t="s">
        <v>636</v>
      </c>
    </row>
    <row r="180" spans="1:3" ht="11.25">
      <c r="A180" s="90">
        <v>175</v>
      </c>
      <c r="B180" s="25" t="s">
        <v>637</v>
      </c>
      <c r="C180" s="55" t="s">
        <v>638</v>
      </c>
    </row>
    <row r="181" spans="1:3" ht="11.25">
      <c r="A181" s="90">
        <v>176</v>
      </c>
      <c r="B181" s="25" t="s">
        <v>639</v>
      </c>
      <c r="C181" s="55" t="s">
        <v>640</v>
      </c>
    </row>
    <row r="182" spans="1:3" ht="11.25">
      <c r="A182" s="90">
        <v>177</v>
      </c>
      <c r="B182" s="25" t="s">
        <v>641</v>
      </c>
      <c r="C182" s="55" t="s">
        <v>642</v>
      </c>
    </row>
    <row r="183" spans="1:3" ht="11.25">
      <c r="A183" s="90">
        <v>178</v>
      </c>
      <c r="B183" s="25" t="s">
        <v>643</v>
      </c>
      <c r="C183" s="55" t="s">
        <v>644</v>
      </c>
    </row>
    <row r="184" spans="1:3" ht="11.25">
      <c r="A184" s="90">
        <v>179</v>
      </c>
      <c r="B184" s="25" t="s">
        <v>645</v>
      </c>
      <c r="C184" s="55" t="s">
        <v>646</v>
      </c>
    </row>
    <row r="185" spans="1:3" ht="11.25">
      <c r="A185" s="90">
        <v>180</v>
      </c>
      <c r="B185" s="25" t="s">
        <v>647</v>
      </c>
      <c r="C185" s="55" t="s">
        <v>648</v>
      </c>
    </row>
    <row r="186" spans="1:3" ht="11.25">
      <c r="A186" s="90">
        <v>181</v>
      </c>
      <c r="B186" s="25" t="s">
        <v>649</v>
      </c>
      <c r="C186" s="55" t="s">
        <v>650</v>
      </c>
    </row>
    <row r="187" spans="1:3" ht="11.25">
      <c r="A187" s="90">
        <v>182</v>
      </c>
      <c r="B187" s="25" t="s">
        <v>651</v>
      </c>
      <c r="C187" s="55" t="s">
        <v>652</v>
      </c>
    </row>
    <row r="188" spans="1:3" ht="11.25">
      <c r="A188" s="90">
        <v>183</v>
      </c>
      <c r="B188" s="25" t="s">
        <v>653</v>
      </c>
      <c r="C188" s="55" t="s">
        <v>654</v>
      </c>
    </row>
    <row r="189" spans="1:3" ht="11.25">
      <c r="A189" s="90">
        <v>184</v>
      </c>
      <c r="B189" s="25" t="s">
        <v>655</v>
      </c>
      <c r="C189" s="55" t="s">
        <v>656</v>
      </c>
    </row>
    <row r="190" spans="1:3" ht="11.25">
      <c r="A190" s="90">
        <v>185</v>
      </c>
      <c r="B190" s="25" t="s">
        <v>657</v>
      </c>
      <c r="C190" s="55" t="s">
        <v>658</v>
      </c>
    </row>
    <row r="191" spans="1:3" ht="11.25">
      <c r="A191" s="90">
        <v>186</v>
      </c>
      <c r="B191" s="25" t="s">
        <v>659</v>
      </c>
      <c r="C191" s="55" t="s">
        <v>660</v>
      </c>
    </row>
    <row r="192" spans="1:3" ht="11.25">
      <c r="A192" s="90">
        <v>187</v>
      </c>
      <c r="B192" s="25" t="s">
        <v>661</v>
      </c>
      <c r="C192" s="55" t="s">
        <v>662</v>
      </c>
    </row>
    <row r="193" spans="1:3" ht="11.25">
      <c r="A193" s="90">
        <v>188</v>
      </c>
      <c r="B193" s="25" t="s">
        <v>663</v>
      </c>
      <c r="C193" s="55" t="s">
        <v>664</v>
      </c>
    </row>
    <row r="194" spans="1:3" ht="11.25">
      <c r="A194" s="90">
        <v>189</v>
      </c>
      <c r="B194" s="25" t="s">
        <v>665</v>
      </c>
      <c r="C194" s="55" t="s">
        <v>666</v>
      </c>
    </row>
    <row r="195" spans="1:3" ht="11.25">
      <c r="A195" s="90">
        <v>190</v>
      </c>
      <c r="B195" s="25" t="s">
        <v>667</v>
      </c>
      <c r="C195" s="55" t="s">
        <v>668</v>
      </c>
    </row>
    <row r="196" spans="1:3" ht="11.25">
      <c r="A196" s="90">
        <v>191</v>
      </c>
      <c r="B196" s="25" t="s">
        <v>669</v>
      </c>
      <c r="C196" s="55" t="s">
        <v>670</v>
      </c>
    </row>
    <row r="197" spans="1:3" ht="11.25">
      <c r="A197" s="90">
        <v>192</v>
      </c>
      <c r="B197" s="25" t="s">
        <v>671</v>
      </c>
      <c r="C197" s="123">
        <v>333922</v>
      </c>
    </row>
    <row r="198" spans="1:3" ht="11.25">
      <c r="A198" s="90">
        <v>193</v>
      </c>
      <c r="B198" s="25" t="s">
        <v>672</v>
      </c>
      <c r="C198" s="55" t="s">
        <v>673</v>
      </c>
    </row>
    <row r="199" spans="1:3" ht="11.25">
      <c r="A199" s="90">
        <v>194</v>
      </c>
      <c r="B199" s="25" t="s">
        <v>674</v>
      </c>
      <c r="C199" s="55" t="s">
        <v>675</v>
      </c>
    </row>
    <row r="200" spans="1:3" ht="11.25">
      <c r="A200" s="90">
        <v>195</v>
      </c>
      <c r="B200" s="25" t="s">
        <v>676</v>
      </c>
      <c r="C200" s="55" t="s">
        <v>677</v>
      </c>
    </row>
    <row r="201" spans="1:3" ht="11.25">
      <c r="A201" s="90">
        <v>196</v>
      </c>
      <c r="B201" s="25" t="s">
        <v>678</v>
      </c>
      <c r="C201" s="55" t="s">
        <v>679</v>
      </c>
    </row>
    <row r="202" spans="1:3" ht="11.25">
      <c r="A202" s="90">
        <v>197</v>
      </c>
      <c r="B202" s="25" t="s">
        <v>680</v>
      </c>
      <c r="C202" s="55" t="s">
        <v>681</v>
      </c>
    </row>
    <row r="203" spans="1:3" ht="11.25">
      <c r="A203" s="90">
        <v>198</v>
      </c>
      <c r="B203" s="25" t="s">
        <v>682</v>
      </c>
      <c r="C203" s="55" t="s">
        <v>683</v>
      </c>
    </row>
    <row r="204" spans="1:3" ht="11.25">
      <c r="A204" s="90">
        <v>199</v>
      </c>
      <c r="B204" s="25" t="s">
        <v>684</v>
      </c>
      <c r="C204" s="55" t="s">
        <v>685</v>
      </c>
    </row>
    <row r="205" spans="1:3" ht="11.25">
      <c r="A205" s="90">
        <v>200</v>
      </c>
      <c r="B205" s="25" t="s">
        <v>686</v>
      </c>
      <c r="C205" s="55" t="s">
        <v>687</v>
      </c>
    </row>
    <row r="206" spans="1:3" ht="11.25">
      <c r="A206" s="90">
        <v>201</v>
      </c>
      <c r="B206" s="25" t="s">
        <v>688</v>
      </c>
      <c r="C206" s="55" t="s">
        <v>689</v>
      </c>
    </row>
    <row r="207" spans="1:3" ht="11.25">
      <c r="A207" s="90">
        <v>202</v>
      </c>
      <c r="B207" s="25" t="s">
        <v>690</v>
      </c>
      <c r="C207" s="123">
        <v>334113</v>
      </c>
    </row>
    <row r="208" spans="1:3" ht="11.25">
      <c r="A208" s="90">
        <v>203</v>
      </c>
      <c r="B208" s="25" t="s">
        <v>691</v>
      </c>
      <c r="C208" s="55" t="s">
        <v>692</v>
      </c>
    </row>
    <row r="209" spans="1:3" ht="11.25">
      <c r="A209" s="90">
        <v>204</v>
      </c>
      <c r="B209" s="25" t="s">
        <v>693</v>
      </c>
      <c r="C209" s="55" t="s">
        <v>694</v>
      </c>
    </row>
    <row r="210" spans="1:3" ht="11.25">
      <c r="A210" s="90">
        <v>205</v>
      </c>
      <c r="B210" s="25" t="s">
        <v>695</v>
      </c>
      <c r="C210" s="55" t="s">
        <v>696</v>
      </c>
    </row>
    <row r="211" spans="1:3" ht="11.25">
      <c r="A211" s="90">
        <v>206</v>
      </c>
      <c r="B211" s="25" t="s">
        <v>697</v>
      </c>
      <c r="C211" s="55" t="s">
        <v>698</v>
      </c>
    </row>
    <row r="212" spans="1:3" ht="11.25">
      <c r="A212" s="90">
        <v>207</v>
      </c>
      <c r="B212" s="25" t="s">
        <v>699</v>
      </c>
      <c r="C212" s="55" t="s">
        <v>700</v>
      </c>
    </row>
    <row r="213" spans="1:3" ht="11.25">
      <c r="A213" s="90">
        <v>208</v>
      </c>
      <c r="B213" s="25" t="s">
        <v>701</v>
      </c>
      <c r="C213" s="55" t="s">
        <v>702</v>
      </c>
    </row>
    <row r="214" spans="1:3" ht="11.25">
      <c r="A214" s="90">
        <v>209</v>
      </c>
      <c r="B214" s="25" t="s">
        <v>703</v>
      </c>
      <c r="C214" s="55" t="s">
        <v>704</v>
      </c>
    </row>
    <row r="215" spans="1:3" ht="11.25">
      <c r="A215" s="90">
        <v>210</v>
      </c>
      <c r="B215" s="25" t="s">
        <v>705</v>
      </c>
      <c r="C215" s="55" t="s">
        <v>706</v>
      </c>
    </row>
    <row r="216" spans="1:3" ht="11.25">
      <c r="A216" s="90">
        <v>211</v>
      </c>
      <c r="B216" s="25" t="s">
        <v>707</v>
      </c>
      <c r="C216" s="55" t="s">
        <v>708</v>
      </c>
    </row>
    <row r="217" spans="1:3" ht="11.25">
      <c r="A217" s="90">
        <v>212</v>
      </c>
      <c r="B217" s="25" t="s">
        <v>709</v>
      </c>
      <c r="C217" s="55" t="s">
        <v>710</v>
      </c>
    </row>
    <row r="218" spans="1:3" ht="11.25">
      <c r="A218" s="90">
        <v>213</v>
      </c>
      <c r="B218" s="25" t="s">
        <v>711</v>
      </c>
      <c r="C218" s="55" t="s">
        <v>712</v>
      </c>
    </row>
    <row r="219" spans="1:3" ht="11.25">
      <c r="A219" s="90">
        <v>214</v>
      </c>
      <c r="B219" s="25" t="s">
        <v>713</v>
      </c>
      <c r="C219" s="55" t="s">
        <v>714</v>
      </c>
    </row>
    <row r="220" spans="1:3" ht="11.25">
      <c r="A220" s="90">
        <v>215</v>
      </c>
      <c r="B220" s="25" t="s">
        <v>715</v>
      </c>
      <c r="C220" s="55" t="s">
        <v>716</v>
      </c>
    </row>
    <row r="221" spans="1:3" ht="11.25">
      <c r="A221" s="90">
        <v>216</v>
      </c>
      <c r="B221" s="25" t="s">
        <v>717</v>
      </c>
      <c r="C221" s="55" t="s">
        <v>718</v>
      </c>
    </row>
    <row r="222" spans="1:3" ht="11.25">
      <c r="A222" s="90">
        <v>217</v>
      </c>
      <c r="B222" s="25" t="s">
        <v>719</v>
      </c>
      <c r="C222" s="55" t="s">
        <v>720</v>
      </c>
    </row>
    <row r="223" spans="1:3" ht="11.25">
      <c r="A223" s="90">
        <v>218</v>
      </c>
      <c r="B223" s="25" t="s">
        <v>721</v>
      </c>
      <c r="C223" s="55" t="s">
        <v>722</v>
      </c>
    </row>
    <row r="224" spans="1:3" ht="11.25">
      <c r="A224" s="90">
        <v>219</v>
      </c>
      <c r="B224" s="25" t="s">
        <v>723</v>
      </c>
      <c r="C224" s="55" t="s">
        <v>724</v>
      </c>
    </row>
    <row r="225" spans="1:3" ht="11.25">
      <c r="A225" s="90">
        <v>220</v>
      </c>
      <c r="B225" s="25" t="s">
        <v>725</v>
      </c>
      <c r="C225" s="55" t="s">
        <v>726</v>
      </c>
    </row>
    <row r="226" spans="1:3" ht="11.25">
      <c r="A226" s="90">
        <v>221</v>
      </c>
      <c r="B226" s="25" t="s">
        <v>727</v>
      </c>
      <c r="C226" s="55" t="s">
        <v>728</v>
      </c>
    </row>
    <row r="227" spans="1:3" ht="11.25">
      <c r="A227" s="90">
        <v>222</v>
      </c>
      <c r="B227" s="25" t="s">
        <v>729</v>
      </c>
      <c r="C227" s="55" t="s">
        <v>730</v>
      </c>
    </row>
    <row r="228" spans="1:3" ht="11.25">
      <c r="A228" s="90">
        <v>223</v>
      </c>
      <c r="B228" s="25" t="s">
        <v>731</v>
      </c>
      <c r="C228" s="55" t="s">
        <v>732</v>
      </c>
    </row>
    <row r="229" spans="1:3" ht="11.25">
      <c r="A229" s="90">
        <v>224</v>
      </c>
      <c r="B229" s="25" t="s">
        <v>733</v>
      </c>
      <c r="C229" s="55" t="s">
        <v>734</v>
      </c>
    </row>
    <row r="230" spans="1:3" ht="11.25">
      <c r="A230" s="90">
        <v>225</v>
      </c>
      <c r="B230" s="25" t="s">
        <v>735</v>
      </c>
      <c r="C230" s="55" t="s">
        <v>736</v>
      </c>
    </row>
    <row r="231" spans="1:3" ht="11.25">
      <c r="A231" s="90">
        <v>226</v>
      </c>
      <c r="B231" s="25" t="s">
        <v>737</v>
      </c>
      <c r="C231" s="55" t="s">
        <v>738</v>
      </c>
    </row>
    <row r="232" spans="1:3" ht="11.25">
      <c r="A232" s="90">
        <v>227</v>
      </c>
      <c r="B232" s="25" t="s">
        <v>739</v>
      </c>
      <c r="C232" s="55" t="s">
        <v>740</v>
      </c>
    </row>
    <row r="233" spans="1:3" ht="11.25">
      <c r="A233" s="90">
        <v>228</v>
      </c>
      <c r="B233" s="25" t="s">
        <v>741</v>
      </c>
      <c r="C233" s="55" t="s">
        <v>742</v>
      </c>
    </row>
    <row r="234" spans="1:3" ht="11.25">
      <c r="A234" s="90">
        <v>229</v>
      </c>
      <c r="B234" s="25" t="s">
        <v>743</v>
      </c>
      <c r="C234" s="55" t="s">
        <v>744</v>
      </c>
    </row>
    <row r="235" spans="1:3" ht="11.25">
      <c r="A235" s="90">
        <v>230</v>
      </c>
      <c r="B235" s="25" t="s">
        <v>745</v>
      </c>
      <c r="C235" s="123">
        <v>335911</v>
      </c>
    </row>
    <row r="236" spans="1:3" ht="11.25">
      <c r="A236" s="90">
        <v>231</v>
      </c>
      <c r="B236" s="25" t="s">
        <v>746</v>
      </c>
      <c r="C236" s="123">
        <v>335912</v>
      </c>
    </row>
    <row r="237" spans="1:3" ht="11.25">
      <c r="A237" s="90">
        <v>232</v>
      </c>
      <c r="B237" s="25" t="s">
        <v>747</v>
      </c>
      <c r="C237" s="55" t="s">
        <v>748</v>
      </c>
    </row>
    <row r="238" spans="1:3" ht="11.25">
      <c r="A238" s="90">
        <v>233</v>
      </c>
      <c r="B238" s="25" t="s">
        <v>749</v>
      </c>
      <c r="C238" s="55" t="s">
        <v>750</v>
      </c>
    </row>
    <row r="239" spans="1:3" ht="11.25">
      <c r="A239" s="90">
        <v>234</v>
      </c>
      <c r="B239" s="25" t="s">
        <v>751</v>
      </c>
      <c r="C239" s="55" t="s">
        <v>752</v>
      </c>
    </row>
    <row r="240" spans="1:3" ht="11.25">
      <c r="A240" s="90">
        <v>235</v>
      </c>
      <c r="B240" s="25" t="s">
        <v>753</v>
      </c>
      <c r="C240" s="55" t="s">
        <v>754</v>
      </c>
    </row>
    <row r="241" spans="1:3" ht="11.25">
      <c r="A241" s="90">
        <v>236</v>
      </c>
      <c r="B241" s="25" t="s">
        <v>755</v>
      </c>
      <c r="C241" s="55" t="s">
        <v>756</v>
      </c>
    </row>
    <row r="242" spans="1:3" ht="11.25">
      <c r="A242" s="90">
        <v>237</v>
      </c>
      <c r="B242" s="25" t="s">
        <v>757</v>
      </c>
      <c r="C242" s="55" t="s">
        <v>758</v>
      </c>
    </row>
    <row r="243" spans="1:3" ht="11.25">
      <c r="A243" s="90">
        <v>238</v>
      </c>
      <c r="B243" s="25" t="s">
        <v>759</v>
      </c>
      <c r="C243" s="55" t="s">
        <v>760</v>
      </c>
    </row>
    <row r="244" spans="1:3" ht="11.25">
      <c r="A244" s="90">
        <v>239</v>
      </c>
      <c r="B244" s="25" t="s">
        <v>761</v>
      </c>
      <c r="C244" s="55" t="s">
        <v>762</v>
      </c>
    </row>
    <row r="245" spans="1:3" ht="11.25">
      <c r="A245" s="90">
        <v>240</v>
      </c>
      <c r="B245" s="25" t="s">
        <v>763</v>
      </c>
      <c r="C245" s="55" t="s">
        <v>764</v>
      </c>
    </row>
    <row r="246" spans="1:3" ht="11.25">
      <c r="A246" s="90">
        <v>241</v>
      </c>
      <c r="B246" s="25" t="s">
        <v>765</v>
      </c>
      <c r="C246" s="55" t="s">
        <v>766</v>
      </c>
    </row>
    <row r="247" spans="1:3" ht="11.25">
      <c r="A247" s="90">
        <v>242</v>
      </c>
      <c r="B247" s="25" t="s">
        <v>767</v>
      </c>
      <c r="C247" s="55" t="s">
        <v>768</v>
      </c>
    </row>
    <row r="248" spans="1:3" ht="11.25">
      <c r="A248" s="90">
        <v>243</v>
      </c>
      <c r="B248" s="25" t="s">
        <v>769</v>
      </c>
      <c r="C248" s="55" t="s">
        <v>770</v>
      </c>
    </row>
    <row r="249" spans="1:3" ht="11.25">
      <c r="A249" s="90">
        <v>244</v>
      </c>
      <c r="B249" s="25" t="s">
        <v>771</v>
      </c>
      <c r="C249" s="55" t="s">
        <v>772</v>
      </c>
    </row>
    <row r="250" spans="1:3" ht="11.25">
      <c r="A250" s="90">
        <v>245</v>
      </c>
      <c r="B250" s="25" t="s">
        <v>773</v>
      </c>
      <c r="C250" s="55" t="s">
        <v>774</v>
      </c>
    </row>
    <row r="251" spans="1:3" ht="11.25">
      <c r="A251" s="90">
        <v>246</v>
      </c>
      <c r="B251" s="25" t="s">
        <v>775</v>
      </c>
      <c r="C251" s="55" t="s">
        <v>776</v>
      </c>
    </row>
    <row r="252" spans="1:3" ht="11.25">
      <c r="A252" s="90">
        <v>247</v>
      </c>
      <c r="B252" s="25" t="s">
        <v>777</v>
      </c>
      <c r="C252" s="55" t="s">
        <v>778</v>
      </c>
    </row>
    <row r="253" spans="1:3" ht="11.25">
      <c r="A253" s="90">
        <v>248</v>
      </c>
      <c r="B253" s="25" t="s">
        <v>779</v>
      </c>
      <c r="C253" s="55" t="s">
        <v>780</v>
      </c>
    </row>
    <row r="254" spans="1:3" ht="11.25">
      <c r="A254" s="90">
        <v>249</v>
      </c>
      <c r="B254" s="25" t="s">
        <v>781</v>
      </c>
      <c r="C254" s="55" t="s">
        <v>782</v>
      </c>
    </row>
    <row r="255" spans="1:3" ht="11.25">
      <c r="A255" s="90">
        <v>250</v>
      </c>
      <c r="B255" s="25" t="s">
        <v>783</v>
      </c>
      <c r="C255" s="55" t="s">
        <v>784</v>
      </c>
    </row>
    <row r="256" spans="1:3" ht="11.25">
      <c r="A256" s="90">
        <v>251</v>
      </c>
      <c r="B256" s="25" t="s">
        <v>785</v>
      </c>
      <c r="C256" s="55" t="s">
        <v>786</v>
      </c>
    </row>
    <row r="257" spans="1:3" ht="11.25">
      <c r="A257" s="90">
        <v>252</v>
      </c>
      <c r="B257" s="25" t="s">
        <v>787</v>
      </c>
      <c r="C257" s="55" t="s">
        <v>788</v>
      </c>
    </row>
    <row r="258" spans="1:3" ht="11.25">
      <c r="A258" s="90">
        <v>253</v>
      </c>
      <c r="B258" s="25" t="s">
        <v>789</v>
      </c>
      <c r="C258" s="55" t="s">
        <v>790</v>
      </c>
    </row>
    <row r="259" spans="1:3" ht="11.25">
      <c r="A259" s="90">
        <v>254</v>
      </c>
      <c r="B259" s="25" t="s">
        <v>791</v>
      </c>
      <c r="C259" s="55" t="s">
        <v>792</v>
      </c>
    </row>
    <row r="260" spans="1:3" ht="11.25">
      <c r="A260" s="90">
        <v>255</v>
      </c>
      <c r="B260" s="25" t="s">
        <v>793</v>
      </c>
      <c r="C260" s="55" t="s">
        <v>794</v>
      </c>
    </row>
    <row r="261" spans="1:3" ht="11.25">
      <c r="A261" s="90">
        <v>256</v>
      </c>
      <c r="B261" s="25" t="s">
        <v>795</v>
      </c>
      <c r="C261" s="55" t="s">
        <v>796</v>
      </c>
    </row>
    <row r="262" spans="1:3" ht="11.25">
      <c r="A262" s="90">
        <v>257</v>
      </c>
      <c r="B262" s="25" t="s">
        <v>797</v>
      </c>
      <c r="C262" s="55" t="s">
        <v>798</v>
      </c>
    </row>
    <row r="263" spans="1:3" ht="11.25">
      <c r="A263" s="90">
        <v>258</v>
      </c>
      <c r="B263" s="25" t="s">
        <v>799</v>
      </c>
      <c r="C263" s="55" t="s">
        <v>800</v>
      </c>
    </row>
    <row r="264" spans="1:3" ht="11.25">
      <c r="A264" s="90">
        <v>259</v>
      </c>
      <c r="B264" s="25" t="s">
        <v>801</v>
      </c>
      <c r="C264" s="55" t="s">
        <v>802</v>
      </c>
    </row>
    <row r="265" spans="1:3" ht="11.25">
      <c r="A265" s="90">
        <v>260</v>
      </c>
      <c r="B265" s="25" t="s">
        <v>803</v>
      </c>
      <c r="C265" s="55" t="s">
        <v>804</v>
      </c>
    </row>
    <row r="266" spans="1:3" ht="11.25">
      <c r="A266" s="90">
        <v>261</v>
      </c>
      <c r="B266" s="25" t="s">
        <v>805</v>
      </c>
      <c r="C266" s="55" t="s">
        <v>806</v>
      </c>
    </row>
    <row r="267" spans="1:3" ht="11.25">
      <c r="A267" s="90">
        <v>262</v>
      </c>
      <c r="B267" s="25" t="s">
        <v>807</v>
      </c>
      <c r="C267" s="55" t="s">
        <v>808</v>
      </c>
    </row>
    <row r="268" spans="1:3" ht="11.25">
      <c r="A268" s="90">
        <v>263</v>
      </c>
      <c r="B268" s="25" t="s">
        <v>809</v>
      </c>
      <c r="C268" s="55" t="s">
        <v>810</v>
      </c>
    </row>
    <row r="269" spans="1:3" ht="11.25">
      <c r="A269" s="90">
        <v>264</v>
      </c>
      <c r="B269" s="25" t="s">
        <v>811</v>
      </c>
      <c r="C269" s="55" t="s">
        <v>812</v>
      </c>
    </row>
    <row r="270" spans="1:3" ht="11.25">
      <c r="A270" s="90">
        <v>265</v>
      </c>
      <c r="B270" s="25" t="s">
        <v>813</v>
      </c>
      <c r="C270" s="55" t="s">
        <v>814</v>
      </c>
    </row>
    <row r="271" spans="1:3" ht="11.25">
      <c r="A271" s="90">
        <v>266</v>
      </c>
      <c r="B271" s="25" t="s">
        <v>815</v>
      </c>
      <c r="C271" s="55" t="s">
        <v>816</v>
      </c>
    </row>
    <row r="272" spans="1:3" ht="11.25">
      <c r="A272" s="90">
        <v>267</v>
      </c>
      <c r="B272" s="25" t="s">
        <v>817</v>
      </c>
      <c r="C272" s="55" t="s">
        <v>818</v>
      </c>
    </row>
    <row r="273" spans="1:3" ht="11.25">
      <c r="A273" s="90">
        <v>268</v>
      </c>
      <c r="B273" s="25" t="s">
        <v>819</v>
      </c>
      <c r="C273" s="55" t="s">
        <v>820</v>
      </c>
    </row>
    <row r="274" spans="1:3" ht="11.25">
      <c r="A274" s="90">
        <v>269</v>
      </c>
      <c r="B274" s="25" t="s">
        <v>166</v>
      </c>
      <c r="C274" s="55" t="s">
        <v>821</v>
      </c>
    </row>
    <row r="275" spans="1:3" ht="11.25">
      <c r="A275" s="90">
        <v>270</v>
      </c>
      <c r="B275" s="25" t="s">
        <v>167</v>
      </c>
      <c r="C275" s="55" t="s">
        <v>822</v>
      </c>
    </row>
    <row r="276" spans="1:3" ht="11.25">
      <c r="A276" s="90">
        <v>271</v>
      </c>
      <c r="B276" s="25" t="s">
        <v>823</v>
      </c>
      <c r="C276" s="123">
        <v>481000</v>
      </c>
    </row>
    <row r="277" spans="1:3" ht="11.25">
      <c r="A277" s="90">
        <v>272</v>
      </c>
      <c r="B277" s="25" t="s">
        <v>824</v>
      </c>
      <c r="C277" s="55" t="s">
        <v>825</v>
      </c>
    </row>
    <row r="278" spans="1:3" ht="11.25">
      <c r="A278" s="90">
        <v>273</v>
      </c>
      <c r="B278" s="25" t="s">
        <v>826</v>
      </c>
      <c r="C278" s="55" t="s">
        <v>827</v>
      </c>
    </row>
    <row r="279" spans="1:3" ht="11.25">
      <c r="A279" s="90">
        <v>274</v>
      </c>
      <c r="B279" s="25" t="s">
        <v>828</v>
      </c>
      <c r="C279" s="55" t="s">
        <v>829</v>
      </c>
    </row>
    <row r="280" spans="1:3" ht="11.25">
      <c r="A280" s="90">
        <v>275</v>
      </c>
      <c r="B280" s="25" t="s">
        <v>830</v>
      </c>
      <c r="C280" s="55" t="s">
        <v>831</v>
      </c>
    </row>
    <row r="281" spans="1:3" ht="11.25">
      <c r="A281" s="90">
        <v>276</v>
      </c>
      <c r="B281" s="25" t="s">
        <v>832</v>
      </c>
      <c r="C281" s="55" t="s">
        <v>833</v>
      </c>
    </row>
    <row r="282" spans="1:3" ht="11.25">
      <c r="A282" s="90">
        <v>277</v>
      </c>
      <c r="B282" s="25" t="s">
        <v>834</v>
      </c>
      <c r="C282" s="125" t="s">
        <v>835</v>
      </c>
    </row>
    <row r="283" spans="1:3" ht="11.25">
      <c r="A283" s="90">
        <v>278</v>
      </c>
      <c r="B283" s="25" t="s">
        <v>836</v>
      </c>
      <c r="C283" s="55" t="s">
        <v>837</v>
      </c>
    </row>
    <row r="284" spans="1:3" ht="11.25">
      <c r="A284" s="90">
        <v>279</v>
      </c>
      <c r="B284" s="25" t="s">
        <v>838</v>
      </c>
      <c r="C284" s="55" t="s">
        <v>839</v>
      </c>
    </row>
    <row r="285" spans="1:3" ht="11.25">
      <c r="A285" s="90">
        <v>280</v>
      </c>
      <c r="B285" s="25" t="s">
        <v>840</v>
      </c>
      <c r="C285" s="123">
        <v>511110</v>
      </c>
    </row>
    <row r="286" spans="1:3" ht="11.25">
      <c r="A286" s="90">
        <v>281</v>
      </c>
      <c r="B286" s="25" t="s">
        <v>841</v>
      </c>
      <c r="C286" s="123">
        <v>511120</v>
      </c>
    </row>
    <row r="287" spans="1:3" ht="11.25">
      <c r="A287" s="90">
        <v>282</v>
      </c>
      <c r="B287" s="25" t="s">
        <v>842</v>
      </c>
      <c r="C287" s="123">
        <v>511130</v>
      </c>
    </row>
    <row r="288" spans="1:3" ht="11.25">
      <c r="A288" s="90">
        <v>283</v>
      </c>
      <c r="B288" s="25" t="s">
        <v>843</v>
      </c>
      <c r="C288" s="55" t="s">
        <v>844</v>
      </c>
    </row>
    <row r="289" spans="1:3" ht="11.25">
      <c r="A289" s="90">
        <v>284</v>
      </c>
      <c r="B289" s="25" t="s">
        <v>845</v>
      </c>
      <c r="C289" s="123">
        <v>5112</v>
      </c>
    </row>
    <row r="290" spans="1:3" ht="11.25">
      <c r="A290" s="90">
        <v>285</v>
      </c>
      <c r="B290" s="25" t="s">
        <v>846</v>
      </c>
      <c r="C290" s="123">
        <v>5121</v>
      </c>
    </row>
    <row r="291" spans="1:3" ht="11.25">
      <c r="A291" s="90">
        <v>286</v>
      </c>
      <c r="B291" s="25" t="s">
        <v>847</v>
      </c>
      <c r="C291" s="123">
        <v>5122</v>
      </c>
    </row>
    <row r="292" spans="1:3" ht="11.25">
      <c r="A292" s="90">
        <v>287</v>
      </c>
      <c r="B292" s="25" t="s">
        <v>848</v>
      </c>
      <c r="C292" s="123">
        <v>5131</v>
      </c>
    </row>
    <row r="293" spans="1:3" ht="11.25">
      <c r="A293" s="90">
        <v>288</v>
      </c>
      <c r="B293" s="25" t="s">
        <v>849</v>
      </c>
      <c r="C293" s="123">
        <v>5132</v>
      </c>
    </row>
    <row r="294" spans="1:3" ht="11.25">
      <c r="A294" s="90">
        <v>289</v>
      </c>
      <c r="B294" s="25" t="s">
        <v>850</v>
      </c>
      <c r="C294" s="123">
        <v>5133</v>
      </c>
    </row>
    <row r="295" spans="1:3" ht="11.25">
      <c r="A295" s="90">
        <v>290</v>
      </c>
      <c r="B295" s="25" t="s">
        <v>851</v>
      </c>
      <c r="C295" s="55" t="s">
        <v>852</v>
      </c>
    </row>
    <row r="296" spans="1:3" ht="11.25">
      <c r="A296" s="90">
        <v>291</v>
      </c>
      <c r="B296" s="25" t="s">
        <v>853</v>
      </c>
      <c r="C296" s="55" t="s">
        <v>854</v>
      </c>
    </row>
    <row r="297" spans="1:3" ht="11.25">
      <c r="A297" s="90">
        <v>292</v>
      </c>
      <c r="B297" s="25" t="s">
        <v>855</v>
      </c>
      <c r="C297" s="55" t="s">
        <v>856</v>
      </c>
    </row>
    <row r="298" spans="1:3" ht="11.25">
      <c r="A298" s="90">
        <v>293</v>
      </c>
      <c r="B298" s="25" t="s">
        <v>857</v>
      </c>
      <c r="C298" s="55" t="s">
        <v>858</v>
      </c>
    </row>
    <row r="299" spans="1:3" ht="11.25">
      <c r="A299" s="90">
        <v>294</v>
      </c>
      <c r="B299" s="25" t="s">
        <v>859</v>
      </c>
      <c r="C299" s="123">
        <v>523</v>
      </c>
    </row>
    <row r="300" spans="1:3" ht="11.25">
      <c r="A300" s="90">
        <v>295</v>
      </c>
      <c r="B300" s="25" t="s">
        <v>860</v>
      </c>
      <c r="C300" s="123" t="s">
        <v>861</v>
      </c>
    </row>
    <row r="301" spans="1:3" ht="11.25">
      <c r="A301" s="90">
        <v>296</v>
      </c>
      <c r="B301" s="25" t="s">
        <v>862</v>
      </c>
      <c r="C301" s="123">
        <v>525</v>
      </c>
    </row>
    <row r="302" spans="1:3" ht="11.25">
      <c r="A302" s="90">
        <v>297</v>
      </c>
      <c r="B302" s="25" t="s">
        <v>863</v>
      </c>
      <c r="C302" s="123">
        <v>531</v>
      </c>
    </row>
    <row r="303" spans="1:3" ht="11.25">
      <c r="A303" s="90">
        <v>298</v>
      </c>
      <c r="B303" s="25" t="s">
        <v>864</v>
      </c>
      <c r="C303" s="55" t="s">
        <v>865</v>
      </c>
    </row>
    <row r="304" spans="1:3" ht="11.25">
      <c r="A304" s="90">
        <v>299</v>
      </c>
      <c r="B304" s="25" t="s">
        <v>866</v>
      </c>
      <c r="C304" s="123">
        <v>5321</v>
      </c>
    </row>
    <row r="305" spans="1:3" ht="11.25">
      <c r="A305" s="90">
        <v>300</v>
      </c>
      <c r="B305" s="25" t="s">
        <v>867</v>
      </c>
      <c r="C305" s="123" t="s">
        <v>868</v>
      </c>
    </row>
    <row r="306" spans="1:3" ht="11.25">
      <c r="A306" s="90">
        <v>301</v>
      </c>
      <c r="B306" s="25" t="s">
        <v>869</v>
      </c>
      <c r="C306" s="123" t="s">
        <v>870</v>
      </c>
    </row>
    <row r="307" spans="1:3" ht="11.25">
      <c r="A307" s="90">
        <v>302</v>
      </c>
      <c r="B307" s="25" t="s">
        <v>871</v>
      </c>
      <c r="C307" s="123" t="s">
        <v>872</v>
      </c>
    </row>
    <row r="308" spans="1:3" ht="11.25">
      <c r="A308" s="90">
        <v>303</v>
      </c>
      <c r="B308" s="25" t="s">
        <v>873</v>
      </c>
      <c r="C308" s="123">
        <v>533</v>
      </c>
    </row>
    <row r="309" spans="1:3" ht="11.25">
      <c r="A309" s="90">
        <v>304</v>
      </c>
      <c r="B309" s="25" t="s">
        <v>874</v>
      </c>
      <c r="C309" s="123">
        <v>5411</v>
      </c>
    </row>
    <row r="310" spans="1:3" ht="11.25">
      <c r="A310" s="90">
        <v>305</v>
      </c>
      <c r="B310" s="25" t="s">
        <v>875</v>
      </c>
      <c r="C310" s="123">
        <v>5412</v>
      </c>
    </row>
    <row r="311" spans="1:3" ht="11.25">
      <c r="A311" s="90">
        <v>306</v>
      </c>
      <c r="B311" s="25" t="s">
        <v>876</v>
      </c>
      <c r="C311" s="123">
        <v>5413</v>
      </c>
    </row>
    <row r="312" spans="1:3" ht="11.25">
      <c r="A312" s="90">
        <v>307</v>
      </c>
      <c r="B312" s="25" t="s">
        <v>877</v>
      </c>
      <c r="C312" s="123">
        <v>5414</v>
      </c>
    </row>
    <row r="313" spans="1:3" ht="11.25">
      <c r="A313" s="90">
        <v>308</v>
      </c>
      <c r="B313" s="25" t="s">
        <v>878</v>
      </c>
      <c r="C313" s="123" t="s">
        <v>879</v>
      </c>
    </row>
    <row r="314" spans="1:3" ht="11.25">
      <c r="A314" s="90">
        <v>309</v>
      </c>
      <c r="B314" s="25" t="s">
        <v>880</v>
      </c>
      <c r="C314" s="123" t="s">
        <v>881</v>
      </c>
    </row>
    <row r="315" spans="1:3" ht="11.25">
      <c r="A315" s="90">
        <v>310</v>
      </c>
      <c r="B315" s="25" t="s">
        <v>882</v>
      </c>
      <c r="C315" s="55" t="s">
        <v>883</v>
      </c>
    </row>
    <row r="316" spans="1:3" ht="11.25">
      <c r="A316" s="90">
        <v>311</v>
      </c>
      <c r="B316" s="25" t="s">
        <v>884</v>
      </c>
      <c r="C316" s="55" t="s">
        <v>885</v>
      </c>
    </row>
    <row r="317" spans="1:3" ht="11.25">
      <c r="A317" s="90">
        <v>312</v>
      </c>
      <c r="B317" s="25" t="s">
        <v>886</v>
      </c>
      <c r="C317" s="55" t="s">
        <v>887</v>
      </c>
    </row>
    <row r="318" spans="1:3" ht="11.25">
      <c r="A318" s="90">
        <v>313</v>
      </c>
      <c r="B318" s="25" t="s">
        <v>888</v>
      </c>
      <c r="C318" s="123">
        <v>5417</v>
      </c>
    </row>
    <row r="319" spans="1:3" ht="11.25">
      <c r="A319" s="90">
        <v>314</v>
      </c>
      <c r="B319" s="25" t="s">
        <v>889</v>
      </c>
      <c r="C319" s="123">
        <v>5418</v>
      </c>
    </row>
    <row r="320" spans="1:3" ht="11.25">
      <c r="A320" s="90">
        <v>315</v>
      </c>
      <c r="B320" s="25" t="s">
        <v>890</v>
      </c>
      <c r="C320" s="55" t="s">
        <v>891</v>
      </c>
    </row>
    <row r="321" spans="1:3" ht="11.25">
      <c r="A321" s="90">
        <v>316</v>
      </c>
      <c r="B321" s="25" t="s">
        <v>892</v>
      </c>
      <c r="C321" s="55" t="s">
        <v>893</v>
      </c>
    </row>
    <row r="322" spans="1:3" ht="11.25">
      <c r="A322" s="90">
        <v>317</v>
      </c>
      <c r="B322" s="25" t="s">
        <v>894</v>
      </c>
      <c r="C322" s="55" t="s">
        <v>895</v>
      </c>
    </row>
    <row r="323" spans="1:3" ht="11.25">
      <c r="A323" s="90">
        <v>318</v>
      </c>
      <c r="B323" s="25" t="s">
        <v>896</v>
      </c>
      <c r="C323" s="55" t="s">
        <v>897</v>
      </c>
    </row>
    <row r="324" spans="1:3" ht="11.25">
      <c r="A324" s="90">
        <v>319</v>
      </c>
      <c r="B324" s="25" t="s">
        <v>898</v>
      </c>
      <c r="C324" s="123">
        <v>5611</v>
      </c>
    </row>
    <row r="325" spans="1:3" ht="11.25">
      <c r="A325" s="90">
        <v>320</v>
      </c>
      <c r="B325" s="25" t="s">
        <v>899</v>
      </c>
      <c r="C325" s="123">
        <v>5612</v>
      </c>
    </row>
    <row r="326" spans="1:3" ht="11.25">
      <c r="A326" s="90">
        <v>321</v>
      </c>
      <c r="B326" s="25" t="s">
        <v>900</v>
      </c>
      <c r="C326" s="123">
        <v>5613</v>
      </c>
    </row>
    <row r="327" spans="1:3" ht="11.25">
      <c r="A327" s="90">
        <v>322</v>
      </c>
      <c r="B327" s="25" t="s">
        <v>901</v>
      </c>
      <c r="C327" s="123">
        <v>5614</v>
      </c>
    </row>
    <row r="328" spans="1:3" ht="11.25">
      <c r="A328" s="90">
        <v>323</v>
      </c>
      <c r="B328" s="25" t="s">
        <v>902</v>
      </c>
      <c r="C328" s="123">
        <v>5615</v>
      </c>
    </row>
    <row r="329" spans="1:3" ht="11.25">
      <c r="A329" s="90">
        <v>324</v>
      </c>
      <c r="B329" s="25" t="s">
        <v>903</v>
      </c>
      <c r="C329" s="123">
        <v>5616</v>
      </c>
    </row>
    <row r="330" spans="1:3" ht="11.25">
      <c r="A330" s="90">
        <v>325</v>
      </c>
      <c r="B330" s="25" t="s">
        <v>904</v>
      </c>
      <c r="C330" s="123">
        <v>5617</v>
      </c>
    </row>
    <row r="331" spans="1:3" ht="11.25">
      <c r="A331" s="90">
        <v>326</v>
      </c>
      <c r="B331" s="25" t="s">
        <v>905</v>
      </c>
      <c r="C331" s="123">
        <v>5619</v>
      </c>
    </row>
    <row r="332" spans="1:3" ht="11.25">
      <c r="A332" s="90">
        <v>327</v>
      </c>
      <c r="B332" s="25" t="s">
        <v>906</v>
      </c>
      <c r="C332" s="123">
        <v>562</v>
      </c>
    </row>
    <row r="333" spans="1:3" ht="11.25">
      <c r="A333" s="90">
        <v>328</v>
      </c>
      <c r="B333" s="25" t="s">
        <v>907</v>
      </c>
      <c r="C333" s="55" t="s">
        <v>908</v>
      </c>
    </row>
    <row r="334" spans="1:3" ht="11.25">
      <c r="A334" s="90">
        <v>329</v>
      </c>
      <c r="B334" s="25" t="s">
        <v>909</v>
      </c>
      <c r="C334" s="55" t="s">
        <v>910</v>
      </c>
    </row>
    <row r="335" spans="1:3" ht="11.25">
      <c r="A335" s="90">
        <v>330</v>
      </c>
      <c r="B335" s="25" t="s">
        <v>911</v>
      </c>
      <c r="C335" s="55" t="s">
        <v>912</v>
      </c>
    </row>
    <row r="336" spans="1:3" ht="11.25">
      <c r="A336" s="90">
        <v>331</v>
      </c>
      <c r="B336" s="25" t="s">
        <v>913</v>
      </c>
      <c r="C336" s="55" t="s">
        <v>914</v>
      </c>
    </row>
    <row r="337" spans="1:3" ht="11.25">
      <c r="A337" s="90">
        <v>332</v>
      </c>
      <c r="B337" s="25" t="s">
        <v>915</v>
      </c>
      <c r="C337" s="55" t="s">
        <v>916</v>
      </c>
    </row>
    <row r="338" spans="1:3" ht="11.25">
      <c r="A338" s="90">
        <v>333</v>
      </c>
      <c r="B338" s="25" t="s">
        <v>917</v>
      </c>
      <c r="C338" s="55" t="s">
        <v>918</v>
      </c>
    </row>
    <row r="339" spans="1:3" ht="11.25">
      <c r="A339" s="90">
        <v>334</v>
      </c>
      <c r="B339" s="25" t="s">
        <v>919</v>
      </c>
      <c r="C339" s="123">
        <v>622</v>
      </c>
    </row>
    <row r="340" spans="1:3" ht="11.25">
      <c r="A340" s="90">
        <v>335</v>
      </c>
      <c r="B340" s="25" t="s">
        <v>920</v>
      </c>
      <c r="C340" s="123">
        <v>623</v>
      </c>
    </row>
    <row r="341" spans="1:3" ht="11.25">
      <c r="A341" s="90">
        <v>336</v>
      </c>
      <c r="B341" s="25" t="s">
        <v>921</v>
      </c>
      <c r="C341" s="123">
        <v>6244</v>
      </c>
    </row>
    <row r="342" spans="1:3" ht="11.25">
      <c r="A342" s="90">
        <v>337</v>
      </c>
      <c r="B342" s="25" t="s">
        <v>922</v>
      </c>
      <c r="C342" s="55" t="s">
        <v>923</v>
      </c>
    </row>
    <row r="343" spans="1:3" ht="11.25">
      <c r="A343" s="90">
        <v>338</v>
      </c>
      <c r="B343" s="25" t="s">
        <v>924</v>
      </c>
      <c r="C343" s="55" t="s">
        <v>925</v>
      </c>
    </row>
    <row r="344" spans="1:3" ht="11.25">
      <c r="A344" s="90">
        <v>339</v>
      </c>
      <c r="B344" s="25" t="s">
        <v>926</v>
      </c>
      <c r="C344" s="55" t="s">
        <v>927</v>
      </c>
    </row>
    <row r="345" spans="1:3" ht="11.25">
      <c r="A345" s="90">
        <v>340</v>
      </c>
      <c r="B345" s="25" t="s">
        <v>928</v>
      </c>
      <c r="C345" s="123">
        <v>721</v>
      </c>
    </row>
    <row r="346" spans="1:3" ht="11.25">
      <c r="A346" s="90">
        <v>341</v>
      </c>
      <c r="B346" s="25" t="s">
        <v>929</v>
      </c>
      <c r="C346" s="123">
        <v>722</v>
      </c>
    </row>
    <row r="347" spans="1:3" ht="11.25">
      <c r="A347" s="90">
        <v>342</v>
      </c>
      <c r="B347" s="25" t="s">
        <v>930</v>
      </c>
      <c r="C347" s="123">
        <v>8111</v>
      </c>
    </row>
    <row r="348" spans="1:3" ht="11.25">
      <c r="A348" s="90">
        <v>343</v>
      </c>
      <c r="B348" s="25" t="s">
        <v>931</v>
      </c>
      <c r="C348" s="123">
        <v>8112</v>
      </c>
    </row>
    <row r="349" spans="1:3" ht="11.25">
      <c r="A349" s="90">
        <v>344</v>
      </c>
      <c r="B349" s="25" t="s">
        <v>932</v>
      </c>
      <c r="C349" s="126" t="s">
        <v>933</v>
      </c>
    </row>
    <row r="350" spans="1:3" ht="11.25">
      <c r="A350" s="90">
        <v>345</v>
      </c>
      <c r="B350" s="25" t="s">
        <v>934</v>
      </c>
      <c r="C350" s="126" t="s">
        <v>935</v>
      </c>
    </row>
    <row r="351" spans="1:3" ht="11.25">
      <c r="A351" s="90">
        <v>346</v>
      </c>
      <c r="B351" s="25" t="s">
        <v>936</v>
      </c>
      <c r="C351" s="126" t="s">
        <v>937</v>
      </c>
    </row>
    <row r="352" spans="1:3" ht="11.25">
      <c r="A352" s="90">
        <v>347</v>
      </c>
      <c r="B352" s="25" t="s">
        <v>938</v>
      </c>
      <c r="C352" s="126" t="s">
        <v>939</v>
      </c>
    </row>
    <row r="353" spans="1:3" ht="11.25">
      <c r="A353" s="90">
        <v>348</v>
      </c>
      <c r="B353" s="25" t="s">
        <v>940</v>
      </c>
      <c r="C353" s="123">
        <v>8123</v>
      </c>
    </row>
    <row r="354" spans="1:3" ht="11.25">
      <c r="A354" s="90">
        <v>349</v>
      </c>
      <c r="B354" s="25" t="s">
        <v>941</v>
      </c>
      <c r="C354" s="123">
        <v>8129</v>
      </c>
    </row>
    <row r="355" spans="1:3" ht="11.25">
      <c r="A355" s="98">
        <v>350</v>
      </c>
      <c r="B355" s="26" t="s">
        <v>215</v>
      </c>
      <c r="C355" s="144">
        <v>813</v>
      </c>
    </row>
    <row r="356" spans="1:3" ht="11.25" hidden="1">
      <c r="A356" s="90">
        <v>351</v>
      </c>
      <c r="B356" s="55" t="s">
        <v>942</v>
      </c>
      <c r="C356" s="126" t="s">
        <v>943</v>
      </c>
    </row>
    <row r="357" spans="1:3" ht="11.25" hidden="1">
      <c r="A357" s="90">
        <v>352</v>
      </c>
      <c r="B357" s="55" t="s">
        <v>944</v>
      </c>
      <c r="C357" s="123">
        <v>491</v>
      </c>
    </row>
    <row r="358" spans="1:3" ht="11.25" hidden="1">
      <c r="A358" s="90">
        <v>353</v>
      </c>
      <c r="B358" s="55" t="s">
        <v>945</v>
      </c>
      <c r="C358" s="55" t="s">
        <v>946</v>
      </c>
    </row>
    <row r="359" spans="1:3" ht="11.25" hidden="1">
      <c r="A359" s="90">
        <v>354</v>
      </c>
      <c r="B359" s="55" t="s">
        <v>947</v>
      </c>
      <c r="C359" s="55" t="s">
        <v>948</v>
      </c>
    </row>
    <row r="360" spans="1:3" ht="11.25" hidden="1">
      <c r="A360" s="98">
        <v>355</v>
      </c>
      <c r="B360" s="120" t="s">
        <v>949</v>
      </c>
      <c r="C360" s="55" t="s">
        <v>950</v>
      </c>
    </row>
    <row r="361" spans="1:3" ht="11.25" hidden="1">
      <c r="A361" s="90">
        <v>356</v>
      </c>
      <c r="B361" s="127" t="s">
        <v>951</v>
      </c>
      <c r="C361" s="55" t="s">
        <v>952</v>
      </c>
    </row>
    <row r="362" spans="1:3" ht="11.25" hidden="1">
      <c r="A362" s="90">
        <v>357</v>
      </c>
      <c r="B362" s="127" t="s">
        <v>953</v>
      </c>
      <c r="C362" s="55" t="s">
        <v>954</v>
      </c>
    </row>
    <row r="363" spans="1:3" ht="11.25" hidden="1">
      <c r="A363" s="90">
        <v>358</v>
      </c>
      <c r="B363" s="127" t="s">
        <v>955</v>
      </c>
      <c r="C363" s="55" t="s">
        <v>956</v>
      </c>
    </row>
    <row r="364" spans="1:3" ht="11.25" hidden="1">
      <c r="A364" s="90">
        <v>359</v>
      </c>
      <c r="B364" s="127" t="s">
        <v>957</v>
      </c>
      <c r="C364" s="55" t="s">
        <v>958</v>
      </c>
    </row>
    <row r="365" spans="1:3" ht="11.25" hidden="1">
      <c r="A365" s="98">
        <v>360</v>
      </c>
      <c r="B365" s="128" t="s">
        <v>959</v>
      </c>
      <c r="C365" s="120" t="s">
        <v>960</v>
      </c>
    </row>
  </sheetData>
  <mergeCells count="2">
    <mergeCell ref="A1:C2"/>
    <mergeCell ref="A3:C3"/>
  </mergeCells>
  <printOptions/>
  <pageMargins left="0.75" right="0.75" top="0.48" bottom="0.48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NOTES</dc:creator>
  <cp:keywords/>
  <dc:description/>
  <cp:lastModifiedBy> NOTES</cp:lastModifiedBy>
  <cp:lastPrinted>2010-03-26T18:35:14Z</cp:lastPrinted>
  <dcterms:created xsi:type="dcterms:W3CDTF">2010-01-28T15:27:26Z</dcterms:created>
  <dcterms:modified xsi:type="dcterms:W3CDTF">2010-04-16T18:30:46Z</dcterms:modified>
  <cp:category/>
  <cp:version/>
  <cp:contentType/>
  <cp:contentStatus/>
</cp:coreProperties>
</file>