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10" windowWidth="15480" windowHeight="11190" activeTab="0"/>
  </bookViews>
  <sheets>
    <sheet name="Chart" sheetId="1" r:id="rId1"/>
    <sheet name="Data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'Data'!$A$1:$K$32</definedName>
  </definedNames>
  <calcPr fullCalcOnLoad="1"/>
</workbook>
</file>

<file path=xl/sharedStrings.xml><?xml version="1.0" encoding="utf-8"?>
<sst xmlns="http://schemas.openxmlformats.org/spreadsheetml/2006/main" count="48" uniqueCount="16">
  <si>
    <t>Contract</t>
  </si>
  <si>
    <t>Expiration</t>
  </si>
  <si>
    <t>Month</t>
  </si>
  <si>
    <t>Days to</t>
  </si>
  <si>
    <t>Implied</t>
  </si>
  <si>
    <t>NYMEX Implied Probability of</t>
  </si>
  <si>
    <t>Price</t>
  </si>
  <si>
    <t>Volatility</t>
  </si>
  <si>
    <t>WTI Futures</t>
  </si>
  <si>
    <t>Enter up to three values which future
WTI crude oil price could exceed</t>
  </si>
  <si>
    <t>Enter up to three values which future
WTI crude oil price could fall below</t>
  </si>
  <si>
    <t/>
  </si>
  <si>
    <t>(a)</t>
  </si>
  <si>
    <t>Source:  EIA Short-Term Energy Outlook, September 2012, and CME Group (http://www.cmegroup.com)</t>
  </si>
  <si>
    <t>Notes: Probability values calculated using NYMEX market data for the five trading days ending September 6, 2012.</t>
  </si>
  <si>
    <t>Average NYMEX Data for Aug 30 - Sep 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</si>
</sst>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  <numFmt numFmtId="165" formatCode="&quot;$&quot;#,##0.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7.75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65" fontId="4" fillId="33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0" fontId="3" fillId="0" borderId="0" xfId="0" applyFont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0" borderId="0" xfId="57" applyNumberFormat="1" applyFont="1" applyBorder="1" applyAlignment="1">
      <alignment/>
    </xf>
    <xf numFmtId="10" fontId="0" fillId="0" borderId="10" xfId="57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10" fontId="0" fillId="0" borderId="0" xfId="57" applyNumberFormat="1" applyFont="1" applyBorder="1" applyAlignment="1">
      <alignment horizontal="right"/>
    </xf>
    <xf numFmtId="10" fontId="0" fillId="0" borderId="10" xfId="57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64" fontId="0" fillId="0" borderId="10" xfId="0" applyNumberFormat="1" applyFont="1" applyBorder="1" applyAlignment="1">
      <alignment/>
    </xf>
    <xf numFmtId="0" fontId="0" fillId="0" borderId="0" xfId="0" applyAlignment="1" quotePrefix="1">
      <alignment horizontal="right"/>
    </xf>
    <xf numFmtId="10" fontId="0" fillId="0" borderId="0" xfId="57" applyNumberFormat="1" applyFont="1" applyBorder="1" applyAlignment="1">
      <alignment horizontal="right"/>
    </xf>
    <xf numFmtId="10" fontId="0" fillId="0" borderId="10" xfId="57" applyNumberFormat="1" applyFont="1" applyBorder="1" applyAlignment="1">
      <alignment horizontal="right"/>
    </xf>
    <xf numFmtId="0" fontId="3" fillId="33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165" fontId="3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9"/>
      </font>
    </dxf>
    <dxf>
      <font>
        <color indexed="2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Probability of WTI spot price exceeding certain levels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9425"/>
          <c:w val="0.95575"/>
          <c:h val="0.63075"/>
        </c:manualLayout>
      </c:layout>
      <c:lineChart>
        <c:grouping val="standard"/>
        <c:varyColors val="0"/>
        <c:ser>
          <c:idx val="0"/>
          <c:order val="0"/>
          <c:tx>
            <c:strRef>
              <c:f>Data!$E$4</c:f>
              <c:strCache>
                <c:ptCount val="1"/>
                <c:pt idx="0">
                  <c:v>Price &gt; $120</c:v>
                </c:pt>
              </c:strCache>
            </c:strRef>
          </c:tx>
          <c:spPr>
            <a:ln w="12700">
              <a:solidFill>
                <a:srgbClr val="8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Data!$A$5:$A$28</c:f>
              <c:strCache>
                <c:ptCount val="24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</c:strCache>
            </c:strRef>
          </c:cat>
          <c:val>
            <c:numRef>
              <c:f>Data!$E$5:$E$28</c:f>
              <c:numCach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0.01129217036583996</c:v>
                </c:pt>
                <c:pt idx="11">
                  <c:v>0.044993500066028536</c:v>
                </c:pt>
                <c:pt idx="12">
                  <c:v>0.08310595492092865</c:v>
                </c:pt>
                <c:pt idx="13">
                  <c:v>0.11044036220962883</c:v>
                </c:pt>
                <c:pt idx="14">
                  <c:v>0.13280354921916837</c:v>
                </c:pt>
                <c:pt idx="15">
                  <c:v>0.14824453132296767</c:v>
                </c:pt>
                <c:pt idx="16">
                  <c:v>0.1611221455623194</c:v>
                </c:pt>
                <c:pt idx="17">
                  <c:v>0.16866746504614683</c:v>
                </c:pt>
                <c:pt idx="18">
                  <c:v>0.173533985865449</c:v>
                </c:pt>
                <c:pt idx="19">
                  <c:v>0.17653305112229478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0.18052677689758045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Data!$F$4</c:f>
              <c:strCache>
                <c:ptCount val="1"/>
                <c:pt idx="0">
                  <c:v>Price &gt; $110</c:v>
                </c:pt>
              </c:strCache>
            </c:strRef>
          </c:tx>
          <c:spPr>
            <a:ln w="12700">
              <a:solidFill>
                <a:srgbClr val="8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Data!$A$5:$A$28</c:f>
              <c:strCache>
                <c:ptCount val="24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</c:strCache>
            </c:strRef>
          </c:cat>
          <c:val>
            <c:numRef>
              <c:f>Data!$F$5:$F$28</c:f>
              <c:numCach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0.07784028675067467</c:v>
                </c:pt>
                <c:pt idx="11">
                  <c:v>0.1451028004810131</c:v>
                </c:pt>
                <c:pt idx="12">
                  <c:v>0.1938412232585316</c:v>
                </c:pt>
                <c:pt idx="13">
                  <c:v>0.2226550907878474</c:v>
                </c:pt>
                <c:pt idx="14">
                  <c:v>0.24337090744581402</c:v>
                </c:pt>
                <c:pt idx="15">
                  <c:v>0.25611193688291134</c:v>
                </c:pt>
                <c:pt idx="16">
                  <c:v>0.2654030398819178</c:v>
                </c:pt>
                <c:pt idx="17">
                  <c:v>0.269888191450818</c:v>
                </c:pt>
                <c:pt idx="18">
                  <c:v>0.27201584490484887</c:v>
                </c:pt>
                <c:pt idx="19">
                  <c:v>0.2725381466221952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0.2684495790115895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Data!$G$4</c:f>
              <c:strCache>
                <c:ptCount val="1"/>
                <c:pt idx="0">
                  <c:v>Price &gt; $100</c:v>
                </c:pt>
              </c:strCache>
            </c:strRef>
          </c:tx>
          <c:spPr>
            <a:ln w="12700">
              <a:solidFill>
                <a:srgbClr val="0066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Data!$A$5:$A$28</c:f>
              <c:strCache>
                <c:ptCount val="24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</c:strCache>
            </c:strRef>
          </c:cat>
          <c:val>
            <c:numRef>
              <c:f>Data!$G$5:$G$28</c:f>
              <c:numCach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0.31667371319318516</c:v>
                </c:pt>
                <c:pt idx="11">
                  <c:v>0.35978083899827684</c:v>
                </c:pt>
                <c:pt idx="12">
                  <c:v>0.3845625907891381</c:v>
                </c:pt>
                <c:pt idx="13">
                  <c:v>0.398063632698875</c:v>
                </c:pt>
                <c:pt idx="14">
                  <c:v>0.40597053439197117</c:v>
                </c:pt>
                <c:pt idx="15">
                  <c:v>0.4091619765425726</c:v>
                </c:pt>
                <c:pt idx="16">
                  <c:v>0.4094086679348531</c:v>
                </c:pt>
                <c:pt idx="17">
                  <c:v>0.40755851773673846</c:v>
                </c:pt>
                <c:pt idx="18">
                  <c:v>0.40464210802500045</c:v>
                </c:pt>
                <c:pt idx="19">
                  <c:v>0.40098586273220294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0.3845924669991585</c:v>
                </c:pt>
              </c:numCache>
            </c:numRef>
          </c:val>
          <c:smooth val="0"/>
        </c:ser>
        <c:marker val="1"/>
        <c:axId val="40083732"/>
        <c:axId val="51326469"/>
      </c:lineChart>
      <c:dateAx>
        <c:axId val="40083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Contract month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26469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51326469"/>
        <c:scaling>
          <c:orientation val="minMax"/>
          <c:max val="0.5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83732"/>
        <c:crossesAt val="1"/>
        <c:crossBetween val="midCat"/>
        <c:dispUnits/>
        <c:majorUnit val="0.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17"/>
          <c:y val="0.11875"/>
          <c:w val="0.5565"/>
          <c:h val="0.07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Probability of WTI spot price falling below certain levels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9425"/>
          <c:w val="0.949"/>
          <c:h val="0.617"/>
        </c:manualLayout>
      </c:layout>
      <c:lineChart>
        <c:grouping val="standard"/>
        <c:varyColors val="0"/>
        <c:ser>
          <c:idx val="2"/>
          <c:order val="0"/>
          <c:tx>
            <c:strRef>
              <c:f>Data!$K$4</c:f>
              <c:strCache>
                <c:ptCount val="1"/>
                <c:pt idx="0">
                  <c:v>Price &lt; $70</c:v>
                </c:pt>
              </c:strCache>
            </c:strRef>
          </c:tx>
          <c:spPr>
            <a:ln w="12700">
              <a:solidFill>
                <a:srgbClr val="8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Data!$A$5:$A$28</c:f>
              <c:strCache>
                <c:ptCount val="24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</c:strCache>
            </c:strRef>
          </c:cat>
          <c:val>
            <c:numRef>
              <c:f>Data!$K$5:$K$28</c:f>
              <c:numCach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0.0011407399718934563</c:v>
                </c:pt>
                <c:pt idx="11">
                  <c:v>0.012054376492721897</c:v>
                </c:pt>
                <c:pt idx="12">
                  <c:v>0.032831292040811366</c:v>
                </c:pt>
                <c:pt idx="13">
                  <c:v>0.051436550218211474</c:v>
                </c:pt>
                <c:pt idx="14">
                  <c:v>0.07018033237383992</c:v>
                </c:pt>
                <c:pt idx="15">
                  <c:v>0.08639512965675</c:v>
                </c:pt>
                <c:pt idx="16">
                  <c:v>0.10396744612866204</c:v>
                </c:pt>
                <c:pt idx="17">
                  <c:v>0.11787299756696945</c:v>
                </c:pt>
                <c:pt idx="18">
                  <c:v>0.1300852595070302</c:v>
                </c:pt>
                <c:pt idx="19">
                  <c:v>0.14111948088888626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0.1789687347862432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Data!$J$4</c:f>
              <c:strCache>
                <c:ptCount val="1"/>
                <c:pt idx="0">
                  <c:v>Price &lt; $80</c:v>
                </c:pt>
              </c:strCache>
            </c:strRef>
          </c:tx>
          <c:spPr>
            <a:ln w="12700">
              <a:solidFill>
                <a:srgbClr val="8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Data!$A$5:$A$28</c:f>
              <c:strCache>
                <c:ptCount val="24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</c:strCache>
            </c:strRef>
          </c:cat>
          <c:val>
            <c:numRef>
              <c:f>Data!$J$5:$J$28</c:f>
              <c:numCach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0.041803545126908426</c:v>
                </c:pt>
                <c:pt idx="11">
                  <c:v>0.10087118283348617</c:v>
                </c:pt>
                <c:pt idx="12">
                  <c:v>0.1487737806003313</c:v>
                </c:pt>
                <c:pt idx="13">
                  <c:v>0.1778174609908343</c:v>
                </c:pt>
                <c:pt idx="14">
                  <c:v>0.20231685554083279</c:v>
                </c:pt>
                <c:pt idx="15">
                  <c:v>0.22156744173363818</c:v>
                </c:pt>
                <c:pt idx="16">
                  <c:v>0.24131917657835655</c:v>
                </c:pt>
                <c:pt idx="17">
                  <c:v>0.25647523489178836</c:v>
                </c:pt>
                <c:pt idx="18">
                  <c:v>0.2695790893820452</c:v>
                </c:pt>
                <c:pt idx="19">
                  <c:v>0.2813484619251875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0.3208664295373653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Data!$I$4</c:f>
              <c:strCache>
                <c:ptCount val="1"/>
                <c:pt idx="0">
                  <c:v>Price &lt; $90</c:v>
                </c:pt>
              </c:strCache>
            </c:strRef>
          </c:tx>
          <c:spPr>
            <a:ln w="12700">
              <a:solidFill>
                <a:srgbClr val="0066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Data!$A$5:$A$28</c:f>
              <c:strCache>
                <c:ptCount val="24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</c:strCache>
            </c:strRef>
          </c:cat>
          <c:val>
            <c:numRef>
              <c:f>Data!$I$5:$I$28</c:f>
              <c:numCach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0.2859967684657776</c:v>
                </c:pt>
                <c:pt idx="11">
                  <c:v>0.3397115153593222</c:v>
                </c:pt>
                <c:pt idx="12">
                  <c:v>0.36808581266814533</c:v>
                </c:pt>
                <c:pt idx="13">
                  <c:v>0.3821752696184002</c:v>
                </c:pt>
                <c:pt idx="14">
                  <c:v>0.3943858614629798</c:v>
                </c:pt>
                <c:pt idx="15">
                  <c:v>0.4048304286314477</c:v>
                </c:pt>
                <c:pt idx="16">
                  <c:v>0.41660702719924825</c:v>
                </c:pt>
                <c:pt idx="17">
                  <c:v>0.4264222370041584</c:v>
                </c:pt>
                <c:pt idx="18">
                  <c:v>0.4354335510966334</c:v>
                </c:pt>
                <c:pt idx="19">
                  <c:v>0.4439630407692432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0.4741670443027345</c:v>
                </c:pt>
              </c:numCache>
            </c:numRef>
          </c:val>
          <c:smooth val="0"/>
        </c:ser>
        <c:marker val="1"/>
        <c:axId val="63264322"/>
        <c:axId val="17129819"/>
      </c:lineChart>
      <c:dateAx>
        <c:axId val="63264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Contract month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29819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17129819"/>
        <c:scaling>
          <c:orientation val="minMax"/>
          <c:max val="0.5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64322"/>
        <c:crossesAt val="1"/>
        <c:crossBetween val="midCat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575"/>
          <c:y val="0.13"/>
          <c:w val="0.56825"/>
          <c:h val="0.0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115"/>
          <c:w val="0.9635"/>
          <c:h val="0.94425"/>
        </c:manualLayout>
      </c:layout>
      <c:barChart>
        <c:barDir val="col"/>
        <c:grouping val="clustered"/>
        <c:varyColors val="0"/>
        <c:axId val="30019222"/>
        <c:axId val="54705567"/>
      </c:barChart>
      <c:catAx>
        <c:axId val="30019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05567"/>
        <c:crosses val="autoZero"/>
        <c:auto val="1"/>
        <c:lblOffset val="100"/>
        <c:tickLblSkip val="1"/>
        <c:noMultiLvlLbl val="0"/>
      </c:catAx>
      <c:valAx>
        <c:axId val="547055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19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55"/>
          <c:y val="0.4992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tabSelected="1" workbookViewId="0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</cdr:y>
    </cdr:from>
    <cdr:to>
      <cdr:x>0.9245</cdr:x>
      <cdr:y>0.496</cdr:y>
    </cdr:to>
    <cdr:graphicFrame>
      <cdr:nvGraphicFramePr>
        <cdr:cNvPr id="1" name="Chart 1"/>
        <cdr:cNvGraphicFramePr/>
      </cdr:nvGraphicFramePr>
      <cdr:xfrm>
        <a:off x="609600" y="0"/>
        <a:ext cx="7400925" cy="294322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0.07125</cdr:x>
      <cdr:y>0.46025</cdr:y>
    </cdr:from>
    <cdr:to>
      <cdr:x>0.93425</cdr:x>
      <cdr:y>0.9635</cdr:y>
    </cdr:to>
    <cdr:graphicFrame>
      <cdr:nvGraphicFramePr>
        <cdr:cNvPr id="2" name="Chart 2"/>
        <cdr:cNvGraphicFramePr/>
      </cdr:nvGraphicFramePr>
      <cdr:xfrm>
        <a:off x="609600" y="2724150"/>
        <a:ext cx="7486650" cy="2990850"/>
      </cdr:xfrm>
      <a:graphic>
        <a:graphicData uri="http://schemas.openxmlformats.org/drawingml/2006/chart">
          <c:chart r:id="rId2"/>
        </a:graphicData>
      </a:graphic>
    </cdr:graphicFrame>
  </cdr:relSizeAnchor>
  <cdr:relSizeAnchor xmlns:cdr="http://schemas.openxmlformats.org/drawingml/2006/chartDrawing">
    <cdr:from>
      <cdr:x>0.1135</cdr:x>
      <cdr:y>0.939</cdr:y>
    </cdr:from>
    <cdr:to>
      <cdr:x>0.653</cdr:x>
      <cdr:y>0.97</cdr:y>
    </cdr:to>
    <cdr:sp>
      <cdr:nvSpPr>
        <cdr:cNvPr id="3" name="Text Box 7"/>
        <cdr:cNvSpPr txBox="1">
          <a:spLocks noChangeArrowheads="1"/>
        </cdr:cNvSpPr>
      </cdr:nvSpPr>
      <cdr:spPr>
        <a:xfrm>
          <a:off x="981075" y="5562600"/>
          <a:ext cx="4676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Values not calculated for months with little trading in "close-to-the-money" options contracts.</a:t>
          </a:r>
        </a:p>
      </cdr:txBody>
    </cdr:sp>
  </cdr:relSizeAnchor>
  <cdr:relSizeAnchor xmlns:cdr="http://schemas.openxmlformats.org/drawingml/2006/chartDrawing">
    <cdr:from>
      <cdr:x>0.07125</cdr:x>
      <cdr:y>0.9135</cdr:y>
    </cdr:from>
    <cdr:to>
      <cdr:x>0.7425</cdr:x>
      <cdr:y>0.9485</cdr:y>
    </cdr:to>
    <cdr:sp textlink="Data!$A$30">
      <cdr:nvSpPr>
        <cdr:cNvPr id="4" name="Text Box 4"/>
        <cdr:cNvSpPr txBox="1">
          <a:spLocks noChangeArrowheads="1"/>
        </cdr:cNvSpPr>
      </cdr:nvSpPr>
      <cdr:spPr>
        <a:xfrm>
          <a:off x="609600" y="5419725"/>
          <a:ext cx="5829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fld id="{b200ec15-3194-41fb-ac18-7afb11c8519d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Notes: Probability values calculated using NYMEX market data for the five trading days ending September 6, 2012.</a:t>
          </a:fld>
        </a:p>
      </cdr:txBody>
    </cdr:sp>
  </cdr:relSizeAnchor>
  <cdr:relSizeAnchor xmlns:cdr="http://schemas.openxmlformats.org/drawingml/2006/chartDrawing">
    <cdr:from>
      <cdr:x>0.07125</cdr:x>
      <cdr:y>0.96725</cdr:y>
    </cdr:from>
    <cdr:to>
      <cdr:x>0.68575</cdr:x>
      <cdr:y>0.9965</cdr:y>
    </cdr:to>
    <cdr:sp textlink="Data!$A$29">
      <cdr:nvSpPr>
        <cdr:cNvPr id="5" name="Text Box 9"/>
        <cdr:cNvSpPr txBox="1">
          <a:spLocks noChangeArrowheads="1"/>
        </cdr:cNvSpPr>
      </cdr:nvSpPr>
      <cdr:spPr>
        <a:xfrm>
          <a:off x="609600" y="5734050"/>
          <a:ext cx="5334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fld id="{8a816273-056d-4437-bafb-51ed1aeb7860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EIA Short-Term Energy Outlook, September 2012, and CME Group (http://www.cmegroup.com)</a:t>
          </a:fld>
        </a:p>
      </cdr:txBody>
    </cdr:sp>
  </cdr:relSizeAnchor>
  <cdr:relSizeAnchor xmlns:cdr="http://schemas.openxmlformats.org/drawingml/2006/chartDrawing">
    <cdr:from>
      <cdr:x>0.912</cdr:x>
      <cdr:y>0.89375</cdr:y>
    </cdr:from>
    <cdr:to>
      <cdr:x>0.98425</cdr:x>
      <cdr:y>0.9755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7905750" y="5295900"/>
          <a:ext cx="628650" cy="4857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J\STEO_NEW\NYMEX_WT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SNL%20Financial\SNLxl\SNLxlRibbon.xla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OLVER\SOLVER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I Plot"/>
      <sheetName val="Vol, CI"/>
      <sheetName val="T-0"/>
      <sheetName val="T-1"/>
      <sheetName val="T-2"/>
      <sheetName val="T-3"/>
      <sheetName val="T-4"/>
      <sheetName val="T-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cel4Functions"/>
      <sheetName val="Scenario_dialog"/>
      <sheetName val="Save_dialog"/>
      <sheetName val="Options_dialog"/>
      <sheetName val="Add_dialog"/>
      <sheetName val="Show_dialog"/>
      <sheetName val="Finish_dialog"/>
      <sheetName val="Solver_dialog"/>
      <sheetName val="VBA_Functions"/>
      <sheetName val="Language"/>
    </sheetNames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4" width="12.00390625" style="0" customWidth="1"/>
    <col min="5" max="7" width="15.28125" style="0" customWidth="1"/>
    <col min="8" max="8" width="3.57421875" style="0" customWidth="1"/>
    <col min="9" max="11" width="15.28125" style="0" customWidth="1"/>
  </cols>
  <sheetData>
    <row r="1" spans="5:11" ht="25.5" customHeight="1">
      <c r="E1" s="20" t="s">
        <v>9</v>
      </c>
      <c r="F1" s="20"/>
      <c r="G1" s="20"/>
      <c r="I1" s="20" t="s">
        <v>10</v>
      </c>
      <c r="J1" s="20"/>
      <c r="K1" s="20"/>
    </row>
    <row r="2" spans="1:11" ht="12.75">
      <c r="A2" s="21" t="s">
        <v>15</v>
      </c>
      <c r="B2" s="21"/>
      <c r="C2" s="21"/>
      <c r="D2" s="21"/>
      <c r="E2" s="1">
        <v>120</v>
      </c>
      <c r="F2" s="1">
        <v>110</v>
      </c>
      <c r="G2" s="1">
        <v>100</v>
      </c>
      <c r="H2" s="2"/>
      <c r="I2" s="1">
        <v>90</v>
      </c>
      <c r="J2" s="1">
        <v>80</v>
      </c>
      <c r="K2" s="1">
        <v>70</v>
      </c>
    </row>
    <row r="3" spans="1:11" ht="12.75">
      <c r="A3" s="3" t="s">
        <v>0</v>
      </c>
      <c r="B3" s="3" t="s">
        <v>8</v>
      </c>
      <c r="C3" s="3" t="s">
        <v>4</v>
      </c>
      <c r="D3" s="3" t="s">
        <v>3</v>
      </c>
      <c r="E3" s="22" t="s">
        <v>5</v>
      </c>
      <c r="F3" s="22"/>
      <c r="G3" s="22"/>
      <c r="H3" s="4"/>
      <c r="I3" s="22" t="s">
        <v>5</v>
      </c>
      <c r="J3" s="22"/>
      <c r="K3" s="22"/>
    </row>
    <row r="4" spans="1:11" ht="12.75">
      <c r="A4" s="5" t="s">
        <v>2</v>
      </c>
      <c r="B4" s="5" t="s">
        <v>6</v>
      </c>
      <c r="C4" s="5" t="s">
        <v>7</v>
      </c>
      <c r="D4" s="5" t="s">
        <v>1</v>
      </c>
      <c r="E4" s="5" t="str">
        <f>"Price &gt; $"&amp;E2&amp;""</f>
        <v>Price &gt; $120</v>
      </c>
      <c r="F4" s="5" t="str">
        <f>"Price &gt; $"&amp;F2&amp;""</f>
        <v>Price &gt; $110</v>
      </c>
      <c r="G4" s="5" t="str">
        <f>"Price &gt; $"&amp;G2&amp;""</f>
        <v>Price &gt; $100</v>
      </c>
      <c r="H4" s="5"/>
      <c r="I4" s="5" t="str">
        <f>"Price &lt; $"&amp;I2&amp;""</f>
        <v>Price &lt; $90</v>
      </c>
      <c r="J4" s="5" t="str">
        <f>"Price &lt; $"&amp;J2&amp;""</f>
        <v>Price &lt; $80</v>
      </c>
      <c r="K4" s="5" t="str">
        <f>"Price &lt; $"&amp;K2&amp;""</f>
        <v>Price &lt; $70</v>
      </c>
    </row>
    <row r="5" spans="1:11" ht="12.75">
      <c r="A5" s="9">
        <v>40909</v>
      </c>
      <c r="B5" s="10" t="s">
        <v>11</v>
      </c>
      <c r="C5" s="12" t="s">
        <v>11</v>
      </c>
      <c r="D5" s="6" t="s">
        <v>11</v>
      </c>
      <c r="E5" s="18" t="e">
        <f aca="true" t="shared" si="0" ref="E5:E28">IF(ISERROR(NORMSDIST((LN($B5/E$2)-((($C5^2)/2)*($D5/252)))/($C5*SQRT($D5/252)))),NA(),NORMSDIST((LN($B5/E$2)-((($C5^2)/2)*($D5/252)))/($C5*SQRT($D5/252))))</f>
        <v>#N/A</v>
      </c>
      <c r="F5" s="18" t="e">
        <f aca="true" t="shared" si="1" ref="F5:G28">IF(ISERROR(NORMSDIST((LN($B5/F$2)-((($C5^2)/2)*($D5/252)))/($C5*SQRT($D5/252)))),NA(),NORMSDIST((LN($B5/F$2)-((($C5^2)/2)*($D5/252)))/($C5*SQRT($D5/252))))</f>
        <v>#N/A</v>
      </c>
      <c r="G5" s="18" t="e">
        <f t="shared" si="1"/>
        <v>#N/A</v>
      </c>
      <c r="H5" s="15"/>
      <c r="I5" s="18" t="e">
        <f aca="true" t="shared" si="2" ref="I5:I28">IF(ISERROR(1-NORMSDIST((LN($B5/I$2)-((($C5^2)/2)*($D5/252)))/($C5*SQRT($D5/252)))),NA(),1-NORMSDIST((LN($B5/I$2)-((($C5^2)/2)*($D5/252)))/($C5*SQRT($D5/252))))</f>
        <v>#N/A</v>
      </c>
      <c r="J5" s="18" t="e">
        <f aca="true" t="shared" si="3" ref="J5:K28">IF(ISERROR(1-NORMSDIST((LN($B5/J$2)-((($C5^2)/2)*($D5/252)))/($C5*SQRT($D5/252)))),NA(),1-NORMSDIST((LN($B5/J$2)-((($C5^2)/2)*($D5/252)))/($C5*SQRT($D5/252))))</f>
        <v>#N/A</v>
      </c>
      <c r="K5" s="18" t="e">
        <f t="shared" si="3"/>
        <v>#N/A</v>
      </c>
    </row>
    <row r="6" spans="1:11" ht="12.75">
      <c r="A6" s="9">
        <v>40940</v>
      </c>
      <c r="B6" s="10" t="s">
        <v>11</v>
      </c>
      <c r="C6" s="12" t="s">
        <v>11</v>
      </c>
      <c r="D6" s="6" t="s">
        <v>11</v>
      </c>
      <c r="E6" s="18" t="e">
        <f t="shared" si="0"/>
        <v>#N/A</v>
      </c>
      <c r="F6" s="18" t="e">
        <f t="shared" si="1"/>
        <v>#N/A</v>
      </c>
      <c r="G6" s="18" t="e">
        <f t="shared" si="1"/>
        <v>#N/A</v>
      </c>
      <c r="H6" s="15"/>
      <c r="I6" s="18" t="e">
        <f t="shared" si="2"/>
        <v>#N/A</v>
      </c>
      <c r="J6" s="18" t="e">
        <f t="shared" si="3"/>
        <v>#N/A</v>
      </c>
      <c r="K6" s="18" t="e">
        <f t="shared" si="3"/>
        <v>#N/A</v>
      </c>
    </row>
    <row r="7" spans="1:11" ht="12.75">
      <c r="A7" s="9">
        <v>40969</v>
      </c>
      <c r="B7" s="10" t="s">
        <v>11</v>
      </c>
      <c r="C7" s="12" t="s">
        <v>11</v>
      </c>
      <c r="D7" s="6" t="s">
        <v>11</v>
      </c>
      <c r="E7" s="18" t="e">
        <f t="shared" si="0"/>
        <v>#N/A</v>
      </c>
      <c r="F7" s="18" t="e">
        <f t="shared" si="1"/>
        <v>#N/A</v>
      </c>
      <c r="G7" s="18" t="e">
        <f t="shared" si="1"/>
        <v>#N/A</v>
      </c>
      <c r="H7" s="15"/>
      <c r="I7" s="18" t="e">
        <f t="shared" si="2"/>
        <v>#N/A</v>
      </c>
      <c r="J7" s="18" t="e">
        <f t="shared" si="3"/>
        <v>#N/A</v>
      </c>
      <c r="K7" s="18" t="e">
        <f t="shared" si="3"/>
        <v>#N/A</v>
      </c>
    </row>
    <row r="8" spans="1:11" ht="12.75">
      <c r="A8" s="9">
        <v>41000</v>
      </c>
      <c r="B8" s="10" t="s">
        <v>11</v>
      </c>
      <c r="C8" s="12" t="s">
        <v>11</v>
      </c>
      <c r="D8" s="6" t="s">
        <v>11</v>
      </c>
      <c r="E8" s="18" t="e">
        <f t="shared" si="0"/>
        <v>#N/A</v>
      </c>
      <c r="F8" s="18" t="e">
        <f t="shared" si="1"/>
        <v>#N/A</v>
      </c>
      <c r="G8" s="18" t="e">
        <f t="shared" si="1"/>
        <v>#N/A</v>
      </c>
      <c r="H8" s="15"/>
      <c r="I8" s="18" t="e">
        <f t="shared" si="2"/>
        <v>#N/A</v>
      </c>
      <c r="J8" s="18" t="e">
        <f t="shared" si="3"/>
        <v>#N/A</v>
      </c>
      <c r="K8" s="18" t="e">
        <f t="shared" si="3"/>
        <v>#N/A</v>
      </c>
    </row>
    <row r="9" spans="1:11" ht="12.75">
      <c r="A9" s="9">
        <v>41030</v>
      </c>
      <c r="B9" s="10" t="s">
        <v>11</v>
      </c>
      <c r="C9" s="12" t="s">
        <v>11</v>
      </c>
      <c r="D9" s="6" t="s">
        <v>11</v>
      </c>
      <c r="E9" s="18" t="e">
        <f t="shared" si="0"/>
        <v>#N/A</v>
      </c>
      <c r="F9" s="18" t="e">
        <f t="shared" si="1"/>
        <v>#N/A</v>
      </c>
      <c r="G9" s="18" t="e">
        <f t="shared" si="1"/>
        <v>#N/A</v>
      </c>
      <c r="H9" s="7"/>
      <c r="I9" s="18" t="e">
        <f t="shared" si="2"/>
        <v>#N/A</v>
      </c>
      <c r="J9" s="18" t="e">
        <f t="shared" si="3"/>
        <v>#N/A</v>
      </c>
      <c r="K9" s="18" t="e">
        <f t="shared" si="3"/>
        <v>#N/A</v>
      </c>
    </row>
    <row r="10" spans="1:11" ht="12.75">
      <c r="A10" s="9">
        <v>41061</v>
      </c>
      <c r="B10" s="10" t="s">
        <v>11</v>
      </c>
      <c r="C10" s="12" t="s">
        <v>11</v>
      </c>
      <c r="D10" s="6" t="s">
        <v>11</v>
      </c>
      <c r="E10" s="18" t="e">
        <f t="shared" si="0"/>
        <v>#N/A</v>
      </c>
      <c r="F10" s="18" t="e">
        <f t="shared" si="1"/>
        <v>#N/A</v>
      </c>
      <c r="G10" s="18" t="e">
        <f t="shared" si="1"/>
        <v>#N/A</v>
      </c>
      <c r="H10" s="7"/>
      <c r="I10" s="18" t="e">
        <f t="shared" si="2"/>
        <v>#N/A</v>
      </c>
      <c r="J10" s="18" t="e">
        <f t="shared" si="3"/>
        <v>#N/A</v>
      </c>
      <c r="K10" s="18" t="e">
        <f t="shared" si="3"/>
        <v>#N/A</v>
      </c>
    </row>
    <row r="11" spans="1:11" ht="12.75">
      <c r="A11" s="9">
        <v>41091</v>
      </c>
      <c r="B11" s="10" t="s">
        <v>11</v>
      </c>
      <c r="C11" s="12" t="s">
        <v>11</v>
      </c>
      <c r="D11" s="6" t="s">
        <v>11</v>
      </c>
      <c r="E11" s="18" t="e">
        <f t="shared" si="0"/>
        <v>#N/A</v>
      </c>
      <c r="F11" s="18" t="e">
        <f t="shared" si="1"/>
        <v>#N/A</v>
      </c>
      <c r="G11" s="18" t="e">
        <f t="shared" si="1"/>
        <v>#N/A</v>
      </c>
      <c r="H11" s="7"/>
      <c r="I11" s="18" t="e">
        <f t="shared" si="2"/>
        <v>#N/A</v>
      </c>
      <c r="J11" s="18" t="e">
        <f t="shared" si="3"/>
        <v>#N/A</v>
      </c>
      <c r="K11" s="18" t="e">
        <f t="shared" si="3"/>
        <v>#N/A</v>
      </c>
    </row>
    <row r="12" spans="1:11" ht="12.75">
      <c r="A12" s="9">
        <v>41122</v>
      </c>
      <c r="B12" s="10" t="s">
        <v>11</v>
      </c>
      <c r="C12" s="12" t="s">
        <v>11</v>
      </c>
      <c r="D12" s="6" t="s">
        <v>11</v>
      </c>
      <c r="E12" s="18" t="e">
        <f t="shared" si="0"/>
        <v>#N/A</v>
      </c>
      <c r="F12" s="18" t="e">
        <f t="shared" si="1"/>
        <v>#N/A</v>
      </c>
      <c r="G12" s="18" t="e">
        <f t="shared" si="1"/>
        <v>#N/A</v>
      </c>
      <c r="H12" s="7"/>
      <c r="I12" s="18" t="e">
        <f t="shared" si="2"/>
        <v>#N/A</v>
      </c>
      <c r="J12" s="18" t="e">
        <f t="shared" si="3"/>
        <v>#N/A</v>
      </c>
      <c r="K12" s="18" t="e">
        <f t="shared" si="3"/>
        <v>#N/A</v>
      </c>
    </row>
    <row r="13" spans="1:11" ht="12.75">
      <c r="A13" s="9">
        <v>41153</v>
      </c>
      <c r="B13" s="10" t="s">
        <v>11</v>
      </c>
      <c r="C13" s="12" t="s">
        <v>11</v>
      </c>
      <c r="D13" s="6" t="s">
        <v>11</v>
      </c>
      <c r="E13" s="18" t="e">
        <f t="shared" si="0"/>
        <v>#N/A</v>
      </c>
      <c r="F13" s="18" t="e">
        <f t="shared" si="1"/>
        <v>#N/A</v>
      </c>
      <c r="G13" s="18" t="e">
        <f t="shared" si="1"/>
        <v>#N/A</v>
      </c>
      <c r="H13" s="7"/>
      <c r="I13" s="18" t="e">
        <f t="shared" si="2"/>
        <v>#N/A</v>
      </c>
      <c r="J13" s="18" t="e">
        <f t="shared" si="3"/>
        <v>#N/A</v>
      </c>
      <c r="K13" s="18" t="e">
        <f t="shared" si="3"/>
        <v>#N/A</v>
      </c>
    </row>
    <row r="14" spans="1:11" ht="12.75">
      <c r="A14" s="9">
        <v>41183</v>
      </c>
      <c r="B14" s="10" t="s">
        <v>11</v>
      </c>
      <c r="C14" s="12" t="s">
        <v>11</v>
      </c>
      <c r="D14" s="6" t="s">
        <v>11</v>
      </c>
      <c r="E14" s="18" t="e">
        <f t="shared" si="0"/>
        <v>#N/A</v>
      </c>
      <c r="F14" s="18" t="e">
        <f t="shared" si="1"/>
        <v>#N/A</v>
      </c>
      <c r="G14" s="18" t="e">
        <f t="shared" si="1"/>
        <v>#N/A</v>
      </c>
      <c r="H14" s="7"/>
      <c r="I14" s="18" t="e">
        <f t="shared" si="2"/>
        <v>#N/A</v>
      </c>
      <c r="J14" s="18" t="e">
        <f t="shared" si="3"/>
        <v>#N/A</v>
      </c>
      <c r="K14" s="18" t="e">
        <f t="shared" si="3"/>
        <v>#N/A</v>
      </c>
    </row>
    <row r="15" spans="1:11" ht="12.75">
      <c r="A15" s="9">
        <v>41214</v>
      </c>
      <c r="B15" s="10">
        <v>95.78</v>
      </c>
      <c r="C15" s="12">
        <v>0.298025675</v>
      </c>
      <c r="D15" s="6">
        <v>29</v>
      </c>
      <c r="E15" s="18">
        <f t="shared" si="0"/>
        <v>0.01129217036583996</v>
      </c>
      <c r="F15" s="18">
        <f t="shared" si="1"/>
        <v>0.07784028675067467</v>
      </c>
      <c r="G15" s="18">
        <f t="shared" si="1"/>
        <v>0.31667371319318516</v>
      </c>
      <c r="H15" s="7"/>
      <c r="I15" s="18">
        <f t="shared" si="2"/>
        <v>0.2859967684657776</v>
      </c>
      <c r="J15" s="18">
        <f t="shared" si="3"/>
        <v>0.041803545126908426</v>
      </c>
      <c r="K15" s="18">
        <f t="shared" si="3"/>
        <v>0.0011407399718934563</v>
      </c>
    </row>
    <row r="16" spans="1:11" ht="12.75">
      <c r="A16" s="9">
        <v>41244</v>
      </c>
      <c r="B16" s="10">
        <v>96.10999999999999</v>
      </c>
      <c r="C16" s="12">
        <v>0.31258935</v>
      </c>
      <c r="D16" s="6">
        <v>48</v>
      </c>
      <c r="E16" s="18">
        <f t="shared" si="0"/>
        <v>0.044993500066028536</v>
      </c>
      <c r="F16" s="18">
        <f t="shared" si="1"/>
        <v>0.1451028004810131</v>
      </c>
      <c r="G16" s="18">
        <f t="shared" si="1"/>
        <v>0.35978083899827684</v>
      </c>
      <c r="H16" s="7"/>
      <c r="I16" s="18">
        <f t="shared" si="2"/>
        <v>0.3397115153593222</v>
      </c>
      <c r="J16" s="18">
        <f t="shared" si="3"/>
        <v>0.10087118283348617</v>
      </c>
      <c r="K16" s="18">
        <f t="shared" si="3"/>
        <v>0.012054376492721897</v>
      </c>
    </row>
    <row r="17" spans="1:11" ht="12.75">
      <c r="A17" s="9">
        <v>41275</v>
      </c>
      <c r="B17" s="10">
        <v>96.55199999999999</v>
      </c>
      <c r="C17" s="12">
        <v>0.31708864999999997</v>
      </c>
      <c r="D17" s="6">
        <v>70</v>
      </c>
      <c r="E17" s="18">
        <f t="shared" si="0"/>
        <v>0.08310595492092865</v>
      </c>
      <c r="F17" s="18">
        <f t="shared" si="1"/>
        <v>0.1938412232585316</v>
      </c>
      <c r="G17" s="18">
        <f t="shared" si="1"/>
        <v>0.3845625907891381</v>
      </c>
      <c r="H17" s="7"/>
      <c r="I17" s="18">
        <f t="shared" si="2"/>
        <v>0.36808581266814533</v>
      </c>
      <c r="J17" s="18">
        <f t="shared" si="3"/>
        <v>0.1487737806003313</v>
      </c>
      <c r="K17" s="18">
        <f t="shared" si="3"/>
        <v>0.032831292040811366</v>
      </c>
    </row>
    <row r="18" spans="1:11" ht="12.75">
      <c r="A18" s="9">
        <v>41306</v>
      </c>
      <c r="B18" s="10">
        <v>96.952</v>
      </c>
      <c r="C18" s="12">
        <v>0.31413632500000005</v>
      </c>
      <c r="D18" s="6">
        <v>91</v>
      </c>
      <c r="E18" s="18">
        <f t="shared" si="0"/>
        <v>0.11044036220962883</v>
      </c>
      <c r="F18" s="18">
        <f t="shared" si="1"/>
        <v>0.2226550907878474</v>
      </c>
      <c r="G18" s="18">
        <f t="shared" si="1"/>
        <v>0.398063632698875</v>
      </c>
      <c r="H18" s="7"/>
      <c r="I18" s="18">
        <f t="shared" si="2"/>
        <v>0.3821752696184002</v>
      </c>
      <c r="J18" s="18">
        <f t="shared" si="3"/>
        <v>0.1778174609908343</v>
      </c>
      <c r="K18" s="18">
        <f t="shared" si="3"/>
        <v>0.051436550218211474</v>
      </c>
    </row>
    <row r="19" spans="1:11" ht="12.75">
      <c r="A19" s="9">
        <v>41334</v>
      </c>
      <c r="B19" s="10">
        <v>97.25200000000001</v>
      </c>
      <c r="C19" s="12">
        <v>0.31384359999999994</v>
      </c>
      <c r="D19" s="6">
        <v>111</v>
      </c>
      <c r="E19" s="18">
        <f t="shared" si="0"/>
        <v>0.13280354921916837</v>
      </c>
      <c r="F19" s="18">
        <f t="shared" si="1"/>
        <v>0.24337090744581402</v>
      </c>
      <c r="G19" s="18">
        <f t="shared" si="1"/>
        <v>0.40597053439197117</v>
      </c>
      <c r="H19" s="7"/>
      <c r="I19" s="18">
        <f t="shared" si="2"/>
        <v>0.3943858614629798</v>
      </c>
      <c r="J19" s="18">
        <f t="shared" si="3"/>
        <v>0.20231685554083279</v>
      </c>
      <c r="K19" s="18">
        <f t="shared" si="3"/>
        <v>0.07018033237383992</v>
      </c>
    </row>
    <row r="20" spans="1:11" ht="12.75">
      <c r="A20" s="9">
        <v>41365</v>
      </c>
      <c r="B20" s="10">
        <v>97.398</v>
      </c>
      <c r="C20" s="12">
        <v>0.31054396142857144</v>
      </c>
      <c r="D20" s="6">
        <v>131</v>
      </c>
      <c r="E20" s="18">
        <f t="shared" si="0"/>
        <v>0.14824453132296767</v>
      </c>
      <c r="F20" s="18">
        <f t="shared" si="1"/>
        <v>0.25611193688291134</v>
      </c>
      <c r="G20" s="18">
        <f t="shared" si="1"/>
        <v>0.4091619765425726</v>
      </c>
      <c r="H20" s="7"/>
      <c r="I20" s="18">
        <f t="shared" si="2"/>
        <v>0.4048304286314477</v>
      </c>
      <c r="J20" s="18">
        <f t="shared" si="3"/>
        <v>0.22156744173363818</v>
      </c>
      <c r="K20" s="18">
        <f t="shared" si="3"/>
        <v>0.08639512965675</v>
      </c>
    </row>
    <row r="21" spans="1:11" ht="12.75">
      <c r="A21" s="9">
        <v>41395</v>
      </c>
      <c r="B21" s="10">
        <v>97.416</v>
      </c>
      <c r="C21" s="12">
        <v>0.3075585</v>
      </c>
      <c r="D21" s="6">
        <v>153</v>
      </c>
      <c r="E21" s="18">
        <f t="shared" si="0"/>
        <v>0.1611221455623194</v>
      </c>
      <c r="F21" s="18">
        <f t="shared" si="1"/>
        <v>0.2654030398819178</v>
      </c>
      <c r="G21" s="18">
        <f t="shared" si="1"/>
        <v>0.4094086679348531</v>
      </c>
      <c r="H21" s="7"/>
      <c r="I21" s="18">
        <f t="shared" si="2"/>
        <v>0.41660702719924825</v>
      </c>
      <c r="J21" s="18">
        <f t="shared" si="3"/>
        <v>0.24131917657835655</v>
      </c>
      <c r="K21" s="18">
        <f t="shared" si="3"/>
        <v>0.10396744612866204</v>
      </c>
    </row>
    <row r="22" spans="1:11" ht="12.75">
      <c r="A22" s="9">
        <v>41426</v>
      </c>
      <c r="B22" s="10">
        <v>97.318</v>
      </c>
      <c r="C22" s="12">
        <v>0.30238324999999994</v>
      </c>
      <c r="D22" s="6">
        <v>174</v>
      </c>
      <c r="E22" s="18">
        <f t="shared" si="0"/>
        <v>0.16866746504614683</v>
      </c>
      <c r="F22" s="18">
        <f t="shared" si="1"/>
        <v>0.269888191450818</v>
      </c>
      <c r="G22" s="18">
        <f t="shared" si="1"/>
        <v>0.40755851773673846</v>
      </c>
      <c r="H22" s="7"/>
      <c r="I22" s="18">
        <f t="shared" si="2"/>
        <v>0.4264222370041584</v>
      </c>
      <c r="J22" s="18">
        <f t="shared" si="3"/>
        <v>0.25647523489178836</v>
      </c>
      <c r="K22" s="18">
        <f t="shared" si="3"/>
        <v>0.11787299756696945</v>
      </c>
    </row>
    <row r="23" spans="1:11" ht="12.75">
      <c r="A23" s="9">
        <v>41456</v>
      </c>
      <c r="B23" s="10">
        <v>97.148</v>
      </c>
      <c r="C23" s="12">
        <v>0.2965376</v>
      </c>
      <c r="D23" s="6">
        <v>195</v>
      </c>
      <c r="E23" s="18">
        <f t="shared" si="0"/>
        <v>0.173533985865449</v>
      </c>
      <c r="F23" s="18">
        <f t="shared" si="1"/>
        <v>0.27201584490484887</v>
      </c>
      <c r="G23" s="18">
        <f t="shared" si="1"/>
        <v>0.40464210802500045</v>
      </c>
      <c r="H23" s="7"/>
      <c r="I23" s="18">
        <f t="shared" si="2"/>
        <v>0.4354335510966334</v>
      </c>
      <c r="J23" s="18">
        <f t="shared" si="3"/>
        <v>0.2695790893820452</v>
      </c>
      <c r="K23" s="18">
        <f t="shared" si="3"/>
        <v>0.1300852595070302</v>
      </c>
    </row>
    <row r="24" spans="1:11" ht="12.75">
      <c r="A24" s="9">
        <v>41487</v>
      </c>
      <c r="B24" s="10">
        <v>96.91999999999999</v>
      </c>
      <c r="C24" s="12">
        <v>0.29051590000000005</v>
      </c>
      <c r="D24" s="6">
        <v>216</v>
      </c>
      <c r="E24" s="18">
        <f t="shared" si="0"/>
        <v>0.17653305112229478</v>
      </c>
      <c r="F24" s="18">
        <f t="shared" si="1"/>
        <v>0.2725381466221952</v>
      </c>
      <c r="G24" s="18">
        <f t="shared" si="1"/>
        <v>0.40098586273220294</v>
      </c>
      <c r="H24" s="7"/>
      <c r="I24" s="18">
        <f t="shared" si="2"/>
        <v>0.4439630407692432</v>
      </c>
      <c r="J24" s="18">
        <f t="shared" si="3"/>
        <v>0.2813484619251875</v>
      </c>
      <c r="K24" s="18">
        <f t="shared" si="3"/>
        <v>0.14111948088888626</v>
      </c>
    </row>
    <row r="25" spans="1:11" ht="12.75">
      <c r="A25" s="9">
        <v>41518</v>
      </c>
      <c r="B25" s="10">
        <v>96.63399999999999</v>
      </c>
      <c r="C25" s="12" t="s">
        <v>12</v>
      </c>
      <c r="D25" s="6">
        <v>237</v>
      </c>
      <c r="E25" s="18" t="e">
        <f t="shared" si="0"/>
        <v>#N/A</v>
      </c>
      <c r="F25" s="18" t="e">
        <f t="shared" si="1"/>
        <v>#N/A</v>
      </c>
      <c r="G25" s="18" t="e">
        <f t="shared" si="1"/>
        <v>#N/A</v>
      </c>
      <c r="H25" s="7"/>
      <c r="I25" s="18" t="e">
        <f t="shared" si="2"/>
        <v>#N/A</v>
      </c>
      <c r="J25" s="18" t="e">
        <f t="shared" si="3"/>
        <v>#N/A</v>
      </c>
      <c r="K25" s="18" t="e">
        <f t="shared" si="3"/>
        <v>#N/A</v>
      </c>
    </row>
    <row r="26" spans="1:11" ht="12.75">
      <c r="A26" s="9">
        <v>41548</v>
      </c>
      <c r="B26" s="10">
        <v>96.344</v>
      </c>
      <c r="C26" s="12" t="s">
        <v>12</v>
      </c>
      <c r="D26" s="6">
        <v>259</v>
      </c>
      <c r="E26" s="18" t="e">
        <f t="shared" si="0"/>
        <v>#N/A</v>
      </c>
      <c r="F26" s="18" t="e">
        <f t="shared" si="1"/>
        <v>#N/A</v>
      </c>
      <c r="G26" s="18" t="e">
        <f t="shared" si="1"/>
        <v>#N/A</v>
      </c>
      <c r="H26" s="7"/>
      <c r="I26" s="18" t="e">
        <f t="shared" si="2"/>
        <v>#N/A</v>
      </c>
      <c r="J26" s="18" t="e">
        <f t="shared" si="3"/>
        <v>#N/A</v>
      </c>
      <c r="K26" s="18" t="e">
        <f t="shared" si="3"/>
        <v>#N/A</v>
      </c>
    </row>
    <row r="27" spans="1:11" ht="12.75">
      <c r="A27" s="9">
        <v>41579</v>
      </c>
      <c r="B27" s="10">
        <v>96.06000000000002</v>
      </c>
      <c r="C27" s="12" t="s">
        <v>12</v>
      </c>
      <c r="D27" s="6">
        <v>280</v>
      </c>
      <c r="E27" s="18" t="e">
        <f t="shared" si="0"/>
        <v>#N/A</v>
      </c>
      <c r="F27" s="18" t="e">
        <f t="shared" si="1"/>
        <v>#N/A</v>
      </c>
      <c r="G27" s="18" t="e">
        <f t="shared" si="1"/>
        <v>#N/A</v>
      </c>
      <c r="H27" s="7"/>
      <c r="I27" s="18" t="e">
        <f t="shared" si="2"/>
        <v>#N/A</v>
      </c>
      <c r="J27" s="18" t="e">
        <f t="shared" si="3"/>
        <v>#N/A</v>
      </c>
      <c r="K27" s="18" t="e">
        <f t="shared" si="3"/>
        <v>#N/A</v>
      </c>
    </row>
    <row r="28" spans="1:11" ht="12.75">
      <c r="A28" s="16">
        <v>41609</v>
      </c>
      <c r="B28" s="11">
        <v>95.786</v>
      </c>
      <c r="C28" s="13">
        <v>0.26955245</v>
      </c>
      <c r="D28" s="14">
        <v>300</v>
      </c>
      <c r="E28" s="19">
        <f t="shared" si="0"/>
        <v>0.18052677689758045</v>
      </c>
      <c r="F28" s="19">
        <f t="shared" si="1"/>
        <v>0.2684495790115895</v>
      </c>
      <c r="G28" s="19">
        <f t="shared" si="1"/>
        <v>0.3845924669991585</v>
      </c>
      <c r="H28" s="8"/>
      <c r="I28" s="19">
        <f t="shared" si="2"/>
        <v>0.4741670443027345</v>
      </c>
      <c r="J28" s="19">
        <f t="shared" si="3"/>
        <v>0.3208664295373653</v>
      </c>
      <c r="K28" s="19">
        <f t="shared" si="3"/>
        <v>0.1789687347862432</v>
      </c>
    </row>
    <row r="29" spans="1:11" ht="12.75">
      <c r="A29" t="s">
        <v>13</v>
      </c>
      <c r="B29" s="10"/>
      <c r="C29" s="12"/>
      <c r="D29" s="6"/>
      <c r="E29" s="18"/>
      <c r="F29" s="18"/>
      <c r="G29" s="18"/>
      <c r="H29" s="7"/>
      <c r="I29" s="18"/>
      <c r="J29" s="18"/>
      <c r="K29" s="18"/>
    </row>
    <row r="30" ht="12.75">
      <c r="A30" t="s">
        <v>14</v>
      </c>
    </row>
    <row r="31" spans="1:2" ht="12.75">
      <c r="A31" s="17" t="str">
        <f>IF(COUNT(C5:C28)=COUNT(B5:B28),"","#N/A: ")</f>
        <v>#N/A: </v>
      </c>
      <c r="B31" t="str">
        <f>IF(COUNT(C5:C28)=COUNT(B5:B28),"","Probabilities not calculated for months with little trading in "&amp;"""close-to-the-money"""&amp;" options contracts")</f>
        <v>Probabilities not calculated for months with little trading in "close-to-the-money" options contracts</v>
      </c>
    </row>
    <row r="32" ht="12.75">
      <c r="A32" t="str">
        <f>IF(COUNT(C5:C28)=COUNT(B5:B28),"","           (a) Implied volatility measures may be unreliable if there is little trading in "&amp;"""close-to-the-money"""&amp;" options contracts")</f>
        <v>           (a) Implied volatility measures may be unreliable if there is little trading in "close-to-the-money" options contracts</v>
      </c>
    </row>
  </sheetData>
  <sheetProtection/>
  <mergeCells count="5">
    <mergeCell ref="E1:G1"/>
    <mergeCell ref="I1:K1"/>
    <mergeCell ref="A2:D2"/>
    <mergeCell ref="E3:G3"/>
    <mergeCell ref="I3:K3"/>
  </mergeCells>
  <conditionalFormatting sqref="A5:A28">
    <cfRule type="expression" priority="1" dxfId="1" stopIfTrue="1">
      <formula>B5=""</formula>
    </cfRule>
  </conditionalFormatting>
  <conditionalFormatting sqref="E5:G29 I5:K29">
    <cfRule type="expression" priority="2" dxfId="0" stopIfTrue="1">
      <formula>$B5=""</formula>
    </cfRule>
  </conditionalFormatting>
  <printOptions/>
  <pageMargins left="0.75" right="0.75" top="1" bottom="1" header="0.5" footer="0.5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Hodge</dc:creator>
  <cp:keywords/>
  <dc:description/>
  <cp:lastModifiedBy>Tyler Hodge</cp:lastModifiedBy>
  <cp:lastPrinted>2011-02-28T18:43:30Z</cp:lastPrinted>
  <dcterms:created xsi:type="dcterms:W3CDTF">2010-02-26T13:39:10Z</dcterms:created>
  <dcterms:modified xsi:type="dcterms:W3CDTF">2012-09-10T15:03:30Z</dcterms:modified>
  <cp:category/>
  <cp:version/>
  <cp:contentType/>
  <cp:contentStatus/>
</cp:coreProperties>
</file>