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35" windowWidth="12120" windowHeight="8580" activeTab="0"/>
  </bookViews>
  <sheets>
    <sheet name="1-03" sheetId="1" r:id="rId1"/>
  </sheets>
  <definedNames/>
  <calcPr fullCalcOnLoad="1"/>
</workbook>
</file>

<file path=xl/sharedStrings.xml><?xml version="1.0" encoding="utf-8"?>
<sst xmlns="http://schemas.openxmlformats.org/spreadsheetml/2006/main" count="35" uniqueCount="17">
  <si>
    <t>Civil</t>
  </si>
  <si>
    <t>N</t>
  </si>
  <si>
    <t>TOTAL airports</t>
  </si>
  <si>
    <t>17,637</t>
  </si>
  <si>
    <t>Public use, total</t>
  </si>
  <si>
    <t>Private use, total</t>
  </si>
  <si>
    <t xml:space="preserve">General aviation, total </t>
  </si>
  <si>
    <r>
      <t>Table 1-3:  Number of U.S. Airports</t>
    </r>
    <r>
      <rPr>
        <b/>
        <vertAlign val="superscript"/>
        <sz val="12"/>
        <rFont val="Arial"/>
        <family val="2"/>
      </rPr>
      <t>a</t>
    </r>
  </si>
  <si>
    <r>
      <t>Certificated</t>
    </r>
    <r>
      <rPr>
        <b/>
        <vertAlign val="superscript"/>
        <sz val="11"/>
        <rFont val="Arial Narrow"/>
        <family val="2"/>
      </rPr>
      <t>b</t>
    </r>
    <r>
      <rPr>
        <b/>
        <sz val="11"/>
        <rFont val="Arial Narrow"/>
        <family val="2"/>
      </rPr>
      <t>, total</t>
    </r>
  </si>
  <si>
    <t>Lighted runways, percent</t>
  </si>
  <si>
    <t>Paved runways, percent</t>
  </si>
  <si>
    <r>
      <t xml:space="preserve">a </t>
    </r>
    <r>
      <rPr>
        <sz val="9"/>
        <rFont val="Arial"/>
        <family val="2"/>
      </rPr>
      <t>Includes civil and joint-use civil-military airports, heliports, STOL (short takeoff and landing) ports, and seaplane bases in the United States and its territories.</t>
    </r>
  </si>
  <si>
    <t>Military</t>
  </si>
  <si>
    <t>SOURCE</t>
  </si>
  <si>
    <r>
      <t xml:space="preserve">b  </t>
    </r>
    <r>
      <rPr>
        <sz val="9"/>
        <rFont val="Arial"/>
        <family val="2"/>
      </rPr>
      <t xml:space="preserve">Certificated airports serve air-carrier operations with aircraft seating more than 9 passengers.  As of 2005, the Federal Aviation Administration (FAA) no longer certificates military airports. </t>
    </r>
  </si>
  <si>
    <r>
      <t xml:space="preserve"> KEY:</t>
    </r>
    <r>
      <rPr>
        <sz val="9"/>
        <rFont val="Arial"/>
        <family val="2"/>
      </rPr>
      <t xml:space="preserve">  N = data do not exist; R = revised.</t>
    </r>
  </si>
  <si>
    <r>
      <t xml:space="preserve">U.S. Department of Transportation, Federal Aviation Administration, </t>
    </r>
    <r>
      <rPr>
        <i/>
        <sz val="9"/>
        <rFont val="Arial"/>
        <family val="2"/>
      </rPr>
      <t>Administrator's Fact Book</t>
    </r>
    <r>
      <rPr>
        <sz val="9"/>
        <rFont val="Arial"/>
        <family val="2"/>
      </rPr>
      <t xml:space="preserve"> (Washington, DC: March 2007), Internet site http://www.faa.gov/about/office_org/headquarters_offices/aba/admin_factbook/ as of Mar. 15, 2007. 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</si>
</sst>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#,##0.0"/>
    <numFmt numFmtId="167" formatCode="#,##0_W_W"/>
    <numFmt numFmtId="168" formatCode="0.0"/>
    <numFmt numFmtId="169" formatCode="0.000"/>
    <numFmt numFmtId="170" formatCode="0.0000"/>
    <numFmt numFmtId="171" formatCode="&quot;(R)&quot;\ #,##0;&quot;(R) -&quot;#,##0;&quot;(R) &quot;\ 0"/>
    <numFmt numFmtId="172" formatCode="&quot;(R) &quot;#,##0;&quot;(R) &quot;\-#,##0;&quot;(R) &quot;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vertAlign val="superscript"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1" applyNumberFormat="0" applyFill="0">
      <alignment horizontal="right"/>
      <protection/>
    </xf>
    <xf numFmtId="165" fontId="5" fillId="0" borderId="1">
      <alignment horizontal="right" vertical="center"/>
      <protection/>
    </xf>
    <xf numFmtId="49" fontId="6" fillId="0" borderId="1">
      <alignment horizontal="left" vertical="center"/>
      <protection/>
    </xf>
    <xf numFmtId="164" fontId="4" fillId="0" borderId="1" applyNumberFormat="0" applyFill="0">
      <alignment horizontal="right"/>
      <protection/>
    </xf>
    <xf numFmtId="164" fontId="4" fillId="0" borderId="2" applyNumberFormat="0">
      <alignment horizontal="right" vertical="center"/>
      <protection/>
    </xf>
    <xf numFmtId="0" fontId="8" fillId="0" borderId="1">
      <alignment horizontal="left"/>
      <protection/>
    </xf>
    <xf numFmtId="0" fontId="9" fillId="0" borderId="3">
      <alignment horizontal="right" vertical="center"/>
      <protection/>
    </xf>
    <xf numFmtId="0" fontId="10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8" fillId="0" borderId="1">
      <alignment horizontal="left"/>
      <protection/>
    </xf>
    <xf numFmtId="0" fontId="8" fillId="0" borderId="3">
      <alignment horizontal="left" vertical="center"/>
      <protection/>
    </xf>
    <xf numFmtId="0" fontId="8" fillId="2" borderId="0">
      <alignment horizontal="centerContinuous" wrapText="1"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6" fillId="0" borderId="0">
      <alignment horizontal="right"/>
      <protection/>
    </xf>
    <xf numFmtId="0" fontId="7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1">
      <alignment horizontal="left"/>
      <protection/>
    </xf>
    <xf numFmtId="49" fontId="6" fillId="0" borderId="3">
      <alignment horizontal="left" vertical="center"/>
      <protection/>
    </xf>
    <xf numFmtId="164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8" fillId="0" borderId="0">
      <alignment horizontal="left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49" fontId="5" fillId="0" borderId="1">
      <alignment horizontal="left"/>
      <protection/>
    </xf>
    <xf numFmtId="0" fontId="9" fillId="0" borderId="3">
      <alignment horizontal="left"/>
      <protection/>
    </xf>
    <xf numFmtId="0" fontId="8" fillId="0" borderId="0">
      <alignment horizontal="left" vertical="center"/>
      <protection/>
    </xf>
  </cellStyleXfs>
  <cellXfs count="4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23" applyFont="1" applyFill="1" applyBorder="1" applyAlignment="1">
      <alignment horizontal="right"/>
      <protection/>
    </xf>
    <xf numFmtId="0" fontId="15" fillId="0" borderId="0" xfId="30" applyFont="1" applyFill="1" applyBorder="1" applyAlignment="1">
      <alignment/>
      <protection/>
    </xf>
    <xf numFmtId="3" fontId="15" fillId="0" borderId="0" xfId="23" applyNumberFormat="1" applyFont="1" applyFill="1" applyBorder="1" applyAlignment="1">
      <alignment horizontal="right"/>
      <protection/>
    </xf>
    <xf numFmtId="166" fontId="16" fillId="0" borderId="0" xfId="23" applyNumberFormat="1" applyFont="1" applyFill="1" applyBorder="1" applyAlignment="1">
      <alignment horizontal="right"/>
      <protection/>
    </xf>
    <xf numFmtId="3" fontId="16" fillId="0" borderId="0" xfId="23" applyNumberFormat="1" applyFont="1" applyFill="1" applyBorder="1" applyAlignment="1">
      <alignment horizontal="right"/>
      <protection/>
    </xf>
    <xf numFmtId="168" fontId="16" fillId="0" borderId="0" xfId="23" applyNumberFormat="1" applyFont="1" applyFill="1" applyBorder="1" applyAlignment="1">
      <alignment horizontal="right"/>
      <protection/>
    </xf>
    <xf numFmtId="0" fontId="16" fillId="0" borderId="0" xfId="23" applyNumberFormat="1" applyFont="1" applyFill="1" applyBorder="1" applyAlignment="1">
      <alignment horizontal="right"/>
      <protection/>
    </xf>
    <xf numFmtId="0" fontId="16" fillId="0" borderId="0" xfId="23" applyFont="1" applyFill="1" applyBorder="1" applyAlignment="1">
      <alignment horizontal="right"/>
      <protection/>
    </xf>
    <xf numFmtId="0" fontId="15" fillId="0" borderId="0" xfId="23" applyFont="1" applyFill="1" applyBorder="1" applyAlignment="1">
      <alignment horizontal="right"/>
      <protection/>
    </xf>
    <xf numFmtId="3" fontId="15" fillId="0" borderId="4" xfId="23" applyNumberFormat="1" applyFont="1" applyFill="1" applyBorder="1" applyAlignment="1">
      <alignment horizontal="right"/>
      <protection/>
    </xf>
    <xf numFmtId="49" fontId="15" fillId="0" borderId="4" xfId="38" applyFont="1" applyFill="1" applyBorder="1" applyAlignment="1">
      <alignment horizontal="right"/>
      <protection/>
    </xf>
    <xf numFmtId="0" fontId="19" fillId="0" borderId="0" xfId="0" applyFont="1" applyFill="1" applyAlignment="1">
      <alignment/>
    </xf>
    <xf numFmtId="0" fontId="19" fillId="0" borderId="0" xfId="23" applyFont="1" applyFill="1" applyBorder="1" applyAlignment="1">
      <alignment horizontal="right"/>
      <protection/>
    </xf>
    <xf numFmtId="3" fontId="19" fillId="0" borderId="0" xfId="2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5" fillId="0" borderId="5" xfId="0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/>
    </xf>
    <xf numFmtId="168" fontId="16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4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15" fillId="0" borderId="0" xfId="30" applyFont="1" applyFill="1" applyBorder="1" applyAlignment="1">
      <alignment horizontal="left" indent="1"/>
      <protection/>
    </xf>
    <xf numFmtId="0" fontId="16" fillId="0" borderId="0" xfId="30" applyFont="1" applyFill="1" applyBorder="1" applyAlignment="1">
      <alignment horizontal="left" indent="2"/>
      <protection/>
    </xf>
    <xf numFmtId="0" fontId="15" fillId="0" borderId="4" xfId="30" applyFont="1" applyFill="1" applyBorder="1" applyAlignment="1">
      <alignment horizontal="left" indent="1"/>
      <protection/>
    </xf>
    <xf numFmtId="0" fontId="15" fillId="0" borderId="5" xfId="29" applyNumberFormat="1" applyFont="1" applyFill="1" applyBorder="1" applyAlignment="1">
      <alignment horizontal="center"/>
      <protection/>
    </xf>
    <xf numFmtId="0" fontId="15" fillId="0" borderId="5" xfId="23" applyNumberFormat="1" applyFont="1" applyFill="1" applyBorder="1" applyAlignment="1">
      <alignment horizontal="center"/>
      <protection/>
    </xf>
    <xf numFmtId="0" fontId="19" fillId="0" borderId="0" xfId="34" applyFont="1" applyFill="1" applyAlignment="1">
      <alignment wrapText="1"/>
      <protection/>
    </xf>
    <xf numFmtId="0" fontId="0" fillId="0" borderId="0" xfId="0" applyFill="1" applyAlignment="1">
      <alignment wrapText="1"/>
    </xf>
    <xf numFmtId="0" fontId="20" fillId="0" borderId="0" xfId="34" applyNumberFormat="1" applyFont="1" applyFill="1" applyAlignment="1">
      <alignment wrapText="1"/>
      <protection/>
    </xf>
    <xf numFmtId="0" fontId="19" fillId="0" borderId="0" xfId="0" applyFont="1" applyFill="1" applyAlignment="1">
      <alignment wrapText="1"/>
    </xf>
    <xf numFmtId="0" fontId="14" fillId="0" borderId="4" xfId="47" applyFont="1" applyFill="1" applyBorder="1" applyAlignment="1">
      <alignment horizontal="left" wrapText="1"/>
      <protection/>
    </xf>
    <xf numFmtId="0" fontId="0" fillId="0" borderId="4" xfId="0" applyFont="1" applyFill="1" applyBorder="1" applyAlignment="1">
      <alignment wrapText="1"/>
    </xf>
    <xf numFmtId="0" fontId="20" fillId="0" borderId="6" xfId="34" applyFont="1" applyFill="1" applyBorder="1" applyAlignment="1">
      <alignment wrapText="1"/>
      <protection/>
    </xf>
    <xf numFmtId="0" fontId="0" fillId="0" borderId="6" xfId="0" applyFill="1" applyBorder="1" applyAlignment="1">
      <alignment wrapText="1"/>
    </xf>
    <xf numFmtId="0" fontId="15" fillId="0" borderId="0" xfId="30" applyFont="1" applyFill="1" applyBorder="1" applyAlignment="1">
      <alignment horizontal="center" wrapText="1"/>
      <protection/>
    </xf>
    <xf numFmtId="0" fontId="18" fillId="0" borderId="0" xfId="35" applyFont="1" applyFill="1" applyBorder="1" applyAlignment="1">
      <alignment wrapText="1"/>
      <protection/>
    </xf>
    <xf numFmtId="0" fontId="18" fillId="0" borderId="0" xfId="35" applyFont="1" applyFill="1" applyAlignment="1">
      <alignment wrapText="1"/>
      <protection/>
    </xf>
    <xf numFmtId="171" fontId="15" fillId="0" borderId="0" xfId="31" applyNumberFormat="1" applyFont="1" applyFill="1" applyBorder="1" applyAlignment="1">
      <alignment horizontal="right"/>
      <protection/>
    </xf>
    <xf numFmtId="0" fontId="15" fillId="0" borderId="7" xfId="0" applyFont="1" applyFill="1" applyBorder="1" applyAlignment="1">
      <alignment horizontal="center"/>
    </xf>
  </cellXfs>
  <cellStyles count="38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no deci" xfId="20"/>
    <cellStyle name="Data Superscript" xfId="21"/>
    <cellStyle name="Data_1-1A-Regular" xfId="22"/>
    <cellStyle name="Data_Sheet1" xfId="23"/>
    <cellStyle name="Hed Side" xfId="24"/>
    <cellStyle name="Hed Side bold" xfId="25"/>
    <cellStyle name="Hed Side Indent" xfId="26"/>
    <cellStyle name="Hed Side Regular" xfId="27"/>
    <cellStyle name="Hed Side_1-1A-Regular" xfId="28"/>
    <cellStyle name="Hed Side_Sheet1" xfId="29"/>
    <cellStyle name="Hed Top" xfId="30"/>
    <cellStyle name="Normal_3-4A (2)" xfId="31"/>
    <cellStyle name="Percent" xfId="32"/>
    <cellStyle name="Source Hed" xfId="33"/>
    <cellStyle name="Source Superscript" xfId="34"/>
    <cellStyle name="Source Text" xfId="35"/>
    <cellStyle name="State" xfId="36"/>
    <cellStyle name="Superscript" xfId="37"/>
    <cellStyle name="Superscript_Sheet1" xfId="38"/>
    <cellStyle name="Table Data" xfId="39"/>
    <cellStyle name="Table Head Top" xfId="40"/>
    <cellStyle name="Table Hed Side" xfId="41"/>
    <cellStyle name="Table Title" xfId="42"/>
    <cellStyle name="Title Text" xfId="43"/>
    <cellStyle name="Title Text 1" xfId="44"/>
    <cellStyle name="Title Text 2" xfId="45"/>
    <cellStyle name="Title-1" xfId="46"/>
    <cellStyle name="Title-2" xfId="47"/>
    <cellStyle name="Title-3" xfId="48"/>
    <cellStyle name="Wrap" xfId="49"/>
    <cellStyle name="Wrap Bold" xfId="50"/>
    <cellStyle name="Wrap Title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tabSelected="1" workbookViewId="0" topLeftCell="A1">
      <selection activeCell="A1" sqref="A1:T1"/>
    </sheetView>
  </sheetViews>
  <sheetFormatPr defaultColWidth="9.140625" defaultRowHeight="12.75"/>
  <cols>
    <col min="1" max="1" width="22.57421875" style="1" customWidth="1"/>
    <col min="2" max="19" width="6.7109375" style="1" customWidth="1"/>
    <col min="20" max="20" width="9.28125" style="1" bestFit="1" customWidth="1"/>
    <col min="21" max="249" width="8.8515625" style="1" customWidth="1"/>
    <col min="250" max="16384" width="9.140625" style="1" customWidth="1"/>
  </cols>
  <sheetData>
    <row r="1" spans="1:20" ht="18.75" customHeight="1" thickBot="1">
      <c r="A1" s="36" t="s">
        <v>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7"/>
    </row>
    <row r="2" spans="1:20" s="18" customFormat="1" ht="16.5">
      <c r="A2" s="20"/>
      <c r="B2" s="30">
        <v>1980</v>
      </c>
      <c r="C2" s="30">
        <v>1985</v>
      </c>
      <c r="D2" s="30">
        <v>1990</v>
      </c>
      <c r="E2" s="30">
        <v>1991</v>
      </c>
      <c r="F2" s="30">
        <v>1992</v>
      </c>
      <c r="G2" s="30">
        <v>1993</v>
      </c>
      <c r="H2" s="30">
        <v>1994</v>
      </c>
      <c r="I2" s="30">
        <v>1995</v>
      </c>
      <c r="J2" s="30">
        <v>1996</v>
      </c>
      <c r="K2" s="30">
        <v>1997</v>
      </c>
      <c r="L2" s="30">
        <v>1998</v>
      </c>
      <c r="M2" s="30">
        <v>1999</v>
      </c>
      <c r="N2" s="30">
        <v>2000</v>
      </c>
      <c r="O2" s="31">
        <v>2001</v>
      </c>
      <c r="P2" s="31">
        <v>2002</v>
      </c>
      <c r="Q2" s="20">
        <v>2003</v>
      </c>
      <c r="R2" s="20">
        <v>2004</v>
      </c>
      <c r="S2" s="20">
        <v>2005</v>
      </c>
      <c r="T2" s="44">
        <v>2006</v>
      </c>
    </row>
    <row r="3" spans="1:20" s="2" customFormat="1" ht="16.5">
      <c r="A3" s="4" t="s">
        <v>2</v>
      </c>
      <c r="B3" s="5">
        <f aca="true" t="shared" si="0" ref="B3:S3">+B7+B4</f>
        <v>15161</v>
      </c>
      <c r="C3" s="5">
        <f t="shared" si="0"/>
        <v>16319</v>
      </c>
      <c r="D3" s="5">
        <f t="shared" si="0"/>
        <v>17490</v>
      </c>
      <c r="E3" s="5">
        <f t="shared" si="0"/>
        <v>17581</v>
      </c>
      <c r="F3" s="5">
        <f t="shared" si="0"/>
        <v>17846</v>
      </c>
      <c r="G3" s="5">
        <f t="shared" si="0"/>
        <v>18317</v>
      </c>
      <c r="H3" s="5">
        <f t="shared" si="0"/>
        <v>18343</v>
      </c>
      <c r="I3" s="5">
        <f t="shared" si="0"/>
        <v>18224</v>
      </c>
      <c r="J3" s="5">
        <f t="shared" si="0"/>
        <v>18292</v>
      </c>
      <c r="K3" s="5">
        <f t="shared" si="0"/>
        <v>18345</v>
      </c>
      <c r="L3" s="5">
        <f t="shared" si="0"/>
        <v>18770</v>
      </c>
      <c r="M3" s="5">
        <f t="shared" si="0"/>
        <v>19098</v>
      </c>
      <c r="N3" s="5">
        <f t="shared" si="0"/>
        <v>19281</v>
      </c>
      <c r="O3" s="5">
        <f t="shared" si="0"/>
        <v>19356</v>
      </c>
      <c r="P3" s="5">
        <f t="shared" si="0"/>
        <v>19572</v>
      </c>
      <c r="Q3" s="5">
        <f t="shared" si="0"/>
        <v>19581</v>
      </c>
      <c r="R3" s="5">
        <f t="shared" si="0"/>
        <v>19820</v>
      </c>
      <c r="S3" s="5">
        <f t="shared" si="0"/>
        <v>19854</v>
      </c>
      <c r="T3" s="43">
        <f>+T4+T7</f>
        <v>19990</v>
      </c>
    </row>
    <row r="4" spans="1:20" s="2" customFormat="1" ht="16.5">
      <c r="A4" s="27" t="s">
        <v>4</v>
      </c>
      <c r="B4" s="5">
        <v>4814</v>
      </c>
      <c r="C4" s="5">
        <v>5858</v>
      </c>
      <c r="D4" s="5">
        <v>5589</v>
      </c>
      <c r="E4" s="5">
        <v>5551</v>
      </c>
      <c r="F4" s="5">
        <v>5545</v>
      </c>
      <c r="G4" s="5">
        <v>5538</v>
      </c>
      <c r="H4" s="5">
        <v>5474</v>
      </c>
      <c r="I4" s="5">
        <v>5415</v>
      </c>
      <c r="J4" s="5">
        <v>5389</v>
      </c>
      <c r="K4" s="5">
        <v>5357</v>
      </c>
      <c r="L4" s="5">
        <v>5352</v>
      </c>
      <c r="M4" s="5">
        <v>5324</v>
      </c>
      <c r="N4" s="5">
        <v>5317</v>
      </c>
      <c r="O4" s="5">
        <v>5294</v>
      </c>
      <c r="P4" s="5">
        <v>5286</v>
      </c>
      <c r="Q4" s="21">
        <v>5286</v>
      </c>
      <c r="R4" s="21">
        <v>5288</v>
      </c>
      <c r="S4" s="21">
        <v>5270</v>
      </c>
      <c r="T4" s="21">
        <v>5233</v>
      </c>
    </row>
    <row r="5" spans="1:20" s="2" customFormat="1" ht="16.5">
      <c r="A5" s="28" t="s">
        <v>9</v>
      </c>
      <c r="B5" s="6">
        <v>66.2</v>
      </c>
      <c r="C5" s="6">
        <v>68.1</v>
      </c>
      <c r="D5" s="6">
        <v>71.4</v>
      </c>
      <c r="E5" s="6">
        <v>71.9</v>
      </c>
      <c r="F5" s="6">
        <v>72.3</v>
      </c>
      <c r="G5" s="6">
        <v>72.8</v>
      </c>
      <c r="H5" s="6">
        <v>73.5</v>
      </c>
      <c r="I5" s="6">
        <v>74.3</v>
      </c>
      <c r="J5" s="6">
        <v>74.5</v>
      </c>
      <c r="K5" s="6">
        <v>74.6</v>
      </c>
      <c r="L5" s="6">
        <f>(4005/5352)*100</f>
        <v>74.83183856502242</v>
      </c>
      <c r="M5" s="6">
        <v>76.1</v>
      </c>
      <c r="N5" s="6">
        <v>75.88865901824336</v>
      </c>
      <c r="O5" s="6">
        <f>4034/5294*100</f>
        <v>76.19947109935777</v>
      </c>
      <c r="P5" s="6">
        <f>4024/5286*100</f>
        <v>76.12561483163073</v>
      </c>
      <c r="Q5" s="22">
        <f>4026/5286*100</f>
        <v>76.16345062429058</v>
      </c>
      <c r="R5" s="22">
        <f>4037/R4*100</f>
        <v>76.3426626323752</v>
      </c>
      <c r="S5" s="22">
        <f>4045/S4*100</f>
        <v>76.75521821631878</v>
      </c>
      <c r="T5" s="22">
        <f>4038/T4*100</f>
        <v>77.16415058283968</v>
      </c>
    </row>
    <row r="6" spans="1:20" s="2" customFormat="1" ht="16.5">
      <c r="A6" s="28" t="s">
        <v>10</v>
      </c>
      <c r="B6" s="6">
        <v>72.3</v>
      </c>
      <c r="C6" s="6">
        <v>66.7</v>
      </c>
      <c r="D6" s="6">
        <v>70.7</v>
      </c>
      <c r="E6" s="6">
        <v>71.5</v>
      </c>
      <c r="F6" s="6">
        <v>71.6</v>
      </c>
      <c r="G6" s="6">
        <v>72.2</v>
      </c>
      <c r="H6" s="6">
        <v>72.9</v>
      </c>
      <c r="I6" s="6">
        <v>73.3</v>
      </c>
      <c r="J6" s="6">
        <v>73.7</v>
      </c>
      <c r="K6" s="6">
        <v>74</v>
      </c>
      <c r="L6" s="6">
        <f>(3970/5352)*100</f>
        <v>74.1778774289985</v>
      </c>
      <c r="M6" s="6">
        <v>74.2</v>
      </c>
      <c r="N6" s="6">
        <v>74.34643596012789</v>
      </c>
      <c r="O6" s="6">
        <f>3947/5294*100</f>
        <v>74.55610124669437</v>
      </c>
      <c r="P6" s="6">
        <f>3940/5286*100</f>
        <v>74.53651153991676</v>
      </c>
      <c r="Q6" s="22">
        <f>3938/5286*100</f>
        <v>74.4986757472569</v>
      </c>
      <c r="R6" s="22">
        <f>3941/R4*100</f>
        <v>74.52723146747353</v>
      </c>
      <c r="S6" s="22">
        <f>3942/S4*100</f>
        <v>74.80075901328274</v>
      </c>
      <c r="T6" s="22">
        <f>3940/T4*100</f>
        <v>75.29141983565833</v>
      </c>
    </row>
    <row r="7" spans="1:20" s="2" customFormat="1" ht="16.5">
      <c r="A7" s="27" t="s">
        <v>5</v>
      </c>
      <c r="B7" s="5">
        <v>10347</v>
      </c>
      <c r="C7" s="5">
        <v>10461</v>
      </c>
      <c r="D7" s="5">
        <v>11901</v>
      </c>
      <c r="E7" s="5">
        <v>12030</v>
      </c>
      <c r="F7" s="5">
        <v>12301</v>
      </c>
      <c r="G7" s="5">
        <v>12779</v>
      </c>
      <c r="H7" s="5">
        <v>12869</v>
      </c>
      <c r="I7" s="5">
        <v>12809</v>
      </c>
      <c r="J7" s="5">
        <v>12903</v>
      </c>
      <c r="K7" s="5">
        <v>12988</v>
      </c>
      <c r="L7" s="5">
        <v>13418</v>
      </c>
      <c r="M7" s="5">
        <v>13774</v>
      </c>
      <c r="N7" s="5">
        <v>13964</v>
      </c>
      <c r="O7" s="5">
        <v>14062</v>
      </c>
      <c r="P7" s="5">
        <v>14286</v>
      </c>
      <c r="Q7" s="21">
        <v>14295</v>
      </c>
      <c r="R7" s="21">
        <v>14532</v>
      </c>
      <c r="S7" s="21">
        <v>14584</v>
      </c>
      <c r="T7" s="43">
        <v>14757</v>
      </c>
    </row>
    <row r="8" spans="1:20" s="2" customFormat="1" ht="16.5">
      <c r="A8" s="28" t="s">
        <v>9</v>
      </c>
      <c r="B8" s="8">
        <v>15.2</v>
      </c>
      <c r="C8" s="9">
        <v>9.1</v>
      </c>
      <c r="D8" s="8">
        <v>7</v>
      </c>
      <c r="E8" s="9">
        <v>6.8</v>
      </c>
      <c r="F8" s="9">
        <v>6.6</v>
      </c>
      <c r="G8" s="9">
        <v>6.3</v>
      </c>
      <c r="H8" s="9">
        <v>6.2</v>
      </c>
      <c r="I8" s="9">
        <v>6.4</v>
      </c>
      <c r="J8" s="9">
        <v>6.4</v>
      </c>
      <c r="K8" s="9">
        <v>6.4</v>
      </c>
      <c r="L8" s="8">
        <f>(840/13418)*100</f>
        <v>6.260247428826949</v>
      </c>
      <c r="M8" s="8">
        <v>6.7</v>
      </c>
      <c r="N8" s="6">
        <v>7.232884560297909</v>
      </c>
      <c r="O8" s="6">
        <f>1118/14062*100</f>
        <v>7.950504906841132</v>
      </c>
      <c r="P8" s="6">
        <f>1183/14286*100</f>
        <v>8.280834383312333</v>
      </c>
      <c r="Q8" s="22">
        <f>1223/14295*100</f>
        <v>8.555438964672962</v>
      </c>
      <c r="R8" s="22">
        <f>1301/R7*100</f>
        <v>8.952656206991467</v>
      </c>
      <c r="S8" s="22">
        <f>1346/S7*100</f>
        <v>9.229292375205706</v>
      </c>
      <c r="T8" s="22">
        <f>1406/T7*100</f>
        <v>9.527681778139188</v>
      </c>
    </row>
    <row r="9" spans="1:20" s="2" customFormat="1" ht="16.5">
      <c r="A9" s="28" t="s">
        <v>10</v>
      </c>
      <c r="B9" s="6">
        <v>13.3</v>
      </c>
      <c r="C9" s="10">
        <v>17.4</v>
      </c>
      <c r="D9" s="6">
        <v>31.5</v>
      </c>
      <c r="E9" s="6">
        <v>32</v>
      </c>
      <c r="F9" s="6">
        <v>32.2</v>
      </c>
      <c r="G9" s="6">
        <v>32.7</v>
      </c>
      <c r="H9" s="6">
        <v>33</v>
      </c>
      <c r="I9" s="6">
        <v>33</v>
      </c>
      <c r="J9" s="6">
        <v>32.9</v>
      </c>
      <c r="K9" s="6">
        <v>33</v>
      </c>
      <c r="L9" s="8">
        <f>(4451/13418)*100</f>
        <v>33.17185869727232</v>
      </c>
      <c r="M9" s="8">
        <v>31.8</v>
      </c>
      <c r="N9" s="6">
        <v>31.960756230306504</v>
      </c>
      <c r="O9" s="8">
        <f>4555/14062*100</f>
        <v>32.392262836011945</v>
      </c>
      <c r="P9" s="8">
        <f>4632/14286*100</f>
        <v>32.42335153296934</v>
      </c>
      <c r="Q9" s="22">
        <f>4678/14295*100</f>
        <v>32.72472892619797</v>
      </c>
      <c r="R9" s="22">
        <f>4771/R7*100</f>
        <v>32.83099366914396</v>
      </c>
      <c r="S9" s="22">
        <f>4836/S7*100</f>
        <v>33.159626988480525</v>
      </c>
      <c r="T9" s="22">
        <f>4911/T7*100</f>
        <v>33.279121772718035</v>
      </c>
    </row>
    <row r="10" spans="1:20" s="2" customFormat="1" ht="16.5">
      <c r="A10" s="4" t="s">
        <v>2</v>
      </c>
      <c r="B10" s="5">
        <f aca="true" t="shared" si="1" ref="B10:G10">+B11+B14</f>
        <v>15161</v>
      </c>
      <c r="C10" s="5">
        <f t="shared" si="1"/>
        <v>16319</v>
      </c>
      <c r="D10" s="5">
        <f t="shared" si="1"/>
        <v>17490</v>
      </c>
      <c r="E10" s="5">
        <f t="shared" si="1"/>
        <v>17581</v>
      </c>
      <c r="F10" s="5">
        <f t="shared" si="1"/>
        <v>17846</v>
      </c>
      <c r="G10" s="5">
        <f t="shared" si="1"/>
        <v>18307</v>
      </c>
      <c r="H10" s="5">
        <v>18343</v>
      </c>
      <c r="I10" s="5">
        <v>18224</v>
      </c>
      <c r="J10" s="5">
        <v>18292</v>
      </c>
      <c r="K10" s="5">
        <v>18345</v>
      </c>
      <c r="L10" s="5">
        <v>18770</v>
      </c>
      <c r="M10" s="5">
        <v>19098</v>
      </c>
      <c r="N10" s="5">
        <v>19281</v>
      </c>
      <c r="O10" s="5">
        <v>19356</v>
      </c>
      <c r="P10" s="5">
        <v>19572</v>
      </c>
      <c r="Q10" s="21">
        <v>19581</v>
      </c>
      <c r="R10" s="21">
        <v>19820</v>
      </c>
      <c r="S10" s="21">
        <v>19854</v>
      </c>
      <c r="T10" s="21">
        <v>19983</v>
      </c>
    </row>
    <row r="11" spans="1:20" s="2" customFormat="1" ht="18">
      <c r="A11" s="27" t="s">
        <v>8</v>
      </c>
      <c r="B11" s="5">
        <v>730</v>
      </c>
      <c r="C11" s="11">
        <v>700</v>
      </c>
      <c r="D11" s="5">
        <v>680</v>
      </c>
      <c r="E11" s="5">
        <v>669</v>
      </c>
      <c r="F11" s="5">
        <v>664</v>
      </c>
      <c r="G11" s="5">
        <v>670</v>
      </c>
      <c r="H11" s="25">
        <f aca="true" t="shared" si="2" ref="H11:R11">+H12+H13</f>
        <v>672</v>
      </c>
      <c r="I11" s="25">
        <f t="shared" si="2"/>
        <v>667</v>
      </c>
      <c r="J11" s="25">
        <f t="shared" si="2"/>
        <v>671</v>
      </c>
      <c r="K11" s="25">
        <f t="shared" si="2"/>
        <v>660</v>
      </c>
      <c r="L11" s="25">
        <f t="shared" si="2"/>
        <v>660</v>
      </c>
      <c r="M11" s="25">
        <f t="shared" si="2"/>
        <v>655</v>
      </c>
      <c r="N11" s="25">
        <f t="shared" si="2"/>
        <v>651</v>
      </c>
      <c r="O11" s="25">
        <f t="shared" si="2"/>
        <v>635</v>
      </c>
      <c r="P11" s="25">
        <f t="shared" si="2"/>
        <v>633</v>
      </c>
      <c r="Q11" s="25">
        <f t="shared" si="2"/>
        <v>628</v>
      </c>
      <c r="R11" s="25">
        <f t="shared" si="2"/>
        <v>599</v>
      </c>
      <c r="S11" s="23">
        <v>575</v>
      </c>
      <c r="T11" s="23">
        <v>604</v>
      </c>
    </row>
    <row r="12" spans="1:20" s="2" customFormat="1" ht="16.5">
      <c r="A12" s="28" t="s">
        <v>0</v>
      </c>
      <c r="B12" s="7" t="s">
        <v>1</v>
      </c>
      <c r="C12" s="7" t="s">
        <v>1</v>
      </c>
      <c r="D12" s="7" t="s">
        <v>1</v>
      </c>
      <c r="E12" s="7" t="s">
        <v>1</v>
      </c>
      <c r="F12" s="7" t="s">
        <v>1</v>
      </c>
      <c r="G12" s="7" t="s">
        <v>1</v>
      </c>
      <c r="H12" s="7">
        <v>577</v>
      </c>
      <c r="I12" s="7">
        <v>572</v>
      </c>
      <c r="J12" s="7">
        <v>577</v>
      </c>
      <c r="K12" s="7">
        <v>566</v>
      </c>
      <c r="L12" s="7">
        <v>566</v>
      </c>
      <c r="M12" s="7">
        <v>565</v>
      </c>
      <c r="N12" s="7">
        <v>563</v>
      </c>
      <c r="O12" s="7">
        <v>560</v>
      </c>
      <c r="P12" s="10">
        <v>558</v>
      </c>
      <c r="Q12" s="19">
        <v>555</v>
      </c>
      <c r="R12" s="26">
        <v>542</v>
      </c>
      <c r="S12" s="26" t="s">
        <v>1</v>
      </c>
      <c r="T12" s="26" t="s">
        <v>1</v>
      </c>
    </row>
    <row r="13" spans="1:20" s="2" customFormat="1" ht="16.5">
      <c r="A13" s="28" t="s">
        <v>12</v>
      </c>
      <c r="B13" s="7" t="s">
        <v>1</v>
      </c>
      <c r="C13" s="7" t="s">
        <v>1</v>
      </c>
      <c r="D13" s="7" t="s">
        <v>1</v>
      </c>
      <c r="E13" s="7" t="s">
        <v>1</v>
      </c>
      <c r="F13" s="7" t="s">
        <v>1</v>
      </c>
      <c r="G13" s="7" t="s">
        <v>1</v>
      </c>
      <c r="H13" s="7">
        <v>95</v>
      </c>
      <c r="I13" s="7">
        <v>95</v>
      </c>
      <c r="J13" s="7">
        <v>94</v>
      </c>
      <c r="K13" s="7">
        <v>94</v>
      </c>
      <c r="L13" s="7">
        <v>94</v>
      </c>
      <c r="M13" s="7">
        <v>90</v>
      </c>
      <c r="N13" s="7">
        <v>88</v>
      </c>
      <c r="O13" s="10">
        <v>75</v>
      </c>
      <c r="P13" s="10">
        <v>75</v>
      </c>
      <c r="Q13" s="19">
        <v>73</v>
      </c>
      <c r="R13" s="26">
        <v>57</v>
      </c>
      <c r="S13" s="26" t="s">
        <v>1</v>
      </c>
      <c r="T13" s="26" t="s">
        <v>1</v>
      </c>
    </row>
    <row r="14" spans="1:20" s="2" customFormat="1" ht="17.25" thickBot="1">
      <c r="A14" s="29" t="s">
        <v>6</v>
      </c>
      <c r="B14" s="12">
        <v>14431</v>
      </c>
      <c r="C14" s="12">
        <v>15619</v>
      </c>
      <c r="D14" s="12">
        <v>16810</v>
      </c>
      <c r="E14" s="12">
        <v>16912</v>
      </c>
      <c r="F14" s="12">
        <v>17182</v>
      </c>
      <c r="G14" s="13" t="s">
        <v>3</v>
      </c>
      <c r="H14" s="24">
        <f aca="true" t="shared" si="3" ref="H14:Q14">H10-H11</f>
        <v>17671</v>
      </c>
      <c r="I14" s="24">
        <f t="shared" si="3"/>
        <v>17557</v>
      </c>
      <c r="J14" s="24">
        <f t="shared" si="3"/>
        <v>17621</v>
      </c>
      <c r="K14" s="24">
        <f t="shared" si="3"/>
        <v>17685</v>
      </c>
      <c r="L14" s="24">
        <f t="shared" si="3"/>
        <v>18110</v>
      </c>
      <c r="M14" s="24">
        <f t="shared" si="3"/>
        <v>18443</v>
      </c>
      <c r="N14" s="24">
        <f t="shared" si="3"/>
        <v>18630</v>
      </c>
      <c r="O14" s="24">
        <f t="shared" si="3"/>
        <v>18721</v>
      </c>
      <c r="P14" s="24">
        <f t="shared" si="3"/>
        <v>18939</v>
      </c>
      <c r="Q14" s="24">
        <f t="shared" si="3"/>
        <v>18953</v>
      </c>
      <c r="R14" s="24">
        <f>R10-R11</f>
        <v>19221</v>
      </c>
      <c r="S14" s="24">
        <f>S10-S11</f>
        <v>19279</v>
      </c>
      <c r="T14" s="24">
        <f>T10-T11</f>
        <v>19379</v>
      </c>
    </row>
    <row r="15" spans="1:15" s="2" customFormat="1" ht="13.5" customHeight="1">
      <c r="A15" s="38" t="s">
        <v>15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5"/>
      <c r="N15" s="5"/>
      <c r="O15" s="3"/>
    </row>
    <row r="16" spans="1:19" s="2" customFormat="1" ht="12" customHeight="1">
      <c r="A16" s="40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5"/>
      <c r="N16" s="5"/>
      <c r="O16" s="5"/>
      <c r="P16" s="5"/>
      <c r="Q16" s="5"/>
      <c r="R16" s="5"/>
      <c r="S16" s="5"/>
    </row>
    <row r="17" spans="1:12" s="14" customFormat="1" ht="24.75" customHeight="1">
      <c r="A17" s="41" t="s">
        <v>11</v>
      </c>
      <c r="B17" s="41"/>
      <c r="C17" s="41"/>
      <c r="D17" s="33"/>
      <c r="E17" s="33"/>
      <c r="F17" s="33"/>
      <c r="G17" s="33"/>
      <c r="H17" s="33"/>
      <c r="I17" s="33"/>
      <c r="J17" s="33"/>
      <c r="K17" s="33"/>
      <c r="L17" s="33"/>
    </row>
    <row r="18" spans="1:15" s="17" customFormat="1" ht="24" customHeight="1">
      <c r="A18" s="42" t="s">
        <v>14</v>
      </c>
      <c r="B18" s="42"/>
      <c r="C18" s="42"/>
      <c r="D18" s="33"/>
      <c r="E18" s="33"/>
      <c r="F18" s="33"/>
      <c r="G18" s="33"/>
      <c r="H18" s="33"/>
      <c r="I18" s="33"/>
      <c r="J18" s="33"/>
      <c r="K18" s="33"/>
      <c r="L18" s="33"/>
      <c r="M18" s="15"/>
      <c r="N18" s="16"/>
      <c r="O18" s="15"/>
    </row>
    <row r="19" spans="1:12" s="14" customFormat="1" ht="13.5" customHeight="1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 s="14" customFormat="1" ht="13.5" customHeight="1">
      <c r="A20" s="34" t="s">
        <v>13</v>
      </c>
      <c r="B20" s="34"/>
      <c r="C20" s="34"/>
      <c r="D20" s="33"/>
      <c r="E20" s="33"/>
      <c r="F20" s="33"/>
      <c r="G20" s="33"/>
      <c r="H20" s="33"/>
      <c r="I20" s="33"/>
      <c r="J20" s="33"/>
      <c r="K20" s="33"/>
      <c r="L20" s="33"/>
    </row>
    <row r="21" spans="1:12" s="14" customFormat="1" ht="24.75" customHeight="1">
      <c r="A21" s="35" t="s">
        <v>16</v>
      </c>
      <c r="B21" s="35"/>
      <c r="C21" s="35"/>
      <c r="D21" s="35"/>
      <c r="E21" s="35"/>
      <c r="F21" s="33"/>
      <c r="G21" s="33"/>
      <c r="H21" s="33"/>
      <c r="I21" s="33"/>
      <c r="J21" s="33"/>
      <c r="K21" s="33"/>
      <c r="L21" s="33"/>
    </row>
  </sheetData>
  <mergeCells count="8">
    <mergeCell ref="A19:L19"/>
    <mergeCell ref="A20:L20"/>
    <mergeCell ref="A21:L21"/>
    <mergeCell ref="A1:T1"/>
    <mergeCell ref="A15:L15"/>
    <mergeCell ref="A16:L16"/>
    <mergeCell ref="A17:L17"/>
    <mergeCell ref="A18:L18"/>
  </mergeCells>
  <printOptions/>
  <pageMargins left="1" right="1" top="1" bottom="1" header="0.5" footer="0.5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dominique.megret</cp:lastModifiedBy>
  <cp:lastPrinted>2007-10-22T13:45:44Z</cp:lastPrinted>
  <dcterms:created xsi:type="dcterms:W3CDTF">1980-01-01T04:00:00Z</dcterms:created>
  <dcterms:modified xsi:type="dcterms:W3CDTF">2007-10-22T13:46:42Z</dcterms:modified>
  <cp:category/>
  <cp:version/>
  <cp:contentType/>
  <cp:contentStatus/>
</cp:coreProperties>
</file>