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965" windowHeight="8835" activeTab="0"/>
  </bookViews>
  <sheets>
    <sheet name="rail_profile" sheetId="1" r:id="rId1"/>
  </sheets>
  <definedNames>
    <definedName name="_xlnm.Print_Area" localSheetId="0">'rail_profile'!$A$1:$T$87</definedName>
  </definedNames>
  <calcPr fullCalcOnLoad="1"/>
</workbook>
</file>

<file path=xl/sharedStrings.xml><?xml version="1.0" encoding="utf-8"?>
<sst xmlns="http://schemas.openxmlformats.org/spreadsheetml/2006/main" count="143" uniqueCount="86">
  <si>
    <t>Freight</t>
  </si>
  <si>
    <t>Other</t>
  </si>
  <si>
    <t>N</t>
  </si>
  <si>
    <t>Locomotives</t>
  </si>
  <si>
    <t>U</t>
  </si>
  <si>
    <t xml:space="preserve"> </t>
  </si>
  <si>
    <t xml:space="preserve"> Trespassers</t>
  </si>
  <si>
    <t>Total revenue ($ millions)</t>
  </si>
  <si>
    <t>Total expenses ($ millions)</t>
  </si>
  <si>
    <t>Number of companies</t>
  </si>
  <si>
    <t>Number of employees</t>
  </si>
  <si>
    <t>Miles of road owned</t>
  </si>
  <si>
    <t>Train and yard switching</t>
  </si>
  <si>
    <t>Average miles traveled per vehicle</t>
  </si>
  <si>
    <t>Average miles traveled per gallon</t>
  </si>
  <si>
    <t xml:space="preserve"> Employees on duty</t>
  </si>
  <si>
    <t xml:space="preserve"> Employees not on duty</t>
  </si>
  <si>
    <t xml:space="preserve"> Contractor employees</t>
  </si>
  <si>
    <t>Rail Profile</t>
  </si>
  <si>
    <t>Amtrak</t>
  </si>
  <si>
    <t>Class I freight cars</t>
  </si>
  <si>
    <t>Other nonclass I freight cars</t>
  </si>
  <si>
    <t xml:space="preserve"> Nontrespassers</t>
  </si>
  <si>
    <t>Number of vehicles, total</t>
  </si>
  <si>
    <t>Train-cars</t>
  </si>
  <si>
    <t>Locomotive</t>
  </si>
  <si>
    <t>Car</t>
  </si>
  <si>
    <t>Train</t>
  </si>
  <si>
    <t>Diesel (million gallons)</t>
  </si>
  <si>
    <t>Electric kWh (millions)</t>
  </si>
  <si>
    <t>Number of fatalities, railroads and grade crossings, total</t>
  </si>
  <si>
    <t>Grade crossing only</t>
  </si>
  <si>
    <t>FINANCIAL</t>
  </si>
  <si>
    <t>INVENTORY</t>
  </si>
  <si>
    <t>PERFORMANCE</t>
  </si>
  <si>
    <t>Passenger</t>
  </si>
  <si>
    <r>
      <t>Operating revenues, total ($ millions)</t>
    </r>
    <r>
      <rPr>
        <vertAlign val="superscript"/>
        <sz val="11"/>
        <rFont val="Arial Narrow"/>
        <family val="2"/>
      </rPr>
      <t xml:space="preserve"> </t>
    </r>
  </si>
  <si>
    <r>
      <t>Class I</t>
    </r>
    <r>
      <rPr>
        <b/>
        <vertAlign val="superscript"/>
        <sz val="11"/>
        <rFont val="Arial Narrow"/>
        <family val="2"/>
      </rPr>
      <t>a, 1</t>
    </r>
  </si>
  <si>
    <r>
      <t>Number of passenger vehicles</t>
    </r>
    <r>
      <rPr>
        <vertAlign val="superscript"/>
        <sz val="11"/>
        <rFont val="Arial Narrow"/>
        <family val="2"/>
      </rPr>
      <t>3</t>
    </r>
  </si>
  <si>
    <r>
      <t>Number of employees</t>
    </r>
    <r>
      <rPr>
        <vertAlign val="superscript"/>
        <sz val="11"/>
        <rFont val="Arial Narrow"/>
        <family val="2"/>
      </rPr>
      <t>4</t>
    </r>
  </si>
  <si>
    <r>
      <t>System route mileage</t>
    </r>
    <r>
      <rPr>
        <vertAlign val="superscript"/>
        <sz val="11"/>
        <rFont val="Arial Narrow"/>
        <family val="2"/>
      </rPr>
      <t>5</t>
    </r>
  </si>
  <si>
    <r>
      <t>Class I</t>
    </r>
    <r>
      <rPr>
        <b/>
        <vertAlign val="superscript"/>
        <sz val="11"/>
        <rFont val="Arial Narrow"/>
        <family val="2"/>
      </rPr>
      <t>a</t>
    </r>
  </si>
  <si>
    <r>
      <t>Car mileage, freight (thousands)</t>
    </r>
    <r>
      <rPr>
        <vertAlign val="superscript"/>
        <sz val="11"/>
        <rFont val="Arial Narrow"/>
        <family val="2"/>
      </rPr>
      <t>1</t>
    </r>
  </si>
  <si>
    <r>
      <t>Train mileage, freight (thousands)</t>
    </r>
    <r>
      <rPr>
        <vertAlign val="superscript"/>
        <sz val="11"/>
        <rFont val="Arial Narrow"/>
        <family val="2"/>
      </rPr>
      <t>1</t>
    </r>
  </si>
  <si>
    <r>
      <t>Locomotive mileage, total (thousands)</t>
    </r>
    <r>
      <rPr>
        <vertAlign val="superscript"/>
        <sz val="11"/>
        <rFont val="Arial Narrow"/>
        <family val="2"/>
      </rPr>
      <t>6</t>
    </r>
  </si>
  <si>
    <r>
      <t>Freight</t>
    </r>
    <r>
      <rPr>
        <vertAlign val="superscript"/>
        <sz val="11"/>
        <rFont val="Arial Narrow"/>
        <family val="2"/>
      </rPr>
      <t xml:space="preserve"> </t>
    </r>
  </si>
  <si>
    <r>
      <t>Revenue ton-miles of freight (millions)</t>
    </r>
    <r>
      <rPr>
        <vertAlign val="superscript"/>
        <sz val="11"/>
        <rFont val="Arial Narrow"/>
        <family val="2"/>
      </rPr>
      <t>1</t>
    </r>
  </si>
  <si>
    <r>
      <t>Average length of haul, freight (miles)</t>
    </r>
    <r>
      <rPr>
        <vertAlign val="superscript"/>
        <sz val="11"/>
        <rFont val="Arial Narrow"/>
        <family val="2"/>
      </rPr>
      <t>1</t>
    </r>
  </si>
  <si>
    <r>
      <t>Fuel consumed in freight service (million gallons)</t>
    </r>
    <r>
      <rPr>
        <vertAlign val="superscript"/>
        <sz val="11"/>
        <rFont val="Arial Narrow"/>
        <family val="2"/>
      </rPr>
      <t>1</t>
    </r>
  </si>
  <si>
    <r>
      <t>Passenger train car-miles (millions)</t>
    </r>
    <r>
      <rPr>
        <vertAlign val="superscript"/>
        <sz val="11"/>
        <rFont val="Arial Narrow"/>
        <family val="2"/>
      </rPr>
      <t>7</t>
    </r>
  </si>
  <si>
    <r>
      <t>Locomotive fuel consumed</t>
    </r>
    <r>
      <rPr>
        <vertAlign val="superscript"/>
        <sz val="11"/>
        <rFont val="Arial Narrow"/>
        <family val="2"/>
      </rPr>
      <t>8</t>
    </r>
  </si>
  <si>
    <r>
      <t>SOURCES</t>
    </r>
    <r>
      <rPr>
        <sz val="9"/>
        <rFont val="Arial"/>
        <family val="2"/>
      </rPr>
      <t xml:space="preserve">  </t>
    </r>
  </si>
  <si>
    <t>(Unless otherwise noted, refer to chapter tables for sources)</t>
  </si>
  <si>
    <t>Passengers on Trains</t>
  </si>
  <si>
    <r>
      <t>Passenger train-miles (millions)</t>
    </r>
    <r>
      <rPr>
        <vertAlign val="superscript"/>
        <sz val="11"/>
        <rFont val="Arial Narrow"/>
        <family val="2"/>
      </rPr>
      <t>7</t>
    </r>
  </si>
  <si>
    <r>
      <t>Passenger locomotive-miles (millions)</t>
    </r>
    <r>
      <rPr>
        <vertAlign val="superscript"/>
        <sz val="11"/>
        <rFont val="Arial Narrow"/>
        <family val="2"/>
      </rPr>
      <t>7</t>
    </r>
  </si>
  <si>
    <r>
      <t>Revenue passengers carried (millions)</t>
    </r>
    <r>
      <rPr>
        <vertAlign val="superscript"/>
        <sz val="11"/>
        <rFont val="Arial Narrow"/>
        <family val="2"/>
      </rPr>
      <t>7</t>
    </r>
  </si>
  <si>
    <r>
      <t>Revenue passenger-miles  (millions)</t>
    </r>
    <r>
      <rPr>
        <vertAlign val="superscript"/>
        <sz val="11"/>
        <rFont val="Arial Narrow"/>
        <family val="2"/>
      </rPr>
      <t>7</t>
    </r>
  </si>
  <si>
    <r>
      <t>Average passenger fare (dollars)</t>
    </r>
    <r>
      <rPr>
        <vertAlign val="superscript"/>
        <sz val="11"/>
        <rFont val="Arial Narrow"/>
        <family val="2"/>
      </rPr>
      <t>7</t>
    </r>
  </si>
  <si>
    <r>
      <t>Average passenger revenue / passenger-mile (cents)</t>
    </r>
    <r>
      <rPr>
        <vertAlign val="superscript"/>
        <sz val="11"/>
        <rFont val="Arial Narrow"/>
        <family val="2"/>
      </rPr>
      <t>7</t>
    </r>
  </si>
  <si>
    <r>
      <t>Average passenger trip length (miles)</t>
    </r>
    <r>
      <rPr>
        <vertAlign val="superscript"/>
        <sz val="11"/>
        <rFont val="Arial Narrow"/>
        <family val="2"/>
      </rPr>
      <t>7</t>
    </r>
  </si>
  <si>
    <r>
      <t xml:space="preserve">2 </t>
    </r>
    <r>
      <rPr>
        <sz val="9"/>
        <rFont val="Arial"/>
        <family val="2"/>
      </rPr>
      <t xml:space="preserve">Amtrak, </t>
    </r>
    <r>
      <rPr>
        <i/>
        <sz val="9"/>
        <rFont val="Arial"/>
        <family val="2"/>
      </rPr>
      <t>National Railroad Passenger Corporation Annual Report, Statistical Appendix to Amtrak Annual Report,</t>
    </r>
    <r>
      <rPr>
        <sz val="9"/>
        <rFont val="Arial"/>
        <family val="2"/>
      </rPr>
      <t xml:space="preserve"> Annual Issues.</t>
    </r>
  </si>
  <si>
    <r>
      <t xml:space="preserve">1 </t>
    </r>
    <r>
      <rPr>
        <sz val="9"/>
        <rFont val="Arial"/>
        <family val="2"/>
      </rPr>
      <t xml:space="preserve">Association of American Railroads, </t>
    </r>
    <r>
      <rPr>
        <i/>
        <sz val="9"/>
        <rFont val="Arial"/>
        <family val="2"/>
      </rPr>
      <t xml:space="preserve">Railroad Facts </t>
    </r>
    <r>
      <rPr>
        <sz val="9"/>
        <rFont val="Arial"/>
        <family val="2"/>
      </rPr>
      <t>(Washington, DC: Annual Issues), pp. 3, 9, 10, 27, 33, 34, 36, 40, 49, 52, 69, 77 and similar pages in earlier issues.</t>
    </r>
  </si>
  <si>
    <t>Operating expenses ($ millions)</t>
  </si>
  <si>
    <r>
      <t xml:space="preserve">SAFETY </t>
    </r>
    <r>
      <rPr>
        <b/>
        <vertAlign val="superscript"/>
        <sz val="11"/>
        <rFont val="Arial Narrow"/>
        <family val="2"/>
      </rPr>
      <t>b,9</t>
    </r>
  </si>
  <si>
    <r>
      <t>b</t>
    </r>
    <r>
      <rPr>
        <sz val="9"/>
        <rFont val="Arial"/>
        <family val="2"/>
      </rPr>
      <t xml:space="preserve"> Safety figures are for all railroads.</t>
    </r>
  </si>
  <si>
    <r>
      <t>Railroad only</t>
    </r>
    <r>
      <rPr>
        <b/>
        <vertAlign val="superscript"/>
        <sz val="11"/>
        <rFont val="Arial Narrow"/>
        <family val="2"/>
      </rPr>
      <t>c</t>
    </r>
  </si>
  <si>
    <r>
      <t xml:space="preserve">c  </t>
    </r>
    <r>
      <rPr>
        <sz val="9"/>
        <rFont val="Arial"/>
        <family val="2"/>
      </rPr>
      <t>Figures may not appear directly in data source.</t>
    </r>
  </si>
  <si>
    <r>
      <t>1970</t>
    </r>
    <r>
      <rPr>
        <b/>
        <vertAlign val="superscript"/>
        <sz val="11"/>
        <rFont val="Arial Narrow"/>
        <family val="2"/>
      </rPr>
      <t>d</t>
    </r>
  </si>
  <si>
    <r>
      <t>NOTES</t>
    </r>
    <r>
      <rPr>
        <sz val="9"/>
        <rFont val="Arial"/>
        <family val="2"/>
      </rPr>
      <t xml:space="preserve">  </t>
    </r>
  </si>
  <si>
    <r>
      <t>KEY:</t>
    </r>
    <r>
      <rPr>
        <sz val="9"/>
        <rFont val="Arial"/>
        <family val="2"/>
      </rPr>
      <t xml:space="preserve">  kWh = kilowatt-hour; N = data do not exist; R = revised; U = data are unavailable.</t>
    </r>
  </si>
  <si>
    <r>
      <t xml:space="preserve">a </t>
    </r>
    <r>
      <rPr>
        <sz val="9"/>
        <rFont val="Arial"/>
        <family val="2"/>
      </rPr>
      <t xml:space="preserve">Data for Class I exclude </t>
    </r>
    <r>
      <rPr>
        <i/>
        <sz val="9"/>
        <rFont val="Arial"/>
        <family val="2"/>
      </rPr>
      <t>Amtrak</t>
    </r>
    <r>
      <rPr>
        <sz val="9"/>
        <rFont val="Arial"/>
        <family val="2"/>
      </rPr>
      <t xml:space="preserve"> and all non-Class I railroads.</t>
    </r>
  </si>
  <si>
    <r>
      <t xml:space="preserve">d  </t>
    </r>
    <r>
      <rPr>
        <i/>
        <sz val="9"/>
        <rFont val="Arial"/>
        <family val="2"/>
      </rPr>
      <t>Amtrak</t>
    </r>
    <r>
      <rPr>
        <sz val="9"/>
        <rFont val="Arial"/>
        <family val="2"/>
      </rPr>
      <t xml:space="preserve"> data in this column are for 1972, Amtrak's first full year of operation.</t>
    </r>
  </si>
  <si>
    <r>
      <rPr>
        <i/>
        <sz val="9"/>
        <rFont val="Arial"/>
        <family val="2"/>
      </rPr>
      <t>Amtrak</t>
    </r>
    <r>
      <rPr>
        <sz val="9"/>
        <rFont val="Arial"/>
        <family val="2"/>
      </rPr>
      <t xml:space="preserve"> figures are based on Amtrak fiscal year (October 1-September 30).</t>
    </r>
  </si>
  <si>
    <r>
      <t xml:space="preserve">Data for </t>
    </r>
    <r>
      <rPr>
        <i/>
        <sz val="9"/>
        <rFont val="Arial"/>
        <family val="2"/>
      </rPr>
      <t>Amtrak</t>
    </r>
    <r>
      <rPr>
        <sz val="9"/>
        <rFont val="Arial"/>
        <family val="2"/>
      </rPr>
      <t xml:space="preserve"> is directly from data source.</t>
    </r>
  </si>
  <si>
    <r>
      <t xml:space="preserve">8 </t>
    </r>
    <r>
      <rPr>
        <sz val="9"/>
        <rFont val="Arial"/>
        <family val="2"/>
      </rPr>
      <t>1960-99: Amtrak General Accounting, Pennsylvania, personal communication, June 1999. 2000: Amtrak, State and Local Affairs Department, personal communication. 2001-09: Ibid., State and Local Affairs Department, personal communication, Mar. 23, 2009 and Feb. 15, 2011.</t>
    </r>
  </si>
  <si>
    <r>
      <t xml:space="preserve">6 </t>
    </r>
    <r>
      <rPr>
        <sz val="9"/>
        <rFont val="Arial"/>
        <family val="2"/>
      </rPr>
      <t xml:space="preserve">1980-97: Association of American Railroads, </t>
    </r>
    <r>
      <rPr>
        <i/>
        <sz val="9"/>
        <rFont val="Arial"/>
        <family val="2"/>
      </rPr>
      <t xml:space="preserve">Analysis of Class 1 Railroads </t>
    </r>
    <r>
      <rPr>
        <sz val="9"/>
        <rFont val="Arial"/>
        <family val="2"/>
      </rPr>
      <t xml:space="preserve">(Washington, DC: Annual Issues). 1998-2008: Ibid., </t>
    </r>
    <r>
      <rPr>
        <i/>
        <sz val="9"/>
        <rFont val="Arial"/>
        <family val="2"/>
      </rPr>
      <t>Railroad Ten-Year Trends</t>
    </r>
    <r>
      <rPr>
        <sz val="9"/>
        <rFont val="Arial"/>
        <family val="2"/>
      </rPr>
      <t xml:space="preserve"> (Washington, DC: Annual Issues), p. 121.</t>
    </r>
  </si>
  <si>
    <r>
      <t>Class I</t>
    </r>
    <r>
      <rPr>
        <b/>
        <vertAlign val="superscript"/>
        <sz val="11"/>
        <rFont val="Arial Narrow"/>
        <family val="2"/>
      </rPr>
      <t>a,1</t>
    </r>
  </si>
  <si>
    <r>
      <t>Amtrak</t>
    </r>
    <r>
      <rPr>
        <b/>
        <vertAlign val="superscript"/>
        <sz val="11"/>
        <rFont val="Arial Narrow"/>
        <family val="2"/>
      </rPr>
      <t>2</t>
    </r>
  </si>
  <si>
    <t>Number of locomotives</t>
  </si>
  <si>
    <r>
      <t xml:space="preserve">4 </t>
    </r>
    <r>
      <rPr>
        <sz val="9"/>
        <rFont val="Arial"/>
        <family val="2"/>
      </rPr>
      <t xml:space="preserve">1970-90: National Passenger Railroad Corporation (Amtrak), Public Affairs, personal communication. 1994-1997: Ibid., </t>
    </r>
    <r>
      <rPr>
        <i/>
        <sz val="9"/>
        <rFont val="Arial"/>
        <family val="2"/>
      </rPr>
      <t>National Railroad Passenger Corporation Annual Report,</t>
    </r>
    <r>
      <rPr>
        <sz val="9"/>
        <rFont val="Arial"/>
        <family val="2"/>
      </rPr>
      <t xml:space="preserve">1972, 1980, 1990, and 1993-95. 1998-2009: Association of American Railroads, </t>
    </r>
    <r>
      <rPr>
        <i/>
        <sz val="9"/>
        <rFont val="Arial"/>
        <family val="2"/>
      </rPr>
      <t xml:space="preserve">Railroad Facts </t>
    </r>
    <r>
      <rPr>
        <sz val="9"/>
        <rFont val="Arial"/>
        <family val="2"/>
      </rPr>
      <t xml:space="preserve">(Washington, DC: Annual Issues), p. 77. </t>
    </r>
  </si>
  <si>
    <r>
      <t xml:space="preserve">7 </t>
    </r>
    <r>
      <rPr>
        <sz val="9"/>
        <rFont val="Arial"/>
        <family val="2"/>
      </rPr>
      <t xml:space="preserve">1970-90: National Passenger Railroad Corporation (Amtrak), </t>
    </r>
    <r>
      <rPr>
        <i/>
        <sz val="9"/>
        <rFont val="Arial"/>
        <family val="2"/>
      </rPr>
      <t xml:space="preserve">Train Information System Reports. </t>
    </r>
    <r>
      <rPr>
        <sz val="9"/>
        <rFont val="Arial"/>
        <family val="2"/>
      </rPr>
      <t xml:space="preserve">1994-99: Amtrak Corporate Reporting, </t>
    </r>
    <r>
      <rPr>
        <i/>
        <sz val="9"/>
        <rFont val="Arial"/>
        <family val="2"/>
      </rPr>
      <t>Route Profitability System</t>
    </r>
    <r>
      <rPr>
        <sz val="9"/>
        <rFont val="Arial"/>
        <family val="2"/>
      </rPr>
      <t xml:space="preserve">, Washington DC, personal communication, August 2001. 2000-09: Association of American Railroads, </t>
    </r>
    <r>
      <rPr>
        <i/>
        <sz val="9"/>
        <rFont val="Arial"/>
        <family val="2"/>
      </rPr>
      <t xml:space="preserve">Railroad Facts </t>
    </r>
    <r>
      <rPr>
        <sz val="9"/>
        <rFont val="Arial"/>
        <family val="2"/>
      </rPr>
      <t>(Washington, DC: Annual Issues), p. 77 and similar pages in earlier issues.</t>
    </r>
  </si>
  <si>
    <r>
      <t>3</t>
    </r>
    <r>
      <rPr>
        <sz val="9"/>
        <rFont val="Arial"/>
        <family val="2"/>
      </rPr>
      <t xml:space="preserve"> 1970-80: National Passenger Railroad Corporation (Amtrak), </t>
    </r>
    <r>
      <rPr>
        <i/>
        <sz val="9"/>
        <rFont val="Arial"/>
        <family val="2"/>
      </rPr>
      <t>National Railroad Passenger Corporation Annual Report,</t>
    </r>
    <r>
      <rPr>
        <sz val="9"/>
        <rFont val="Arial"/>
        <family val="2"/>
      </rPr>
      <t xml:space="preserve">1972, 1980, 1990, and 1993-95. 1990-2000: Ibid., </t>
    </r>
    <r>
      <rPr>
        <i/>
        <sz val="9"/>
        <rFont val="Arial"/>
        <family val="2"/>
      </rPr>
      <t xml:space="preserve">National Railroad Passenger Corporation Annual Report, Statistical Appendix to Amtrak Annual Report </t>
    </r>
    <r>
      <rPr>
        <sz val="9"/>
        <rFont val="Arial"/>
        <family val="2"/>
      </rPr>
      <t xml:space="preserve">(Washington, DC: Annual Issues).  2001-09: Association of American Railroads, </t>
    </r>
    <r>
      <rPr>
        <i/>
        <sz val="9"/>
        <rFont val="Arial"/>
        <family val="2"/>
      </rPr>
      <t xml:space="preserve">Railroad Facts </t>
    </r>
    <r>
      <rPr>
        <sz val="9"/>
        <rFont val="Arial"/>
        <family val="2"/>
      </rPr>
      <t>(Washington, DC: Annual Issues), p.77.</t>
    </r>
  </si>
  <si>
    <r>
      <t xml:space="preserve">5 </t>
    </r>
    <r>
      <rPr>
        <sz val="9"/>
        <rFont val="Arial"/>
        <family val="2"/>
      </rPr>
      <t xml:space="preserve">1980-90: National Passenger Railroad Corporation (Amtrak), Route Miles by Railroad, Corp. Planning &amp; Development. 1994-2001: Amtrak, </t>
    </r>
    <r>
      <rPr>
        <i/>
        <sz val="9"/>
        <rFont val="Arial"/>
        <family val="2"/>
      </rPr>
      <t xml:space="preserve">National Railroad Passenger Corporation Annual Report, Statistical Appendix to Amtrak Annual Report </t>
    </r>
    <r>
      <rPr>
        <sz val="9"/>
        <rFont val="Arial"/>
        <family val="2"/>
      </rPr>
      <t xml:space="preserve">(Washington, DC: Annual Issues). 2002-09: Association of American Railroads, </t>
    </r>
    <r>
      <rPr>
        <i/>
        <sz val="9"/>
        <rFont val="Arial"/>
        <family val="2"/>
      </rPr>
      <t xml:space="preserve">Railroad Facts </t>
    </r>
    <r>
      <rPr>
        <sz val="9"/>
        <rFont val="Arial"/>
        <family val="2"/>
      </rPr>
      <t>(Washington, DC: Annual Issues), p. 77.</t>
    </r>
  </si>
  <si>
    <r>
      <t xml:space="preserve">9 </t>
    </r>
    <r>
      <rPr>
        <sz val="9"/>
        <rFont val="Arial"/>
        <family val="2"/>
      </rPr>
      <t xml:space="preserve">1960-70: U.S. Department of Transportation, Federal Railroad Administration, Systems Support Division, RRS-22, personal communication. 1980-94: Ibid., Office of Safety Analysis (Washington, DC: Annual Issues), table 4-08. 1995-2004: Ibid., Office of Safety Analysis, </t>
    </r>
    <r>
      <rPr>
        <i/>
        <sz val="9"/>
        <rFont val="Arial"/>
        <family val="2"/>
      </rPr>
      <t xml:space="preserve">Railroad Safety Statistics Annual Report </t>
    </r>
    <r>
      <rPr>
        <sz val="9"/>
        <rFont val="Arial"/>
        <family val="2"/>
      </rPr>
      <t xml:space="preserve">(Washington, DC: Annual Issues), table 1-3, available at http://safetydata.fra.dot.gov/OfficeofSafety/Default.asp as of Mar. 3, 2010. 2005-09: Ibid, Office of Safety Analysis, </t>
    </r>
    <r>
      <rPr>
        <i/>
        <sz val="9"/>
        <rFont val="Arial"/>
        <family val="2"/>
      </rPr>
      <t>Railroad Safety Statistics 2009 Preliminary Annual Report</t>
    </r>
    <r>
      <rPr>
        <sz val="9"/>
        <rFont val="Arial"/>
        <family val="2"/>
      </rPr>
      <t xml:space="preserve"> (Washington, DC: November 2010 Issue), table 1-3, available at http://safetydata.fra.dot.gov/OfficeofSafety/Default.asp as of Feb. 15, 2011.</t>
    </r>
  </si>
  <si>
    <r>
      <rPr>
        <i/>
        <sz val="9"/>
        <rFont val="Arial"/>
        <family val="2"/>
      </rPr>
      <t>Miles of road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owned</t>
    </r>
    <r>
      <rPr>
        <sz val="9"/>
        <rFont val="Arial"/>
        <family val="2"/>
      </rPr>
      <t xml:space="preserve"> includes trackage rights counted as government owned.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</si>
</sst>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#,##0.0"/>
    <numFmt numFmtId="167" formatCode="&quot;(R) &quot;#,##0;&quot;(R) &quot;\-#,##0;&quot;(R) &quot;0"/>
    <numFmt numFmtId="168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9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vertAlign val="superscript"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8"/>
      <name val="Helv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2" fillId="0" borderId="1">
      <alignment horizontal="right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2" applyNumberFormat="0" applyAlignment="0" applyProtection="0"/>
    <xf numFmtId="0" fontId="41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3" fillId="0" borderId="4">
      <alignment horizontal="right"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8">
      <alignment horizontal="left" vertical="center"/>
      <protection/>
    </xf>
    <xf numFmtId="0" fontId="4" fillId="30" borderId="9">
      <alignment horizontal="centerContinuous" wrapText="1"/>
      <protection/>
    </xf>
    <xf numFmtId="49" fontId="5" fillId="30" borderId="9">
      <alignment horizontal="left" vertical="center"/>
      <protection/>
    </xf>
    <xf numFmtId="0" fontId="47" fillId="31" borderId="2" applyNumberFormat="0" applyAlignment="0" applyProtection="0"/>
    <xf numFmtId="0" fontId="48" fillId="0" borderId="10" applyNumberFormat="0" applyFill="0" applyAlignment="0" applyProtection="0"/>
    <xf numFmtId="0" fontId="49" fillId="32" borderId="0" applyNumberFormat="0" applyBorder="0" applyAlignment="0" applyProtection="0"/>
    <xf numFmtId="0" fontId="0" fillId="33" borderId="11" applyNumberFormat="0" applyFont="0" applyAlignment="0" applyProtection="0"/>
    <xf numFmtId="0" fontId="50" fillId="27" borderId="12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horizontal="right"/>
      <protection/>
    </xf>
    <xf numFmtId="49" fontId="3" fillId="0" borderId="0">
      <alignment horizontal="center"/>
      <protection/>
    </xf>
    <xf numFmtId="0" fontId="6" fillId="0" borderId="0">
      <alignment horizontal="right"/>
      <protection/>
    </xf>
    <xf numFmtId="0" fontId="3" fillId="0" borderId="0">
      <alignment horizontal="left"/>
      <protection/>
    </xf>
    <xf numFmtId="49" fontId="7" fillId="0" borderId="4" applyFill="0">
      <alignment horizontal="left"/>
      <protection/>
    </xf>
    <xf numFmtId="164" fontId="2" fillId="0" borderId="0" applyNumberFormat="0">
      <alignment horizontal="right"/>
      <protection/>
    </xf>
    <xf numFmtId="0" fontId="5" fillId="34" borderId="0">
      <alignment horizontal="centerContinuous" vertical="center" wrapText="1"/>
      <protection/>
    </xf>
    <xf numFmtId="0" fontId="5" fillId="0" borderId="1">
      <alignment horizontal="left" vertical="center"/>
      <protection/>
    </xf>
    <xf numFmtId="0" fontId="8" fillId="0" borderId="0">
      <alignment horizontal="left" vertical="top"/>
      <protection/>
    </xf>
    <xf numFmtId="0" fontId="51" fillId="0" borderId="0" applyNumberFormat="0" applyFill="0" applyBorder="0" applyAlignment="0" applyProtection="0"/>
    <xf numFmtId="0" fontId="4" fillId="0" borderId="0">
      <alignment horizontal="left"/>
      <protection/>
    </xf>
    <xf numFmtId="0" fontId="9" fillId="0" borderId="0">
      <alignment horizontal="left"/>
      <protection/>
    </xf>
    <xf numFmtId="0" fontId="10" fillId="0" borderId="0">
      <alignment horizontal="left"/>
      <protection/>
    </xf>
    <xf numFmtId="0" fontId="8" fillId="0" borderId="0">
      <alignment horizontal="left" vertical="top"/>
      <protection/>
    </xf>
    <xf numFmtId="0" fontId="9" fillId="0" borderId="0">
      <alignment horizontal="left"/>
      <protection/>
    </xf>
    <xf numFmtId="0" fontId="10" fillId="0" borderId="0">
      <alignment horizontal="left"/>
      <protection/>
    </xf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  <xf numFmtId="49" fontId="3" fillId="0" borderId="4">
      <alignment horizontal="left"/>
      <protection/>
    </xf>
    <xf numFmtId="0" fontId="11" fillId="0" borderId="4">
      <alignment horizontal="left"/>
      <protection/>
    </xf>
    <xf numFmtId="0" fontId="4" fillId="0" borderId="0">
      <alignment horizontal="left" vertical="center"/>
      <protection/>
    </xf>
  </cellStyleXfs>
  <cellXfs count="93">
    <xf numFmtId="0" fontId="0" fillId="0" borderId="0" xfId="0" applyAlignment="1">
      <alignment/>
    </xf>
    <xf numFmtId="0" fontId="13" fillId="0" borderId="0" xfId="0" applyFont="1" applyFill="1" applyBorder="1" applyAlignment="1">
      <alignment/>
    </xf>
    <xf numFmtId="49" fontId="12" fillId="0" borderId="14" xfId="56" applyNumberFormat="1" applyFont="1" applyFill="1" applyBorder="1" applyAlignment="1">
      <alignment horizontal="left"/>
      <protection/>
    </xf>
    <xf numFmtId="49" fontId="12" fillId="0" borderId="15" xfId="81" applyFont="1" applyFill="1" applyBorder="1" applyAlignment="1">
      <alignment horizontal="left"/>
      <protection/>
    </xf>
    <xf numFmtId="3" fontId="12" fillId="0" borderId="0" xfId="47" applyFont="1" applyFill="1" applyBorder="1">
      <alignment horizontal="right"/>
      <protection/>
    </xf>
    <xf numFmtId="0" fontId="12" fillId="0" borderId="0" xfId="0" applyFont="1" applyFill="1" applyBorder="1" applyAlignment="1">
      <alignment/>
    </xf>
    <xf numFmtId="49" fontId="13" fillId="0" borderId="0" xfId="81" applyFont="1" applyFill="1" applyBorder="1" applyAlignment="1">
      <alignment horizontal="left"/>
      <protection/>
    </xf>
    <xf numFmtId="3" fontId="13" fillId="0" borderId="0" xfId="47" applyFont="1" applyFill="1" applyBorder="1" applyAlignment="1">
      <alignment horizontal="right"/>
      <protection/>
    </xf>
    <xf numFmtId="49" fontId="13" fillId="0" borderId="0" xfId="81" applyFont="1" applyFill="1" applyBorder="1" applyAlignment="1">
      <alignment horizontal="left" indent="1"/>
      <protection/>
    </xf>
    <xf numFmtId="3" fontId="13" fillId="0" borderId="0" xfId="0" applyNumberFormat="1" applyFont="1" applyFill="1" applyBorder="1" applyAlignment="1">
      <alignment horizontal="right"/>
    </xf>
    <xf numFmtId="49" fontId="12" fillId="0" borderId="0" xfId="81" applyFont="1" applyFill="1" applyBorder="1" applyAlignment="1">
      <alignment horizontal="left"/>
      <protection/>
    </xf>
    <xf numFmtId="3" fontId="13" fillId="0" borderId="0" xfId="47" applyFont="1" applyFill="1" applyBorder="1">
      <alignment horizontal="right"/>
      <protection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49" fontId="13" fillId="0" borderId="9" xfId="81" applyFont="1" applyFill="1" applyBorder="1" applyAlignment="1">
      <alignment horizontal="left"/>
      <protection/>
    </xf>
    <xf numFmtId="3" fontId="13" fillId="0" borderId="9" xfId="47" applyFont="1" applyFill="1" applyBorder="1" applyAlignment="1">
      <alignment horizontal="right"/>
      <protection/>
    </xf>
    <xf numFmtId="3" fontId="13" fillId="0" borderId="9" xfId="0" applyNumberFormat="1" applyFont="1" applyFill="1" applyBorder="1" applyAlignment="1">
      <alignment horizontal="right"/>
    </xf>
    <xf numFmtId="49" fontId="12" fillId="0" borderId="16" xfId="56" applyFont="1" applyFill="1" applyBorder="1" applyAlignment="1">
      <alignment horizontal="left"/>
      <protection/>
    </xf>
    <xf numFmtId="49" fontId="15" fillId="0" borderId="16" xfId="67" applyFont="1" applyFill="1" applyBorder="1">
      <alignment horizontal="left"/>
      <protection/>
    </xf>
    <xf numFmtId="49" fontId="15" fillId="0" borderId="16" xfId="67" applyFont="1" applyFill="1" applyBorder="1" applyAlignment="1">
      <alignment horizontal="left"/>
      <protection/>
    </xf>
    <xf numFmtId="3" fontId="13" fillId="0" borderId="16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right"/>
    </xf>
    <xf numFmtId="3" fontId="13" fillId="0" borderId="15" xfId="47" applyFont="1" applyFill="1" applyBorder="1">
      <alignment horizontal="right"/>
      <protection/>
    </xf>
    <xf numFmtId="1" fontId="12" fillId="0" borderId="16" xfId="55" applyNumberFormat="1" applyFont="1" applyFill="1" applyBorder="1">
      <alignment horizontal="centerContinuous" wrapText="1"/>
      <protection/>
    </xf>
    <xf numFmtId="0" fontId="12" fillId="0" borderId="16" xfId="55" applyFont="1" applyFill="1" applyBorder="1">
      <alignment horizontal="centerContinuous" wrapText="1"/>
      <protection/>
    </xf>
    <xf numFmtId="0" fontId="12" fillId="0" borderId="16" xfId="55" applyFont="1" applyFill="1" applyBorder="1" applyAlignment="1">
      <alignment horizontal="center"/>
      <protection/>
    </xf>
    <xf numFmtId="2" fontId="13" fillId="0" borderId="0" xfId="47" applyNumberFormat="1" applyFont="1" applyFill="1" applyBorder="1" applyAlignment="1">
      <alignment horizontal="right"/>
      <protection/>
    </xf>
    <xf numFmtId="3" fontId="13" fillId="0" borderId="0" xfId="47" applyFont="1" applyFill="1" applyBorder="1" applyAlignment="1">
      <alignment horizontal="right" wrapText="1"/>
      <protection/>
    </xf>
    <xf numFmtId="3" fontId="13" fillId="0" borderId="0" xfId="0" applyNumberFormat="1" applyFont="1" applyFill="1" applyBorder="1" applyAlignment="1">
      <alignment horizontal="right" wrapText="1"/>
    </xf>
    <xf numFmtId="166" fontId="13" fillId="0" borderId="0" xfId="47" applyNumberFormat="1" applyFont="1" applyFill="1" applyBorder="1" applyAlignment="1">
      <alignment horizontal="right"/>
      <protection/>
    </xf>
    <xf numFmtId="166" fontId="13" fillId="0" borderId="0" xfId="0" applyNumberFormat="1" applyFont="1" applyFill="1" applyBorder="1" applyAlignment="1">
      <alignment horizontal="right"/>
    </xf>
    <xf numFmtId="1" fontId="13" fillId="0" borderId="0" xfId="47" applyNumberFormat="1" applyFont="1" applyFill="1" applyBorder="1" applyAlignment="1">
      <alignment horizontal="right"/>
      <protection/>
    </xf>
    <xf numFmtId="49" fontId="13" fillId="0" borderId="9" xfId="81" applyFont="1" applyFill="1" applyBorder="1" applyAlignment="1">
      <alignment horizontal="left" indent="1"/>
      <protection/>
    </xf>
    <xf numFmtId="1" fontId="13" fillId="0" borderId="9" xfId="47" applyNumberFormat="1" applyFont="1" applyFill="1" applyBorder="1" applyAlignment="1">
      <alignment horizontal="right"/>
      <protection/>
    </xf>
    <xf numFmtId="49" fontId="12" fillId="0" borderId="17" xfId="81" applyFont="1" applyFill="1" applyBorder="1" applyAlignment="1">
      <alignment horizontal="left" vertical="top"/>
      <protection/>
    </xf>
    <xf numFmtId="3" fontId="13" fillId="0" borderId="17" xfId="47" applyFont="1" applyFill="1" applyBorder="1" applyAlignment="1">
      <alignment horizontal="right"/>
      <protection/>
    </xf>
    <xf numFmtId="3" fontId="13" fillId="0" borderId="17" xfId="0" applyNumberFormat="1" applyFont="1" applyFill="1" applyBorder="1" applyAlignment="1">
      <alignment horizontal="right"/>
    </xf>
    <xf numFmtId="3" fontId="16" fillId="0" borderId="0" xfId="47" applyFont="1" applyFill="1" applyBorder="1">
      <alignment horizontal="right"/>
      <protection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3" fontId="13" fillId="0" borderId="9" xfId="0" applyNumberFormat="1" applyFont="1" applyFill="1" applyBorder="1" applyAlignment="1">
      <alignment/>
    </xf>
    <xf numFmtId="0" fontId="13" fillId="0" borderId="16" xfId="0" applyFont="1" applyFill="1" applyBorder="1" applyAlignment="1">
      <alignment/>
    </xf>
    <xf numFmtId="3" fontId="13" fillId="0" borderId="0" xfId="47" applyFont="1" applyFill="1" applyBorder="1" applyAlignment="1">
      <alignment horizontal="right" vertical="top"/>
      <protection/>
    </xf>
    <xf numFmtId="3" fontId="13" fillId="0" borderId="0" xfId="0" applyNumberFormat="1" applyFont="1" applyFill="1" applyAlignment="1">
      <alignment horizontal="right"/>
    </xf>
    <xf numFmtId="2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/>
    </xf>
    <xf numFmtId="4" fontId="13" fillId="0" borderId="0" xfId="47" applyNumberFormat="1" applyFont="1" applyFill="1" applyBorder="1" applyAlignment="1">
      <alignment horizontal="right"/>
      <protection/>
    </xf>
    <xf numFmtId="165" fontId="13" fillId="0" borderId="0" xfId="0" applyNumberFormat="1" applyFont="1" applyFill="1" applyAlignment="1">
      <alignment/>
    </xf>
    <xf numFmtId="3" fontId="13" fillId="0" borderId="0" xfId="47" applyNumberFormat="1" applyFont="1" applyFill="1" applyBorder="1" applyAlignment="1">
      <alignment horizontal="right"/>
      <protection/>
    </xf>
    <xf numFmtId="3" fontId="13" fillId="0" borderId="0" xfId="0" applyNumberFormat="1" applyFont="1" applyFill="1" applyBorder="1" applyAlignment="1">
      <alignment horizontal="right" vertical="top"/>
    </xf>
    <xf numFmtId="3" fontId="13" fillId="0" borderId="17" xfId="47" applyFont="1" applyFill="1" applyBorder="1" applyAlignment="1">
      <alignment horizontal="right" vertical="top"/>
      <protection/>
    </xf>
    <xf numFmtId="0" fontId="13" fillId="0" borderId="17" xfId="0" applyFont="1" applyFill="1" applyBorder="1" applyAlignment="1">
      <alignment/>
    </xf>
    <xf numFmtId="49" fontId="12" fillId="0" borderId="9" xfId="55" applyNumberFormat="1" applyFont="1" applyFill="1" applyBorder="1" applyAlignment="1">
      <alignment horizontal="center" vertical="top" wrapText="1"/>
      <protection/>
    </xf>
    <xf numFmtId="0" fontId="12" fillId="0" borderId="9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2" fillId="0" borderId="14" xfId="0" applyFont="1" applyFill="1" applyBorder="1" applyAlignment="1">
      <alignment horizontal="center"/>
    </xf>
    <xf numFmtId="166" fontId="13" fillId="0" borderId="0" xfId="0" applyNumberFormat="1" applyFont="1" applyFill="1" applyAlignment="1">
      <alignment/>
    </xf>
    <xf numFmtId="0" fontId="12" fillId="0" borderId="14" xfId="55" applyNumberFormat="1" applyFont="1" applyFill="1" applyBorder="1" applyAlignment="1">
      <alignment horizontal="center" vertical="center" wrapText="1"/>
      <protection/>
    </xf>
    <xf numFmtId="0" fontId="12" fillId="0" borderId="9" xfId="55" applyNumberFormat="1" applyFont="1" applyFill="1" applyBorder="1" applyAlignment="1">
      <alignment horizontal="center" vertical="center" wrapText="1"/>
      <protection/>
    </xf>
    <xf numFmtId="0" fontId="12" fillId="0" borderId="9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67" fontId="13" fillId="0" borderId="0" xfId="0" applyNumberFormat="1" applyFont="1" applyFill="1" applyAlignment="1">
      <alignment/>
    </xf>
    <xf numFmtId="0" fontId="2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18" fillId="0" borderId="0" xfId="66" applyFont="1" applyFill="1" applyAlignment="1">
      <alignment wrapText="1"/>
      <protection/>
    </xf>
    <xf numFmtId="0" fontId="0" fillId="0" borderId="0" xfId="0" applyFill="1" applyAlignment="1">
      <alignment wrapText="1"/>
    </xf>
    <xf numFmtId="0" fontId="18" fillId="0" borderId="0" xfId="66" applyFont="1" applyFill="1" applyBorder="1" applyAlignment="1">
      <alignment wrapText="1"/>
      <protection/>
    </xf>
    <xf numFmtId="0" fontId="16" fillId="0" borderId="0" xfId="66" applyNumberFormat="1" applyFont="1" applyFill="1" applyAlignment="1">
      <alignment wrapText="1"/>
      <protection/>
    </xf>
    <xf numFmtId="0" fontId="17" fillId="0" borderId="18" xfId="66" applyFont="1" applyFill="1" applyBorder="1" applyAlignment="1">
      <alignment wrapText="1"/>
      <protection/>
    </xf>
    <xf numFmtId="0" fontId="16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16" fillId="0" borderId="0" xfId="0" applyFont="1" applyFill="1" applyAlignment="1">
      <alignment wrapText="1"/>
    </xf>
    <xf numFmtId="0" fontId="16" fillId="0" borderId="0" xfId="82" applyFont="1" applyFill="1" applyBorder="1" applyAlignment="1">
      <alignment wrapText="1"/>
      <protection/>
    </xf>
    <xf numFmtId="49" fontId="18" fillId="0" borderId="0" xfId="66" applyNumberFormat="1" applyFont="1" applyFill="1" applyAlignment="1">
      <alignment wrapText="1"/>
      <protection/>
    </xf>
    <xf numFmtId="0" fontId="16" fillId="0" borderId="0" xfId="0" applyFont="1" applyFill="1" applyBorder="1" applyAlignment="1">
      <alignment wrapText="1"/>
    </xf>
    <xf numFmtId="0" fontId="17" fillId="0" borderId="0" xfId="66" applyFont="1" applyFill="1" applyAlignment="1">
      <alignment wrapText="1"/>
      <protection/>
    </xf>
    <xf numFmtId="0" fontId="17" fillId="0" borderId="0" xfId="0" applyFont="1" applyFill="1" applyAlignment="1">
      <alignment wrapText="1"/>
    </xf>
    <xf numFmtId="0" fontId="18" fillId="0" borderId="0" xfId="66" applyNumberFormat="1" applyFont="1" applyFill="1" applyAlignment="1">
      <alignment wrapText="1"/>
      <protection/>
    </xf>
  </cellXfs>
  <cellStyles count="70">
    <cellStyle name="Normal" xfId="0"/>
    <cellStyle name="\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a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ed Side" xfId="54"/>
    <cellStyle name="Hed Top" xfId="55"/>
    <cellStyle name="Hed Top - SECTION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Source Hed" xfId="63"/>
    <cellStyle name="Source Letter" xfId="64"/>
    <cellStyle name="Source Superscript" xfId="65"/>
    <cellStyle name="Source Text" xfId="66"/>
    <cellStyle name="Superscript" xfId="67"/>
    <cellStyle name="Table Data" xfId="68"/>
    <cellStyle name="Table Head Top" xfId="69"/>
    <cellStyle name="Table Hed Side" xfId="70"/>
    <cellStyle name="Table Title" xfId="71"/>
    <cellStyle name="Title" xfId="72"/>
    <cellStyle name="Title Text" xfId="73"/>
    <cellStyle name="Title Text 1" xfId="74"/>
    <cellStyle name="Title Text 2" xfId="75"/>
    <cellStyle name="Title-1" xfId="76"/>
    <cellStyle name="Title-2" xfId="77"/>
    <cellStyle name="Title-3" xfId="78"/>
    <cellStyle name="Total" xfId="79"/>
    <cellStyle name="Warning Text" xfId="80"/>
    <cellStyle name="Wrap" xfId="81"/>
    <cellStyle name="Wrap Bold" xfId="82"/>
    <cellStyle name="Wrap Title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tabSelected="1" zoomScaleSheetLayoutView="39" zoomScalePageLayoutView="0" workbookViewId="0" topLeftCell="A1">
      <selection activeCell="A1" sqref="A1:U1"/>
    </sheetView>
  </sheetViews>
  <sheetFormatPr defaultColWidth="9.140625" defaultRowHeight="12.75"/>
  <cols>
    <col min="1" max="1" width="51.140625" style="42" customWidth="1"/>
    <col min="2" max="21" width="12.140625" style="42" customWidth="1"/>
    <col min="22" max="16384" width="9.140625" style="42" customWidth="1"/>
  </cols>
  <sheetData>
    <row r="1" spans="1:21" ht="16.5" customHeight="1" thickBot="1">
      <c r="A1" s="75" t="s">
        <v>18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7"/>
      <c r="T1" s="77"/>
      <c r="U1" s="78"/>
    </row>
    <row r="2" spans="1:21" ht="16.5" customHeight="1">
      <c r="A2" s="2" t="s">
        <v>32</v>
      </c>
      <c r="B2" s="65">
        <v>1960</v>
      </c>
      <c r="C2" s="59" t="s">
        <v>68</v>
      </c>
      <c r="D2" s="66">
        <v>1980</v>
      </c>
      <c r="E2" s="66">
        <v>1990</v>
      </c>
      <c r="F2" s="66">
        <v>1994</v>
      </c>
      <c r="G2" s="66">
        <v>1995</v>
      </c>
      <c r="H2" s="66">
        <v>1996</v>
      </c>
      <c r="I2" s="66">
        <v>1997</v>
      </c>
      <c r="J2" s="67">
        <v>1998</v>
      </c>
      <c r="K2" s="68">
        <v>1999</v>
      </c>
      <c r="L2" s="68">
        <v>2000</v>
      </c>
      <c r="M2" s="68">
        <v>2001</v>
      </c>
      <c r="N2" s="60">
        <v>2002</v>
      </c>
      <c r="O2" s="61">
        <v>2003</v>
      </c>
      <c r="P2" s="63">
        <v>2004</v>
      </c>
      <c r="Q2" s="63">
        <v>2005</v>
      </c>
      <c r="R2" s="63">
        <v>2006</v>
      </c>
      <c r="S2" s="63">
        <v>2007</v>
      </c>
      <c r="T2" s="63">
        <v>2008</v>
      </c>
      <c r="U2" s="63">
        <v>2009</v>
      </c>
    </row>
    <row r="3" spans="1:21" ht="16.5" customHeight="1">
      <c r="A3" s="3" t="s">
        <v>77</v>
      </c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43"/>
      <c r="O3" s="43"/>
      <c r="P3" s="43"/>
      <c r="Q3" s="43"/>
      <c r="R3" s="43"/>
      <c r="S3" s="43"/>
      <c r="T3" s="43"/>
      <c r="U3" s="43"/>
    </row>
    <row r="4" spans="1:21" ht="16.5" customHeight="1">
      <c r="A4" s="6" t="s">
        <v>36</v>
      </c>
      <c r="B4" s="7">
        <v>9514</v>
      </c>
      <c r="C4" s="7">
        <v>11992</v>
      </c>
      <c r="D4" s="7">
        <v>28258</v>
      </c>
      <c r="E4" s="7">
        <v>28370</v>
      </c>
      <c r="F4" s="7">
        <v>30809</v>
      </c>
      <c r="G4" s="7">
        <v>32280</v>
      </c>
      <c r="H4" s="7">
        <v>32693</v>
      </c>
      <c r="I4" s="7">
        <v>33118</v>
      </c>
      <c r="J4" s="7">
        <v>33151</v>
      </c>
      <c r="K4" s="7">
        <v>33521</v>
      </c>
      <c r="L4" s="7">
        <v>34102</v>
      </c>
      <c r="M4" s="7">
        <v>34576</v>
      </c>
      <c r="N4" s="44">
        <v>35327.265</v>
      </c>
      <c r="O4" s="44">
        <v>36638.941</v>
      </c>
      <c r="P4" s="7">
        <v>40517.155</v>
      </c>
      <c r="Q4" s="7">
        <v>46118.002</v>
      </c>
      <c r="R4" s="7">
        <v>52151.588</v>
      </c>
      <c r="S4" s="7">
        <v>54599.504</v>
      </c>
      <c r="T4" s="7">
        <v>61242.606</v>
      </c>
      <c r="U4" s="7">
        <v>47848.649</v>
      </c>
    </row>
    <row r="5" spans="1:21" ht="16.5" customHeight="1">
      <c r="A5" s="8" t="s">
        <v>35</v>
      </c>
      <c r="B5" s="7">
        <v>640</v>
      </c>
      <c r="C5" s="7">
        <v>421</v>
      </c>
      <c r="D5" s="7">
        <v>446</v>
      </c>
      <c r="E5" s="7">
        <v>94</v>
      </c>
      <c r="F5" s="7">
        <v>88</v>
      </c>
      <c r="G5" s="7">
        <v>89</v>
      </c>
      <c r="H5" s="7">
        <v>59</v>
      </c>
      <c r="I5" s="7">
        <v>60</v>
      </c>
      <c r="J5" s="9">
        <v>61</v>
      </c>
      <c r="K5" s="9">
        <v>61</v>
      </c>
      <c r="L5" s="9">
        <v>62</v>
      </c>
      <c r="M5" s="9">
        <v>62</v>
      </c>
      <c r="N5" s="43">
        <v>61</v>
      </c>
      <c r="O5" s="43">
        <v>62</v>
      </c>
      <c r="P5" s="9">
        <v>63</v>
      </c>
      <c r="Q5" s="9">
        <v>65</v>
      </c>
      <c r="R5" s="9">
        <v>70</v>
      </c>
      <c r="S5" s="9">
        <v>74</v>
      </c>
      <c r="T5" s="9">
        <v>83</v>
      </c>
      <c r="U5" s="9">
        <v>79</v>
      </c>
    </row>
    <row r="6" spans="1:21" ht="16.5" customHeight="1">
      <c r="A6" s="8" t="s">
        <v>0</v>
      </c>
      <c r="B6" s="7">
        <v>8025</v>
      </c>
      <c r="C6" s="7">
        <v>10922</v>
      </c>
      <c r="D6" s="7">
        <v>26350</v>
      </c>
      <c r="E6" s="7">
        <v>27471</v>
      </c>
      <c r="F6" s="7">
        <v>29931</v>
      </c>
      <c r="G6" s="7">
        <v>31356</v>
      </c>
      <c r="H6" s="7">
        <v>31889</v>
      </c>
      <c r="I6" s="7">
        <v>32322</v>
      </c>
      <c r="J6" s="9">
        <v>32247</v>
      </c>
      <c r="K6" s="9">
        <v>32680</v>
      </c>
      <c r="L6" s="9">
        <v>33083</v>
      </c>
      <c r="M6" s="9">
        <v>33533</v>
      </c>
      <c r="N6" s="44">
        <v>34110.4</v>
      </c>
      <c r="O6" s="44">
        <v>35413</v>
      </c>
      <c r="P6" s="9">
        <v>39131</v>
      </c>
      <c r="Q6" s="9">
        <v>44457</v>
      </c>
      <c r="R6" s="9">
        <v>50315</v>
      </c>
      <c r="S6" s="9">
        <v>52932</v>
      </c>
      <c r="T6" s="9">
        <v>59409</v>
      </c>
      <c r="U6" s="9">
        <v>46127</v>
      </c>
    </row>
    <row r="7" spans="1:21" ht="16.5" customHeight="1">
      <c r="A7" s="8" t="s">
        <v>1</v>
      </c>
      <c r="B7" s="7">
        <v>849</v>
      </c>
      <c r="C7" s="7">
        <v>649</v>
      </c>
      <c r="D7" s="7">
        <v>1462</v>
      </c>
      <c r="E7" s="7">
        <v>805</v>
      </c>
      <c r="F7" s="7">
        <v>790</v>
      </c>
      <c r="G7" s="7">
        <v>835</v>
      </c>
      <c r="H7" s="7">
        <v>745</v>
      </c>
      <c r="I7" s="7">
        <v>736</v>
      </c>
      <c r="J7" s="9">
        <v>843</v>
      </c>
      <c r="K7" s="9">
        <v>780</v>
      </c>
      <c r="L7" s="9">
        <v>957</v>
      </c>
      <c r="M7" s="9">
        <v>981</v>
      </c>
      <c r="N7" s="44">
        <v>1155</v>
      </c>
      <c r="O7" s="44">
        <v>1164</v>
      </c>
      <c r="P7" s="9">
        <v>1323</v>
      </c>
      <c r="Q7" s="9">
        <v>1597</v>
      </c>
      <c r="R7" s="9">
        <v>1767</v>
      </c>
      <c r="S7" s="9">
        <v>1594</v>
      </c>
      <c r="T7" s="9">
        <v>1750</v>
      </c>
      <c r="U7" s="9">
        <v>1643</v>
      </c>
    </row>
    <row r="8" spans="1:21" ht="16.5" customHeight="1">
      <c r="A8" s="6" t="s">
        <v>63</v>
      </c>
      <c r="B8" s="7">
        <v>8775</v>
      </c>
      <c r="C8" s="7">
        <v>11478</v>
      </c>
      <c r="D8" s="7">
        <v>26355</v>
      </c>
      <c r="E8" s="7">
        <v>24652</v>
      </c>
      <c r="F8" s="7">
        <v>25511</v>
      </c>
      <c r="G8" s="7">
        <v>27897</v>
      </c>
      <c r="H8" s="7">
        <v>26331</v>
      </c>
      <c r="I8" s="7">
        <v>27291</v>
      </c>
      <c r="J8" s="9">
        <v>27916</v>
      </c>
      <c r="K8" s="9">
        <v>28011</v>
      </c>
      <c r="L8" s="9">
        <v>29040</v>
      </c>
      <c r="M8" s="9">
        <v>29164</v>
      </c>
      <c r="N8" s="44">
        <v>29592.326</v>
      </c>
      <c r="O8" s="44">
        <v>31440.382</v>
      </c>
      <c r="P8" s="9">
        <v>35106.83</v>
      </c>
      <c r="Q8" s="9">
        <v>37843</v>
      </c>
      <c r="R8" s="9">
        <v>40980.029</v>
      </c>
      <c r="S8" s="9">
        <v>42747.102</v>
      </c>
      <c r="T8" s="9">
        <v>47347.941</v>
      </c>
      <c r="U8" s="9">
        <v>37225.042</v>
      </c>
    </row>
    <row r="9" spans="1:21" ht="16.5" customHeight="1">
      <c r="A9" s="10" t="s">
        <v>78</v>
      </c>
      <c r="B9" s="11"/>
      <c r="C9" s="11"/>
      <c r="D9" s="11"/>
      <c r="E9" s="11"/>
      <c r="F9" s="11"/>
      <c r="G9" s="11"/>
      <c r="H9" s="11"/>
      <c r="I9" s="11"/>
      <c r="J9" s="12"/>
      <c r="K9" s="12"/>
      <c r="L9" s="13"/>
      <c r="M9" s="13"/>
      <c r="N9" s="44"/>
      <c r="O9" s="44"/>
      <c r="P9" s="43"/>
      <c r="Q9" s="43"/>
      <c r="R9" s="43"/>
      <c r="S9" s="43"/>
      <c r="T9" s="43"/>
      <c r="U9" s="43"/>
    </row>
    <row r="10" spans="1:21" ht="16.5" customHeight="1">
      <c r="A10" s="6" t="s">
        <v>7</v>
      </c>
      <c r="B10" s="7" t="s">
        <v>2</v>
      </c>
      <c r="C10" s="7">
        <v>162</v>
      </c>
      <c r="D10" s="7">
        <v>429</v>
      </c>
      <c r="E10" s="7">
        <v>1308</v>
      </c>
      <c r="F10" s="7">
        <v>1413.391</v>
      </c>
      <c r="G10" s="7">
        <v>1490</v>
      </c>
      <c r="H10" s="7">
        <v>1550</v>
      </c>
      <c r="I10" s="7">
        <v>1669</v>
      </c>
      <c r="J10" s="9">
        <v>2244</v>
      </c>
      <c r="K10" s="9">
        <v>2011</v>
      </c>
      <c r="L10" s="9">
        <v>2111</v>
      </c>
      <c r="M10" s="9">
        <v>2109</v>
      </c>
      <c r="N10" s="44">
        <v>2228</v>
      </c>
      <c r="O10" s="44">
        <v>1994</v>
      </c>
      <c r="P10" s="44">
        <v>1865</v>
      </c>
      <c r="Q10" s="9">
        <v>1886</v>
      </c>
      <c r="R10" s="9">
        <v>2042</v>
      </c>
      <c r="S10" s="9">
        <v>2153</v>
      </c>
      <c r="T10" s="9">
        <v>2453</v>
      </c>
      <c r="U10" s="9">
        <v>2353</v>
      </c>
    </row>
    <row r="11" spans="1:21" ht="16.5" customHeight="1">
      <c r="A11" s="14" t="s">
        <v>8</v>
      </c>
      <c r="B11" s="15" t="s">
        <v>2</v>
      </c>
      <c r="C11" s="7">
        <v>301</v>
      </c>
      <c r="D11" s="7">
        <v>1103</v>
      </c>
      <c r="E11" s="7">
        <v>2011.8</v>
      </c>
      <c r="F11" s="7">
        <v>2246</v>
      </c>
      <c r="G11" s="7">
        <v>2257</v>
      </c>
      <c r="H11" s="7">
        <v>2258</v>
      </c>
      <c r="I11" s="7">
        <v>2359</v>
      </c>
      <c r="J11" s="7">
        <v>2548</v>
      </c>
      <c r="K11" s="16">
        <v>2660</v>
      </c>
      <c r="L11" s="9">
        <v>2876</v>
      </c>
      <c r="M11" s="9">
        <v>3288</v>
      </c>
      <c r="N11" s="45">
        <v>3224</v>
      </c>
      <c r="O11" s="45">
        <v>3100</v>
      </c>
      <c r="P11" s="45">
        <v>2950</v>
      </c>
      <c r="Q11" s="9">
        <v>2940</v>
      </c>
      <c r="R11" s="9">
        <v>3005</v>
      </c>
      <c r="S11" s="9">
        <v>3180</v>
      </c>
      <c r="T11" s="9">
        <v>3410</v>
      </c>
      <c r="U11" s="9">
        <v>3507</v>
      </c>
    </row>
    <row r="12" spans="1:21" ht="16.5" customHeight="1">
      <c r="A12" s="17" t="s">
        <v>33</v>
      </c>
      <c r="B12" s="18"/>
      <c r="C12" s="18"/>
      <c r="D12" s="18"/>
      <c r="E12" s="19"/>
      <c r="F12" s="18"/>
      <c r="G12" s="18"/>
      <c r="H12" s="18"/>
      <c r="I12" s="18"/>
      <c r="J12" s="20"/>
      <c r="K12" s="20"/>
      <c r="L12" s="21"/>
      <c r="M12" s="21"/>
      <c r="N12" s="46"/>
      <c r="O12" s="46"/>
      <c r="P12" s="46"/>
      <c r="Q12" s="46"/>
      <c r="R12" s="46"/>
      <c r="S12" s="46"/>
      <c r="T12" s="46"/>
      <c r="U12" s="46"/>
    </row>
    <row r="13" spans="1:21" ht="16.5" customHeight="1">
      <c r="A13" s="3" t="s">
        <v>37</v>
      </c>
      <c r="B13" s="22"/>
      <c r="C13" s="11"/>
      <c r="D13" s="11"/>
      <c r="E13" s="11"/>
      <c r="F13" s="11"/>
      <c r="G13" s="11"/>
      <c r="H13" s="11"/>
      <c r="I13" s="11"/>
      <c r="J13" s="12"/>
      <c r="K13" s="12"/>
      <c r="L13" s="13"/>
      <c r="M13" s="13"/>
      <c r="N13" s="43"/>
      <c r="O13" s="43"/>
      <c r="P13" s="43"/>
      <c r="Q13" s="43"/>
      <c r="R13" s="43"/>
      <c r="S13" s="43"/>
      <c r="T13" s="43"/>
      <c r="U13" s="43"/>
    </row>
    <row r="14" spans="1:21" ht="16.5" customHeight="1">
      <c r="A14" s="6" t="s">
        <v>23</v>
      </c>
      <c r="B14" s="7">
        <f>B15+B16+B17</f>
        <v>1994517</v>
      </c>
      <c r="C14" s="7">
        <f aca="true" t="shared" si="0" ref="C14:U14">C15+C16+C17</f>
        <v>1811258</v>
      </c>
      <c r="D14" s="7">
        <f t="shared" si="0"/>
        <v>1738921</v>
      </c>
      <c r="E14" s="7">
        <f t="shared" si="0"/>
        <v>1231096</v>
      </c>
      <c r="F14" s="7">
        <f t="shared" si="0"/>
        <v>1210917</v>
      </c>
      <c r="G14" s="7">
        <f t="shared" si="0"/>
        <v>1237739</v>
      </c>
      <c r="H14" s="7">
        <f t="shared" si="0"/>
        <v>1259842</v>
      </c>
      <c r="I14" s="7">
        <f t="shared" si="0"/>
        <v>1290103</v>
      </c>
      <c r="J14" s="7">
        <f t="shared" si="0"/>
        <v>1335928</v>
      </c>
      <c r="K14" s="7">
        <f t="shared" si="0"/>
        <v>1389092</v>
      </c>
      <c r="L14" s="7">
        <f t="shared" si="0"/>
        <v>1400824</v>
      </c>
      <c r="M14" s="7">
        <f t="shared" si="0"/>
        <v>1333881</v>
      </c>
      <c r="N14" s="7">
        <f t="shared" si="0"/>
        <v>1320176</v>
      </c>
      <c r="O14" s="7">
        <f t="shared" si="0"/>
        <v>1299751</v>
      </c>
      <c r="P14" s="7">
        <f t="shared" si="0"/>
        <v>1309935</v>
      </c>
      <c r="Q14" s="7">
        <f t="shared" si="0"/>
        <v>1335024</v>
      </c>
      <c r="R14" s="7">
        <f t="shared" si="0"/>
        <v>1370239</v>
      </c>
      <c r="S14" s="7">
        <f t="shared" si="0"/>
        <v>1409852</v>
      </c>
      <c r="T14" s="7">
        <f t="shared" si="0"/>
        <v>1416975</v>
      </c>
      <c r="U14" s="7">
        <f t="shared" si="0"/>
        <v>1387478</v>
      </c>
    </row>
    <row r="15" spans="1:22" ht="16.5" customHeight="1">
      <c r="A15" s="8" t="s">
        <v>20</v>
      </c>
      <c r="B15" s="7">
        <v>1658292</v>
      </c>
      <c r="C15" s="7">
        <v>1423921</v>
      </c>
      <c r="D15" s="7">
        <v>1168114</v>
      </c>
      <c r="E15" s="7">
        <v>658902</v>
      </c>
      <c r="F15" s="47">
        <v>590930</v>
      </c>
      <c r="G15" s="7">
        <v>583486</v>
      </c>
      <c r="H15" s="7">
        <v>570865</v>
      </c>
      <c r="I15" s="7">
        <v>568493</v>
      </c>
      <c r="J15" s="9">
        <v>575604</v>
      </c>
      <c r="K15" s="9">
        <v>579140</v>
      </c>
      <c r="L15" s="9">
        <v>560154</v>
      </c>
      <c r="M15" s="9">
        <v>499860</v>
      </c>
      <c r="N15" s="44">
        <v>477751</v>
      </c>
      <c r="O15" s="44">
        <v>467063</v>
      </c>
      <c r="P15" s="9">
        <v>473773</v>
      </c>
      <c r="Q15" s="9">
        <v>474839</v>
      </c>
      <c r="R15" s="9">
        <v>475415</v>
      </c>
      <c r="S15" s="9">
        <v>460172</v>
      </c>
      <c r="T15" s="9">
        <v>450297</v>
      </c>
      <c r="U15" s="9">
        <v>416180</v>
      </c>
      <c r="V15" s="9"/>
    </row>
    <row r="16" spans="1:21" ht="16.5" customHeight="1">
      <c r="A16" s="8" t="s">
        <v>21</v>
      </c>
      <c r="B16" s="7">
        <v>307194</v>
      </c>
      <c r="C16" s="7">
        <v>360260</v>
      </c>
      <c r="D16" s="7">
        <v>542713</v>
      </c>
      <c r="E16" s="7">
        <v>553359</v>
      </c>
      <c r="F16" s="7">
        <v>601482</v>
      </c>
      <c r="G16" s="7">
        <v>635441</v>
      </c>
      <c r="H16" s="7">
        <v>669708</v>
      </c>
      <c r="I16" s="7">
        <v>701926</v>
      </c>
      <c r="J16" s="9">
        <v>740063</v>
      </c>
      <c r="K16" s="9">
        <v>789696</v>
      </c>
      <c r="L16" s="7">
        <v>820642</v>
      </c>
      <c r="M16" s="7">
        <v>814276</v>
      </c>
      <c r="N16" s="44">
        <v>821919</v>
      </c>
      <c r="O16" s="44">
        <f>124580+687337</f>
        <v>811917</v>
      </c>
      <c r="P16" s="9">
        <v>814147</v>
      </c>
      <c r="Q16" s="9">
        <f>120195+717211</f>
        <v>837406</v>
      </c>
      <c r="R16" s="9">
        <f>120688+750404</f>
        <v>871092</v>
      </c>
      <c r="S16" s="9">
        <v>925537</v>
      </c>
      <c r="T16" s="9">
        <v>942675</v>
      </c>
      <c r="U16" s="9">
        <v>947253</v>
      </c>
    </row>
    <row r="17" spans="1:22" ht="16.5" customHeight="1">
      <c r="A17" s="8" t="s">
        <v>79</v>
      </c>
      <c r="B17" s="7">
        <v>29031</v>
      </c>
      <c r="C17" s="7">
        <v>27077</v>
      </c>
      <c r="D17" s="7">
        <v>28094</v>
      </c>
      <c r="E17" s="7">
        <v>18835</v>
      </c>
      <c r="F17" s="11">
        <v>18505</v>
      </c>
      <c r="G17" s="7">
        <v>18812</v>
      </c>
      <c r="H17" s="7">
        <v>19269</v>
      </c>
      <c r="I17" s="7">
        <v>19684</v>
      </c>
      <c r="J17" s="9">
        <v>20261</v>
      </c>
      <c r="K17" s="9">
        <v>20256</v>
      </c>
      <c r="L17" s="7">
        <v>20028</v>
      </c>
      <c r="M17" s="7">
        <v>19745</v>
      </c>
      <c r="N17" s="44">
        <v>20506</v>
      </c>
      <c r="O17" s="44">
        <v>20771</v>
      </c>
      <c r="P17" s="7">
        <v>22015</v>
      </c>
      <c r="Q17" s="7">
        <v>22779</v>
      </c>
      <c r="R17" s="7">
        <v>23732</v>
      </c>
      <c r="S17" s="7">
        <v>24143</v>
      </c>
      <c r="T17" s="7">
        <v>24003</v>
      </c>
      <c r="U17" s="7">
        <v>24045</v>
      </c>
      <c r="V17" s="69"/>
    </row>
    <row r="18" spans="1:21" ht="16.5" customHeight="1">
      <c r="A18" s="6" t="s">
        <v>9</v>
      </c>
      <c r="B18" s="7">
        <v>106</v>
      </c>
      <c r="C18" s="7">
        <v>71</v>
      </c>
      <c r="D18" s="7">
        <v>38</v>
      </c>
      <c r="E18" s="7">
        <v>14</v>
      </c>
      <c r="F18" s="11">
        <v>12</v>
      </c>
      <c r="G18" s="7">
        <v>11</v>
      </c>
      <c r="H18" s="7">
        <v>10</v>
      </c>
      <c r="I18" s="7">
        <v>9</v>
      </c>
      <c r="J18" s="9">
        <v>9</v>
      </c>
      <c r="K18" s="9">
        <v>9</v>
      </c>
      <c r="L18" s="7">
        <v>8</v>
      </c>
      <c r="M18" s="7">
        <v>8</v>
      </c>
      <c r="N18" s="44">
        <v>7</v>
      </c>
      <c r="O18" s="44">
        <v>7</v>
      </c>
      <c r="P18" s="7">
        <v>7</v>
      </c>
      <c r="Q18" s="7">
        <v>7</v>
      </c>
      <c r="R18" s="7">
        <v>7</v>
      </c>
      <c r="S18" s="7">
        <v>7</v>
      </c>
      <c r="T18" s="7">
        <v>7</v>
      </c>
      <c r="U18" s="7">
        <v>7</v>
      </c>
    </row>
    <row r="19" spans="1:21" ht="16.5" customHeight="1">
      <c r="A19" s="6" t="s">
        <v>10</v>
      </c>
      <c r="B19" s="7">
        <v>780494</v>
      </c>
      <c r="C19" s="7">
        <v>566282</v>
      </c>
      <c r="D19" s="7">
        <v>458994</v>
      </c>
      <c r="E19" s="11">
        <v>216424</v>
      </c>
      <c r="F19" s="11">
        <v>189962</v>
      </c>
      <c r="G19" s="7">
        <v>188215</v>
      </c>
      <c r="H19" s="7">
        <v>181809</v>
      </c>
      <c r="I19" s="7">
        <v>177981</v>
      </c>
      <c r="J19" s="9">
        <v>178222</v>
      </c>
      <c r="K19" s="9">
        <v>177557</v>
      </c>
      <c r="L19" s="7">
        <v>168360</v>
      </c>
      <c r="M19" s="7">
        <v>162155</v>
      </c>
      <c r="N19" s="44">
        <v>157372</v>
      </c>
      <c r="O19" s="44">
        <v>154652</v>
      </c>
      <c r="P19" s="7">
        <v>157699</v>
      </c>
      <c r="Q19" s="7">
        <v>162438</v>
      </c>
      <c r="R19" s="7">
        <v>167581</v>
      </c>
      <c r="S19" s="7">
        <v>167216</v>
      </c>
      <c r="T19" s="7">
        <v>164439</v>
      </c>
      <c r="U19" s="7">
        <v>151906</v>
      </c>
    </row>
    <row r="20" spans="1:23" ht="16.5" customHeight="1">
      <c r="A20" s="6" t="s">
        <v>11</v>
      </c>
      <c r="B20" s="7">
        <v>207334</v>
      </c>
      <c r="C20" s="7">
        <v>196479</v>
      </c>
      <c r="D20" s="7">
        <v>164822</v>
      </c>
      <c r="E20" s="7">
        <v>119758</v>
      </c>
      <c r="F20" s="11">
        <v>109332</v>
      </c>
      <c r="G20" s="7">
        <v>108264</v>
      </c>
      <c r="H20" s="7">
        <v>105779</v>
      </c>
      <c r="I20" s="7">
        <v>102128</v>
      </c>
      <c r="J20" s="9">
        <v>100570</v>
      </c>
      <c r="K20" s="9">
        <v>99430</v>
      </c>
      <c r="L20" s="7">
        <v>99250</v>
      </c>
      <c r="M20" s="7">
        <v>97817</v>
      </c>
      <c r="N20" s="7">
        <v>100125</v>
      </c>
      <c r="O20" s="7">
        <v>99126</v>
      </c>
      <c r="P20" s="7">
        <v>97662</v>
      </c>
      <c r="Q20" s="7">
        <v>95664</v>
      </c>
      <c r="R20" s="7">
        <v>94801</v>
      </c>
      <c r="S20" s="7">
        <v>94313</v>
      </c>
      <c r="T20" s="7">
        <v>94082</v>
      </c>
      <c r="U20" s="7">
        <v>93921</v>
      </c>
      <c r="V20" s="7"/>
      <c r="W20" s="7"/>
    </row>
    <row r="21" spans="1:21" ht="16.5" customHeight="1">
      <c r="A21" s="10" t="s">
        <v>19</v>
      </c>
      <c r="B21" s="11"/>
      <c r="C21" s="11"/>
      <c r="D21" s="11"/>
      <c r="E21" s="11"/>
      <c r="F21" s="11"/>
      <c r="G21" s="11"/>
      <c r="H21" s="11"/>
      <c r="I21" s="11"/>
      <c r="J21" s="12"/>
      <c r="K21" s="12"/>
      <c r="L21" s="13"/>
      <c r="M21" s="13"/>
      <c r="N21" s="44"/>
      <c r="O21" s="44"/>
      <c r="P21" s="43"/>
      <c r="Q21" s="43"/>
      <c r="R21" s="43"/>
      <c r="S21" s="43"/>
      <c r="T21" s="43"/>
      <c r="U21" s="43"/>
    </row>
    <row r="22" spans="1:22" ht="16.5" customHeight="1">
      <c r="A22" s="6" t="s">
        <v>38</v>
      </c>
      <c r="B22" s="11"/>
      <c r="C22" s="11"/>
      <c r="D22" s="11"/>
      <c r="E22" s="11"/>
      <c r="F22" s="11"/>
      <c r="G22" s="11"/>
      <c r="H22" s="11"/>
      <c r="I22" s="11"/>
      <c r="J22" s="12"/>
      <c r="K22" s="12"/>
      <c r="L22" s="13"/>
      <c r="M22" s="13"/>
      <c r="N22" s="44"/>
      <c r="O22" s="44"/>
      <c r="P22" s="43"/>
      <c r="Q22" s="43"/>
      <c r="R22" s="43"/>
      <c r="S22" s="43"/>
      <c r="T22" s="43"/>
      <c r="U22" s="43"/>
      <c r="V22" s="69"/>
    </row>
    <row r="23" spans="1:21" ht="16.5" customHeight="1">
      <c r="A23" s="8" t="s">
        <v>24</v>
      </c>
      <c r="B23" s="7" t="s">
        <v>2</v>
      </c>
      <c r="C23" s="7">
        <v>1569</v>
      </c>
      <c r="D23" s="7">
        <v>2128</v>
      </c>
      <c r="E23" s="7">
        <v>1863</v>
      </c>
      <c r="F23" s="7">
        <v>1852</v>
      </c>
      <c r="G23" s="7">
        <v>1722</v>
      </c>
      <c r="H23" s="7">
        <v>1730</v>
      </c>
      <c r="I23" s="7">
        <v>1728</v>
      </c>
      <c r="J23" s="9">
        <v>1962</v>
      </c>
      <c r="K23" s="9">
        <v>1992</v>
      </c>
      <c r="L23" s="9">
        <v>1894</v>
      </c>
      <c r="M23" s="9">
        <v>2084</v>
      </c>
      <c r="N23" s="44">
        <v>2896</v>
      </c>
      <c r="O23" s="44">
        <v>1623</v>
      </c>
      <c r="P23" s="9">
        <v>1211</v>
      </c>
      <c r="Q23" s="9">
        <v>1186</v>
      </c>
      <c r="R23" s="9">
        <v>1191</v>
      </c>
      <c r="S23" s="9">
        <v>1164</v>
      </c>
      <c r="T23" s="9">
        <v>1177</v>
      </c>
      <c r="U23" s="9">
        <v>1214</v>
      </c>
    </row>
    <row r="24" spans="1:21" ht="16.5" customHeight="1">
      <c r="A24" s="8" t="s">
        <v>3</v>
      </c>
      <c r="B24" s="7" t="s">
        <v>2</v>
      </c>
      <c r="C24" s="7">
        <v>185</v>
      </c>
      <c r="D24" s="7">
        <v>419</v>
      </c>
      <c r="E24" s="7">
        <v>318</v>
      </c>
      <c r="F24" s="7">
        <v>338</v>
      </c>
      <c r="G24" s="7">
        <v>313</v>
      </c>
      <c r="H24" s="7">
        <v>299</v>
      </c>
      <c r="I24" s="7">
        <v>332</v>
      </c>
      <c r="J24" s="9">
        <v>345</v>
      </c>
      <c r="K24" s="9">
        <v>329</v>
      </c>
      <c r="L24" s="9">
        <v>378</v>
      </c>
      <c r="M24" s="9">
        <v>401</v>
      </c>
      <c r="N24" s="44">
        <v>372</v>
      </c>
      <c r="O24" s="44">
        <v>442</v>
      </c>
      <c r="P24" s="9">
        <v>276</v>
      </c>
      <c r="Q24" s="9">
        <v>258</v>
      </c>
      <c r="R24" s="9">
        <v>319</v>
      </c>
      <c r="S24" s="9">
        <v>270</v>
      </c>
      <c r="T24" s="9">
        <v>278</v>
      </c>
      <c r="U24" s="9">
        <v>274</v>
      </c>
    </row>
    <row r="25" spans="1:21" ht="16.5" customHeight="1">
      <c r="A25" s="6" t="s">
        <v>39</v>
      </c>
      <c r="B25" s="7" t="s">
        <v>2</v>
      </c>
      <c r="C25" s="7">
        <v>1500</v>
      </c>
      <c r="D25" s="7">
        <v>21416</v>
      </c>
      <c r="E25" s="7">
        <v>24000</v>
      </c>
      <c r="F25" s="7">
        <v>25049</v>
      </c>
      <c r="G25" s="7">
        <v>23646</v>
      </c>
      <c r="H25" s="7">
        <v>23278</v>
      </c>
      <c r="I25" s="7">
        <v>23555</v>
      </c>
      <c r="J25" s="9">
        <v>24528</v>
      </c>
      <c r="K25" s="9">
        <v>25291</v>
      </c>
      <c r="L25" s="9">
        <v>25624</v>
      </c>
      <c r="M25" s="9">
        <v>27316</v>
      </c>
      <c r="N25" s="44">
        <v>22649</v>
      </c>
      <c r="O25" s="44">
        <v>20905</v>
      </c>
      <c r="P25" s="9">
        <v>20938</v>
      </c>
      <c r="Q25" s="9">
        <v>19234</v>
      </c>
      <c r="R25" s="9">
        <v>18659</v>
      </c>
      <c r="S25" s="9">
        <v>18996</v>
      </c>
      <c r="T25" s="9">
        <v>19203</v>
      </c>
      <c r="U25" s="9">
        <v>19835</v>
      </c>
    </row>
    <row r="26" spans="1:21" ht="16.5" customHeight="1">
      <c r="A26" s="14" t="s">
        <v>40</v>
      </c>
      <c r="B26" s="15" t="s">
        <v>2</v>
      </c>
      <c r="C26" s="7" t="s">
        <v>2</v>
      </c>
      <c r="D26" s="7">
        <v>24000</v>
      </c>
      <c r="E26" s="7">
        <v>24000</v>
      </c>
      <c r="F26" s="7">
        <v>25000</v>
      </c>
      <c r="G26" s="7">
        <v>24000</v>
      </c>
      <c r="H26" s="7">
        <v>25000</v>
      </c>
      <c r="I26" s="7">
        <v>25000</v>
      </c>
      <c r="J26" s="9">
        <v>22000</v>
      </c>
      <c r="K26" s="16">
        <v>23000</v>
      </c>
      <c r="L26" s="16">
        <v>23000</v>
      </c>
      <c r="M26" s="16">
        <v>23000</v>
      </c>
      <c r="N26" s="45">
        <v>23000</v>
      </c>
      <c r="O26" s="45">
        <v>22675</v>
      </c>
      <c r="P26" s="9">
        <v>22256</v>
      </c>
      <c r="Q26" s="9">
        <v>22007</v>
      </c>
      <c r="R26" s="9">
        <v>21708</v>
      </c>
      <c r="S26" s="9">
        <v>21708</v>
      </c>
      <c r="T26" s="9">
        <v>21178</v>
      </c>
      <c r="U26" s="9">
        <v>21178</v>
      </c>
    </row>
    <row r="27" spans="1:21" ht="16.5" customHeight="1">
      <c r="A27" s="17" t="s">
        <v>34</v>
      </c>
      <c r="B27" s="23" t="s">
        <v>5</v>
      </c>
      <c r="C27" s="24" t="s">
        <v>5</v>
      </c>
      <c r="D27" s="24" t="s">
        <v>5</v>
      </c>
      <c r="E27" s="24" t="s">
        <v>5</v>
      </c>
      <c r="F27" s="24" t="s">
        <v>5</v>
      </c>
      <c r="G27" s="24" t="s">
        <v>5</v>
      </c>
      <c r="H27" s="25" t="s">
        <v>5</v>
      </c>
      <c r="I27" s="25" t="s">
        <v>5</v>
      </c>
      <c r="J27" s="20"/>
      <c r="K27" s="20"/>
      <c r="L27" s="21"/>
      <c r="M27" s="21"/>
      <c r="N27" s="46"/>
      <c r="O27" s="46"/>
      <c r="P27" s="46"/>
      <c r="Q27" s="46"/>
      <c r="R27" s="46"/>
      <c r="S27" s="46"/>
      <c r="T27" s="46"/>
      <c r="U27" s="46"/>
    </row>
    <row r="28" spans="1:21" ht="16.5" customHeight="1">
      <c r="A28" s="3" t="s">
        <v>41</v>
      </c>
      <c r="B28" s="11"/>
      <c r="C28" s="11"/>
      <c r="D28" s="11"/>
      <c r="E28" s="11"/>
      <c r="F28" s="11"/>
      <c r="G28" s="11"/>
      <c r="H28" s="11"/>
      <c r="I28" s="11"/>
      <c r="J28" s="12"/>
      <c r="K28" s="12"/>
      <c r="L28" s="13"/>
      <c r="M28" s="13"/>
      <c r="N28" s="43"/>
      <c r="O28" s="43"/>
      <c r="P28" s="43"/>
      <c r="Q28" s="43"/>
      <c r="R28" s="43"/>
      <c r="S28" s="43"/>
      <c r="T28" s="43"/>
      <c r="U28" s="43"/>
    </row>
    <row r="29" spans="1:21" ht="16.5" customHeight="1">
      <c r="A29" s="6" t="s">
        <v>42</v>
      </c>
      <c r="B29" s="7">
        <v>28170000</v>
      </c>
      <c r="C29" s="7">
        <v>29890000</v>
      </c>
      <c r="D29" s="7">
        <v>29277000</v>
      </c>
      <c r="E29" s="7">
        <v>26159000</v>
      </c>
      <c r="F29" s="7">
        <v>28485000</v>
      </c>
      <c r="G29" s="7">
        <v>30383000</v>
      </c>
      <c r="H29" s="7">
        <v>31715000</v>
      </c>
      <c r="I29" s="7">
        <v>31660000</v>
      </c>
      <c r="J29" s="9">
        <v>32657000</v>
      </c>
      <c r="K29" s="9">
        <v>33851000</v>
      </c>
      <c r="L29" s="7">
        <v>34590000</v>
      </c>
      <c r="M29" s="7">
        <v>34243000</v>
      </c>
      <c r="N29" s="44">
        <v>34680000</v>
      </c>
      <c r="O29" s="44">
        <v>35555000</v>
      </c>
      <c r="P29" s="9">
        <v>37071000</v>
      </c>
      <c r="Q29" s="9">
        <v>37712000</v>
      </c>
      <c r="R29" s="9">
        <v>38955000</v>
      </c>
      <c r="S29" s="9">
        <v>38186000</v>
      </c>
      <c r="T29" s="9">
        <v>37226000</v>
      </c>
      <c r="U29" s="9">
        <v>32115000</v>
      </c>
    </row>
    <row r="30" spans="1:21" ht="16.5" customHeight="1">
      <c r="A30" s="6" t="s">
        <v>43</v>
      </c>
      <c r="B30" s="7">
        <v>404464</v>
      </c>
      <c r="C30" s="7">
        <v>427065</v>
      </c>
      <c r="D30" s="7">
        <v>428498</v>
      </c>
      <c r="E30" s="7">
        <v>379582</v>
      </c>
      <c r="F30" s="7">
        <v>440896</v>
      </c>
      <c r="G30" s="7">
        <v>458271</v>
      </c>
      <c r="H30" s="7">
        <v>468792</v>
      </c>
      <c r="I30" s="7">
        <v>474954</v>
      </c>
      <c r="J30" s="9">
        <v>474947</v>
      </c>
      <c r="K30" s="9">
        <v>490442</v>
      </c>
      <c r="L30" s="7">
        <v>504001</v>
      </c>
      <c r="M30" s="7">
        <v>499546</v>
      </c>
      <c r="N30" s="44">
        <v>499668</v>
      </c>
      <c r="O30" s="44">
        <v>515999</v>
      </c>
      <c r="P30" s="7">
        <v>534696</v>
      </c>
      <c r="Q30" s="7">
        <v>547566</v>
      </c>
      <c r="R30" s="7">
        <v>562607</v>
      </c>
      <c r="S30" s="7">
        <v>543475</v>
      </c>
      <c r="T30" s="7">
        <v>524223</v>
      </c>
      <c r="U30" s="7">
        <v>436235</v>
      </c>
    </row>
    <row r="31" spans="1:21" ht="16.5" customHeight="1">
      <c r="A31" s="6" t="s">
        <v>44</v>
      </c>
      <c r="B31" s="7" t="s">
        <v>2</v>
      </c>
      <c r="C31" s="7" t="s">
        <v>2</v>
      </c>
      <c r="D31" s="7">
        <v>1531050</v>
      </c>
      <c r="E31" s="7">
        <v>1280365</v>
      </c>
      <c r="F31" s="7">
        <v>1404705.643</v>
      </c>
      <c r="G31" s="7">
        <v>1444691</v>
      </c>
      <c r="H31" s="7">
        <v>1465149</v>
      </c>
      <c r="I31" s="7">
        <v>1423229</v>
      </c>
      <c r="J31" s="9">
        <v>1439703</v>
      </c>
      <c r="K31" s="9">
        <v>1503947</v>
      </c>
      <c r="L31" s="9">
        <v>1502819</v>
      </c>
      <c r="M31" s="9">
        <v>1477545.69</v>
      </c>
      <c r="N31" s="44">
        <v>1443531</v>
      </c>
      <c r="O31" s="44">
        <v>1484074</v>
      </c>
      <c r="P31" s="7">
        <v>1538385</v>
      </c>
      <c r="Q31" s="7">
        <v>1587650</v>
      </c>
      <c r="R31" s="7">
        <v>1659848</v>
      </c>
      <c r="S31" s="7">
        <v>1608755</v>
      </c>
      <c r="T31" s="7">
        <v>1558855</v>
      </c>
      <c r="U31" s="7" t="s">
        <v>4</v>
      </c>
    </row>
    <row r="32" spans="1:24" ht="16.5" customHeight="1">
      <c r="A32" s="8" t="s">
        <v>45</v>
      </c>
      <c r="B32" s="7">
        <v>421900</v>
      </c>
      <c r="C32" s="7">
        <v>1278200</v>
      </c>
      <c r="D32" s="7">
        <v>1319010</v>
      </c>
      <c r="E32" s="7">
        <v>1144559</v>
      </c>
      <c r="F32" s="7">
        <v>1261482</v>
      </c>
      <c r="G32" s="7">
        <v>1293851</v>
      </c>
      <c r="H32" s="7">
        <v>1311351</v>
      </c>
      <c r="I32" s="7">
        <v>1281768</v>
      </c>
      <c r="J32" s="9">
        <v>1285706</v>
      </c>
      <c r="K32" s="9">
        <v>1349580</v>
      </c>
      <c r="L32" s="9">
        <v>1354590</v>
      </c>
      <c r="M32" s="9">
        <v>1327669.498</v>
      </c>
      <c r="N32" s="48">
        <v>1300574</v>
      </c>
      <c r="O32" s="48">
        <v>1353885</v>
      </c>
      <c r="P32" s="7">
        <v>1398450</v>
      </c>
      <c r="Q32" s="7">
        <v>1447014</v>
      </c>
      <c r="R32" s="7">
        <v>1526229</v>
      </c>
      <c r="S32" s="7">
        <v>1475006</v>
      </c>
      <c r="T32" s="7">
        <v>1435561</v>
      </c>
      <c r="U32" s="7" t="s">
        <v>4</v>
      </c>
      <c r="W32" s="7"/>
      <c r="X32" s="7"/>
    </row>
    <row r="33" spans="1:21" ht="16.5" customHeight="1">
      <c r="A33" s="8" t="s">
        <v>12</v>
      </c>
      <c r="B33" s="7" t="s">
        <v>2</v>
      </c>
      <c r="C33" s="7" t="s">
        <v>2</v>
      </c>
      <c r="D33" s="7">
        <v>212040</v>
      </c>
      <c r="E33" s="7">
        <v>135806</v>
      </c>
      <c r="F33" s="7">
        <v>143223.64299999998</v>
      </c>
      <c r="G33" s="7">
        <v>150840</v>
      </c>
      <c r="H33" s="7">
        <v>153798</v>
      </c>
      <c r="I33" s="7">
        <v>141461</v>
      </c>
      <c r="J33" s="9">
        <v>153997</v>
      </c>
      <c r="K33" s="9">
        <v>154366</v>
      </c>
      <c r="L33" s="9">
        <v>148229</v>
      </c>
      <c r="M33" s="9">
        <v>149876.192</v>
      </c>
      <c r="N33" s="48">
        <v>142957</v>
      </c>
      <c r="O33" s="48">
        <v>130190</v>
      </c>
      <c r="P33" s="7">
        <v>139935</v>
      </c>
      <c r="Q33" s="7">
        <v>140636</v>
      </c>
      <c r="R33" s="7">
        <v>133618</v>
      </c>
      <c r="S33" s="7">
        <v>133749</v>
      </c>
      <c r="T33" s="7">
        <v>123294</v>
      </c>
      <c r="U33" s="7" t="s">
        <v>4</v>
      </c>
    </row>
    <row r="34" spans="1:21" ht="16.5" customHeight="1">
      <c r="A34" s="6" t="s">
        <v>46</v>
      </c>
      <c r="B34" s="7">
        <v>572309</v>
      </c>
      <c r="C34" s="7">
        <v>764809</v>
      </c>
      <c r="D34" s="7">
        <v>918958</v>
      </c>
      <c r="E34" s="7">
        <v>1033969</v>
      </c>
      <c r="F34" s="7">
        <v>1200701</v>
      </c>
      <c r="G34" s="7">
        <v>1305688</v>
      </c>
      <c r="H34" s="7">
        <v>1355975</v>
      </c>
      <c r="I34" s="7">
        <v>1348926</v>
      </c>
      <c r="J34" s="9">
        <v>1376802</v>
      </c>
      <c r="K34" s="9">
        <v>1433461</v>
      </c>
      <c r="L34" s="7">
        <v>1465960</v>
      </c>
      <c r="M34" s="7">
        <v>1495472</v>
      </c>
      <c r="N34" s="44">
        <v>1507010.907</v>
      </c>
      <c r="O34" s="44">
        <v>1551438</v>
      </c>
      <c r="P34" s="7">
        <v>1662598</v>
      </c>
      <c r="Q34" s="7">
        <v>1696425</v>
      </c>
      <c r="R34" s="7">
        <v>1771897</v>
      </c>
      <c r="S34" s="7">
        <v>1770545</v>
      </c>
      <c r="T34" s="7">
        <v>1777236</v>
      </c>
      <c r="U34" s="7">
        <v>1532214</v>
      </c>
    </row>
    <row r="35" spans="1:21" ht="16.5" customHeight="1">
      <c r="A35" s="6" t="s">
        <v>47</v>
      </c>
      <c r="B35" s="7">
        <v>461.3</v>
      </c>
      <c r="C35" s="7">
        <v>515.1</v>
      </c>
      <c r="D35" s="7">
        <v>615.8</v>
      </c>
      <c r="E35" s="7">
        <v>725.7</v>
      </c>
      <c r="F35" s="7">
        <v>816.8</v>
      </c>
      <c r="G35" s="7">
        <v>842.6</v>
      </c>
      <c r="H35" s="7">
        <v>841.7</v>
      </c>
      <c r="I35" s="7">
        <v>850.9</v>
      </c>
      <c r="J35" s="9">
        <v>835.1</v>
      </c>
      <c r="K35" s="9">
        <v>834.9</v>
      </c>
      <c r="L35" s="7">
        <v>843.3</v>
      </c>
      <c r="M35" s="7">
        <v>858.5</v>
      </c>
      <c r="N35" s="44">
        <v>853</v>
      </c>
      <c r="O35" s="44">
        <v>862.4</v>
      </c>
      <c r="P35" s="7">
        <v>901.5</v>
      </c>
      <c r="Q35" s="7">
        <v>893.5</v>
      </c>
      <c r="R35" s="7">
        <v>905.6</v>
      </c>
      <c r="S35" s="7">
        <v>912.8</v>
      </c>
      <c r="T35" s="7">
        <v>919.1</v>
      </c>
      <c r="U35" s="7">
        <v>918.5</v>
      </c>
    </row>
    <row r="36" spans="1:21" ht="16.5" customHeight="1">
      <c r="A36" s="6" t="s">
        <v>48</v>
      </c>
      <c r="B36" s="7">
        <v>3463</v>
      </c>
      <c r="C36" s="7">
        <v>3545</v>
      </c>
      <c r="D36" s="7">
        <v>3904</v>
      </c>
      <c r="E36" s="7">
        <v>3115</v>
      </c>
      <c r="F36" s="7">
        <v>3334</v>
      </c>
      <c r="G36" s="7">
        <v>3480</v>
      </c>
      <c r="H36" s="7">
        <v>3579</v>
      </c>
      <c r="I36" s="7">
        <v>3575</v>
      </c>
      <c r="J36" s="9">
        <v>3583</v>
      </c>
      <c r="K36" s="9">
        <v>3715</v>
      </c>
      <c r="L36" s="7">
        <v>3700</v>
      </c>
      <c r="M36" s="7">
        <v>3710</v>
      </c>
      <c r="N36" s="44">
        <v>3730</v>
      </c>
      <c r="O36" s="44">
        <v>3826</v>
      </c>
      <c r="P36" s="7">
        <v>4059</v>
      </c>
      <c r="Q36" s="7">
        <v>4098</v>
      </c>
      <c r="R36" s="7">
        <v>4192</v>
      </c>
      <c r="S36" s="7">
        <v>4062</v>
      </c>
      <c r="T36" s="7">
        <v>3886</v>
      </c>
      <c r="U36" s="7">
        <v>3192</v>
      </c>
    </row>
    <row r="37" spans="1:21" ht="16.5" customHeight="1">
      <c r="A37" s="6" t="s">
        <v>13</v>
      </c>
      <c r="B37" s="11"/>
      <c r="C37" s="11"/>
      <c r="D37" s="11"/>
      <c r="E37" s="11"/>
      <c r="F37" s="11"/>
      <c r="G37" s="11"/>
      <c r="H37" s="11"/>
      <c r="I37" s="11"/>
      <c r="J37" s="12"/>
      <c r="K37" s="12"/>
      <c r="L37" s="13"/>
      <c r="M37" s="13"/>
      <c r="N37" s="44"/>
      <c r="O37" s="44"/>
      <c r="P37" s="43"/>
      <c r="Q37" s="43"/>
      <c r="R37" s="43"/>
      <c r="S37" s="43"/>
      <c r="T37" s="43"/>
      <c r="U37" s="43"/>
    </row>
    <row r="38" spans="1:21" ht="16.5" customHeight="1">
      <c r="A38" s="8" t="s">
        <v>26</v>
      </c>
      <c r="B38" s="11">
        <f>(B29/(B14-B17))*1000</f>
        <v>14332.333071820403</v>
      </c>
      <c r="C38" s="11">
        <f>(C29/(C14-C17))*1000</f>
        <v>16752.78461097837</v>
      </c>
      <c r="D38" s="11">
        <f>(D29/(D14-D17))*1000</f>
        <v>17112.77645255774</v>
      </c>
      <c r="E38" s="11">
        <f aca="true" t="shared" si="1" ref="E38:U38">(E29/(E14-E17))*1000</f>
        <v>21578.68643798654</v>
      </c>
      <c r="F38" s="11">
        <f t="shared" si="1"/>
        <v>23888.555298001025</v>
      </c>
      <c r="G38" s="11">
        <f t="shared" si="1"/>
        <v>24926.02100043727</v>
      </c>
      <c r="H38" s="11">
        <f t="shared" si="1"/>
        <v>25564.79949184772</v>
      </c>
      <c r="I38" s="11">
        <f t="shared" si="1"/>
        <v>24920.911919610775</v>
      </c>
      <c r="J38" s="11">
        <f t="shared" si="1"/>
        <v>24821.630397357385</v>
      </c>
      <c r="K38" s="11">
        <f t="shared" si="1"/>
        <v>24729.770403466886</v>
      </c>
      <c r="L38" s="11">
        <f t="shared" si="1"/>
        <v>25050.76781798325</v>
      </c>
      <c r="M38" s="11">
        <f t="shared" si="1"/>
        <v>26057.424802303565</v>
      </c>
      <c r="N38" s="11">
        <f t="shared" si="1"/>
        <v>26683.69663068317</v>
      </c>
      <c r="O38" s="11">
        <f t="shared" si="1"/>
        <v>27799.496473752522</v>
      </c>
      <c r="P38" s="11">
        <f t="shared" si="1"/>
        <v>28783.620100627366</v>
      </c>
      <c r="Q38" s="11">
        <f t="shared" si="1"/>
        <v>28738.535867921004</v>
      </c>
      <c r="R38" s="11">
        <f t="shared" si="1"/>
        <v>28930.41031350004</v>
      </c>
      <c r="S38" s="11">
        <f t="shared" si="1"/>
        <v>27557.012330871778</v>
      </c>
      <c r="T38" s="11">
        <f t="shared" si="1"/>
        <v>26724.1552594022</v>
      </c>
      <c r="U38" s="11">
        <f t="shared" si="1"/>
        <v>23554.512763003386</v>
      </c>
    </row>
    <row r="39" spans="1:21" ht="16.5" customHeight="1">
      <c r="A39" s="8" t="s">
        <v>25</v>
      </c>
      <c r="B39" s="7" t="s">
        <v>2</v>
      </c>
      <c r="C39" s="7" t="s">
        <v>2</v>
      </c>
      <c r="D39" s="7">
        <f aca="true" t="shared" si="2" ref="D39:M39">(D31/D17)*1000</f>
        <v>54497.40158040863</v>
      </c>
      <c r="E39" s="7">
        <f t="shared" si="2"/>
        <v>67977.9665516326</v>
      </c>
      <c r="F39" s="7">
        <f t="shared" si="2"/>
        <v>75909.51867062955</v>
      </c>
      <c r="G39" s="7">
        <f t="shared" si="2"/>
        <v>76796.24707633426</v>
      </c>
      <c r="H39" s="7">
        <f t="shared" si="2"/>
        <v>76036.58726451814</v>
      </c>
      <c r="I39" s="7">
        <f t="shared" si="2"/>
        <v>72303.85084332453</v>
      </c>
      <c r="J39" s="7">
        <f t="shared" si="2"/>
        <v>71057.84512116875</v>
      </c>
      <c r="K39" s="7">
        <f t="shared" si="2"/>
        <v>74246.98854660348</v>
      </c>
      <c r="L39" s="7">
        <f t="shared" si="2"/>
        <v>75035.89974036349</v>
      </c>
      <c r="M39" s="7">
        <f t="shared" si="2"/>
        <v>74831.38465434287</v>
      </c>
      <c r="N39" s="44">
        <f aca="true" t="shared" si="3" ref="N39:T39">(N31/N17)*1000</f>
        <v>70395.54276797036</v>
      </c>
      <c r="O39" s="44">
        <f t="shared" si="3"/>
        <v>71449.32839054451</v>
      </c>
      <c r="P39" s="7">
        <f t="shared" si="3"/>
        <v>69878.94617306383</v>
      </c>
      <c r="Q39" s="7">
        <f t="shared" si="3"/>
        <v>69697.9674261381</v>
      </c>
      <c r="R39" s="7">
        <f t="shared" si="3"/>
        <v>69941.34501938311</v>
      </c>
      <c r="S39" s="7">
        <f t="shared" si="3"/>
        <v>66634.42819864971</v>
      </c>
      <c r="T39" s="7">
        <f t="shared" si="3"/>
        <v>64944.17364496104</v>
      </c>
      <c r="U39" s="7" t="s">
        <v>4</v>
      </c>
    </row>
    <row r="40" spans="1:21" ht="16.5" customHeight="1">
      <c r="A40" s="6" t="s">
        <v>14</v>
      </c>
      <c r="B40" s="11"/>
      <c r="C40" s="11"/>
      <c r="D40" s="11"/>
      <c r="E40" s="11"/>
      <c r="F40" s="11"/>
      <c r="G40" s="11"/>
      <c r="H40" s="11"/>
      <c r="I40" s="11"/>
      <c r="J40" s="1"/>
      <c r="K40" s="12"/>
      <c r="L40" s="9"/>
      <c r="M40" s="9"/>
      <c r="N40" s="43"/>
      <c r="O40" s="43"/>
      <c r="P40" s="43"/>
      <c r="Q40" s="43"/>
      <c r="R40" s="43"/>
      <c r="S40" s="43"/>
      <c r="T40" s="43"/>
      <c r="U40" s="43"/>
    </row>
    <row r="41" spans="1:21" ht="16.5" customHeight="1">
      <c r="A41" s="8" t="s">
        <v>26</v>
      </c>
      <c r="B41" s="26">
        <f>(B29/B36)/1000</f>
        <v>8.134565405717586</v>
      </c>
      <c r="C41" s="26">
        <f aca="true" t="shared" si="4" ref="C41:U41">(C29/C36)/1000</f>
        <v>8.431593794076162</v>
      </c>
      <c r="D41" s="26">
        <f t="shared" si="4"/>
        <v>7.499231557377049</v>
      </c>
      <c r="E41" s="26">
        <f t="shared" si="4"/>
        <v>8.397752808988765</v>
      </c>
      <c r="F41" s="26">
        <f t="shared" si="4"/>
        <v>8.543791241751649</v>
      </c>
      <c r="G41" s="26">
        <f t="shared" si="4"/>
        <v>8.730747126436782</v>
      </c>
      <c r="H41" s="26">
        <f t="shared" si="4"/>
        <v>8.861413802738195</v>
      </c>
      <c r="I41" s="26">
        <f t="shared" si="4"/>
        <v>8.855944055944056</v>
      </c>
      <c r="J41" s="26">
        <f t="shared" si="4"/>
        <v>9.114429249232488</v>
      </c>
      <c r="K41" s="26">
        <f t="shared" si="4"/>
        <v>9.111978465679677</v>
      </c>
      <c r="L41" s="26">
        <f t="shared" si="4"/>
        <v>9.348648648648648</v>
      </c>
      <c r="M41" s="26">
        <f t="shared" si="4"/>
        <v>9.229919137466307</v>
      </c>
      <c r="N41" s="26">
        <f t="shared" si="4"/>
        <v>9.297587131367292</v>
      </c>
      <c r="O41" s="26">
        <f t="shared" si="4"/>
        <v>9.292995295347621</v>
      </c>
      <c r="P41" s="26">
        <f t="shared" si="4"/>
        <v>9.133037694013305</v>
      </c>
      <c r="Q41" s="26">
        <f t="shared" si="4"/>
        <v>9.202537823328454</v>
      </c>
      <c r="R41" s="26">
        <f t="shared" si="4"/>
        <v>9.29270038167939</v>
      </c>
      <c r="S41" s="26">
        <f t="shared" si="4"/>
        <v>9.40078778926637</v>
      </c>
      <c r="T41" s="26">
        <f t="shared" si="4"/>
        <v>9.579516212043233</v>
      </c>
      <c r="U41" s="26">
        <f t="shared" si="4"/>
        <v>10.06109022556391</v>
      </c>
    </row>
    <row r="42" spans="1:21" ht="16.5" customHeight="1">
      <c r="A42" s="8" t="s">
        <v>27</v>
      </c>
      <c r="B42" s="26">
        <f aca="true" t="shared" si="5" ref="B42:M42">(B30/B36)/1000</f>
        <v>0.11679584175570315</v>
      </c>
      <c r="C42" s="26">
        <f t="shared" si="5"/>
        <v>0.12046967559943583</v>
      </c>
      <c r="D42" s="26">
        <f t="shared" si="5"/>
        <v>0.10975870901639344</v>
      </c>
      <c r="E42" s="26">
        <f t="shared" si="5"/>
        <v>0.12185617977528089</v>
      </c>
      <c r="F42" s="26">
        <f t="shared" si="5"/>
        <v>0.13224235152969405</v>
      </c>
      <c r="G42" s="26">
        <f t="shared" si="5"/>
        <v>0.13168706896551727</v>
      </c>
      <c r="H42" s="26">
        <f t="shared" si="5"/>
        <v>0.13098407376362112</v>
      </c>
      <c r="I42" s="26">
        <f t="shared" si="5"/>
        <v>0.13285426573426573</v>
      </c>
      <c r="J42" s="26">
        <f t="shared" si="5"/>
        <v>0.13255567959810216</v>
      </c>
      <c r="K42" s="26">
        <f t="shared" si="5"/>
        <v>0.13201668909825034</v>
      </c>
      <c r="L42" s="26">
        <f t="shared" si="5"/>
        <v>0.1362164864864865</v>
      </c>
      <c r="M42" s="26">
        <f t="shared" si="5"/>
        <v>0.13464851752021562</v>
      </c>
      <c r="N42" s="49">
        <f aca="true" t="shared" si="6" ref="N42:U42">(N30/N36)/1000</f>
        <v>0.1339592493297587</v>
      </c>
      <c r="O42" s="49">
        <f t="shared" si="6"/>
        <v>0.13486644014636695</v>
      </c>
      <c r="P42" s="26">
        <f t="shared" si="6"/>
        <v>0.1317309682187731</v>
      </c>
      <c r="Q42" s="26">
        <f t="shared" si="6"/>
        <v>0.13361786237188872</v>
      </c>
      <c r="R42" s="26">
        <f t="shared" si="6"/>
        <v>0.13420968511450382</v>
      </c>
      <c r="S42" s="26">
        <f t="shared" si="6"/>
        <v>0.13379492860659772</v>
      </c>
      <c r="T42" s="26">
        <f t="shared" si="6"/>
        <v>0.1349004117344313</v>
      </c>
      <c r="U42" s="26">
        <f t="shared" si="6"/>
        <v>0.1366651002506266</v>
      </c>
    </row>
    <row r="43" spans="1:21" ht="16.5" customHeight="1">
      <c r="A43" s="10" t="s">
        <v>19</v>
      </c>
      <c r="B43" s="11"/>
      <c r="C43" s="11"/>
      <c r="D43" s="11"/>
      <c r="E43" s="11"/>
      <c r="F43" s="11"/>
      <c r="G43" s="11"/>
      <c r="H43" s="11"/>
      <c r="I43" s="11"/>
      <c r="J43" s="1"/>
      <c r="K43" s="12"/>
      <c r="L43" s="13"/>
      <c r="M43" s="13"/>
      <c r="N43" s="43"/>
      <c r="O43" s="43"/>
      <c r="P43" s="43"/>
      <c r="Q43" s="43"/>
      <c r="R43" s="43"/>
      <c r="S43" s="43"/>
      <c r="T43" s="43"/>
      <c r="U43" s="43"/>
    </row>
    <row r="44" spans="1:21" ht="16.5" customHeight="1">
      <c r="A44" s="6" t="s">
        <v>49</v>
      </c>
      <c r="B44" s="11" t="s">
        <v>2</v>
      </c>
      <c r="C44" s="27">
        <v>213</v>
      </c>
      <c r="D44" s="27">
        <v>235</v>
      </c>
      <c r="E44" s="27">
        <v>301</v>
      </c>
      <c r="F44" s="7">
        <v>304</v>
      </c>
      <c r="G44" s="27">
        <v>292</v>
      </c>
      <c r="H44" s="27">
        <v>276</v>
      </c>
      <c r="I44" s="27">
        <v>288</v>
      </c>
      <c r="J44" s="28">
        <v>312</v>
      </c>
      <c r="K44" s="28">
        <v>342</v>
      </c>
      <c r="L44" s="9">
        <v>371</v>
      </c>
      <c r="M44" s="9">
        <v>378</v>
      </c>
      <c r="N44" s="50">
        <v>378.542291</v>
      </c>
      <c r="O44" s="50">
        <v>331.8637</v>
      </c>
      <c r="P44" s="44">
        <v>308.437269</v>
      </c>
      <c r="Q44" s="44">
        <v>264.795557</v>
      </c>
      <c r="R44" s="48">
        <v>263.908167</v>
      </c>
      <c r="S44" s="48">
        <v>266.545286</v>
      </c>
      <c r="T44" s="48">
        <v>271.762</v>
      </c>
      <c r="U44" s="48">
        <v>282.764</v>
      </c>
    </row>
    <row r="45" spans="1:21" ht="16.5" customHeight="1">
      <c r="A45" s="6" t="s">
        <v>54</v>
      </c>
      <c r="B45" s="11" t="s">
        <v>2</v>
      </c>
      <c r="C45" s="7">
        <v>26</v>
      </c>
      <c r="D45" s="7">
        <v>30</v>
      </c>
      <c r="E45" s="7">
        <v>33</v>
      </c>
      <c r="F45" s="7">
        <v>34</v>
      </c>
      <c r="G45" s="7">
        <v>32</v>
      </c>
      <c r="H45" s="7">
        <v>30</v>
      </c>
      <c r="I45" s="7">
        <v>32</v>
      </c>
      <c r="J45" s="9">
        <v>33</v>
      </c>
      <c r="K45" s="9">
        <v>34</v>
      </c>
      <c r="L45" s="9">
        <v>35</v>
      </c>
      <c r="M45" s="9">
        <v>36</v>
      </c>
      <c r="N45" s="51">
        <v>37.624215</v>
      </c>
      <c r="O45" s="51">
        <v>37.459214</v>
      </c>
      <c r="P45" s="9">
        <v>37.15863</v>
      </c>
      <c r="Q45" s="9">
        <v>36.1988</v>
      </c>
      <c r="R45" s="9">
        <v>36.083011</v>
      </c>
      <c r="S45" s="9">
        <v>37.483666</v>
      </c>
      <c r="T45" s="9">
        <v>37.736</v>
      </c>
      <c r="U45" s="9">
        <v>38.3</v>
      </c>
    </row>
    <row r="46" spans="1:21" ht="16.5" customHeight="1">
      <c r="A46" s="6" t="s">
        <v>55</v>
      </c>
      <c r="B46" s="11" t="s">
        <v>2</v>
      </c>
      <c r="C46" s="7" t="s">
        <v>2</v>
      </c>
      <c r="D46" s="7">
        <v>41</v>
      </c>
      <c r="E46" s="7">
        <v>49</v>
      </c>
      <c r="F46" s="7">
        <v>51</v>
      </c>
      <c r="G46" s="7">
        <v>48</v>
      </c>
      <c r="H46" s="7" t="s">
        <v>4</v>
      </c>
      <c r="I46" s="7" t="s">
        <v>4</v>
      </c>
      <c r="J46" s="9" t="s">
        <v>4</v>
      </c>
      <c r="K46" s="9" t="s">
        <v>4</v>
      </c>
      <c r="L46" s="9" t="s">
        <v>4</v>
      </c>
      <c r="M46" s="9" t="s">
        <v>4</v>
      </c>
      <c r="N46" s="52" t="s">
        <v>4</v>
      </c>
      <c r="O46" s="52" t="s">
        <v>4</v>
      </c>
      <c r="P46" s="9" t="s">
        <v>4</v>
      </c>
      <c r="Q46" s="9" t="s">
        <v>4</v>
      </c>
      <c r="R46" s="9" t="s">
        <v>4</v>
      </c>
      <c r="S46" s="9" t="s">
        <v>4</v>
      </c>
      <c r="T46" s="9" t="s">
        <v>4</v>
      </c>
      <c r="U46" s="9" t="s">
        <v>4</v>
      </c>
    </row>
    <row r="47" spans="1:21" ht="16.5" customHeight="1">
      <c r="A47" s="6" t="s">
        <v>56</v>
      </c>
      <c r="B47" s="11" t="s">
        <v>2</v>
      </c>
      <c r="C47" s="7">
        <v>16.6</v>
      </c>
      <c r="D47" s="7">
        <v>20.8</v>
      </c>
      <c r="E47" s="7">
        <v>22.1</v>
      </c>
      <c r="F47" s="7">
        <v>21.1</v>
      </c>
      <c r="G47" s="7">
        <v>20.7</v>
      </c>
      <c r="H47" s="7">
        <v>19.7</v>
      </c>
      <c r="I47" s="7">
        <v>20</v>
      </c>
      <c r="J47" s="9">
        <v>21</v>
      </c>
      <c r="K47" s="9">
        <v>22</v>
      </c>
      <c r="L47" s="9">
        <v>23</v>
      </c>
      <c r="M47" s="9">
        <v>24</v>
      </c>
      <c r="N47" s="51">
        <v>23.269296</v>
      </c>
      <c r="O47" s="51">
        <v>24.594785</v>
      </c>
      <c r="P47" s="9">
        <v>25.215344</v>
      </c>
      <c r="Q47" s="9">
        <v>25.075928</v>
      </c>
      <c r="R47" s="9">
        <v>24.549017</v>
      </c>
      <c r="S47" s="9">
        <v>26.550231</v>
      </c>
      <c r="T47" s="9">
        <v>28.704501</v>
      </c>
      <c r="U47" s="9">
        <v>27.279224</v>
      </c>
    </row>
    <row r="48" spans="1:21" ht="16.5" customHeight="1">
      <c r="A48" s="6" t="s">
        <v>57</v>
      </c>
      <c r="B48" s="11" t="s">
        <v>2</v>
      </c>
      <c r="C48" s="7">
        <v>3039</v>
      </c>
      <c r="D48" s="7">
        <v>4503</v>
      </c>
      <c r="E48" s="7">
        <v>6057</v>
      </c>
      <c r="F48" s="7">
        <v>5921</v>
      </c>
      <c r="G48" s="7">
        <v>5545</v>
      </c>
      <c r="H48" s="7">
        <v>5050</v>
      </c>
      <c r="I48" s="7">
        <v>5166</v>
      </c>
      <c r="J48" s="9">
        <v>5304</v>
      </c>
      <c r="K48" s="9">
        <v>5330</v>
      </c>
      <c r="L48" s="9">
        <v>5498</v>
      </c>
      <c r="M48" s="9">
        <v>5559</v>
      </c>
      <c r="N48" s="44">
        <v>5313.827791</v>
      </c>
      <c r="O48" s="44">
        <v>5679.932719</v>
      </c>
      <c r="P48" s="9">
        <v>5510.882497</v>
      </c>
      <c r="Q48" s="9">
        <v>5381.225943</v>
      </c>
      <c r="R48" s="9">
        <v>5409.802477</v>
      </c>
      <c r="S48" s="9">
        <v>5784.250367</v>
      </c>
      <c r="T48" s="9">
        <v>6178.506</v>
      </c>
      <c r="U48" s="9">
        <v>5914.096</v>
      </c>
    </row>
    <row r="49" spans="1:21" ht="16.5" customHeight="1">
      <c r="A49" s="6" t="s">
        <v>58</v>
      </c>
      <c r="B49" s="11" t="s">
        <v>2</v>
      </c>
      <c r="C49" s="26">
        <v>8.3</v>
      </c>
      <c r="D49" s="26">
        <v>17.72</v>
      </c>
      <c r="E49" s="26">
        <v>38.5</v>
      </c>
      <c r="F49" s="53">
        <v>39.1</v>
      </c>
      <c r="G49" s="53">
        <v>39.92</v>
      </c>
      <c r="H49" s="53">
        <v>43.31</v>
      </c>
      <c r="I49" s="53">
        <v>45.26</v>
      </c>
      <c r="J49" s="53">
        <v>44.75</v>
      </c>
      <c r="K49" s="41">
        <v>46.85</v>
      </c>
      <c r="L49" s="41">
        <v>49.6132</v>
      </c>
      <c r="M49" s="40">
        <v>51.5788</v>
      </c>
      <c r="N49" s="49">
        <v>56.05348417</v>
      </c>
      <c r="O49" s="49">
        <f>1421054984/24594785</f>
        <v>57.778711381294855</v>
      </c>
      <c r="P49" s="41">
        <f>1432593271/25215344</f>
        <v>56.81434570156965</v>
      </c>
      <c r="Q49" s="41">
        <f>(1461666487/Q47)/1000000</f>
        <v>58.289626888384745</v>
      </c>
      <c r="R49" s="41">
        <f>(1606335548/R47)/1000000</f>
        <v>65.43380323538005</v>
      </c>
      <c r="S49" s="41">
        <f>(1774697650/S47)/1000000</f>
        <v>66.84302106448716</v>
      </c>
      <c r="T49" s="41">
        <f>(1964661000/T47)/1000000</f>
        <v>68.44435303020944</v>
      </c>
      <c r="U49" s="41">
        <f>(1819649000/U47)/1000000</f>
        <v>66.70457341455167</v>
      </c>
    </row>
    <row r="50" spans="1:21" ht="16.5" customHeight="1">
      <c r="A50" s="6" t="s">
        <v>59</v>
      </c>
      <c r="B50" s="11" t="s">
        <v>2</v>
      </c>
      <c r="C50" s="29">
        <f>C49*100/C51</f>
        <v>4.545454545454546</v>
      </c>
      <c r="D50" s="29">
        <f aca="true" t="shared" si="7" ref="D50:U50">D49*100/D51</f>
        <v>8.165898617511521</v>
      </c>
      <c r="E50" s="29">
        <f t="shared" si="7"/>
        <v>14.102564102564102</v>
      </c>
      <c r="F50" s="29">
        <f t="shared" si="7"/>
        <v>13.999283924095954</v>
      </c>
      <c r="G50" s="29">
        <f t="shared" si="7"/>
        <v>14.901082493467714</v>
      </c>
      <c r="H50" s="29">
        <f t="shared" si="7"/>
        <v>16.898166211470933</v>
      </c>
      <c r="I50" s="29">
        <f t="shared" si="7"/>
        <v>17.70043019163082</v>
      </c>
      <c r="J50" s="29">
        <f t="shared" si="7"/>
        <v>17.800318217979317</v>
      </c>
      <c r="K50" s="29">
        <f t="shared" si="7"/>
        <v>18.89874949576442</v>
      </c>
      <c r="L50" s="29">
        <f t="shared" si="7"/>
        <v>20.299999999999997</v>
      </c>
      <c r="M50" s="29">
        <f t="shared" si="7"/>
        <v>21.8</v>
      </c>
      <c r="N50" s="29">
        <f t="shared" si="7"/>
        <v>24.545889495625367</v>
      </c>
      <c r="O50" s="29">
        <f t="shared" si="7"/>
        <v>25.0188700166538</v>
      </c>
      <c r="P50" s="29">
        <f t="shared" si="7"/>
        <v>25.995714330324976</v>
      </c>
      <c r="Q50" s="41">
        <f t="shared" si="7"/>
        <v>27.162332570357194</v>
      </c>
      <c r="R50" s="41">
        <f t="shared" si="7"/>
        <v>29.693053578747136</v>
      </c>
      <c r="S50" s="41">
        <f t="shared" si="7"/>
        <v>30.681549680575923</v>
      </c>
      <c r="T50" s="41">
        <f t="shared" si="7"/>
        <v>31.7983182342139</v>
      </c>
      <c r="U50" s="41">
        <f t="shared" si="7"/>
        <v>30.76799903146652</v>
      </c>
    </row>
    <row r="51" spans="1:21" ht="16.5" customHeight="1">
      <c r="A51" s="6" t="s">
        <v>60</v>
      </c>
      <c r="B51" s="11" t="s">
        <v>2</v>
      </c>
      <c r="C51" s="29">
        <v>182.6</v>
      </c>
      <c r="D51" s="29">
        <v>217</v>
      </c>
      <c r="E51" s="29">
        <v>273</v>
      </c>
      <c r="F51" s="29">
        <v>279.3</v>
      </c>
      <c r="G51" s="29">
        <v>267.9</v>
      </c>
      <c r="H51" s="29">
        <v>256.3</v>
      </c>
      <c r="I51" s="29">
        <v>255.7</v>
      </c>
      <c r="J51" s="30">
        <v>251.4</v>
      </c>
      <c r="K51" s="30">
        <v>247.9</v>
      </c>
      <c r="L51" s="30">
        <v>244.4</v>
      </c>
      <c r="M51" s="30">
        <v>236.6</v>
      </c>
      <c r="N51" s="54">
        <v>228.362</v>
      </c>
      <c r="O51" s="54">
        <f>5679932719/24594785</f>
        <v>230.94053145819328</v>
      </c>
      <c r="P51" s="64">
        <f>5510882497/25215344</f>
        <v>218.55273903857906</v>
      </c>
      <c r="Q51" s="64">
        <f>(Q48/Q47)</f>
        <v>214.59728002887869</v>
      </c>
      <c r="R51" s="64">
        <f>(R48/R47)</f>
        <v>220.36737670595937</v>
      </c>
      <c r="S51" s="64">
        <f>(S48/S47)</f>
        <v>217.8606418527959</v>
      </c>
      <c r="T51" s="64">
        <f>(T48/T47)</f>
        <v>215.24519795693365</v>
      </c>
      <c r="U51" s="64">
        <f>(U48/U47)</f>
        <v>216.7985423632285</v>
      </c>
    </row>
    <row r="52" spans="1:21" ht="16.5" customHeight="1">
      <c r="A52" s="6" t="s">
        <v>50</v>
      </c>
      <c r="B52" s="11"/>
      <c r="C52" s="11"/>
      <c r="D52" s="11"/>
      <c r="E52" s="11"/>
      <c r="F52" s="11"/>
      <c r="G52" s="11"/>
      <c r="H52" s="11"/>
      <c r="I52" s="11"/>
      <c r="J52" s="12"/>
      <c r="K52" s="12"/>
      <c r="L52" s="13"/>
      <c r="M52" s="13"/>
      <c r="N52" s="43"/>
      <c r="O52" s="43"/>
      <c r="P52" s="43"/>
      <c r="Q52" s="43"/>
      <c r="R52" s="52"/>
      <c r="S52" s="52"/>
      <c r="T52" s="52"/>
      <c r="U52" s="52"/>
    </row>
    <row r="53" spans="1:21" ht="16.5" customHeight="1">
      <c r="A53" s="8" t="s">
        <v>28</v>
      </c>
      <c r="B53" s="7" t="s">
        <v>2</v>
      </c>
      <c r="C53" s="7" t="s">
        <v>2</v>
      </c>
      <c r="D53" s="31">
        <v>63.5</v>
      </c>
      <c r="E53" s="31">
        <v>82.1</v>
      </c>
      <c r="F53" s="31">
        <v>75</v>
      </c>
      <c r="G53" s="31">
        <v>66</v>
      </c>
      <c r="H53" s="31">
        <v>71.2</v>
      </c>
      <c r="I53" s="31">
        <v>75</v>
      </c>
      <c r="J53" s="31">
        <v>75</v>
      </c>
      <c r="K53" s="31">
        <v>74</v>
      </c>
      <c r="L53" s="31">
        <v>76</v>
      </c>
      <c r="M53" s="31">
        <v>96.846</v>
      </c>
      <c r="N53" s="31">
        <v>84.431803</v>
      </c>
      <c r="O53" s="31">
        <v>74.621083</v>
      </c>
      <c r="P53" s="31">
        <v>68.60491400000001</v>
      </c>
      <c r="Q53" s="31">
        <v>65.476834</v>
      </c>
      <c r="R53" s="31">
        <v>62.462856</v>
      </c>
      <c r="S53" s="9">
        <v>61.823716</v>
      </c>
      <c r="T53" s="9">
        <v>63.42758</v>
      </c>
      <c r="U53" s="9" t="s">
        <v>4</v>
      </c>
    </row>
    <row r="54" spans="1:21" ht="16.5" customHeight="1">
      <c r="A54" s="32" t="s">
        <v>29</v>
      </c>
      <c r="B54" s="15" t="s">
        <v>2</v>
      </c>
      <c r="C54" s="15" t="s">
        <v>2</v>
      </c>
      <c r="D54" s="33">
        <v>253.8</v>
      </c>
      <c r="E54" s="33">
        <v>329.6</v>
      </c>
      <c r="F54" s="33">
        <v>309</v>
      </c>
      <c r="G54" s="33">
        <v>304</v>
      </c>
      <c r="H54" s="33">
        <v>293</v>
      </c>
      <c r="I54" s="33">
        <v>282</v>
      </c>
      <c r="J54" s="33">
        <v>275</v>
      </c>
      <c r="K54" s="33">
        <v>283</v>
      </c>
      <c r="L54" s="33">
        <v>350</v>
      </c>
      <c r="M54" s="33">
        <v>455.7032008</v>
      </c>
      <c r="N54" s="33">
        <v>518.3061</v>
      </c>
      <c r="O54" s="33">
        <v>536.9498070000001</v>
      </c>
      <c r="P54" s="33">
        <v>550.695145</v>
      </c>
      <c r="Q54" s="33">
        <v>531.37718812</v>
      </c>
      <c r="R54" s="33">
        <v>548.85629716</v>
      </c>
      <c r="S54" s="16">
        <v>577.8636502400001</v>
      </c>
      <c r="T54" s="16">
        <v>582.02206972</v>
      </c>
      <c r="U54" s="16" t="s">
        <v>4</v>
      </c>
    </row>
    <row r="55" spans="1:21" ht="16.5" customHeight="1">
      <c r="A55" s="17" t="s">
        <v>64</v>
      </c>
      <c r="B55" s="23"/>
      <c r="C55" s="24"/>
      <c r="D55" s="24"/>
      <c r="E55" s="24"/>
      <c r="F55" s="24"/>
      <c r="G55" s="24"/>
      <c r="H55" s="25"/>
      <c r="I55" s="25"/>
      <c r="J55" s="20"/>
      <c r="K55" s="20"/>
      <c r="L55" s="21"/>
      <c r="M55" s="21"/>
      <c r="N55" s="46"/>
      <c r="O55" s="46"/>
      <c r="P55" s="46"/>
      <c r="Q55" s="46"/>
      <c r="R55" s="46"/>
      <c r="S55" s="46"/>
      <c r="T55" s="46"/>
      <c r="U55" s="46"/>
    </row>
    <row r="56" spans="1:21" ht="16.5" customHeight="1">
      <c r="A56" s="3" t="s">
        <v>30</v>
      </c>
      <c r="B56" s="7">
        <v>2345</v>
      </c>
      <c r="C56" s="7">
        <v>2331</v>
      </c>
      <c r="D56" s="7">
        <v>1417</v>
      </c>
      <c r="E56" s="7">
        <v>1297</v>
      </c>
      <c r="F56" s="7">
        <v>1226</v>
      </c>
      <c r="G56" s="7">
        <v>1146</v>
      </c>
      <c r="H56" s="7">
        <v>1039</v>
      </c>
      <c r="I56" s="55">
        <v>1063</v>
      </c>
      <c r="J56" s="55">
        <v>1008</v>
      </c>
      <c r="K56" s="55">
        <v>932</v>
      </c>
      <c r="L56" s="55">
        <v>937</v>
      </c>
      <c r="M56" s="55">
        <v>971</v>
      </c>
      <c r="N56" s="44">
        <v>951</v>
      </c>
      <c r="O56" s="44">
        <v>865</v>
      </c>
      <c r="P56" s="44">
        <v>891</v>
      </c>
      <c r="Q56" s="44">
        <v>884</v>
      </c>
      <c r="R56" s="44">
        <v>903</v>
      </c>
      <c r="S56" s="74">
        <v>851</v>
      </c>
      <c r="T56" s="74">
        <v>804</v>
      </c>
      <c r="U56" s="55">
        <v>708</v>
      </c>
    </row>
    <row r="57" spans="1:21" ht="16.5" customHeight="1">
      <c r="A57" s="8" t="s">
        <v>53</v>
      </c>
      <c r="B57" s="7">
        <v>34</v>
      </c>
      <c r="C57" s="7">
        <v>10</v>
      </c>
      <c r="D57" s="7">
        <v>4</v>
      </c>
      <c r="E57" s="7">
        <v>3</v>
      </c>
      <c r="F57" s="7">
        <v>5</v>
      </c>
      <c r="G57" s="7">
        <v>0</v>
      </c>
      <c r="H57" s="7">
        <v>12</v>
      </c>
      <c r="I57" s="7">
        <v>6</v>
      </c>
      <c r="J57" s="9">
        <v>4</v>
      </c>
      <c r="K57" s="9">
        <v>14</v>
      </c>
      <c r="L57" s="13">
        <v>4</v>
      </c>
      <c r="M57" s="13">
        <v>3</v>
      </c>
      <c r="N57" s="43">
        <v>7</v>
      </c>
      <c r="O57" s="43">
        <v>3</v>
      </c>
      <c r="P57" s="43">
        <v>3</v>
      </c>
      <c r="Q57" s="43">
        <v>16</v>
      </c>
      <c r="R57" s="43">
        <v>2</v>
      </c>
      <c r="S57" s="43">
        <v>5</v>
      </c>
      <c r="T57" s="43">
        <v>24</v>
      </c>
      <c r="U57" s="43">
        <v>3</v>
      </c>
    </row>
    <row r="58" spans="1:21" ht="16.5" customHeight="1">
      <c r="A58" s="8" t="s">
        <v>15</v>
      </c>
      <c r="B58" s="7">
        <v>215</v>
      </c>
      <c r="C58" s="7">
        <v>179</v>
      </c>
      <c r="D58" s="7">
        <v>97</v>
      </c>
      <c r="E58" s="7">
        <v>40</v>
      </c>
      <c r="F58" s="7">
        <v>31</v>
      </c>
      <c r="G58" s="7">
        <v>34</v>
      </c>
      <c r="H58" s="7">
        <v>33</v>
      </c>
      <c r="I58" s="7">
        <v>37</v>
      </c>
      <c r="J58" s="9">
        <v>27</v>
      </c>
      <c r="K58" s="9">
        <v>31</v>
      </c>
      <c r="L58" s="13">
        <v>24</v>
      </c>
      <c r="M58" s="13">
        <v>22</v>
      </c>
      <c r="N58" s="43">
        <v>20</v>
      </c>
      <c r="O58" s="43">
        <v>19</v>
      </c>
      <c r="P58" s="43">
        <v>25</v>
      </c>
      <c r="Q58" s="43">
        <v>25</v>
      </c>
      <c r="R58" s="43">
        <v>16</v>
      </c>
      <c r="S58" s="43">
        <v>17</v>
      </c>
      <c r="T58" s="74">
        <v>26</v>
      </c>
      <c r="U58" s="43">
        <v>16</v>
      </c>
    </row>
    <row r="59" spans="1:21" ht="16.5" customHeight="1">
      <c r="A59" s="8" t="s">
        <v>16</v>
      </c>
      <c r="B59" s="7" t="s">
        <v>2</v>
      </c>
      <c r="C59" s="7" t="s">
        <v>2</v>
      </c>
      <c r="D59" s="7">
        <v>4</v>
      </c>
      <c r="E59" s="7">
        <v>0</v>
      </c>
      <c r="F59" s="7">
        <v>0</v>
      </c>
      <c r="G59" s="7">
        <v>2</v>
      </c>
      <c r="H59" s="7">
        <v>0</v>
      </c>
      <c r="I59" s="7">
        <v>0</v>
      </c>
      <c r="J59" s="9">
        <v>2</v>
      </c>
      <c r="K59" s="9">
        <v>0</v>
      </c>
      <c r="L59" s="9">
        <v>1</v>
      </c>
      <c r="M59" s="9">
        <v>0</v>
      </c>
      <c r="N59" s="43">
        <v>1</v>
      </c>
      <c r="O59" s="43">
        <v>1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</row>
    <row r="60" spans="1:21" ht="16.5" customHeight="1">
      <c r="A60" s="8" t="s">
        <v>6</v>
      </c>
      <c r="B60" s="7">
        <v>637</v>
      </c>
      <c r="C60" s="7">
        <v>607</v>
      </c>
      <c r="D60" s="7">
        <v>566</v>
      </c>
      <c r="E60" s="7">
        <v>700</v>
      </c>
      <c r="F60" s="7">
        <v>682</v>
      </c>
      <c r="G60" s="7">
        <v>660</v>
      </c>
      <c r="H60" s="7">
        <v>620</v>
      </c>
      <c r="I60" s="7">
        <v>646</v>
      </c>
      <c r="J60" s="9">
        <v>644</v>
      </c>
      <c r="K60" s="56">
        <v>570</v>
      </c>
      <c r="L60" s="9">
        <v>570</v>
      </c>
      <c r="M60" s="9">
        <v>673</v>
      </c>
      <c r="N60" s="43">
        <v>646</v>
      </c>
      <c r="O60" s="43">
        <v>631</v>
      </c>
      <c r="P60" s="43">
        <v>617</v>
      </c>
      <c r="Q60" s="43">
        <v>588</v>
      </c>
      <c r="R60" s="43">
        <v>641</v>
      </c>
      <c r="S60" s="74">
        <v>624</v>
      </c>
      <c r="T60" s="74">
        <v>590</v>
      </c>
      <c r="U60" s="43">
        <v>566</v>
      </c>
    </row>
    <row r="61" spans="1:21" ht="16.5" customHeight="1">
      <c r="A61" s="8" t="s">
        <v>22</v>
      </c>
      <c r="B61" s="7">
        <v>1459</v>
      </c>
      <c r="C61" s="7">
        <v>1535</v>
      </c>
      <c r="D61" s="7">
        <v>739</v>
      </c>
      <c r="E61" s="7">
        <v>551</v>
      </c>
      <c r="F61" s="7">
        <v>505</v>
      </c>
      <c r="G61" s="7">
        <v>443</v>
      </c>
      <c r="H61" s="7">
        <v>365</v>
      </c>
      <c r="I61" s="47">
        <v>363</v>
      </c>
      <c r="J61" s="56">
        <v>326</v>
      </c>
      <c r="K61" s="56">
        <v>305</v>
      </c>
      <c r="L61" s="9">
        <v>335</v>
      </c>
      <c r="M61" s="9">
        <v>269</v>
      </c>
      <c r="N61" s="9">
        <v>267</v>
      </c>
      <c r="O61" s="9">
        <v>206</v>
      </c>
      <c r="P61" s="9">
        <v>242</v>
      </c>
      <c r="Q61" s="9">
        <v>250</v>
      </c>
      <c r="R61" s="9">
        <v>237</v>
      </c>
      <c r="S61" s="74">
        <v>200</v>
      </c>
      <c r="T61" s="74">
        <v>159</v>
      </c>
      <c r="U61" s="43">
        <v>119</v>
      </c>
    </row>
    <row r="62" spans="1:21" ht="16.5" customHeight="1">
      <c r="A62" s="8" t="s">
        <v>17</v>
      </c>
      <c r="B62" s="7" t="s">
        <v>2</v>
      </c>
      <c r="C62" s="7" t="s">
        <v>2</v>
      </c>
      <c r="D62" s="7">
        <v>7</v>
      </c>
      <c r="E62" s="7">
        <v>3</v>
      </c>
      <c r="F62" s="7">
        <v>3</v>
      </c>
      <c r="G62" s="7">
        <v>7</v>
      </c>
      <c r="H62" s="7">
        <v>9</v>
      </c>
      <c r="I62" s="7">
        <v>11</v>
      </c>
      <c r="J62" s="9">
        <v>5</v>
      </c>
      <c r="K62" s="9">
        <v>12</v>
      </c>
      <c r="L62" s="9">
        <v>3</v>
      </c>
      <c r="M62" s="9">
        <v>4</v>
      </c>
      <c r="N62" s="43">
        <v>10</v>
      </c>
      <c r="O62" s="43">
        <v>5</v>
      </c>
      <c r="P62" s="9">
        <v>4</v>
      </c>
      <c r="Q62" s="9">
        <v>5</v>
      </c>
      <c r="R62" s="9">
        <v>7</v>
      </c>
      <c r="S62" s="9">
        <v>5</v>
      </c>
      <c r="T62" s="9">
        <v>5</v>
      </c>
      <c r="U62" s="9">
        <v>4</v>
      </c>
    </row>
    <row r="63" spans="1:21" ht="16.5" customHeight="1">
      <c r="A63" s="10" t="s">
        <v>31</v>
      </c>
      <c r="B63" s="7">
        <v>1421</v>
      </c>
      <c r="C63" s="7">
        <v>1440</v>
      </c>
      <c r="D63" s="7">
        <v>833</v>
      </c>
      <c r="E63" s="7">
        <v>698</v>
      </c>
      <c r="F63" s="7">
        <v>615</v>
      </c>
      <c r="G63" s="7">
        <v>579</v>
      </c>
      <c r="H63" s="7">
        <v>488</v>
      </c>
      <c r="I63" s="7">
        <v>461</v>
      </c>
      <c r="J63" s="9">
        <v>431</v>
      </c>
      <c r="K63" s="9">
        <v>402</v>
      </c>
      <c r="L63" s="9">
        <v>425</v>
      </c>
      <c r="M63" s="9">
        <v>421</v>
      </c>
      <c r="N63" s="43">
        <v>357</v>
      </c>
      <c r="O63" s="43">
        <v>334</v>
      </c>
      <c r="P63" s="43">
        <v>371</v>
      </c>
      <c r="Q63" s="43">
        <v>359</v>
      </c>
      <c r="R63" s="9">
        <v>369</v>
      </c>
      <c r="S63" s="74">
        <v>339</v>
      </c>
      <c r="T63" s="74">
        <v>290</v>
      </c>
      <c r="U63" s="9">
        <v>250</v>
      </c>
    </row>
    <row r="64" spans="1:21" ht="16.5" customHeight="1" thickBot="1">
      <c r="A64" s="34" t="s">
        <v>66</v>
      </c>
      <c r="B64" s="35">
        <v>924</v>
      </c>
      <c r="C64" s="7">
        <v>785</v>
      </c>
      <c r="D64" s="7">
        <v>584</v>
      </c>
      <c r="E64" s="7">
        <v>599</v>
      </c>
      <c r="F64" s="35">
        <v>611</v>
      </c>
      <c r="G64" s="35">
        <v>567</v>
      </c>
      <c r="H64" s="35">
        <v>551</v>
      </c>
      <c r="I64" s="57">
        <v>602</v>
      </c>
      <c r="J64" s="36">
        <v>577</v>
      </c>
      <c r="K64" s="36">
        <v>530</v>
      </c>
      <c r="L64" s="35">
        <v>512</v>
      </c>
      <c r="M64" s="35">
        <v>550</v>
      </c>
      <c r="N64" s="58">
        <v>594</v>
      </c>
      <c r="O64" s="36">
        <v>531</v>
      </c>
      <c r="P64" s="36">
        <v>520</v>
      </c>
      <c r="Q64" s="36">
        <v>525</v>
      </c>
      <c r="R64" s="36">
        <v>534</v>
      </c>
      <c r="S64" s="36">
        <v>512</v>
      </c>
      <c r="T64" s="36">
        <v>514</v>
      </c>
      <c r="U64" s="36">
        <v>458</v>
      </c>
    </row>
    <row r="65" spans="1:18" ht="12.75" customHeight="1">
      <c r="A65" s="83" t="s">
        <v>70</v>
      </c>
      <c r="B65" s="84"/>
      <c r="C65" s="84"/>
      <c r="D65" s="84"/>
      <c r="E65" s="84"/>
      <c r="F65" s="85"/>
      <c r="G65" s="85"/>
      <c r="H65" s="37"/>
      <c r="I65" s="37"/>
      <c r="J65" s="38"/>
      <c r="O65" s="1"/>
      <c r="R65" s="69"/>
    </row>
    <row r="66" spans="1:10" ht="12.75" customHeight="1">
      <c r="A66" s="87"/>
      <c r="B66" s="86"/>
      <c r="C66" s="86"/>
      <c r="D66" s="86"/>
      <c r="E66" s="86"/>
      <c r="F66" s="80"/>
      <c r="G66" s="80"/>
      <c r="H66" s="37"/>
      <c r="I66" s="37"/>
      <c r="J66" s="39"/>
    </row>
    <row r="67" spans="1:10" ht="12.75" customHeight="1">
      <c r="A67" s="79" t="s">
        <v>71</v>
      </c>
      <c r="B67" s="86"/>
      <c r="C67" s="86"/>
      <c r="D67" s="86"/>
      <c r="E67" s="86"/>
      <c r="F67" s="80"/>
      <c r="G67" s="80"/>
      <c r="H67" s="39"/>
      <c r="I67" s="38"/>
      <c r="J67" s="38"/>
    </row>
    <row r="68" spans="1:20" ht="12.75" customHeight="1">
      <c r="A68" s="79" t="s">
        <v>65</v>
      </c>
      <c r="B68" s="86"/>
      <c r="C68" s="86"/>
      <c r="D68" s="86"/>
      <c r="E68" s="86"/>
      <c r="F68" s="80"/>
      <c r="G68" s="80"/>
      <c r="H68" s="39"/>
      <c r="I68" s="38"/>
      <c r="J68" s="38"/>
      <c r="T68" s="73"/>
    </row>
    <row r="69" spans="1:21" ht="12.75" customHeight="1">
      <c r="A69" s="79" t="s">
        <v>67</v>
      </c>
      <c r="B69" s="86"/>
      <c r="C69" s="86"/>
      <c r="D69" s="86"/>
      <c r="E69" s="86"/>
      <c r="F69" s="80"/>
      <c r="G69" s="80"/>
      <c r="H69" s="39"/>
      <c r="I69" s="38"/>
      <c r="J69" s="38"/>
      <c r="M69" s="69"/>
      <c r="N69" s="69"/>
      <c r="O69" s="69"/>
      <c r="P69" s="69"/>
      <c r="Q69" s="69"/>
      <c r="R69" s="69"/>
      <c r="S69" s="69"/>
      <c r="T69" s="69"/>
      <c r="U69" s="69"/>
    </row>
    <row r="70" spans="1:10" ht="12.75" customHeight="1">
      <c r="A70" s="88" t="s">
        <v>72</v>
      </c>
      <c r="B70" s="86"/>
      <c r="C70" s="86"/>
      <c r="D70" s="86"/>
      <c r="E70" s="86"/>
      <c r="F70" s="80"/>
      <c r="G70" s="80"/>
      <c r="H70" s="39"/>
      <c r="I70" s="38"/>
      <c r="J70" s="38"/>
    </row>
    <row r="71" spans="1:10" ht="12.75" customHeight="1">
      <c r="A71" s="89"/>
      <c r="B71" s="80"/>
      <c r="C71" s="80"/>
      <c r="D71" s="80"/>
      <c r="E71" s="80"/>
      <c r="F71" s="80"/>
      <c r="G71" s="80"/>
      <c r="H71" s="39"/>
      <c r="I71" s="38"/>
      <c r="J71" s="38"/>
    </row>
    <row r="72" spans="1:20" ht="12.75" customHeight="1">
      <c r="A72" s="90" t="s">
        <v>69</v>
      </c>
      <c r="B72" s="86"/>
      <c r="C72" s="86"/>
      <c r="D72" s="86"/>
      <c r="E72" s="86"/>
      <c r="F72" s="80"/>
      <c r="G72" s="80"/>
      <c r="H72" s="39"/>
      <c r="I72" s="38"/>
      <c r="J72" s="38"/>
      <c r="M72" s="70"/>
      <c r="N72" s="70"/>
      <c r="O72" s="70"/>
      <c r="P72" s="70"/>
      <c r="Q72" s="70"/>
      <c r="R72" s="70"/>
      <c r="S72" s="70"/>
      <c r="T72" s="70"/>
    </row>
    <row r="73" spans="1:20" ht="12.75" customHeight="1">
      <c r="A73" s="82" t="s">
        <v>73</v>
      </c>
      <c r="B73" s="86"/>
      <c r="C73" s="86"/>
      <c r="D73" s="86"/>
      <c r="E73" s="86"/>
      <c r="F73" s="80"/>
      <c r="G73" s="80"/>
      <c r="H73" s="39"/>
      <c r="I73" s="38"/>
      <c r="J73" s="38"/>
      <c r="M73" s="70"/>
      <c r="N73" s="70"/>
      <c r="O73" s="70"/>
      <c r="P73" s="70"/>
      <c r="Q73" s="70"/>
      <c r="R73" s="70"/>
      <c r="S73" s="70"/>
      <c r="T73" s="70"/>
    </row>
    <row r="74" spans="1:20" ht="12.75" customHeight="1">
      <c r="A74" s="82" t="s">
        <v>74</v>
      </c>
      <c r="B74" s="80"/>
      <c r="C74" s="80"/>
      <c r="D74" s="80"/>
      <c r="E74" s="80"/>
      <c r="F74" s="80"/>
      <c r="G74" s="80"/>
      <c r="H74" s="39"/>
      <c r="I74" s="38"/>
      <c r="J74" s="38"/>
      <c r="M74" s="70"/>
      <c r="N74" s="70"/>
      <c r="O74" s="70"/>
      <c r="P74" s="70"/>
      <c r="Q74" s="70"/>
      <c r="R74" s="70"/>
      <c r="S74" s="70"/>
      <c r="T74" s="70"/>
    </row>
    <row r="75" spans="1:10" ht="12.75" customHeight="1">
      <c r="A75" s="86" t="s">
        <v>85</v>
      </c>
      <c r="B75" s="80"/>
      <c r="C75" s="80"/>
      <c r="D75" s="80"/>
      <c r="E75" s="80"/>
      <c r="F75" s="80"/>
      <c r="G75" s="80"/>
      <c r="H75" s="39"/>
      <c r="I75" s="38"/>
      <c r="J75" s="38"/>
    </row>
    <row r="76" spans="1:10" ht="12.75" customHeight="1">
      <c r="A76" s="86"/>
      <c r="B76" s="80"/>
      <c r="C76" s="80"/>
      <c r="D76" s="80"/>
      <c r="E76" s="80"/>
      <c r="F76" s="80"/>
      <c r="G76" s="80"/>
      <c r="H76" s="39"/>
      <c r="I76" s="38"/>
      <c r="J76" s="38"/>
    </row>
    <row r="77" spans="1:10" ht="12.75" customHeight="1">
      <c r="A77" s="91" t="s">
        <v>51</v>
      </c>
      <c r="B77" s="86"/>
      <c r="C77" s="86"/>
      <c r="D77" s="86"/>
      <c r="E77" s="86"/>
      <c r="F77" s="80"/>
      <c r="G77" s="80"/>
      <c r="H77" s="39"/>
      <c r="I77" s="38"/>
      <c r="J77" s="38"/>
    </row>
    <row r="78" spans="1:10" ht="12.75" customHeight="1">
      <c r="A78" s="82" t="s">
        <v>52</v>
      </c>
      <c r="B78" s="86"/>
      <c r="C78" s="86"/>
      <c r="D78" s="86"/>
      <c r="E78" s="86"/>
      <c r="F78" s="80"/>
      <c r="G78" s="80"/>
      <c r="H78" s="39"/>
      <c r="I78" s="38"/>
      <c r="J78" s="38"/>
    </row>
    <row r="79" spans="1:10" ht="25.5" customHeight="1">
      <c r="A79" s="92" t="s">
        <v>62</v>
      </c>
      <c r="B79" s="92"/>
      <c r="C79" s="92"/>
      <c r="D79" s="92"/>
      <c r="E79" s="92"/>
      <c r="F79" s="92"/>
      <c r="G79" s="80"/>
      <c r="H79" s="39"/>
      <c r="I79" s="38"/>
      <c r="J79" s="38"/>
    </row>
    <row r="80" spans="1:10" ht="12.75" customHeight="1">
      <c r="A80" s="81" t="s">
        <v>61</v>
      </c>
      <c r="B80" s="81"/>
      <c r="C80" s="81"/>
      <c r="D80" s="81"/>
      <c r="E80" s="81"/>
      <c r="F80" s="81"/>
      <c r="G80" s="80"/>
      <c r="H80" s="39"/>
      <c r="I80" s="38"/>
      <c r="J80" s="38"/>
    </row>
    <row r="81" spans="1:10" ht="38.25" customHeight="1">
      <c r="A81" s="79" t="s">
        <v>82</v>
      </c>
      <c r="B81" s="79"/>
      <c r="C81" s="79"/>
      <c r="D81" s="79"/>
      <c r="E81" s="79"/>
      <c r="F81" s="79"/>
      <c r="G81" s="80"/>
      <c r="H81" s="39"/>
      <c r="I81" s="38"/>
      <c r="J81" s="38"/>
    </row>
    <row r="82" spans="1:8" ht="38.25" customHeight="1">
      <c r="A82" s="79" t="s">
        <v>80</v>
      </c>
      <c r="B82" s="79"/>
      <c r="C82" s="79"/>
      <c r="D82" s="79"/>
      <c r="E82" s="79"/>
      <c r="F82" s="79"/>
      <c r="G82" s="80"/>
      <c r="H82" s="39"/>
    </row>
    <row r="83" spans="1:8" ht="38.25" customHeight="1">
      <c r="A83" s="79" t="s">
        <v>83</v>
      </c>
      <c r="B83" s="79"/>
      <c r="C83" s="79"/>
      <c r="D83" s="79"/>
      <c r="E83" s="79"/>
      <c r="F83" s="79"/>
      <c r="G83" s="80"/>
      <c r="H83" s="39"/>
    </row>
    <row r="84" spans="1:8" ht="25.5" customHeight="1">
      <c r="A84" s="79" t="s">
        <v>76</v>
      </c>
      <c r="B84" s="79"/>
      <c r="C84" s="79"/>
      <c r="D84" s="79"/>
      <c r="E84" s="79"/>
      <c r="F84" s="79"/>
      <c r="G84" s="80"/>
      <c r="H84" s="39"/>
    </row>
    <row r="85" spans="1:8" ht="38.25" customHeight="1">
      <c r="A85" s="79" t="s">
        <v>81</v>
      </c>
      <c r="B85" s="79"/>
      <c r="C85" s="79"/>
      <c r="D85" s="79"/>
      <c r="E85" s="79"/>
      <c r="F85" s="79"/>
      <c r="G85" s="80"/>
      <c r="H85" s="39"/>
    </row>
    <row r="86" spans="1:8" ht="25.5" customHeight="1">
      <c r="A86" s="79" t="s">
        <v>75</v>
      </c>
      <c r="B86" s="79"/>
      <c r="C86" s="79"/>
      <c r="D86" s="79"/>
      <c r="E86" s="79"/>
      <c r="F86" s="79"/>
      <c r="G86" s="80"/>
      <c r="H86" s="39"/>
    </row>
    <row r="87" spans="1:8" ht="63.75" customHeight="1">
      <c r="A87" s="79" t="s">
        <v>84</v>
      </c>
      <c r="B87" s="79"/>
      <c r="C87" s="79"/>
      <c r="D87" s="79"/>
      <c r="E87" s="79"/>
      <c r="F87" s="79"/>
      <c r="G87" s="80"/>
      <c r="H87" s="39"/>
    </row>
    <row r="88" ht="12.75">
      <c r="A88" s="62"/>
    </row>
    <row r="92" spans="4:20" ht="12.75"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</row>
    <row r="93" spans="4:20" ht="12.75"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</row>
  </sheetData>
  <sheetProtection/>
  <mergeCells count="24">
    <mergeCell ref="A87:G87"/>
    <mergeCell ref="A70:G70"/>
    <mergeCell ref="A71:G71"/>
    <mergeCell ref="A72:G72"/>
    <mergeCell ref="A73:G73"/>
    <mergeCell ref="A75:G75"/>
    <mergeCell ref="A76:G76"/>
    <mergeCell ref="A77:G77"/>
    <mergeCell ref="A78:G78"/>
    <mergeCell ref="A79:G79"/>
    <mergeCell ref="A83:G83"/>
    <mergeCell ref="A1:U1"/>
    <mergeCell ref="A85:G85"/>
    <mergeCell ref="A86:G86"/>
    <mergeCell ref="A80:G80"/>
    <mergeCell ref="A81:G81"/>
    <mergeCell ref="A82:G82"/>
    <mergeCell ref="A74:G74"/>
    <mergeCell ref="A65:G65"/>
    <mergeCell ref="A84:G84"/>
    <mergeCell ref="A68:G68"/>
    <mergeCell ref="A69:G69"/>
    <mergeCell ref="A66:G66"/>
    <mergeCell ref="A67:G67"/>
  </mergeCells>
  <printOptions/>
  <pageMargins left="0.75" right="0.75" top="1" bottom="1" header="0.5" footer="0.5"/>
  <pageSetup fitToHeight="2" horizontalDpi="600" verticalDpi="600" orientation="landscape" scale="42" r:id="rId1"/>
  <rowBreaks count="1" manualBreakCount="1">
    <brk id="64" max="19" man="1"/>
  </rowBreaks>
  <ignoredErrors>
    <ignoredError sqref="Q42" evalError="1"/>
    <ignoredError sqref="S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Jakia Torrence</dc:creator>
  <cp:keywords/>
  <dc:description/>
  <cp:lastModifiedBy>USDOT User</cp:lastModifiedBy>
  <cp:lastPrinted>2008-07-17T15:23:23Z</cp:lastPrinted>
  <dcterms:created xsi:type="dcterms:W3CDTF">2004-04-06T14:01:15Z</dcterms:created>
  <dcterms:modified xsi:type="dcterms:W3CDTF">2011-04-12T15:25:30Z</dcterms:modified>
  <cp:category/>
  <cp:version/>
  <cp:contentType/>
  <cp:contentStatus/>
</cp:coreProperties>
</file>