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 name="Decision Unit - Crosswalk" sheetId="3" r:id="rId3"/>
  </sheets>
  <externalReferences>
    <externalReference r:id="rId6"/>
  </externalReferences>
  <definedNames>
    <definedName name="\D" localSheetId="2">'[1]Component Summary Worksheets'!#REF!</definedName>
    <definedName name="\D">'Component Summary Worksheets'!#REF!</definedName>
    <definedName name="_xlnm.Print_Area" localSheetId="0">'Component Consolidate Acct Sum '!$A$1:$P$94</definedName>
    <definedName name="_xlnm.Print_Area" localSheetId="1">'Component Summary Worksheets'!$A$1:$AE$105</definedName>
  </definedNames>
  <calcPr fullCalcOnLoad="1"/>
</workbook>
</file>

<file path=xl/sharedStrings.xml><?xml version="1.0" encoding="utf-8"?>
<sst xmlns="http://schemas.openxmlformats.org/spreadsheetml/2006/main" count="340" uniqueCount="145">
  <si>
    <r>
      <t>The USAs request 28 positions (15 attorneys), 14 workyears, and $2,289,000</t>
    </r>
    <r>
      <rPr>
        <sz val="14"/>
        <rFont val="Arial"/>
        <family val="0"/>
      </rPr>
      <t xml:space="preserve"> to handle the influx of counterterrorism cases and referrals from law enforcement agencies and to ensure balance with new investigative resources.  The requested funds would help equip United States Attorneys Offices with the necessary tools to keep pace with antiterrorism efforts and allow United States Attorneys to effectively investigate and prosecute criminal activities.  The budget provides resources to other components within the Department to more than double the number of counterterrorism agents since September 11, 2001, and additional attorneys are required to handle the cases generated by these new investigative resources.  FY 2006 current services resources for this initiative are $98,664,000 and 567 positions.</t>
    </r>
  </si>
  <si>
    <r>
      <t>The USAs request 32 positions (13 attorneys), 16 FTE, and $3,000,000</t>
    </r>
    <r>
      <rPr>
        <sz val="14"/>
        <rFont val="Arial"/>
        <family val="0"/>
      </rPr>
      <t xml:space="preserve"> to supplement U.S. Attorney resources in the aggressive pursuit of burgeoning criminal and civil prosecutions of pharmaceutical health care fraud and the anticipated increase in caseload resulting from the passage of the Medicare Prescription Drug, Improvement and Modernization Act, which includes the creation and implementation of the Medicare pharmaceutical benefit.  FY 2006 current services resources are $18,300,000 and 123 positions.</t>
    </r>
  </si>
  <si>
    <t>4.  Health Care Fraud</t>
  </si>
  <si>
    <r>
      <t xml:space="preserve">As part of its e-Travel efforts, the Department is implementing the Electronic Travel Service (eTS), a web-based, end-to-end, travel management system that will be integrated with various legacy financial systems Department-wide, and will serve as the travel solution when the new Unified Financial Management System is implemented.  Full implementation of eTS is expected by September 2006, leading to the aggregation and consolidation of travel management functions, reduced paper processes more efficient travel voucher audits, and improved cycle times.  As a result, the </t>
    </r>
    <r>
      <rPr>
        <b/>
        <sz val="14"/>
        <rFont val="Arial"/>
        <family val="2"/>
      </rPr>
      <t>USAs are anticipating cost savings of $403,000.</t>
    </r>
    <r>
      <rPr>
        <sz val="14"/>
        <rFont val="Arial"/>
        <family val="0"/>
      </rPr>
      <t xml:space="preserve">
</t>
    </r>
  </si>
  <si>
    <t xml:space="preserve">A legislative proposal will be submitted in the future to strengthen the collection of criminal debt.  There are currently more than $25 billion in uncollected criminal fines, penalties, and restitutions.  While much of this debt is effectively uncollectible, a legislative proposal will seek to introduce incentives to increase efforts to collect this debt.  The Department receives a three percent share of civil debt collections to fund additional debt collection activity, but no such incentive currently exists for the collection of criminal debt.  </t>
  </si>
  <si>
    <t>Total Program Improvements/Offsets,  United States Attorneys..........................................................................................................................................…</t>
  </si>
  <si>
    <t xml:space="preserve">  Change 2006 from 2005 ..........................................................................................................................................................................................................................................................................................................................................................................................................................................................</t>
  </si>
  <si>
    <t>xx</t>
  </si>
  <si>
    <t>Program Improvements by Strategic Goal</t>
  </si>
  <si>
    <t>Strategic Goal One: Prevent Terrorism and Promote the Nation’s Security..............................................................................................................................................................................................................</t>
  </si>
  <si>
    <t>Program Offsets................................................................................................................................................................................................................</t>
  </si>
  <si>
    <t xml:space="preserve"> Pos.</t>
  </si>
  <si>
    <t xml:space="preserve"> Perm.</t>
  </si>
  <si>
    <t/>
  </si>
  <si>
    <t xml:space="preserve"> </t>
  </si>
  <si>
    <t>1.</t>
  </si>
  <si>
    <t>2.</t>
  </si>
  <si>
    <t>3.</t>
  </si>
  <si>
    <t>4.</t>
  </si>
  <si>
    <t>Amount</t>
  </si>
  <si>
    <t>Comparison by activity and program</t>
  </si>
  <si>
    <t>Criminal Enterprises and Federal Crimes.......</t>
  </si>
  <si>
    <t>FTE</t>
  </si>
  <si>
    <t>Grand Total</t>
  </si>
  <si>
    <t>Perm</t>
  </si>
  <si>
    <t>Perm.</t>
  </si>
  <si>
    <t>Pos.</t>
  </si>
  <si>
    <t>Program Improvements/Offsets</t>
  </si>
  <si>
    <t>Reimbursable FTE</t>
  </si>
  <si>
    <t>SALARIES AND EXPENSES</t>
  </si>
  <si>
    <t>Total..............................................................................</t>
  </si>
  <si>
    <t>(Dollars in Thousands)</t>
  </si>
  <si>
    <t xml:space="preserve">SALARIES AND EXPENSES  </t>
  </si>
  <si>
    <t>CONSTRUCTION</t>
  </si>
  <si>
    <t xml:space="preserve">      OTHER</t>
  </si>
  <si>
    <t xml:space="preserve">   TOTAL</t>
  </si>
  <si>
    <t>Adjustments to Base</t>
  </si>
  <si>
    <t>Increases:</t>
  </si>
  <si>
    <t xml:space="preserve">  Lease Expirations ......................................................................................................................</t>
  </si>
  <si>
    <t xml:space="preserve">  Overseas Capital Security-Cost Sharing .................................................................................................................................…</t>
  </si>
  <si>
    <t xml:space="preserve">  INTERPOL Dues.................................................................................................................................…</t>
  </si>
  <si>
    <t>Decreases:</t>
  </si>
  <si>
    <t xml:space="preserve">  GSA Rent Decreases.............................................................................................................................................…</t>
  </si>
  <si>
    <t xml:space="preserve">  Lease Expiration Decreases.............................................................................................................................................…</t>
  </si>
  <si>
    <t xml:space="preserve">  Adjustment to Base Resources Decrease................................................................................................................................................</t>
  </si>
  <si>
    <t>Program Improvements by Strategic Goal:</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</si>
  <si>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</si>
  <si>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</si>
  <si>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</si>
  <si>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Strategic Goal Four:  Ensure the Fair and Efficient Operation of the Federal Justice System</t>
  </si>
  <si>
    <t>*************MACRO AREA ********************************</t>
  </si>
  <si>
    <t>********** ALT-Z  (ADDS DOTS TO LABEL)**************</t>
  </si>
  <si>
    <t>{edit}......................................~{d 2}</t>
  </si>
  <si>
    <t>********** ALT-D  (DELETES 1 COLUMN)**************</t>
  </si>
  <si>
    <t>/WDC~{R 2}</t>
  </si>
  <si>
    <t>Strategic Goal Two: Enforce Federal Laws and Represent the Rights and Interests of the American People………………………………………........................................…</t>
  </si>
  <si>
    <t xml:space="preserve">  Increase in Reimbursable FTE……………………………………………………………………………………..</t>
  </si>
  <si>
    <t>2006 Current Services</t>
  </si>
  <si>
    <t>2006 Request</t>
  </si>
  <si>
    <t xml:space="preserve">  Annualization of 2004 Positions.......................................................................................…</t>
  </si>
  <si>
    <t xml:space="preserve">  WCF Telecommunications and E-mail rate increase for 2006 ....................................................................................................................................</t>
  </si>
  <si>
    <t>DECISION UNIT RESTRUCTURING CROSSWALK</t>
  </si>
  <si>
    <t>New Decision Unit Structure</t>
  </si>
  <si>
    <t>Current Decision Unit Structure</t>
  </si>
  <si>
    <t>Criminal, Security, and Other Investigations</t>
  </si>
  <si>
    <t>White-Collar Crime..........................................</t>
  </si>
  <si>
    <t>Other Field Programs...................................................................................</t>
  </si>
  <si>
    <t xml:space="preserve">   Subtotal............................................................................</t>
  </si>
  <si>
    <t>Law Enforcement Support</t>
  </si>
  <si>
    <t>Forensic Services................................................</t>
  </si>
  <si>
    <t>Information, Management, Automation,</t>
  </si>
  <si>
    <t xml:space="preserve">  and Telecommunications............................................................</t>
  </si>
  <si>
    <t>Technical Field Support and Services.................................................</t>
  </si>
  <si>
    <t>Criminal Justice Services....................................................................</t>
  </si>
  <si>
    <t xml:space="preserve">    Subtotal.................................................................</t>
  </si>
  <si>
    <t>Program Direction</t>
  </si>
  <si>
    <t>Construction</t>
  </si>
  <si>
    <t>Total...........................................................................</t>
  </si>
  <si>
    <t>Reimbursable FTE...........................................................................</t>
  </si>
  <si>
    <t>Grand Total.......................................................................................</t>
  </si>
  <si>
    <t>2005 Appropriation  (w/ Rescission)</t>
  </si>
  <si>
    <t xml:space="preserve">Realigned 2006 Base </t>
  </si>
  <si>
    <t xml:space="preserve">  Annualization 2003 Wartime Supplemental ...…............................… .........................................................................</t>
  </si>
  <si>
    <t xml:space="preserve">  Transportation Management Fees ............…..............................................................................................</t>
  </si>
  <si>
    <t xml:space="preserve">  Security Surcharge Cost Projection..............…............................................................................................</t>
  </si>
  <si>
    <t xml:space="preserve">  Postage (Military)....…......................................................................................................…</t>
  </si>
  <si>
    <t xml:space="preserve">  Medical Hospital Service  Cost.....….......................................................................................................</t>
  </si>
  <si>
    <t xml:space="preserve">  Contract Bed Cost Adjustments…............................................................................................................</t>
  </si>
  <si>
    <t xml:space="preserve">  Utilities Cost Adjustments…............................................................................................................</t>
  </si>
  <si>
    <t xml:space="preserve">  Super Fund Litigation ........…....................................................................................................</t>
  </si>
  <si>
    <t xml:space="preserve">  Position and FTE Adjustment................................................................................................................</t>
  </si>
  <si>
    <t xml:space="preserve">  Commercial Rent Adjustment.........….................................................................................................</t>
  </si>
  <si>
    <t>UNITED STATES ATTORNEYS</t>
  </si>
  <si>
    <t>Criminal Litigation...............................................</t>
  </si>
  <si>
    <t xml:space="preserve">Civil Litigation............................................... </t>
  </si>
  <si>
    <t>Criminal Litigation</t>
  </si>
  <si>
    <t>Civil Litigation</t>
  </si>
  <si>
    <t>Legal Education</t>
  </si>
  <si>
    <t>Management &amp; Administration</t>
  </si>
  <si>
    <t>1.  National Security and Criminal Prosecutions</t>
  </si>
  <si>
    <t>1.  Workforce Imbalance</t>
  </si>
  <si>
    <t>2.  Immigration</t>
  </si>
  <si>
    <t>3.  Computer Crime, High Tech and Intellectual Property (CHIP) Units</t>
  </si>
  <si>
    <t>4.  Interagency Crime and Drug Enforcement</t>
  </si>
  <si>
    <t>2004 Obligations .........................................................................................................................................................................................................................................................................................................................................</t>
  </si>
  <si>
    <t>2005 Appropriation (without Rescission) ....................................................................................................................................................................................................................................................................................................................................................................................................</t>
  </si>
  <si>
    <t xml:space="preserve">     2005 Rescission -- Reduction applied to DOJ (0.54%).............................................................................….........................................................................................................................................................................................................................................................................................................................................</t>
  </si>
  <si>
    <t>2005 Appropriation (with Rescission) ....................................................................................................................................................................................................................................................................................................................................................................................................</t>
  </si>
  <si>
    <t xml:space="preserve">     Change 2006 from 2005............................................................................................................................................................................................................................................................................................................................................................................................................................................................................................</t>
  </si>
  <si>
    <t xml:space="preserve">  Transfer of positions from Litigating Divisions.........................................................................................................................................................................................................................................................................................................................................................................................</t>
  </si>
  <si>
    <t xml:space="preserve">  Annualization of 2005 Pay Raise  (3.5 Percent).....…...............................................................….........................................................................................................................................................................................................................................................................................................................................</t>
  </si>
  <si>
    <t xml:space="preserve">  Annualization of 2005 Increases.......................................................................................….........................................................................................................................................................................................................................................................................................................................................</t>
  </si>
  <si>
    <t xml:space="preserve">  Administrative Salary Increase...........................................................................….........................................................................................................................................................................................................................................................................................................................................</t>
  </si>
  <si>
    <t xml:space="preserve">  FERS Agency Contribution Rate.........….........................................................................................................….........................................................................................................................................................................................................................................................................................................................................</t>
  </si>
  <si>
    <t xml:space="preserve">  Federal Health Insurance Premiums.......................................................................................................................................................................................................................................................................................................................................................................................................................</t>
  </si>
  <si>
    <t xml:space="preserve">  GSA Rent .............................................................................................................................................................................................................................................................................................................................................................................................................................................................................</t>
  </si>
  <si>
    <t xml:space="preserve">  Electronic Case Filing (PACER)....….............................................................................................................................................................................................................................................................................................................................................................................................................................................</t>
  </si>
  <si>
    <t xml:space="preserve">  Accident Compensation .....….........................................................................................................................................................................................................................................................................................................................................................................................................................</t>
  </si>
  <si>
    <t xml:space="preserve">  Non-recurring Decrease for Project Seahawk General Provision.........................................................................................................................................................................................................................................................................................................................................................................................................................................................................................</t>
  </si>
  <si>
    <t xml:space="preserve">    Program Improvements.........................................................................................................................................................................................................................................................................................................................................................................................................................................................</t>
  </si>
  <si>
    <t>Program Offsets………………………………………………………...………………..........................................................................................................................................................................................................................................................................................................................................</t>
  </si>
  <si>
    <t xml:space="preserve">  2006 Pay Raise (2.3 Percent).........….........................................................................................................….........................................................................................................................................................................................................................................................................................................................................</t>
  </si>
  <si>
    <t xml:space="preserve">      Subtotal Increases ...............................................................................................................................................................................................................................................................................................................................................................................................................................................................................................................................................................................................................</t>
  </si>
  <si>
    <t xml:space="preserve">      Subtotal Decreases...............................................................................................................................................................................................................................................................................................................................................................................................................................................................................................................................................................................................................</t>
  </si>
  <si>
    <t xml:space="preserve">Consistent with the Government Performance and Results Act, the 2006 budget includes a 3 program activity decision unit strutcture to align the USA's budget with the mission and strategic objectives contained in the DOJ Strategic Plan (FY 2003-2008).  In addition, the budget continues the realignment to reflect the USA's outputs and full costs by major program activity, including the costs of management and administration, so that a more accurate picture of total activity costs is reflected in the budget.  These revisions assure that budget and performance are more closely linked, and provide a better basis on which to make budget decisions.  Over time, agencies will be expected to identify effective outcome measures, monitor their progress, and accurately present the associated costs.  </t>
  </si>
  <si>
    <t>6.  Criminal Debt Collection</t>
  </si>
  <si>
    <t xml:space="preserve">      Net Adjustments to Base .................................................................................................................................................................................................................................................................................................................................................................................................................................................................................................</t>
  </si>
  <si>
    <t>2006 Current Services...................................................................................................................................................................................................................................................................................................................................................................................................................................................................................</t>
  </si>
  <si>
    <r>
      <t>The USAs request 36 reimbursable workyears</t>
    </r>
    <r>
      <rPr>
        <sz val="14"/>
        <rFont val="Arial"/>
        <family val="0"/>
      </rPr>
      <t xml:space="preserve"> to enhance litigation associated with Interagency Crime and Drug Enforcement.   </t>
    </r>
  </si>
  <si>
    <t xml:space="preserve">2006 Total Request......................................................................................................................................................................................................................................................................................................................................................................................................................................................................................................... </t>
  </si>
  <si>
    <t>2006 Total Request.........................................................................................................................................................................................................................................................................................................................................................................................................................................................................................................</t>
  </si>
  <si>
    <t>Note: The U.S. Attorneys' FY 2006 Health Care Fraud resources provided from the Department of Health and Human Services’ Health Care Fraud and Abuse Control (HCFAC) Program reflect a reduction of 9 reimbursable FTE due to absorption of pay raise and inflationary costs within the program's statutory cap.</t>
  </si>
  <si>
    <t xml:space="preserve">  Reimbursable Workyears: HHS HCFAC Pay Raise Absorption.........................................................................................................................................................................................................................................................................................................................................................................................................................................................................................</t>
  </si>
  <si>
    <t xml:space="preserve">  Transfer to Office of Dispute Resolution.........................................................................................................................................................................................................................................................................................................................................................................................</t>
  </si>
  <si>
    <t xml:space="preserve">     2005 Rescission -- Government-wide reduction (0.80%)............................................................................….........................................................................................................................................................................................................................................................................................................................................</t>
  </si>
  <si>
    <t>Net Program Improvements/Offsets…………………………………………………………..……….........................................................................................................................................................................................................................................................................................................................................</t>
  </si>
  <si>
    <t>Legal Education.........……………........................</t>
  </si>
  <si>
    <t>Note: The U.S. Attorneys' FY 2006 Request varies from the 2006 President's Budget Appendix due to printing and reproduction schedules.</t>
  </si>
  <si>
    <t>2005 Appropriation                                    (w/ Rescission)</t>
  </si>
  <si>
    <t>Criminal Litigation..................................</t>
  </si>
  <si>
    <t>Civil Litigation..............................................</t>
  </si>
  <si>
    <t>Legal Education..........................................................</t>
  </si>
  <si>
    <r>
      <t>The USAs request 36 positions, 18 workyears, and $1,963,000</t>
    </r>
    <r>
      <rPr>
        <sz val="14"/>
        <rFont val="Arial"/>
        <family val="0"/>
      </rPr>
      <t xml:space="preserve"> for additional paralegals to narrow the gap between the private sector industry average and that which is found in the U.S. Attorneys' Offices (USAOs).  Currently, the ratio of attorneys to paralegals in the USAOs is 6:1.  A study of the private sector ratio suggests that for every three attorneys, one paralegal is needed.  Increasing paralegal staff will leverage existing and anticipated attorney resources.  FY 2006 current services resources for this initiative are $227,900,000 and 2,771 positions.</t>
    </r>
  </si>
  <si>
    <r>
      <t>The USAs request 46 positions (25 attorneys), 23 workyears, and $3,748,000</t>
    </r>
    <r>
      <rPr>
        <sz val="14"/>
        <rFont val="Arial"/>
        <family val="0"/>
      </rPr>
      <t xml:space="preserve"> to ensure that there is sufficient U.S. Attorney presence to meet the steadily increasing caseload generated by increased Immigration and Customs Enforcement cases; and these resources will also provide aggressive enforcement of the immigration statutes, which includes aliens who, after deportation, attempt to reenter or are found in the United States illegally, alien smugglers and alien smuggling organizations.  FY 2006 current services resources are $35,550,000 and 237 positions.</t>
    </r>
  </si>
  <si>
    <r>
      <t>The USAs request 11 positions (6 attorneys), 6 workyears, and $900,000</t>
    </r>
    <r>
      <rPr>
        <sz val="14"/>
        <rFont val="Arial"/>
        <family val="0"/>
      </rPr>
      <t xml:space="preserve"> to expand the CHIP program to substantially increase prosecutions of intellectual property theft, internet fraud and identity theft in order to protect U.S. businesses and its citizens in a global economy.  These resources will be used to establish CHIP units in the District of Columbia, the Eastern District of California (Sacramento), the Middle District of Tennessee (Nashville), the Western District of Pennsylvania (Pittsburgh), and the Middle District of Florida (Orlando).  FY 2006 current services resources are $12,296,000 and 84 positions.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</si>
</sst>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u val="doubleAccounting"/>
      <sz val="10"/>
      <name val="Arial"/>
      <family val="0"/>
    </font>
    <font>
      <b/>
      <u val="single"/>
      <sz val="12"/>
      <name val="Arial"/>
      <family val="2"/>
    </font>
    <font>
      <sz val="11"/>
      <name val="Arial"/>
      <family val="2"/>
    </font>
    <font>
      <b/>
      <u val="single"/>
      <sz val="16"/>
      <name val="Arial"/>
      <family val="2"/>
    </font>
  </fonts>
  <fills count="2">
    <fill>
      <patternFill/>
    </fill>
    <fill>
      <patternFill patternType="gray125"/>
    </fill>
  </fills>
  <borders count="21">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14">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2"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3" fontId="0" fillId="0" borderId="3" xfId="0" applyNumberFormat="1" applyFill="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Fill="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0" fillId="0" borderId="9" xfId="0"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13"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2" xfId="0" applyBorder="1" applyAlignment="1">
      <alignment horizontal="center"/>
    </xf>
    <xf numFmtId="3" fontId="0" fillId="0" borderId="12"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0" fontId="0" fillId="0" borderId="13" xfId="0" applyBorder="1" applyAlignment="1">
      <alignment/>
    </xf>
    <xf numFmtId="0" fontId="0" fillId="0" borderId="14" xfId="0" applyBorder="1" applyAlignment="1">
      <alignment/>
    </xf>
    <xf numFmtId="5" fontId="0" fillId="0" borderId="3" xfId="0" applyBorder="1" applyAlignment="1">
      <alignment/>
    </xf>
    <xf numFmtId="5" fontId="0" fillId="0" borderId="2" xfId="0"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0" fontId="3" fillId="0" borderId="9" xfId="0" applyFont="1" applyBorder="1" applyAlignment="1">
      <alignment/>
    </xf>
    <xf numFmtId="0" fontId="3" fillId="0" borderId="8" xfId="0" applyFont="1" applyBorder="1" applyAlignment="1">
      <alignment/>
    </xf>
    <xf numFmtId="3" fontId="0" fillId="0" borderId="2"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9" xfId="0" applyBorder="1" applyAlignment="1">
      <alignment/>
    </xf>
    <xf numFmtId="0" fontId="0" fillId="0" borderId="9" xfId="0" applyBorder="1" applyAlignment="1">
      <alignment/>
    </xf>
    <xf numFmtId="3" fontId="0" fillId="0" borderId="9" xfId="0" applyNumberFormat="1" applyBorder="1" applyAlignment="1">
      <alignment/>
    </xf>
    <xf numFmtId="3" fontId="0" fillId="0" borderId="8" xfId="0" applyNumberFormat="1" applyBorder="1" applyAlignment="1">
      <alignment/>
    </xf>
    <xf numFmtId="3" fontId="14" fillId="0" borderId="10" xfId="0" applyNumberFormat="1" applyBorder="1" applyAlignment="1">
      <alignment/>
    </xf>
    <xf numFmtId="3" fontId="14" fillId="0" borderId="11" xfId="0" applyNumberFormat="1" applyBorder="1" applyAlignment="1">
      <alignment/>
    </xf>
    <xf numFmtId="0" fontId="14" fillId="0" borderId="9" xfId="0" applyBorder="1" applyAlignment="1">
      <alignment/>
    </xf>
    <xf numFmtId="3" fontId="14" fillId="0" borderId="8" xfId="0" applyBorder="1" applyAlignment="1">
      <alignment/>
    </xf>
    <xf numFmtId="3" fontId="0" fillId="0" borderId="12" xfId="0" applyNumberFormat="1" applyBorder="1" applyAlignment="1">
      <alignment/>
    </xf>
    <xf numFmtId="3" fontId="0" fillId="0" borderId="0" xfId="0" applyBorder="1" applyAlignment="1">
      <alignment wrapText="1"/>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5" fillId="0" borderId="0" xfId="0" applyFont="1" applyAlignment="1">
      <alignment horizontal="centerContinuous" vertical="center"/>
    </xf>
    <xf numFmtId="3" fontId="6" fillId="0" borderId="0" xfId="0" applyFont="1" applyAlignment="1">
      <alignment/>
    </xf>
    <xf numFmtId="3" fontId="4" fillId="0" borderId="15" xfId="0" applyFont="1" applyBorder="1" applyAlignment="1">
      <alignment horizontal="centerContinuous"/>
    </xf>
    <xf numFmtId="3" fontId="4" fillId="0" borderId="0" xfId="0" applyFont="1" applyBorder="1" applyAlignment="1">
      <alignment/>
    </xf>
    <xf numFmtId="3" fontId="4" fillId="0" borderId="1" xfId="0" applyFont="1" applyAlignment="1">
      <alignment horizontal="centerContinuous"/>
    </xf>
    <xf numFmtId="3" fontId="15" fillId="0" borderId="0" xfId="0" applyFont="1" applyAlignment="1">
      <alignment/>
    </xf>
    <xf numFmtId="3" fontId="4" fillId="0" borderId="0" xfId="0" applyFont="1" applyAlignment="1">
      <alignment horizontal="right"/>
    </xf>
    <xf numFmtId="5" fontId="4" fillId="0" borderId="0" xfId="0" applyFont="1" applyAlignment="1">
      <alignment horizontal="right"/>
    </xf>
    <xf numFmtId="0" fontId="0" fillId="0" borderId="0" xfId="0" applyNumberFormat="1" applyBorder="1" applyAlignment="1">
      <alignment/>
    </xf>
    <xf numFmtId="3" fontId="4" fillId="0" borderId="0" xfId="0" applyFont="1" applyAlignment="1" quotePrefix="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3" fontId="4" fillId="0" borderId="0" xfId="0" applyFont="1" applyBorder="1" applyAlignment="1">
      <alignment horizontal="right"/>
    </xf>
    <xf numFmtId="0" fontId="4" fillId="0" borderId="0" xfId="0" applyFont="1" applyBorder="1" applyAlignment="1">
      <alignment/>
    </xf>
    <xf numFmtId="5" fontId="4" fillId="0" borderId="0" xfId="0" applyFont="1" applyBorder="1" applyAlignment="1">
      <alignment/>
    </xf>
    <xf numFmtId="3" fontId="4" fillId="0" borderId="1" xfId="0" applyFont="1" applyBorder="1" applyAlignment="1">
      <alignment horizontal="right"/>
    </xf>
    <xf numFmtId="3" fontId="4" fillId="0" borderId="1"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Font="1" applyAlignment="1" quotePrefix="1">
      <alignment/>
    </xf>
    <xf numFmtId="3" fontId="7" fillId="0" borderId="0" xfId="0" applyFont="1" applyAlignment="1">
      <alignment horizontal="centerContinuous"/>
    </xf>
    <xf numFmtId="37" fontId="7" fillId="0" borderId="0" xfId="0" applyNumberFormat="1" applyAlignment="1">
      <alignment/>
    </xf>
    <xf numFmtId="3" fontId="7" fillId="0" borderId="0" xfId="0" applyNumberFormat="1" applyAlignment="1">
      <alignment/>
    </xf>
    <xf numFmtId="0" fontId="0" fillId="0" borderId="11" xfId="0" applyBorder="1" applyAlignment="1">
      <alignment/>
    </xf>
    <xf numFmtId="164" fontId="4" fillId="0" borderId="0" xfId="0" applyNumberFormat="1" applyFont="1" applyAlignment="1">
      <alignment horizontal="right"/>
    </xf>
    <xf numFmtId="3" fontId="7" fillId="0" borderId="0" xfId="0" applyNumberFormat="1" applyBorder="1" applyAlignment="1">
      <alignment/>
    </xf>
    <xf numFmtId="3" fontId="17" fillId="0" borderId="0" xfId="0" applyNumberFormat="1" applyFont="1" applyAlignment="1">
      <alignment horizontal="centerContinuous"/>
    </xf>
    <xf numFmtId="0" fontId="8" fillId="0" borderId="0" xfId="0" applyFont="1" applyAlignment="1">
      <alignment horizontal="centerContinuous"/>
    </xf>
    <xf numFmtId="3" fontId="8" fillId="0" borderId="0" xfId="0" applyNumberFormat="1" applyFont="1" applyAlignment="1">
      <alignment horizontal="centerContinuous"/>
    </xf>
    <xf numFmtId="3" fontId="8" fillId="0" borderId="0" xfId="0" applyFont="1" applyAlignment="1">
      <alignment/>
    </xf>
    <xf numFmtId="3" fontId="4" fillId="0" borderId="0" xfId="0" applyFont="1" applyAlignment="1">
      <alignment horizontal="center"/>
    </xf>
    <xf numFmtId="3" fontId="6" fillId="0" borderId="0" xfId="0" applyFont="1" applyAlignment="1">
      <alignment horizontal="center"/>
    </xf>
    <xf numFmtId="0" fontId="4" fillId="0" borderId="0" xfId="0" applyFont="1" applyAlignment="1">
      <alignment horizontal="center"/>
    </xf>
    <xf numFmtId="3" fontId="4" fillId="0" borderId="15" xfId="0" applyFont="1" applyBorder="1" applyAlignment="1">
      <alignment horizontal="centerContinuous"/>
    </xf>
    <xf numFmtId="3" fontId="4" fillId="0" borderId="0" xfId="0" applyFont="1" applyBorder="1" applyAlignment="1">
      <alignment/>
    </xf>
    <xf numFmtId="0" fontId="4" fillId="0" borderId="0" xfId="0" applyFont="1" applyBorder="1" applyAlignment="1">
      <alignment/>
    </xf>
    <xf numFmtId="3" fontId="11" fillId="0" borderId="0" xfId="0" applyFont="1" applyAlignment="1">
      <alignment horizontal="centerContinuous" vertical="center"/>
    </xf>
    <xf numFmtId="3" fontId="12" fillId="0" borderId="0" xfId="0" applyFont="1" applyAlignment="1">
      <alignment horizontal="centerContinuous" vertical="center"/>
    </xf>
    <xf numFmtId="3" fontId="7" fillId="0" borderId="0" xfId="0" applyFont="1" applyAlignment="1">
      <alignment horizontal="centerContinuous" vertic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Border="1" applyAlignment="1">
      <alignment/>
    </xf>
    <xf numFmtId="3" fontId="7" fillId="0" borderId="0" xfId="0" applyBorder="1" applyAlignment="1">
      <alignment/>
    </xf>
    <xf numFmtId="3" fontId="7" fillId="0" borderId="0" xfId="0" applyFont="1" applyBorder="1" applyAlignment="1">
      <alignment horizontal="left" vertical="top" wrapText="1"/>
    </xf>
    <xf numFmtId="3" fontId="0" fillId="0" borderId="16" xfId="0" applyNumberFormat="1" applyBorder="1" applyAlignment="1">
      <alignment horizontal="center"/>
    </xf>
    <xf numFmtId="3" fontId="0" fillId="0" borderId="17" xfId="0" applyNumberFormat="1" applyBorder="1" applyAlignment="1">
      <alignment horizontal="center"/>
    </xf>
    <xf numFmtId="3" fontId="0" fillId="0" borderId="13"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0" fillId="0" borderId="9" xfId="0" applyNumberFormat="1"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7" xfId="0"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3" fontId="0" fillId="0" borderId="0" xfId="0" applyBorder="1" applyAlignment="1">
      <alignment wrapText="1"/>
    </xf>
    <xf numFmtId="3" fontId="11"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Border="1" applyAlignment="1">
      <alignment/>
    </xf>
    <xf numFmtId="3" fontId="7"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0" fillId="0" borderId="0" xfId="0" applyBorder="1" applyAlignment="1">
      <alignment/>
    </xf>
    <xf numFmtId="3" fontId="0" fillId="0" borderId="0" xfId="0" applyBorder="1" applyAlignment="1">
      <alignment/>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16" fillId="0" borderId="0" xfId="0" applyFont="1" applyBorder="1" applyAlignment="1">
      <alignment horizontal="left" vertical="top" wrapText="1"/>
    </xf>
    <xf numFmtId="3"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3" fontId="2" fillId="0" borderId="18" xfId="0" applyFont="1" applyBorder="1" applyAlignment="1">
      <alignment horizontal="center" wrapText="1"/>
    </xf>
    <xf numFmtId="3" fontId="4" fillId="0" borderId="19" xfId="0" applyFont="1" applyBorder="1" applyAlignment="1">
      <alignment horizontal="center" wrapText="1"/>
    </xf>
    <xf numFmtId="3" fontId="4" fillId="0" borderId="20" xfId="0" applyFont="1" applyBorder="1"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Q168"/>
  <sheetViews>
    <sheetView view="pageBreakPreview" zoomScale="60" zoomScaleNormal="50" workbookViewId="0" topLeftCell="A1">
      <selection activeCell="A2" sqref="A2"/>
    </sheetView>
  </sheetViews>
  <sheetFormatPr defaultColWidth="9.140625" defaultRowHeight="12.75"/>
  <cols>
    <col min="1" max="1" width="9.28125" style="72" customWidth="1"/>
    <col min="2" max="2" width="6.7109375" style="72" customWidth="1"/>
    <col min="3" max="3" width="7.7109375" style="72" customWidth="1"/>
    <col min="4" max="4" width="15.00390625" style="72" customWidth="1"/>
    <col min="5" max="5" width="136.28125" style="72" customWidth="1"/>
    <col min="6" max="6" width="1.421875" style="72" customWidth="1"/>
    <col min="7" max="8" width="7.7109375" style="73" customWidth="1"/>
    <col min="9" max="9" width="11.8515625" style="72" customWidth="1"/>
    <col min="10" max="10" width="17.7109375" style="72" hidden="1" customWidth="1"/>
    <col min="11" max="12" width="7.7109375" style="73" hidden="1" customWidth="1"/>
    <col min="13" max="13" width="14.00390625" style="72" hidden="1" customWidth="1"/>
    <col min="14" max="14" width="10.8515625" style="73" hidden="1" customWidth="1"/>
    <col min="15" max="15" width="7.7109375" style="73" hidden="1" customWidth="1"/>
    <col min="16" max="16" width="12.140625" style="72" hidden="1" customWidth="1"/>
    <col min="17" max="17" width="1.7109375" style="72" customWidth="1"/>
    <col min="18" max="20" width="2.7109375" style="72" customWidth="1"/>
    <col min="21" max="21" width="2.7109375" style="72" hidden="1" customWidth="1"/>
    <col min="22" max="23" width="2.7109375" style="72" customWidth="1"/>
    <col min="24" max="24" width="9.7109375" style="72" customWidth="1"/>
    <col min="25" max="25" width="2.7109375" style="72" customWidth="1"/>
    <col min="26" max="26" width="9.7109375" style="72" hidden="1" customWidth="1"/>
    <col min="27" max="27" width="9.140625" style="72" customWidth="1"/>
    <col min="28" max="30" width="2.7109375" style="72" customWidth="1"/>
    <col min="31" max="31" width="8.421875" style="72" hidden="1" customWidth="1"/>
    <col min="32" max="32" width="12.7109375" style="72" customWidth="1"/>
    <col min="33" max="35" width="2.7109375" style="72" customWidth="1"/>
    <col min="36" max="36" width="8.421875" style="72" hidden="1" customWidth="1"/>
    <col min="37" max="37" width="12.7109375" style="72" customWidth="1"/>
    <col min="38" max="40" width="2.7109375" style="72" customWidth="1"/>
    <col min="41" max="41" width="2.7109375" style="72" hidden="1" customWidth="1"/>
    <col min="42" max="45" width="2.7109375" style="72" customWidth="1"/>
    <col min="46" max="46" width="8.421875" style="72" hidden="1" customWidth="1"/>
    <col min="47" max="47" width="12.7109375" style="72" customWidth="1"/>
    <col min="48" max="50" width="2.7109375" style="72" customWidth="1"/>
    <col min="51" max="51" width="8.421875" style="72" hidden="1" customWidth="1"/>
    <col min="52" max="52" width="12.7109375" style="72" customWidth="1"/>
    <col min="53" max="55" width="2.7109375" style="72" customWidth="1"/>
    <col min="56" max="56" width="9.140625" style="72" customWidth="1"/>
    <col min="57" max="57" width="15.7109375" style="72" customWidth="1"/>
    <col min="58" max="60" width="2.7109375" style="72" customWidth="1"/>
    <col min="61" max="61" width="9.140625" style="72" customWidth="1"/>
    <col min="62" max="62" width="15.7109375" style="72" customWidth="1"/>
    <col min="63" max="63" width="2.7109375" style="72" customWidth="1"/>
    <col min="64" max="64" width="9.7109375" style="72" customWidth="1"/>
    <col min="65" max="65" width="2.7109375" style="72" customWidth="1"/>
    <col min="66" max="66" width="9.140625" style="72" customWidth="1"/>
    <col min="67" max="67" width="12.7109375" style="72" customWidth="1"/>
    <col min="68" max="73" width="2.7109375" style="72" customWidth="1"/>
    <col min="74" max="74" width="9.140625" style="72" customWidth="1"/>
    <col min="75" max="75" width="9.7109375" style="72" customWidth="1"/>
    <col min="76" max="76" width="2.7109375" style="72" customWidth="1"/>
    <col min="77" max="77" width="9.7109375" style="72" customWidth="1"/>
    <col min="78" max="78" width="2.7109375" style="72" customWidth="1"/>
    <col min="79" max="79" width="9.7109375" style="72" customWidth="1"/>
    <col min="80" max="80" width="2.7109375" style="72" customWidth="1"/>
    <col min="81" max="81" width="12.7109375" style="72" customWidth="1"/>
    <col min="82" max="16384" width="9.140625" style="72" customWidth="1"/>
  </cols>
  <sheetData>
    <row r="2" spans="1:16" ht="20.25">
      <c r="A2" s="135" t="s">
        <v>92</v>
      </c>
      <c r="B2" s="70"/>
      <c r="C2" s="70"/>
      <c r="D2" s="69"/>
      <c r="E2" s="70"/>
      <c r="F2" s="70"/>
      <c r="G2" s="71"/>
      <c r="H2" s="71"/>
      <c r="I2" s="70"/>
      <c r="J2" s="70"/>
      <c r="K2" s="71"/>
      <c r="L2" s="71"/>
      <c r="M2" s="70"/>
      <c r="N2" s="71"/>
      <c r="O2" s="71"/>
      <c r="P2" s="70"/>
    </row>
    <row r="3" spans="1:16" s="138" customFormat="1" ht="20.25">
      <c r="A3" s="136" t="s">
        <v>31</v>
      </c>
      <c r="B3" s="136"/>
      <c r="C3" s="136"/>
      <c r="D3" s="136"/>
      <c r="E3" s="136"/>
      <c r="F3" s="136"/>
      <c r="G3" s="137"/>
      <c r="H3" s="137"/>
      <c r="I3" s="136"/>
      <c r="J3" s="136"/>
      <c r="K3" s="137"/>
      <c r="L3" s="137"/>
      <c r="M3" s="136"/>
      <c r="N3" s="137"/>
      <c r="O3" s="137"/>
      <c r="P3" s="136"/>
    </row>
    <row r="4" spans="9:10" ht="12.75">
      <c r="I4" s="74"/>
      <c r="J4" s="74"/>
    </row>
    <row r="5" spans="2:17" ht="12.75" customHeight="1">
      <c r="B5" s="72" t="s">
        <v>14</v>
      </c>
      <c r="G5" s="155" t="s">
        <v>32</v>
      </c>
      <c r="H5" s="156"/>
      <c r="I5" s="157"/>
      <c r="J5" s="161" t="s">
        <v>33</v>
      </c>
      <c r="K5" s="163" t="s">
        <v>34</v>
      </c>
      <c r="L5" s="163"/>
      <c r="M5" s="163"/>
      <c r="N5" s="165" t="s">
        <v>35</v>
      </c>
      <c r="O5" s="165"/>
      <c r="P5" s="166"/>
      <c r="Q5" s="72" t="s">
        <v>14</v>
      </c>
    </row>
    <row r="6" spans="3:17" ht="12.75">
      <c r="C6" s="72" t="s">
        <v>14</v>
      </c>
      <c r="G6" s="158"/>
      <c r="H6" s="159"/>
      <c r="I6" s="160"/>
      <c r="J6" s="162"/>
      <c r="K6" s="164"/>
      <c r="L6" s="164"/>
      <c r="M6" s="164"/>
      <c r="N6" s="167"/>
      <c r="O6" s="167"/>
      <c r="P6" s="168"/>
      <c r="Q6" s="72" t="s">
        <v>14</v>
      </c>
    </row>
    <row r="7" spans="7:16" ht="12.75">
      <c r="G7" s="67" t="s">
        <v>26</v>
      </c>
      <c r="H7" s="68" t="s">
        <v>22</v>
      </c>
      <c r="I7" s="66" t="s">
        <v>19</v>
      </c>
      <c r="J7" s="75" t="s">
        <v>19</v>
      </c>
      <c r="K7" s="76" t="s">
        <v>26</v>
      </c>
      <c r="L7" s="76" t="s">
        <v>22</v>
      </c>
      <c r="M7" s="75" t="s">
        <v>19</v>
      </c>
      <c r="N7" s="77" t="s">
        <v>26</v>
      </c>
      <c r="O7" s="76" t="s">
        <v>22</v>
      </c>
      <c r="P7" s="78" t="s">
        <v>19</v>
      </c>
    </row>
    <row r="8" spans="7:16" ht="12.75">
      <c r="G8" s="52"/>
      <c r="H8" s="48"/>
      <c r="I8" s="79"/>
      <c r="J8" s="80"/>
      <c r="K8" s="48"/>
      <c r="L8" s="48"/>
      <c r="M8" s="49"/>
      <c r="N8" s="48"/>
      <c r="O8" s="48"/>
      <c r="P8" s="49"/>
    </row>
    <row r="9" spans="1:16" ht="12.75">
      <c r="A9" s="72" t="s">
        <v>104</v>
      </c>
      <c r="F9" s="72" t="s">
        <v>14</v>
      </c>
      <c r="G9" s="52">
        <v>10113</v>
      </c>
      <c r="H9" s="48">
        <v>10185</v>
      </c>
      <c r="I9" s="81">
        <v>1521115</v>
      </c>
      <c r="J9" s="82">
        <v>0</v>
      </c>
      <c r="K9" s="48">
        <v>0</v>
      </c>
      <c r="L9" s="48">
        <v>0</v>
      </c>
      <c r="M9" s="81">
        <v>0</v>
      </c>
      <c r="N9" s="48">
        <f>G9+K9</f>
        <v>10113</v>
      </c>
      <c r="O9" s="48">
        <f>H9+L9</f>
        <v>10185</v>
      </c>
      <c r="P9" s="81">
        <f>I9+J9+M9</f>
        <v>1521115</v>
      </c>
    </row>
    <row r="10" spans="6:16" ht="12.75">
      <c r="F10" s="72" t="s">
        <v>14</v>
      </c>
      <c r="G10" s="83"/>
      <c r="H10" s="84"/>
      <c r="I10" s="85"/>
      <c r="J10" s="86">
        <v>0</v>
      </c>
      <c r="K10" s="84">
        <v>0</v>
      </c>
      <c r="L10" s="84">
        <v>0</v>
      </c>
      <c r="M10" s="85">
        <v>0</v>
      </c>
      <c r="N10" s="84">
        <f>G10+K10</f>
        <v>0</v>
      </c>
      <c r="O10" s="84">
        <f>H10+L10</f>
        <v>0</v>
      </c>
      <c r="P10" s="85">
        <f>I10+J10+M10</f>
        <v>0</v>
      </c>
    </row>
    <row r="11" spans="7:17" ht="12.75">
      <c r="G11" s="52"/>
      <c r="H11" s="48"/>
      <c r="I11" s="49"/>
      <c r="J11" s="47"/>
      <c r="K11" s="48"/>
      <c r="L11" s="48"/>
      <c r="M11" s="49"/>
      <c r="N11" s="48"/>
      <c r="O11" s="48"/>
      <c r="P11" s="49"/>
      <c r="Q11" s="53"/>
    </row>
    <row r="12" spans="7:16" ht="12.75">
      <c r="G12" s="52"/>
      <c r="H12" s="48"/>
      <c r="I12" s="50"/>
      <c r="J12" s="51"/>
      <c r="K12" s="48"/>
      <c r="L12" s="48"/>
      <c r="M12" s="50"/>
      <c r="N12" s="48"/>
      <c r="O12" s="48"/>
      <c r="P12" s="81"/>
    </row>
    <row r="13" spans="1:16" ht="12.75">
      <c r="A13" s="72" t="s">
        <v>105</v>
      </c>
      <c r="F13" s="72" t="s">
        <v>14</v>
      </c>
      <c r="G13" s="52">
        <v>10212</v>
      </c>
      <c r="H13" s="48">
        <v>10273</v>
      </c>
      <c r="I13" s="54">
        <v>1562519</v>
      </c>
      <c r="J13" s="87">
        <v>0</v>
      </c>
      <c r="K13" s="48">
        <v>0</v>
      </c>
      <c r="L13" s="48">
        <v>0</v>
      </c>
      <c r="M13" s="54">
        <v>0</v>
      </c>
      <c r="N13" s="48">
        <f aca="true" t="shared" si="0" ref="N13:O16">G13+K13</f>
        <v>10212</v>
      </c>
      <c r="O13" s="48">
        <f t="shared" si="0"/>
        <v>10273</v>
      </c>
      <c r="P13" s="54">
        <f>I13+J13+M13</f>
        <v>1562519</v>
      </c>
    </row>
    <row r="14" spans="6:16" ht="12.75" hidden="1">
      <c r="F14" s="72" t="s">
        <v>14</v>
      </c>
      <c r="G14" s="52"/>
      <c r="H14" s="48"/>
      <c r="I14" s="49"/>
      <c r="J14" s="47">
        <v>0</v>
      </c>
      <c r="K14" s="48">
        <v>0</v>
      </c>
      <c r="L14" s="48">
        <v>0</v>
      </c>
      <c r="M14" s="49">
        <v>0</v>
      </c>
      <c r="N14" s="48">
        <f t="shared" si="0"/>
        <v>0</v>
      </c>
      <c r="O14" s="48">
        <f t="shared" si="0"/>
        <v>0</v>
      </c>
      <c r="P14" s="49">
        <f>I14+J14+M14</f>
        <v>0</v>
      </c>
    </row>
    <row r="15" spans="1:16" ht="12.75">
      <c r="A15" s="72" t="s">
        <v>106</v>
      </c>
      <c r="F15" s="72" t="s">
        <v>14</v>
      </c>
      <c r="G15" s="52">
        <v>0</v>
      </c>
      <c r="H15" s="48">
        <v>0</v>
      </c>
      <c r="I15" s="50">
        <v>-8437</v>
      </c>
      <c r="J15" s="47">
        <v>0</v>
      </c>
      <c r="K15" s="48">
        <v>0</v>
      </c>
      <c r="L15" s="48">
        <v>0</v>
      </c>
      <c r="M15" s="49">
        <v>0</v>
      </c>
      <c r="N15" s="48">
        <f t="shared" si="0"/>
        <v>0</v>
      </c>
      <c r="O15" s="48">
        <f t="shared" si="0"/>
        <v>0</v>
      </c>
      <c r="P15" s="50">
        <f>I15+J15+M15</f>
        <v>-8437</v>
      </c>
    </row>
    <row r="16" spans="1:16" ht="12.75">
      <c r="A16" s="72" t="s">
        <v>134</v>
      </c>
      <c r="F16" s="72" t="s">
        <v>14</v>
      </c>
      <c r="G16" s="88">
        <v>0</v>
      </c>
      <c r="H16" s="89">
        <v>0</v>
      </c>
      <c r="I16" s="90">
        <v>-12433</v>
      </c>
      <c r="J16" s="61">
        <v>0</v>
      </c>
      <c r="K16" s="89">
        <v>0</v>
      </c>
      <c r="L16" s="89">
        <v>0</v>
      </c>
      <c r="M16" s="91">
        <v>0</v>
      </c>
      <c r="N16" s="89">
        <f t="shared" si="0"/>
        <v>0</v>
      </c>
      <c r="O16" s="89">
        <f t="shared" si="0"/>
        <v>0</v>
      </c>
      <c r="P16" s="90">
        <f>I16+J16+M16</f>
        <v>-12433</v>
      </c>
    </row>
    <row r="17" spans="1:16" ht="12.75">
      <c r="A17" s="72" t="s">
        <v>107</v>
      </c>
      <c r="F17" s="72" t="s">
        <v>14</v>
      </c>
      <c r="G17" s="52">
        <f aca="true" t="shared" si="1" ref="G17:P17">SUM(G13:G16)</f>
        <v>10212</v>
      </c>
      <c r="H17" s="48">
        <f t="shared" si="1"/>
        <v>10273</v>
      </c>
      <c r="I17" s="54">
        <f t="shared" si="1"/>
        <v>1541649</v>
      </c>
      <c r="J17" s="87">
        <f t="shared" si="1"/>
        <v>0</v>
      </c>
      <c r="K17" s="48">
        <f t="shared" si="1"/>
        <v>0</v>
      </c>
      <c r="L17" s="48">
        <f t="shared" si="1"/>
        <v>0</v>
      </c>
      <c r="M17" s="54">
        <f t="shared" si="1"/>
        <v>0</v>
      </c>
      <c r="N17" s="48">
        <f t="shared" si="1"/>
        <v>10212</v>
      </c>
      <c r="O17" s="48">
        <f t="shared" si="1"/>
        <v>10273</v>
      </c>
      <c r="P17" s="54">
        <f t="shared" si="1"/>
        <v>1541649</v>
      </c>
    </row>
    <row r="18" spans="7:16" ht="12.75">
      <c r="G18" s="52"/>
      <c r="H18" s="48"/>
      <c r="I18" s="49"/>
      <c r="J18" s="47"/>
      <c r="K18" s="48"/>
      <c r="L18" s="48"/>
      <c r="M18" s="49"/>
      <c r="N18" s="48"/>
      <c r="O18" s="48"/>
      <c r="P18" s="49"/>
    </row>
    <row r="19" spans="1:16" ht="12.75">
      <c r="A19" s="72" t="s">
        <v>130</v>
      </c>
      <c r="F19" s="72" t="s">
        <v>13</v>
      </c>
      <c r="G19" s="88">
        <v>10465</v>
      </c>
      <c r="H19" s="89">
        <v>10451</v>
      </c>
      <c r="I19" s="92">
        <v>1626146</v>
      </c>
      <c r="J19" s="61">
        <v>0</v>
      </c>
      <c r="K19" s="89">
        <v>0</v>
      </c>
      <c r="L19" s="89">
        <v>0</v>
      </c>
      <c r="M19" s="92">
        <v>0</v>
      </c>
      <c r="N19" s="89">
        <v>0</v>
      </c>
      <c r="O19" s="89">
        <f>H19+L19</f>
        <v>10451</v>
      </c>
      <c r="P19" s="92">
        <f>I19+J19+M19</f>
        <v>1626146</v>
      </c>
    </row>
    <row r="20" spans="7:16" ht="12.75">
      <c r="G20" s="52"/>
      <c r="H20" s="48"/>
      <c r="I20" s="49"/>
      <c r="J20" s="47"/>
      <c r="K20" s="48"/>
      <c r="L20" s="48"/>
      <c r="M20" s="49"/>
      <c r="N20" s="48"/>
      <c r="O20" s="48"/>
      <c r="P20" s="49"/>
    </row>
    <row r="21" spans="1:16" ht="12.75">
      <c r="A21" s="132" t="s">
        <v>108</v>
      </c>
      <c r="B21" s="132"/>
      <c r="C21" s="132"/>
      <c r="D21" s="132"/>
      <c r="E21" s="132"/>
      <c r="F21" s="91" t="s">
        <v>13</v>
      </c>
      <c r="G21" s="88">
        <f aca="true" t="shared" si="2" ref="G21:M21">G19-G17</f>
        <v>253</v>
      </c>
      <c r="H21" s="89">
        <f t="shared" si="2"/>
        <v>178</v>
      </c>
      <c r="I21" s="92">
        <f t="shared" si="2"/>
        <v>84497</v>
      </c>
      <c r="J21" s="93">
        <f t="shared" si="2"/>
        <v>0</v>
      </c>
      <c r="K21" s="89">
        <f t="shared" si="2"/>
        <v>0</v>
      </c>
      <c r="L21" s="89">
        <f t="shared" si="2"/>
        <v>0</v>
      </c>
      <c r="M21" s="91">
        <f t="shared" si="2"/>
        <v>0</v>
      </c>
      <c r="N21" s="89">
        <f>G21+K21</f>
        <v>253</v>
      </c>
      <c r="O21" s="89">
        <f>H21+L21</f>
        <v>178</v>
      </c>
      <c r="P21" s="92">
        <f>I21+J21+M21</f>
        <v>84497</v>
      </c>
    </row>
    <row r="22" spans="7:16" ht="12.75">
      <c r="G22" s="52"/>
      <c r="H22" s="48"/>
      <c r="I22" s="49"/>
      <c r="J22" s="47"/>
      <c r="K22" s="48"/>
      <c r="L22" s="48"/>
      <c r="M22" s="49"/>
      <c r="N22" s="48"/>
      <c r="O22" s="48"/>
      <c r="P22" s="49"/>
    </row>
    <row r="23" spans="1:16" ht="12.75">
      <c r="A23" s="74" t="s">
        <v>36</v>
      </c>
      <c r="F23" s="53" t="s">
        <v>14</v>
      </c>
      <c r="G23" s="52"/>
      <c r="H23" s="48"/>
      <c r="I23" s="49"/>
      <c r="J23" s="47"/>
      <c r="K23" s="48"/>
      <c r="L23" s="48"/>
      <c r="M23" s="49"/>
      <c r="N23" s="48"/>
      <c r="O23" s="48"/>
      <c r="P23" s="49"/>
    </row>
    <row r="24" spans="1:16" ht="12.75">
      <c r="A24" s="72" t="s">
        <v>14</v>
      </c>
      <c r="G24" s="52" t="s">
        <v>14</v>
      </c>
      <c r="H24" s="48" t="s">
        <v>14</v>
      </c>
      <c r="I24" s="49" t="s">
        <v>14</v>
      </c>
      <c r="J24" s="47" t="s">
        <v>14</v>
      </c>
      <c r="K24" s="48" t="s">
        <v>14</v>
      </c>
      <c r="L24" s="48" t="s">
        <v>14</v>
      </c>
      <c r="M24" s="49" t="s">
        <v>14</v>
      </c>
      <c r="N24" s="48" t="s">
        <v>14</v>
      </c>
      <c r="O24" s="48" t="s">
        <v>14</v>
      </c>
      <c r="P24" s="49" t="s">
        <v>14</v>
      </c>
    </row>
    <row r="25" spans="1:16" ht="12.75">
      <c r="A25" s="72" t="s">
        <v>109</v>
      </c>
      <c r="F25" s="72" t="s">
        <v>14</v>
      </c>
      <c r="G25" s="52">
        <v>100</v>
      </c>
      <c r="H25" s="48">
        <v>52</v>
      </c>
      <c r="I25" s="54">
        <v>8011</v>
      </c>
      <c r="J25" s="87">
        <v>0</v>
      </c>
      <c r="K25" s="48">
        <v>0</v>
      </c>
      <c r="L25" s="48">
        <v>0</v>
      </c>
      <c r="M25" s="49">
        <v>0</v>
      </c>
      <c r="N25" s="48">
        <f>G25+K25</f>
        <v>100</v>
      </c>
      <c r="O25" s="48">
        <f>H25+L25</f>
        <v>52</v>
      </c>
      <c r="P25" s="49">
        <f>I25+J25+M25</f>
        <v>8011</v>
      </c>
    </row>
    <row r="26" spans="1:16" ht="12.75">
      <c r="A26" s="72" t="s">
        <v>133</v>
      </c>
      <c r="F26" s="72" t="s">
        <v>14</v>
      </c>
      <c r="G26" s="52">
        <v>0</v>
      </c>
      <c r="H26" s="48">
        <v>0</v>
      </c>
      <c r="I26" s="54">
        <v>-86</v>
      </c>
      <c r="J26" s="87"/>
      <c r="K26" s="48"/>
      <c r="L26" s="48"/>
      <c r="M26" s="49"/>
      <c r="N26" s="48"/>
      <c r="O26" s="48"/>
      <c r="P26" s="49"/>
    </row>
    <row r="27" spans="7:16" ht="12.75">
      <c r="G27" s="52"/>
      <c r="H27" s="48"/>
      <c r="I27" s="49"/>
      <c r="J27" s="47"/>
      <c r="K27" s="48"/>
      <c r="L27" s="48"/>
      <c r="M27" s="49"/>
      <c r="N27" s="48"/>
      <c r="O27" s="48"/>
      <c r="P27" s="49"/>
    </row>
    <row r="28" spans="1:16" ht="12.75">
      <c r="A28" s="72" t="s">
        <v>37</v>
      </c>
      <c r="G28" s="52" t="s">
        <v>14</v>
      </c>
      <c r="H28" s="48" t="s">
        <v>14</v>
      </c>
      <c r="I28" s="49" t="s">
        <v>14</v>
      </c>
      <c r="J28" s="47" t="s">
        <v>14</v>
      </c>
      <c r="K28" s="48" t="s">
        <v>14</v>
      </c>
      <c r="L28" s="48" t="s">
        <v>14</v>
      </c>
      <c r="M28" s="49" t="s">
        <v>14</v>
      </c>
      <c r="N28" s="48" t="s">
        <v>14</v>
      </c>
      <c r="O28" s="48" t="s">
        <v>14</v>
      </c>
      <c r="P28" s="49" t="s">
        <v>14</v>
      </c>
    </row>
    <row r="29" spans="1:16" ht="12.75">
      <c r="A29" s="72" t="s">
        <v>121</v>
      </c>
      <c r="F29" s="72" t="s">
        <v>13</v>
      </c>
      <c r="G29" s="52">
        <v>0</v>
      </c>
      <c r="H29" s="48">
        <v>0</v>
      </c>
      <c r="I29" s="54">
        <f>29153-2857</f>
        <v>26296</v>
      </c>
      <c r="J29" s="47">
        <v>0</v>
      </c>
      <c r="K29" s="48">
        <v>0</v>
      </c>
      <c r="L29" s="48">
        <v>0</v>
      </c>
      <c r="M29" s="54">
        <v>0</v>
      </c>
      <c r="N29" s="48">
        <f>G29+K29</f>
        <v>0</v>
      </c>
      <c r="O29" s="48">
        <f>H29+L29</f>
        <v>0</v>
      </c>
      <c r="P29" s="54">
        <f>I29+J29+M29</f>
        <v>26296</v>
      </c>
    </row>
    <row r="30" spans="1:16" ht="12.75">
      <c r="A30" s="72" t="s">
        <v>110</v>
      </c>
      <c r="F30" s="53" t="s">
        <v>13</v>
      </c>
      <c r="G30" s="52">
        <v>0</v>
      </c>
      <c r="H30" s="48">
        <v>0</v>
      </c>
      <c r="I30" s="54">
        <f>1485+2321+2857</f>
        <v>6663</v>
      </c>
      <c r="J30" s="47">
        <v>0</v>
      </c>
      <c r="K30" s="48">
        <v>0</v>
      </c>
      <c r="L30" s="48">
        <v>0</v>
      </c>
      <c r="M30" s="54">
        <v>0</v>
      </c>
      <c r="N30" s="48">
        <f aca="true" t="shared" si="3" ref="N30:N41">G30+K30</f>
        <v>0</v>
      </c>
      <c r="O30" s="48">
        <f aca="true" t="shared" si="4" ref="O30:O41">H30+L30</f>
        <v>0</v>
      </c>
      <c r="P30" s="54">
        <f aca="true" t="shared" si="5" ref="P30:P41">I30+J30+M30</f>
        <v>6663</v>
      </c>
    </row>
    <row r="31" spans="1:16" ht="12.75" hidden="1">
      <c r="A31" s="72" t="s">
        <v>90</v>
      </c>
      <c r="E31" s="53"/>
      <c r="F31" s="53" t="s">
        <v>14</v>
      </c>
      <c r="G31" s="52">
        <v>0</v>
      </c>
      <c r="H31" s="48">
        <v>0</v>
      </c>
      <c r="I31" s="54">
        <v>0</v>
      </c>
      <c r="J31" s="47">
        <v>0</v>
      </c>
      <c r="K31" s="48">
        <v>0</v>
      </c>
      <c r="L31" s="48">
        <v>0</v>
      </c>
      <c r="M31" s="54">
        <v>0</v>
      </c>
      <c r="N31" s="48">
        <f t="shared" si="3"/>
        <v>0</v>
      </c>
      <c r="O31" s="48">
        <f t="shared" si="4"/>
        <v>0</v>
      </c>
      <c r="P31" s="54">
        <f t="shared" si="5"/>
        <v>0</v>
      </c>
    </row>
    <row r="32" spans="1:16" ht="12.75">
      <c r="A32" s="72" t="s">
        <v>111</v>
      </c>
      <c r="E32" s="53"/>
      <c r="F32" s="53" t="s">
        <v>14</v>
      </c>
      <c r="G32" s="52">
        <v>0</v>
      </c>
      <c r="H32" s="48">
        <v>49</v>
      </c>
      <c r="I32" s="54">
        <v>6257</v>
      </c>
      <c r="J32" s="47">
        <v>0</v>
      </c>
      <c r="K32" s="48">
        <v>0</v>
      </c>
      <c r="L32" s="48">
        <v>0</v>
      </c>
      <c r="M32" s="54">
        <v>0</v>
      </c>
      <c r="N32" s="48">
        <f t="shared" si="3"/>
        <v>0</v>
      </c>
      <c r="O32" s="48">
        <f t="shared" si="4"/>
        <v>49</v>
      </c>
      <c r="P32" s="54">
        <f t="shared" si="5"/>
        <v>6257</v>
      </c>
    </row>
    <row r="33" spans="1:16" ht="12.75" hidden="1">
      <c r="A33" s="72" t="s">
        <v>59</v>
      </c>
      <c r="F33" s="72" t="s">
        <v>14</v>
      </c>
      <c r="G33" s="52">
        <v>0</v>
      </c>
      <c r="H33" s="48">
        <v>0</v>
      </c>
      <c r="I33" s="54">
        <v>0</v>
      </c>
      <c r="J33" s="47">
        <v>0</v>
      </c>
      <c r="K33" s="48">
        <v>0</v>
      </c>
      <c r="L33" s="48">
        <v>0</v>
      </c>
      <c r="M33" s="54">
        <v>0</v>
      </c>
      <c r="N33" s="48">
        <f t="shared" si="3"/>
        <v>0</v>
      </c>
      <c r="O33" s="48">
        <f t="shared" si="4"/>
        <v>0</v>
      </c>
      <c r="P33" s="54">
        <f t="shared" si="5"/>
        <v>0</v>
      </c>
    </row>
    <row r="34" spans="1:16" ht="12.75" hidden="1">
      <c r="A34" s="111" t="s">
        <v>82</v>
      </c>
      <c r="F34" s="72" t="s">
        <v>14</v>
      </c>
      <c r="G34" s="52">
        <v>0</v>
      </c>
      <c r="H34" s="48">
        <v>0</v>
      </c>
      <c r="I34" s="54">
        <v>0</v>
      </c>
      <c r="J34" s="47">
        <v>0</v>
      </c>
      <c r="K34" s="48">
        <v>0</v>
      </c>
      <c r="L34" s="48">
        <v>0</v>
      </c>
      <c r="M34" s="54">
        <v>0</v>
      </c>
      <c r="N34" s="48">
        <f t="shared" si="3"/>
        <v>0</v>
      </c>
      <c r="O34" s="48">
        <f t="shared" si="4"/>
        <v>0</v>
      </c>
      <c r="P34" s="54">
        <f t="shared" si="5"/>
        <v>0</v>
      </c>
    </row>
    <row r="35" spans="1:16" ht="12.75" hidden="1">
      <c r="A35" s="53" t="s">
        <v>56</v>
      </c>
      <c r="F35" s="72" t="s">
        <v>14</v>
      </c>
      <c r="G35" s="52">
        <v>0</v>
      </c>
      <c r="H35" s="48"/>
      <c r="I35" s="54">
        <v>0</v>
      </c>
      <c r="J35" s="47">
        <v>0</v>
      </c>
      <c r="K35" s="48">
        <v>0</v>
      </c>
      <c r="L35" s="48">
        <v>0</v>
      </c>
      <c r="M35" s="54">
        <v>0</v>
      </c>
      <c r="N35" s="48">
        <f t="shared" si="3"/>
        <v>0</v>
      </c>
      <c r="O35" s="48">
        <f t="shared" si="4"/>
        <v>0</v>
      </c>
      <c r="P35" s="54">
        <f t="shared" si="5"/>
        <v>0</v>
      </c>
    </row>
    <row r="36" spans="1:16" ht="12.75">
      <c r="A36" s="53" t="s">
        <v>112</v>
      </c>
      <c r="F36" s="72" t="s">
        <v>14</v>
      </c>
      <c r="G36" s="52">
        <v>0</v>
      </c>
      <c r="H36" s="48">
        <v>0</v>
      </c>
      <c r="I36" s="54">
        <v>8208</v>
      </c>
      <c r="J36" s="47">
        <v>0</v>
      </c>
      <c r="K36" s="48">
        <v>0</v>
      </c>
      <c r="L36" s="48">
        <v>0</v>
      </c>
      <c r="M36" s="54">
        <v>0</v>
      </c>
      <c r="N36" s="48">
        <f t="shared" si="3"/>
        <v>0</v>
      </c>
      <c r="O36" s="48">
        <f t="shared" si="4"/>
        <v>0</v>
      </c>
      <c r="P36" s="54">
        <f t="shared" si="5"/>
        <v>8208</v>
      </c>
    </row>
    <row r="37" spans="1:16" ht="12.75">
      <c r="A37" s="111" t="s">
        <v>113</v>
      </c>
      <c r="F37" s="72" t="s">
        <v>14</v>
      </c>
      <c r="G37" s="52">
        <v>0</v>
      </c>
      <c r="H37" s="48">
        <v>0</v>
      </c>
      <c r="I37" s="54">
        <v>3838</v>
      </c>
      <c r="J37" s="47">
        <v>0</v>
      </c>
      <c r="K37" s="48">
        <v>0</v>
      </c>
      <c r="L37" s="48">
        <v>0</v>
      </c>
      <c r="M37" s="54">
        <v>0</v>
      </c>
      <c r="N37" s="48">
        <f t="shared" si="3"/>
        <v>0</v>
      </c>
      <c r="O37" s="48">
        <f t="shared" si="4"/>
        <v>0</v>
      </c>
      <c r="P37" s="54">
        <f t="shared" si="5"/>
        <v>3838</v>
      </c>
    </row>
    <row r="38" spans="1:16" ht="12.75">
      <c r="A38" s="72" t="s">
        <v>114</v>
      </c>
      <c r="F38" s="72" t="s">
        <v>14</v>
      </c>
      <c r="G38" s="52">
        <v>0</v>
      </c>
      <c r="H38" s="48">
        <v>0</v>
      </c>
      <c r="I38" s="54">
        <v>5250</v>
      </c>
      <c r="J38" s="47">
        <v>0</v>
      </c>
      <c r="K38" s="48">
        <v>0</v>
      </c>
      <c r="L38" s="48">
        <v>0</v>
      </c>
      <c r="M38" s="54">
        <v>0</v>
      </c>
      <c r="N38" s="48">
        <f t="shared" si="3"/>
        <v>0</v>
      </c>
      <c r="O38" s="48">
        <f t="shared" si="4"/>
        <v>0</v>
      </c>
      <c r="P38" s="54">
        <f t="shared" si="5"/>
        <v>5250</v>
      </c>
    </row>
    <row r="39" spans="1:16" ht="12.75" hidden="1">
      <c r="A39" s="72" t="s">
        <v>83</v>
      </c>
      <c r="F39" s="72" t="s">
        <v>14</v>
      </c>
      <c r="G39" s="52">
        <v>0</v>
      </c>
      <c r="H39" s="48">
        <v>0</v>
      </c>
      <c r="I39" s="54">
        <v>0</v>
      </c>
      <c r="J39" s="47">
        <v>0</v>
      </c>
      <c r="K39" s="48">
        <v>0</v>
      </c>
      <c r="L39" s="48">
        <v>0</v>
      </c>
      <c r="M39" s="54">
        <v>0</v>
      </c>
      <c r="N39" s="48">
        <f t="shared" si="3"/>
        <v>0</v>
      </c>
      <c r="O39" s="48">
        <f t="shared" si="4"/>
        <v>0</v>
      </c>
      <c r="P39" s="54">
        <f t="shared" si="5"/>
        <v>0</v>
      </c>
    </row>
    <row r="40" spans="1:16" ht="12.75" hidden="1">
      <c r="A40" s="72" t="s">
        <v>84</v>
      </c>
      <c r="F40" s="72" t="s">
        <v>14</v>
      </c>
      <c r="G40" s="52">
        <v>0</v>
      </c>
      <c r="H40" s="48">
        <v>0</v>
      </c>
      <c r="I40" s="54">
        <v>0</v>
      </c>
      <c r="J40" s="47">
        <v>0</v>
      </c>
      <c r="K40" s="48">
        <v>0</v>
      </c>
      <c r="L40" s="48">
        <v>0</v>
      </c>
      <c r="M40" s="54">
        <v>0</v>
      </c>
      <c r="N40" s="48">
        <f t="shared" si="3"/>
        <v>0</v>
      </c>
      <c r="O40" s="48">
        <f t="shared" si="4"/>
        <v>0</v>
      </c>
      <c r="P40" s="54">
        <f t="shared" si="5"/>
        <v>0</v>
      </c>
    </row>
    <row r="41" spans="1:16" ht="12.75" hidden="1">
      <c r="A41" s="72" t="s">
        <v>85</v>
      </c>
      <c r="F41" s="72" t="s">
        <v>14</v>
      </c>
      <c r="G41" s="52">
        <v>0</v>
      </c>
      <c r="H41" s="48">
        <v>0</v>
      </c>
      <c r="I41" s="54">
        <v>0</v>
      </c>
      <c r="J41" s="47">
        <v>0</v>
      </c>
      <c r="K41" s="48">
        <v>0</v>
      </c>
      <c r="L41" s="48">
        <v>0</v>
      </c>
      <c r="M41" s="54">
        <v>0</v>
      </c>
      <c r="N41" s="48">
        <f t="shared" si="3"/>
        <v>0</v>
      </c>
      <c r="O41" s="48">
        <f t="shared" si="4"/>
        <v>0</v>
      </c>
      <c r="P41" s="54">
        <f t="shared" si="5"/>
        <v>0</v>
      </c>
    </row>
    <row r="42" spans="1:16" ht="12.75">
      <c r="A42" s="72" t="s">
        <v>115</v>
      </c>
      <c r="F42" s="72" t="s">
        <v>13</v>
      </c>
      <c r="G42" s="52">
        <v>0</v>
      </c>
      <c r="H42" s="48">
        <v>0</v>
      </c>
      <c r="I42" s="54">
        <v>22479</v>
      </c>
      <c r="J42" s="47">
        <v>0</v>
      </c>
      <c r="K42" s="48">
        <v>0</v>
      </c>
      <c r="L42" s="48">
        <v>0</v>
      </c>
      <c r="M42" s="54">
        <v>0</v>
      </c>
      <c r="N42" s="48">
        <f aca="true" t="shared" si="6" ref="N42:N53">G42+K42</f>
        <v>0</v>
      </c>
      <c r="O42" s="48">
        <f aca="true" t="shared" si="7" ref="O42:O53">H42+L42</f>
        <v>0</v>
      </c>
      <c r="P42" s="54">
        <f aca="true" t="shared" si="8" ref="P42:P53">I42+J42+M42</f>
        <v>22479</v>
      </c>
    </row>
    <row r="43" spans="1:16" ht="12.75" hidden="1">
      <c r="A43" s="72" t="s">
        <v>38</v>
      </c>
      <c r="F43" s="72" t="s">
        <v>13</v>
      </c>
      <c r="G43" s="52">
        <v>0</v>
      </c>
      <c r="H43" s="48">
        <v>0</v>
      </c>
      <c r="I43" s="54">
        <v>0</v>
      </c>
      <c r="J43" s="47">
        <v>0</v>
      </c>
      <c r="K43" s="48">
        <v>0</v>
      </c>
      <c r="L43" s="48">
        <v>0</v>
      </c>
      <c r="M43" s="54">
        <v>0</v>
      </c>
      <c r="N43" s="48">
        <f t="shared" si="6"/>
        <v>0</v>
      </c>
      <c r="O43" s="48">
        <f t="shared" si="7"/>
        <v>0</v>
      </c>
      <c r="P43" s="54">
        <f t="shared" si="8"/>
        <v>0</v>
      </c>
    </row>
    <row r="44" spans="1:16" ht="12.75" hidden="1">
      <c r="A44" s="72" t="s">
        <v>91</v>
      </c>
      <c r="F44" s="72" t="s">
        <v>13</v>
      </c>
      <c r="G44" s="52">
        <v>0</v>
      </c>
      <c r="H44" s="48">
        <v>0</v>
      </c>
      <c r="I44" s="54">
        <v>0</v>
      </c>
      <c r="J44" s="47">
        <v>0</v>
      </c>
      <c r="K44" s="48">
        <v>0</v>
      </c>
      <c r="L44" s="48">
        <v>0</v>
      </c>
      <c r="M44" s="54">
        <v>0</v>
      </c>
      <c r="N44" s="48">
        <f t="shared" si="6"/>
        <v>0</v>
      </c>
      <c r="O44" s="48">
        <f t="shared" si="7"/>
        <v>0</v>
      </c>
      <c r="P44" s="54">
        <f t="shared" si="8"/>
        <v>0</v>
      </c>
    </row>
    <row r="45" spans="1:16" ht="12.75" hidden="1">
      <c r="A45" s="72" t="s">
        <v>60</v>
      </c>
      <c r="F45" s="72" t="s">
        <v>14</v>
      </c>
      <c r="G45" s="52">
        <v>0</v>
      </c>
      <c r="H45" s="48">
        <v>0</v>
      </c>
      <c r="I45" s="54">
        <v>0</v>
      </c>
      <c r="J45" s="47">
        <v>0</v>
      </c>
      <c r="K45" s="48">
        <v>0</v>
      </c>
      <c r="L45" s="48">
        <v>0</v>
      </c>
      <c r="M45" s="54">
        <v>0</v>
      </c>
      <c r="N45" s="48">
        <f t="shared" si="6"/>
        <v>0</v>
      </c>
      <c r="O45" s="48">
        <f t="shared" si="7"/>
        <v>0</v>
      </c>
      <c r="P45" s="54">
        <f t="shared" si="8"/>
        <v>0</v>
      </c>
    </row>
    <row r="46" spans="1:16" ht="12.75">
      <c r="A46" s="72" t="s">
        <v>116</v>
      </c>
      <c r="F46" s="72" t="s">
        <v>14</v>
      </c>
      <c r="G46" s="52">
        <v>0</v>
      </c>
      <c r="H46" s="48">
        <v>0</v>
      </c>
      <c r="I46" s="54">
        <v>847</v>
      </c>
      <c r="J46" s="47">
        <v>0</v>
      </c>
      <c r="K46" s="48">
        <v>0</v>
      </c>
      <c r="L46" s="48">
        <v>0</v>
      </c>
      <c r="M46" s="54">
        <v>0</v>
      </c>
      <c r="N46" s="48">
        <f t="shared" si="6"/>
        <v>0</v>
      </c>
      <c r="O46" s="48">
        <f t="shared" si="7"/>
        <v>0</v>
      </c>
      <c r="P46" s="54">
        <f t="shared" si="8"/>
        <v>847</v>
      </c>
    </row>
    <row r="47" spans="1:16" ht="12.75" hidden="1">
      <c r="A47" s="72" t="s">
        <v>39</v>
      </c>
      <c r="F47" s="72" t="s">
        <v>14</v>
      </c>
      <c r="G47" s="52">
        <v>0</v>
      </c>
      <c r="H47" s="48">
        <v>0</v>
      </c>
      <c r="I47" s="54">
        <v>0</v>
      </c>
      <c r="J47" s="47">
        <v>0</v>
      </c>
      <c r="K47" s="48">
        <v>0</v>
      </c>
      <c r="L47" s="48">
        <v>0</v>
      </c>
      <c r="M47" s="54">
        <v>0</v>
      </c>
      <c r="N47" s="48">
        <f t="shared" si="6"/>
        <v>0</v>
      </c>
      <c r="O47" s="48">
        <f t="shared" si="7"/>
        <v>0</v>
      </c>
      <c r="P47" s="54">
        <f t="shared" si="8"/>
        <v>0</v>
      </c>
    </row>
    <row r="48" spans="1:16" ht="12.75">
      <c r="A48" s="72" t="s">
        <v>117</v>
      </c>
      <c r="F48" s="72" t="s">
        <v>14</v>
      </c>
      <c r="G48" s="52">
        <v>0</v>
      </c>
      <c r="H48" s="48">
        <v>0</v>
      </c>
      <c r="I48" s="54">
        <v>37</v>
      </c>
      <c r="J48" s="47">
        <v>0</v>
      </c>
      <c r="K48" s="48">
        <v>0</v>
      </c>
      <c r="L48" s="48">
        <v>0</v>
      </c>
      <c r="M48" s="54">
        <v>0</v>
      </c>
      <c r="N48" s="48">
        <f t="shared" si="6"/>
        <v>0</v>
      </c>
      <c r="O48" s="48">
        <f t="shared" si="7"/>
        <v>0</v>
      </c>
      <c r="P48" s="54">
        <f t="shared" si="8"/>
        <v>37</v>
      </c>
    </row>
    <row r="49" spans="1:16" ht="12.75" hidden="1">
      <c r="A49" s="72" t="s">
        <v>86</v>
      </c>
      <c r="F49" s="72" t="s">
        <v>14</v>
      </c>
      <c r="G49" s="52">
        <v>0</v>
      </c>
      <c r="H49" s="48">
        <v>0</v>
      </c>
      <c r="I49" s="54">
        <v>0</v>
      </c>
      <c r="J49" s="47">
        <v>0</v>
      </c>
      <c r="K49" s="48">
        <v>0</v>
      </c>
      <c r="L49" s="48">
        <v>0</v>
      </c>
      <c r="M49" s="54">
        <v>0</v>
      </c>
      <c r="N49" s="48">
        <f t="shared" si="6"/>
        <v>0</v>
      </c>
      <c r="O49" s="48">
        <f t="shared" si="7"/>
        <v>0</v>
      </c>
      <c r="P49" s="54">
        <f t="shared" si="8"/>
        <v>0</v>
      </c>
    </row>
    <row r="50" spans="1:16" ht="12.75" hidden="1">
      <c r="A50" s="72" t="s">
        <v>87</v>
      </c>
      <c r="F50" s="72" t="s">
        <v>14</v>
      </c>
      <c r="G50" s="52">
        <v>0</v>
      </c>
      <c r="H50" s="48">
        <v>0</v>
      </c>
      <c r="I50" s="54">
        <v>0</v>
      </c>
      <c r="J50" s="47">
        <v>0</v>
      </c>
      <c r="K50" s="48">
        <v>0</v>
      </c>
      <c r="L50" s="48">
        <v>0</v>
      </c>
      <c r="M50" s="54">
        <v>0</v>
      </c>
      <c r="N50" s="48">
        <f t="shared" si="6"/>
        <v>0</v>
      </c>
      <c r="O50" s="48">
        <f t="shared" si="7"/>
        <v>0</v>
      </c>
      <c r="P50" s="54">
        <f t="shared" si="8"/>
        <v>0</v>
      </c>
    </row>
    <row r="51" spans="1:16" ht="12.75" hidden="1">
      <c r="A51" s="72" t="s">
        <v>88</v>
      </c>
      <c r="F51" s="72" t="s">
        <v>14</v>
      </c>
      <c r="G51" s="52">
        <v>0</v>
      </c>
      <c r="H51" s="48">
        <v>0</v>
      </c>
      <c r="I51" s="54">
        <v>0</v>
      </c>
      <c r="J51" s="47">
        <v>0</v>
      </c>
      <c r="K51" s="48">
        <v>0</v>
      </c>
      <c r="L51" s="48">
        <v>0</v>
      </c>
      <c r="M51" s="54">
        <v>0</v>
      </c>
      <c r="N51" s="48">
        <f t="shared" si="6"/>
        <v>0</v>
      </c>
      <c r="O51" s="48">
        <f t="shared" si="7"/>
        <v>0</v>
      </c>
      <c r="P51" s="54">
        <f t="shared" si="8"/>
        <v>0</v>
      </c>
    </row>
    <row r="52" spans="1:16" ht="12.75" hidden="1">
      <c r="A52" s="72" t="s">
        <v>89</v>
      </c>
      <c r="F52" s="72" t="s">
        <v>14</v>
      </c>
      <c r="G52" s="52">
        <v>0</v>
      </c>
      <c r="H52" s="48">
        <v>0</v>
      </c>
      <c r="I52" s="54">
        <v>0</v>
      </c>
      <c r="J52" s="47">
        <v>0</v>
      </c>
      <c r="K52" s="48">
        <v>0</v>
      </c>
      <c r="L52" s="48">
        <v>0</v>
      </c>
      <c r="M52" s="54">
        <v>0</v>
      </c>
      <c r="N52" s="48">
        <f t="shared" si="6"/>
        <v>0</v>
      </c>
      <c r="O52" s="48">
        <f t="shared" si="7"/>
        <v>0</v>
      </c>
      <c r="P52" s="54">
        <f t="shared" si="8"/>
        <v>0</v>
      </c>
    </row>
    <row r="53" spans="1:16" ht="12.75" hidden="1">
      <c r="A53" s="72" t="s">
        <v>40</v>
      </c>
      <c r="F53" s="72" t="s">
        <v>14</v>
      </c>
      <c r="G53" s="52">
        <v>0</v>
      </c>
      <c r="H53" s="48">
        <v>0</v>
      </c>
      <c r="I53" s="54">
        <v>0</v>
      </c>
      <c r="J53" s="47">
        <v>0</v>
      </c>
      <c r="K53" s="48">
        <v>0</v>
      </c>
      <c r="L53" s="48">
        <v>0</v>
      </c>
      <c r="M53" s="54">
        <v>0</v>
      </c>
      <c r="N53" s="48">
        <f t="shared" si="6"/>
        <v>0</v>
      </c>
      <c r="O53" s="48">
        <f t="shared" si="7"/>
        <v>0</v>
      </c>
      <c r="P53" s="54">
        <f t="shared" si="8"/>
        <v>0</v>
      </c>
    </row>
    <row r="54" spans="7:16" ht="12.75">
      <c r="G54" s="52"/>
      <c r="H54" s="48"/>
      <c r="I54" s="54"/>
      <c r="J54" s="47"/>
      <c r="K54" s="48"/>
      <c r="L54" s="48"/>
      <c r="M54" s="49"/>
      <c r="N54" s="48"/>
      <c r="O54" s="48"/>
      <c r="P54" s="54"/>
    </row>
    <row r="55" spans="1:17" ht="12.75">
      <c r="A55" s="72" t="s">
        <v>122</v>
      </c>
      <c r="F55" s="72" t="s">
        <v>13</v>
      </c>
      <c r="G55" s="52">
        <f>SUM(G25:G48)</f>
        <v>100</v>
      </c>
      <c r="H55" s="48">
        <f aca="true" t="shared" si="9" ref="H55:P55">SUM(H25:H53)</f>
        <v>101</v>
      </c>
      <c r="I55" s="54">
        <f t="shared" si="9"/>
        <v>87800</v>
      </c>
      <c r="J55" s="87">
        <f t="shared" si="9"/>
        <v>0</v>
      </c>
      <c r="K55" s="48">
        <f t="shared" si="9"/>
        <v>0</v>
      </c>
      <c r="L55" s="48">
        <f t="shared" si="9"/>
        <v>0</v>
      </c>
      <c r="M55" s="54">
        <f t="shared" si="9"/>
        <v>0</v>
      </c>
      <c r="N55" s="48">
        <f t="shared" si="9"/>
        <v>100</v>
      </c>
      <c r="O55" s="48">
        <f t="shared" si="9"/>
        <v>101</v>
      </c>
      <c r="P55" s="54">
        <f t="shared" si="9"/>
        <v>87886</v>
      </c>
      <c r="Q55" s="53"/>
    </row>
    <row r="56" spans="7:16" ht="12.75">
      <c r="G56" s="52"/>
      <c r="H56" s="48"/>
      <c r="I56" s="49"/>
      <c r="J56" s="47" t="s">
        <v>13</v>
      </c>
      <c r="K56" s="48"/>
      <c r="L56" s="48"/>
      <c r="M56" s="49"/>
      <c r="N56" s="48"/>
      <c r="O56" s="48"/>
      <c r="P56" s="49"/>
    </row>
    <row r="57" spans="1:16" ht="12.75">
      <c r="A57" s="72" t="s">
        <v>41</v>
      </c>
      <c r="G57" s="52"/>
      <c r="H57" s="48"/>
      <c r="I57" s="49"/>
      <c r="J57" s="47"/>
      <c r="K57" s="48"/>
      <c r="L57" s="48"/>
      <c r="M57" s="49"/>
      <c r="N57" s="48"/>
      <c r="O57" s="48"/>
      <c r="P57" s="49"/>
    </row>
    <row r="58" spans="1:16" ht="12.75" hidden="1">
      <c r="A58" s="72" t="s">
        <v>42</v>
      </c>
      <c r="F58" s="72" t="s">
        <v>14</v>
      </c>
      <c r="G58" s="52">
        <v>0</v>
      </c>
      <c r="H58" s="48">
        <v>0</v>
      </c>
      <c r="I58" s="49">
        <v>0</v>
      </c>
      <c r="J58" s="47">
        <v>0</v>
      </c>
      <c r="K58" s="48">
        <v>0</v>
      </c>
      <c r="L58" s="48">
        <v>0</v>
      </c>
      <c r="M58" s="55">
        <v>0</v>
      </c>
      <c r="N58" s="48">
        <f aca="true" t="shared" si="10" ref="N58:O61">G58+K58</f>
        <v>0</v>
      </c>
      <c r="O58" s="48">
        <f t="shared" si="10"/>
        <v>0</v>
      </c>
      <c r="P58" s="54">
        <f>I58+J58+M58</f>
        <v>0</v>
      </c>
    </row>
    <row r="59" spans="1:16" ht="12.75" hidden="1">
      <c r="A59" s="72" t="s">
        <v>43</v>
      </c>
      <c r="F59" s="72" t="s">
        <v>14</v>
      </c>
      <c r="G59" s="52">
        <v>0</v>
      </c>
      <c r="H59" s="48">
        <v>0</v>
      </c>
      <c r="I59" s="49">
        <v>0</v>
      </c>
      <c r="J59" s="47">
        <v>0</v>
      </c>
      <c r="K59" s="48">
        <v>0</v>
      </c>
      <c r="L59" s="48">
        <v>0</v>
      </c>
      <c r="M59" s="55">
        <v>0</v>
      </c>
      <c r="N59" s="48">
        <f t="shared" si="10"/>
        <v>0</v>
      </c>
      <c r="O59" s="48">
        <f t="shared" si="10"/>
        <v>0</v>
      </c>
      <c r="P59" s="54">
        <f>I59+J59+M59</f>
        <v>0</v>
      </c>
    </row>
    <row r="60" spans="1:16" ht="12.75" hidden="1">
      <c r="A60" s="72" t="s">
        <v>44</v>
      </c>
      <c r="F60" s="72" t="s">
        <v>14</v>
      </c>
      <c r="G60" s="52">
        <v>0</v>
      </c>
      <c r="H60" s="48">
        <v>0</v>
      </c>
      <c r="I60" s="49">
        <v>0</v>
      </c>
      <c r="J60" s="47">
        <v>0</v>
      </c>
      <c r="K60" s="48">
        <v>0</v>
      </c>
      <c r="L60" s="48">
        <v>0</v>
      </c>
      <c r="M60" s="55">
        <v>0</v>
      </c>
      <c r="N60" s="48">
        <f t="shared" si="10"/>
        <v>0</v>
      </c>
      <c r="O60" s="48">
        <f t="shared" si="10"/>
        <v>0</v>
      </c>
      <c r="P60" s="54">
        <f>I60+J60+M60</f>
        <v>0</v>
      </c>
    </row>
    <row r="61" spans="1:16" ht="12.75">
      <c r="A61" s="72" t="s">
        <v>118</v>
      </c>
      <c r="F61" s="72" t="s">
        <v>14</v>
      </c>
      <c r="G61" s="52">
        <v>0</v>
      </c>
      <c r="H61" s="48">
        <v>0</v>
      </c>
      <c r="I61" s="54">
        <v>-14800</v>
      </c>
      <c r="J61" s="56">
        <v>0</v>
      </c>
      <c r="K61" s="48">
        <v>0</v>
      </c>
      <c r="L61" s="48">
        <v>0</v>
      </c>
      <c r="M61" s="49">
        <v>0</v>
      </c>
      <c r="N61" s="48">
        <f t="shared" si="10"/>
        <v>0</v>
      </c>
      <c r="O61" s="48">
        <f t="shared" si="10"/>
        <v>0</v>
      </c>
      <c r="P61" s="54">
        <f>I61+J61+M61</f>
        <v>-14800</v>
      </c>
    </row>
    <row r="62" spans="1:16" ht="12" customHeight="1" hidden="1">
      <c r="A62" s="72" t="s">
        <v>132</v>
      </c>
      <c r="G62" s="52">
        <v>0</v>
      </c>
      <c r="H62" s="48"/>
      <c r="I62" s="54">
        <v>0</v>
      </c>
      <c r="J62" s="56"/>
      <c r="K62" s="48"/>
      <c r="L62" s="48"/>
      <c r="M62" s="49"/>
      <c r="N62" s="48"/>
      <c r="O62" s="48"/>
      <c r="P62" s="54"/>
    </row>
    <row r="63" spans="7:16" ht="12.75">
      <c r="G63" s="52"/>
      <c r="H63" s="48"/>
      <c r="I63" s="54"/>
      <c r="J63" s="56"/>
      <c r="K63" s="48"/>
      <c r="L63" s="48"/>
      <c r="M63" s="49"/>
      <c r="N63" s="48"/>
      <c r="O63" s="48"/>
      <c r="P63" s="54"/>
    </row>
    <row r="64" spans="1:17" ht="12.75">
      <c r="A64" s="72" t="s">
        <v>123</v>
      </c>
      <c r="F64" s="72" t="s">
        <v>14</v>
      </c>
      <c r="G64" s="52">
        <f>SUM(G58:G62)</f>
        <v>0</v>
      </c>
      <c r="H64" s="48">
        <f>SUM(H58:H62)</f>
        <v>0</v>
      </c>
      <c r="I64" s="54">
        <f>SUM(I58:I62)</f>
        <v>-14800</v>
      </c>
      <c r="J64" s="87">
        <f aca="true" t="shared" si="11" ref="J64:P64">SUM(J58:J61)</f>
        <v>0</v>
      </c>
      <c r="K64" s="48">
        <f t="shared" si="11"/>
        <v>0</v>
      </c>
      <c r="L64" s="48">
        <f t="shared" si="11"/>
        <v>0</v>
      </c>
      <c r="M64" s="54">
        <f t="shared" si="11"/>
        <v>0</v>
      </c>
      <c r="N64" s="48">
        <f t="shared" si="11"/>
        <v>0</v>
      </c>
      <c r="O64" s="48">
        <f t="shared" si="11"/>
        <v>0</v>
      </c>
      <c r="P64" s="54">
        <f t="shared" si="11"/>
        <v>-14800</v>
      </c>
      <c r="Q64" s="53"/>
    </row>
    <row r="65" spans="7:16" ht="15">
      <c r="G65" s="94"/>
      <c r="H65" s="95"/>
      <c r="I65" s="96"/>
      <c r="J65" s="97"/>
      <c r="K65" s="95"/>
      <c r="L65" s="95"/>
      <c r="M65" s="96"/>
      <c r="N65" s="95"/>
      <c r="O65" s="95"/>
      <c r="P65" s="96"/>
    </row>
    <row r="66" spans="1:17" ht="12.75">
      <c r="A66" s="72" t="s">
        <v>126</v>
      </c>
      <c r="F66" s="72" t="s">
        <v>13</v>
      </c>
      <c r="G66" s="57">
        <f aca="true" t="shared" si="12" ref="G66:P66">G55+G64</f>
        <v>100</v>
      </c>
      <c r="H66" s="58">
        <f t="shared" si="12"/>
        <v>101</v>
      </c>
      <c r="I66" s="59">
        <f t="shared" si="12"/>
        <v>73000</v>
      </c>
      <c r="J66" s="98">
        <f t="shared" si="12"/>
        <v>0</v>
      </c>
      <c r="K66" s="58">
        <f t="shared" si="12"/>
        <v>0</v>
      </c>
      <c r="L66" s="58">
        <f t="shared" si="12"/>
        <v>0</v>
      </c>
      <c r="M66" s="59">
        <f t="shared" si="12"/>
        <v>0</v>
      </c>
      <c r="N66" s="58">
        <f t="shared" si="12"/>
        <v>100</v>
      </c>
      <c r="O66" s="58">
        <f t="shared" si="12"/>
        <v>101</v>
      </c>
      <c r="P66" s="59">
        <f t="shared" si="12"/>
        <v>73086</v>
      </c>
      <c r="Q66" s="53"/>
    </row>
    <row r="67" spans="1:16" ht="12.75">
      <c r="A67" s="72" t="s">
        <v>127</v>
      </c>
      <c r="F67" s="72" t="s">
        <v>13</v>
      </c>
      <c r="G67" s="52">
        <f aca="true" t="shared" si="13" ref="G67:P67">G17+G66</f>
        <v>10312</v>
      </c>
      <c r="H67" s="48">
        <f t="shared" si="13"/>
        <v>10374</v>
      </c>
      <c r="I67" s="54">
        <f t="shared" si="13"/>
        <v>1614649</v>
      </c>
      <c r="J67" s="47">
        <f t="shared" si="13"/>
        <v>0</v>
      </c>
      <c r="K67" s="48">
        <f t="shared" si="13"/>
        <v>0</v>
      </c>
      <c r="L67" s="48">
        <f t="shared" si="13"/>
        <v>0</v>
      </c>
      <c r="M67" s="54">
        <f t="shared" si="13"/>
        <v>0</v>
      </c>
      <c r="N67" s="48">
        <f t="shared" si="13"/>
        <v>10312</v>
      </c>
      <c r="O67" s="48">
        <f t="shared" si="13"/>
        <v>10374</v>
      </c>
      <c r="P67" s="54">
        <f t="shared" si="13"/>
        <v>1614735</v>
      </c>
    </row>
    <row r="68" spans="1:16" ht="10.5" customHeight="1">
      <c r="A68" s="74"/>
      <c r="F68" s="72" t="s">
        <v>13</v>
      </c>
      <c r="G68" s="52"/>
      <c r="H68" s="48"/>
      <c r="I68" s="49"/>
      <c r="J68" s="47"/>
      <c r="K68" s="48"/>
      <c r="L68" s="48"/>
      <c r="M68" s="49"/>
      <c r="N68" s="48"/>
      <c r="O68" s="48"/>
      <c r="P68" s="49"/>
    </row>
    <row r="69" spans="1:16" ht="12.75">
      <c r="A69" s="74" t="s">
        <v>45</v>
      </c>
      <c r="F69" s="72" t="s">
        <v>13</v>
      </c>
      <c r="G69" s="52"/>
      <c r="H69" s="48"/>
      <c r="I69" s="49"/>
      <c r="J69" s="47"/>
      <c r="K69" s="48"/>
      <c r="L69" s="48"/>
      <c r="M69" s="49"/>
      <c r="N69" s="48"/>
      <c r="O69" s="48"/>
      <c r="P69" s="49"/>
    </row>
    <row r="70" spans="6:16" ht="13.5" customHeight="1">
      <c r="F70" s="72" t="s">
        <v>13</v>
      </c>
      <c r="G70" s="52"/>
      <c r="H70" s="48"/>
      <c r="I70" s="49"/>
      <c r="J70" s="47"/>
      <c r="K70" s="48"/>
      <c r="L70" s="48"/>
      <c r="M70" s="49"/>
      <c r="N70" s="48"/>
      <c r="O70" s="48"/>
      <c r="P70" s="49"/>
    </row>
    <row r="71" spans="1:16" ht="17.25" customHeight="1">
      <c r="A71" s="169" t="s">
        <v>46</v>
      </c>
      <c r="B71" s="169"/>
      <c r="C71" s="169"/>
      <c r="D71" s="169"/>
      <c r="E71" s="169"/>
      <c r="F71" s="72" t="s">
        <v>14</v>
      </c>
      <c r="G71" s="52">
        <v>28</v>
      </c>
      <c r="H71" s="48">
        <v>14</v>
      </c>
      <c r="I71" s="54">
        <v>2289</v>
      </c>
      <c r="J71" s="47">
        <v>0</v>
      </c>
      <c r="K71" s="48">
        <v>0</v>
      </c>
      <c r="L71" s="48">
        <v>0</v>
      </c>
      <c r="M71" s="49">
        <v>0</v>
      </c>
      <c r="N71" s="48">
        <f>G71+K71</f>
        <v>28</v>
      </c>
      <c r="O71" s="48">
        <f>H71+L71</f>
        <v>14</v>
      </c>
      <c r="P71" s="54">
        <f>I71+J71+M71</f>
        <v>2289</v>
      </c>
    </row>
    <row r="72" spans="1:16" ht="12.75" hidden="1">
      <c r="A72" s="169"/>
      <c r="B72" s="169"/>
      <c r="C72" s="169"/>
      <c r="D72" s="169"/>
      <c r="E72" s="169"/>
      <c r="G72" s="52"/>
      <c r="H72" s="48"/>
      <c r="I72" s="54"/>
      <c r="J72" s="47"/>
      <c r="K72" s="48"/>
      <c r="L72" s="48"/>
      <c r="M72" s="49"/>
      <c r="N72" s="48"/>
      <c r="O72" s="48"/>
      <c r="P72" s="54"/>
    </row>
    <row r="73" spans="7:16" ht="12.75" hidden="1">
      <c r="G73" s="52"/>
      <c r="H73" s="48"/>
      <c r="I73" s="54"/>
      <c r="J73" s="47"/>
      <c r="K73" s="48"/>
      <c r="L73" s="48"/>
      <c r="M73" s="49"/>
      <c r="N73" s="48"/>
      <c r="O73" s="48"/>
      <c r="P73" s="54"/>
    </row>
    <row r="74" spans="1:16" ht="15" customHeight="1">
      <c r="A74" s="169" t="s">
        <v>47</v>
      </c>
      <c r="B74" s="169"/>
      <c r="C74" s="169"/>
      <c r="D74" s="169"/>
      <c r="E74" s="169"/>
      <c r="G74" s="52">
        <f>93+32</f>
        <v>125</v>
      </c>
      <c r="H74" s="48">
        <f>47+16</f>
        <v>63</v>
      </c>
      <c r="I74" s="54">
        <f>6611+3000</f>
        <v>9611</v>
      </c>
      <c r="J74" s="47">
        <v>0</v>
      </c>
      <c r="K74" s="48">
        <v>0</v>
      </c>
      <c r="L74" s="48">
        <v>0</v>
      </c>
      <c r="M74" s="49">
        <v>0</v>
      </c>
      <c r="N74" s="48">
        <f>G74+K74</f>
        <v>125</v>
      </c>
      <c r="O74" s="48">
        <f>H74+L74</f>
        <v>63</v>
      </c>
      <c r="P74" s="54">
        <f>I74+J74+M74</f>
        <v>9611</v>
      </c>
    </row>
    <row r="75" spans="1:16" ht="12.75" customHeight="1">
      <c r="A75" s="169"/>
      <c r="B75" s="169"/>
      <c r="C75" s="169"/>
      <c r="D75" s="169"/>
      <c r="E75" s="169"/>
      <c r="G75" s="52"/>
      <c r="H75" s="48"/>
      <c r="I75" s="54"/>
      <c r="J75" s="47"/>
      <c r="K75" s="48"/>
      <c r="L75" s="48"/>
      <c r="M75" s="49"/>
      <c r="N75" s="48"/>
      <c r="O75" s="48"/>
      <c r="P75" s="54"/>
    </row>
    <row r="76" spans="1:16" ht="12.75" hidden="1">
      <c r="A76" s="99"/>
      <c r="B76" s="99"/>
      <c r="C76" s="99"/>
      <c r="D76" s="99"/>
      <c r="E76" s="99"/>
      <c r="G76" s="52"/>
      <c r="H76" s="48"/>
      <c r="I76" s="54"/>
      <c r="J76" s="47"/>
      <c r="K76" s="48"/>
      <c r="L76" s="48"/>
      <c r="M76" s="49"/>
      <c r="N76" s="48"/>
      <c r="O76" s="48"/>
      <c r="P76" s="54"/>
    </row>
    <row r="77" spans="1:16" ht="12.75" customHeight="1" hidden="1">
      <c r="A77" s="169" t="s">
        <v>48</v>
      </c>
      <c r="B77" s="169"/>
      <c r="C77" s="169"/>
      <c r="D77" s="169"/>
      <c r="E77" s="169"/>
      <c r="F77" s="72" t="s">
        <v>14</v>
      </c>
      <c r="G77" s="52">
        <v>0</v>
      </c>
      <c r="H77" s="48">
        <v>0</v>
      </c>
      <c r="I77" s="54">
        <v>0</v>
      </c>
      <c r="J77" s="47">
        <v>0</v>
      </c>
      <c r="K77" s="48">
        <v>0</v>
      </c>
      <c r="L77" s="48">
        <v>0</v>
      </c>
      <c r="M77" s="49">
        <v>0</v>
      </c>
      <c r="N77" s="48">
        <f>G77+K77</f>
        <v>0</v>
      </c>
      <c r="O77" s="48">
        <f>H77+L77</f>
        <v>0</v>
      </c>
      <c r="P77" s="54">
        <f>I77+J77+M77</f>
        <v>0</v>
      </c>
    </row>
    <row r="78" spans="1:16" ht="12.75" hidden="1">
      <c r="A78" s="169"/>
      <c r="B78" s="169"/>
      <c r="C78" s="169"/>
      <c r="D78" s="169"/>
      <c r="E78" s="169"/>
      <c r="G78" s="52"/>
      <c r="H78" s="48"/>
      <c r="I78" s="54"/>
      <c r="J78" s="47"/>
      <c r="K78" s="48"/>
      <c r="L78" s="48"/>
      <c r="M78" s="49"/>
      <c r="N78" s="48"/>
      <c r="O78" s="48"/>
      <c r="P78" s="54"/>
    </row>
    <row r="79" spans="1:16" ht="12.75" hidden="1">
      <c r="A79" s="99"/>
      <c r="B79" s="99"/>
      <c r="C79" s="99"/>
      <c r="D79" s="99"/>
      <c r="E79" s="99"/>
      <c r="G79" s="52"/>
      <c r="H79" s="48"/>
      <c r="I79" s="54"/>
      <c r="J79" s="47"/>
      <c r="K79" s="48"/>
      <c r="L79" s="48"/>
      <c r="M79" s="49"/>
      <c r="N79" s="48"/>
      <c r="O79" s="48"/>
      <c r="P79" s="54"/>
    </row>
    <row r="80" spans="1:16" ht="12.75" customHeight="1" hidden="1">
      <c r="A80" s="169" t="s">
        <v>49</v>
      </c>
      <c r="B80" s="169"/>
      <c r="C80" s="169"/>
      <c r="D80" s="169"/>
      <c r="E80" s="169"/>
      <c r="F80" s="72" t="s">
        <v>13</v>
      </c>
      <c r="G80" s="52">
        <v>0</v>
      </c>
      <c r="H80" s="48">
        <v>0</v>
      </c>
      <c r="I80" s="54">
        <v>0</v>
      </c>
      <c r="J80" s="47">
        <v>0</v>
      </c>
      <c r="K80" s="48">
        <v>0</v>
      </c>
      <c r="L80" s="48">
        <v>0</v>
      </c>
      <c r="M80" s="49">
        <v>0</v>
      </c>
      <c r="N80" s="48">
        <f>G80+K80</f>
        <v>0</v>
      </c>
      <c r="O80" s="48">
        <f>H80+L80</f>
        <v>0</v>
      </c>
      <c r="P80" s="54">
        <f>I80+J80+M80</f>
        <v>0</v>
      </c>
    </row>
    <row r="81" spans="1:17" ht="12.75" hidden="1">
      <c r="A81" s="169"/>
      <c r="B81" s="169"/>
      <c r="C81" s="169"/>
      <c r="D81" s="169"/>
      <c r="E81" s="169"/>
      <c r="F81" s="53" t="s">
        <v>14</v>
      </c>
      <c r="G81" s="52"/>
      <c r="H81" s="48"/>
      <c r="I81" s="49"/>
      <c r="J81" s="47"/>
      <c r="K81" s="48"/>
      <c r="L81" s="48"/>
      <c r="M81" s="49"/>
      <c r="N81" s="48"/>
      <c r="O81" s="48"/>
      <c r="P81" s="49"/>
      <c r="Q81" s="53"/>
    </row>
    <row r="82" spans="1:16" ht="15.75" customHeight="1">
      <c r="A82" s="72" t="s">
        <v>119</v>
      </c>
      <c r="F82" s="72" t="s">
        <v>14</v>
      </c>
      <c r="G82" s="52">
        <f aca="true" t="shared" si="14" ref="G82:P82">SUM(G71:G80)</f>
        <v>153</v>
      </c>
      <c r="H82" s="48">
        <f t="shared" si="14"/>
        <v>77</v>
      </c>
      <c r="I82" s="54">
        <f t="shared" si="14"/>
        <v>11900</v>
      </c>
      <c r="J82" s="47">
        <f t="shared" si="14"/>
        <v>0</v>
      </c>
      <c r="K82" s="48">
        <f t="shared" si="14"/>
        <v>0</v>
      </c>
      <c r="L82" s="48">
        <f t="shared" si="14"/>
        <v>0</v>
      </c>
      <c r="M82" s="54">
        <f t="shared" si="14"/>
        <v>0</v>
      </c>
      <c r="N82" s="48">
        <f t="shared" si="14"/>
        <v>153</v>
      </c>
      <c r="O82" s="48">
        <f t="shared" si="14"/>
        <v>77</v>
      </c>
      <c r="P82" s="54">
        <f t="shared" si="14"/>
        <v>11900</v>
      </c>
    </row>
    <row r="83" spans="6:17" ht="12.75">
      <c r="F83" s="53"/>
      <c r="G83" s="52"/>
      <c r="H83" s="48"/>
      <c r="I83" s="54"/>
      <c r="J83" s="47"/>
      <c r="K83" s="48"/>
      <c r="L83" s="48"/>
      <c r="M83" s="54"/>
      <c r="N83" s="48"/>
      <c r="O83" s="48"/>
      <c r="P83" s="54"/>
      <c r="Q83" s="53"/>
    </row>
    <row r="84" spans="1:16" ht="12.75">
      <c r="A84" s="72" t="s">
        <v>120</v>
      </c>
      <c r="F84" s="72" t="s">
        <v>14</v>
      </c>
      <c r="G84" s="88">
        <v>0</v>
      </c>
      <c r="H84" s="89">
        <v>0</v>
      </c>
      <c r="I84" s="92">
        <v>-403</v>
      </c>
      <c r="J84" s="60">
        <v>0</v>
      </c>
      <c r="K84" s="89">
        <v>0</v>
      </c>
      <c r="L84" s="89">
        <v>0</v>
      </c>
      <c r="M84" s="92">
        <v>0</v>
      </c>
      <c r="N84" s="89">
        <v>0</v>
      </c>
      <c r="O84" s="89">
        <v>0</v>
      </c>
      <c r="P84" s="92">
        <v>0</v>
      </c>
    </row>
    <row r="85" spans="1:16" ht="12.75">
      <c r="A85" s="72" t="s">
        <v>135</v>
      </c>
      <c r="F85" s="72" t="s">
        <v>14</v>
      </c>
      <c r="G85" s="52">
        <f>SUM(G82:G84)</f>
        <v>153</v>
      </c>
      <c r="H85" s="48">
        <f aca="true" t="shared" si="15" ref="H85:P85">SUM(H82:H84)</f>
        <v>77</v>
      </c>
      <c r="I85" s="54">
        <f t="shared" si="15"/>
        <v>11497</v>
      </c>
      <c r="J85" s="47">
        <f t="shared" si="15"/>
        <v>0</v>
      </c>
      <c r="K85" s="48">
        <f t="shared" si="15"/>
        <v>0</v>
      </c>
      <c r="L85" s="48">
        <f t="shared" si="15"/>
        <v>0</v>
      </c>
      <c r="M85" s="54">
        <f t="shared" si="15"/>
        <v>0</v>
      </c>
      <c r="N85" s="48">
        <f t="shared" si="15"/>
        <v>153</v>
      </c>
      <c r="O85" s="48">
        <f t="shared" si="15"/>
        <v>77</v>
      </c>
      <c r="P85" s="54">
        <f t="shared" si="15"/>
        <v>11900</v>
      </c>
    </row>
    <row r="86" spans="6:16" ht="12.75">
      <c r="F86" s="72" t="s">
        <v>14</v>
      </c>
      <c r="G86" s="88"/>
      <c r="H86" s="89"/>
      <c r="I86" s="91"/>
      <c r="J86" s="61"/>
      <c r="K86" s="89"/>
      <c r="L86" s="89"/>
      <c r="M86" s="91"/>
      <c r="N86" s="89"/>
      <c r="O86" s="89"/>
      <c r="P86" s="91"/>
    </row>
    <row r="87" spans="1:16" ht="12.75">
      <c r="A87" s="72" t="s">
        <v>129</v>
      </c>
      <c r="F87" s="72" t="s">
        <v>14</v>
      </c>
      <c r="G87" s="57">
        <f>SUM(G67,G85)</f>
        <v>10465</v>
      </c>
      <c r="H87" s="58">
        <f aca="true" t="shared" si="16" ref="H87:P87">SUM(H67,H85)</f>
        <v>10451</v>
      </c>
      <c r="I87" s="59">
        <f t="shared" si="16"/>
        <v>1626146</v>
      </c>
      <c r="J87" s="98">
        <f t="shared" si="16"/>
        <v>0</v>
      </c>
      <c r="K87" s="58">
        <f t="shared" si="16"/>
        <v>0</v>
      </c>
      <c r="L87" s="58">
        <f t="shared" si="16"/>
        <v>0</v>
      </c>
      <c r="M87" s="59">
        <f t="shared" si="16"/>
        <v>0</v>
      </c>
      <c r="N87" s="58">
        <f t="shared" si="16"/>
        <v>10465</v>
      </c>
      <c r="O87" s="58">
        <f t="shared" si="16"/>
        <v>10451</v>
      </c>
      <c r="P87" s="59">
        <f t="shared" si="16"/>
        <v>1626635</v>
      </c>
    </row>
    <row r="88" spans="1:16" ht="12.75">
      <c r="A88" s="72" t="s">
        <v>6</v>
      </c>
      <c r="F88" s="72" t="s">
        <v>14</v>
      </c>
      <c r="G88" s="88">
        <f aca="true" t="shared" si="17" ref="G88:P88">SUM(G87-G17)</f>
        <v>253</v>
      </c>
      <c r="H88" s="89">
        <f t="shared" si="17"/>
        <v>178</v>
      </c>
      <c r="I88" s="92">
        <f t="shared" si="17"/>
        <v>84497</v>
      </c>
      <c r="J88" s="93">
        <f t="shared" si="17"/>
        <v>0</v>
      </c>
      <c r="K88" s="89">
        <f t="shared" si="17"/>
        <v>0</v>
      </c>
      <c r="L88" s="89">
        <f t="shared" si="17"/>
        <v>0</v>
      </c>
      <c r="M88" s="92">
        <f t="shared" si="17"/>
        <v>0</v>
      </c>
      <c r="N88" s="89">
        <f t="shared" si="17"/>
        <v>253</v>
      </c>
      <c r="O88" s="89">
        <f t="shared" si="17"/>
        <v>178</v>
      </c>
      <c r="P88" s="92">
        <f t="shared" si="17"/>
        <v>84986</v>
      </c>
    </row>
    <row r="89" spans="9:16" ht="12.75">
      <c r="I89" s="74"/>
      <c r="M89" s="74"/>
      <c r="P89" s="74"/>
    </row>
    <row r="90" spans="9:16" ht="12.75">
      <c r="I90" s="74"/>
      <c r="M90" s="74"/>
      <c r="P90" s="74"/>
    </row>
    <row r="163" ht="12.75">
      <c r="A163" s="72" t="s">
        <v>50</v>
      </c>
    </row>
    <row r="164" ht="12.75">
      <c r="A164" s="72" t="s">
        <v>51</v>
      </c>
    </row>
    <row r="165" ht="12.75">
      <c r="A165" s="72" t="s">
        <v>52</v>
      </c>
    </row>
    <row r="167" ht="12.75">
      <c r="A167" s="72" t="s">
        <v>53</v>
      </c>
    </row>
    <row r="168" ht="12.75">
      <c r="A168" s="72" t="s">
        <v>54</v>
      </c>
    </row>
  </sheetData>
  <mergeCells count="8">
    <mergeCell ref="A71:E72"/>
    <mergeCell ref="A74:E75"/>
    <mergeCell ref="A77:E78"/>
    <mergeCell ref="A80:E81"/>
    <mergeCell ref="G5:I6"/>
    <mergeCell ref="J5:J6"/>
    <mergeCell ref="K5:M6"/>
    <mergeCell ref="N5:P6"/>
  </mergeCells>
  <printOptions/>
  <pageMargins left="0.75" right="0.75" top="1" bottom="1"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IV110"/>
  <sheetViews>
    <sheetView tabSelected="1" view="pageBreakPreview" zoomScale="60" zoomScaleNormal="50" workbookViewId="0" topLeftCell="A94">
      <selection activeCell="A106" sqref="A106:IV107"/>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4.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4" t="s">
        <v>92</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45" t="s">
        <v>29</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6" t="s">
        <v>31</v>
      </c>
      <c r="B3" s="6"/>
      <c r="C3" s="6"/>
      <c r="D3" s="6"/>
      <c r="E3" s="6"/>
      <c r="F3" s="6"/>
      <c r="G3" s="6"/>
      <c r="H3" s="6"/>
      <c r="I3" s="6"/>
      <c r="J3" s="6"/>
      <c r="K3" s="6"/>
      <c r="L3" s="6"/>
      <c r="M3" s="6"/>
      <c r="N3" s="6"/>
      <c r="O3" s="6"/>
      <c r="P3" s="6"/>
      <c r="Q3" s="6"/>
      <c r="R3" s="6"/>
      <c r="S3" s="6"/>
      <c r="T3" s="6"/>
      <c r="U3" s="6"/>
      <c r="V3" s="6"/>
      <c r="W3" s="6"/>
      <c r="X3" s="6"/>
      <c r="Y3" s="6"/>
      <c r="Z3" s="6"/>
      <c r="AA3" s="6"/>
      <c r="AB3" s="6"/>
      <c r="AC3" s="6"/>
      <c r="AD3" s="6"/>
    </row>
    <row r="7" spans="8:30" ht="30">
      <c r="H7" s="29" t="s">
        <v>138</v>
      </c>
      <c r="I7" s="12"/>
      <c r="J7" s="12"/>
      <c r="K7" s="12"/>
      <c r="L7" s="12"/>
      <c r="N7" s="28" t="s">
        <v>57</v>
      </c>
      <c r="O7" s="12"/>
      <c r="P7" s="12"/>
      <c r="Q7" s="12"/>
      <c r="R7" s="12"/>
      <c r="T7" s="28" t="s">
        <v>58</v>
      </c>
      <c r="U7" s="12"/>
      <c r="V7" s="12"/>
      <c r="W7" s="12"/>
      <c r="X7" s="12"/>
      <c r="Z7" s="12" t="s">
        <v>27</v>
      </c>
      <c r="AA7" s="12"/>
      <c r="AB7" s="12"/>
      <c r="AC7" s="12"/>
      <c r="AD7" s="12"/>
    </row>
    <row r="8" spans="8:26" ht="15">
      <c r="H8" s="39" t="s">
        <v>24</v>
      </c>
      <c r="N8" s="39" t="s">
        <v>24</v>
      </c>
      <c r="T8" s="39" t="s">
        <v>24</v>
      </c>
      <c r="Z8" s="39" t="s">
        <v>24</v>
      </c>
    </row>
    <row r="9" spans="1:30" ht="15">
      <c r="A9" s="10" t="s">
        <v>20</v>
      </c>
      <c r="H9" s="38" t="s">
        <v>26</v>
      </c>
      <c r="J9" s="38" t="s">
        <v>22</v>
      </c>
      <c r="L9" s="38" t="s">
        <v>19</v>
      </c>
      <c r="N9" s="38" t="s">
        <v>26</v>
      </c>
      <c r="P9" s="38" t="s">
        <v>22</v>
      </c>
      <c r="R9" s="38" t="s">
        <v>19</v>
      </c>
      <c r="T9" s="38" t="s">
        <v>26</v>
      </c>
      <c r="V9" s="38" t="s">
        <v>22</v>
      </c>
      <c r="X9" s="38" t="s">
        <v>19</v>
      </c>
      <c r="Z9" s="38" t="s">
        <v>26</v>
      </c>
      <c r="AB9" s="38" t="s">
        <v>22</v>
      </c>
      <c r="AD9" s="38" t="s">
        <v>19</v>
      </c>
    </row>
    <row r="10" spans="1:30" ht="15">
      <c r="A10" s="10"/>
      <c r="H10" s="10"/>
      <c r="J10" s="10"/>
      <c r="L10" s="10"/>
      <c r="N10" s="10"/>
      <c r="P10" s="10"/>
      <c r="R10" s="10"/>
      <c r="T10" s="10"/>
      <c r="V10" s="10"/>
      <c r="X10" s="10"/>
      <c r="Z10" s="10"/>
      <c r="AB10" s="10"/>
      <c r="AD10" s="10"/>
    </row>
    <row r="11" spans="1:30" ht="15">
      <c r="A11" s="2" t="s">
        <v>15</v>
      </c>
      <c r="B11" s="27" t="s">
        <v>93</v>
      </c>
      <c r="G11" s="2" t="s">
        <v>14</v>
      </c>
      <c r="H11" s="2">
        <v>8008</v>
      </c>
      <c r="I11" s="27" t="s">
        <v>14</v>
      </c>
      <c r="J11" s="2">
        <v>7985</v>
      </c>
      <c r="L11" s="41">
        <v>1197437</v>
      </c>
      <c r="N11" s="2">
        <v>8073</v>
      </c>
      <c r="P11" s="2">
        <v>8068</v>
      </c>
      <c r="R11" s="9">
        <v>1251887</v>
      </c>
      <c r="T11" s="2">
        <f>8185+17</f>
        <v>8202</v>
      </c>
      <c r="V11" s="2">
        <f>8124+8</f>
        <v>8132</v>
      </c>
      <c r="X11" s="41">
        <f>1259984+1592</f>
        <v>1261576</v>
      </c>
      <c r="Z11" s="2">
        <f>T11-N11</f>
        <v>129</v>
      </c>
      <c r="AB11" s="2">
        <f>V11-P11</f>
        <v>64</v>
      </c>
      <c r="AD11" s="41">
        <f>X11-R11</f>
        <v>9689</v>
      </c>
    </row>
    <row r="12" spans="1:30" ht="15">
      <c r="A12" s="10"/>
      <c r="H12" s="10"/>
      <c r="J12" s="10"/>
      <c r="L12" s="10"/>
      <c r="N12" s="10"/>
      <c r="P12" s="10"/>
      <c r="R12" s="10"/>
      <c r="T12" s="10"/>
      <c r="V12" s="10"/>
      <c r="X12" s="10"/>
      <c r="Z12" s="10"/>
      <c r="AB12" s="10"/>
      <c r="AD12" s="10"/>
    </row>
    <row r="13" spans="1:30" ht="15">
      <c r="A13" s="2" t="s">
        <v>16</v>
      </c>
      <c r="B13" s="27" t="s">
        <v>94</v>
      </c>
      <c r="G13" s="2" t="s">
        <v>14</v>
      </c>
      <c r="H13" s="2">
        <v>2166</v>
      </c>
      <c r="J13" s="2">
        <v>2249</v>
      </c>
      <c r="L13" s="2">
        <v>326190</v>
      </c>
      <c r="N13" s="2">
        <v>2201</v>
      </c>
      <c r="P13" s="2">
        <v>2267</v>
      </c>
      <c r="R13" s="2">
        <v>344499</v>
      </c>
      <c r="T13" s="2">
        <f>2210+15</f>
        <v>2225</v>
      </c>
      <c r="U13" s="2" t="s">
        <v>14</v>
      </c>
      <c r="V13" s="2">
        <f>2272+8</f>
        <v>2280</v>
      </c>
      <c r="X13" s="2">
        <f>344904+1408</f>
        <v>346312</v>
      </c>
      <c r="Z13" s="2">
        <f>T13-N13</f>
        <v>24</v>
      </c>
      <c r="AB13" s="2">
        <f>V13-P13</f>
        <v>13</v>
      </c>
      <c r="AD13" s="2">
        <f>X13-R13</f>
        <v>1813</v>
      </c>
    </row>
    <row r="14" ht="15" hidden="1">
      <c r="G14" s="2" t="s">
        <v>14</v>
      </c>
    </row>
    <row r="15" spans="1:30" ht="15" hidden="1">
      <c r="A15" s="2" t="s">
        <v>17</v>
      </c>
      <c r="B15" s="2" t="s">
        <v>21</v>
      </c>
      <c r="G15" s="2" t="s">
        <v>14</v>
      </c>
      <c r="H15" s="2">
        <v>0</v>
      </c>
      <c r="J15" s="2">
        <v>0</v>
      </c>
      <c r="L15" s="2">
        <v>0</v>
      </c>
      <c r="N15" s="2">
        <v>0</v>
      </c>
      <c r="P15" s="2">
        <v>0</v>
      </c>
      <c r="R15" s="2">
        <v>0</v>
      </c>
      <c r="T15" s="2">
        <v>0</v>
      </c>
      <c r="V15" s="2">
        <v>0</v>
      </c>
      <c r="X15" s="2">
        <v>0</v>
      </c>
      <c r="Z15" s="2">
        <f>T15-N15</f>
        <v>0</v>
      </c>
      <c r="AB15" s="2">
        <f>V15-P15</f>
        <v>0</v>
      </c>
      <c r="AD15" s="2">
        <f>X15-R15</f>
        <v>0</v>
      </c>
    </row>
    <row r="17" spans="1:30" ht="15">
      <c r="A17" s="128" t="s">
        <v>17</v>
      </c>
      <c r="B17" s="27" t="s">
        <v>136</v>
      </c>
      <c r="G17" s="27" t="s">
        <v>14</v>
      </c>
      <c r="H17" s="13">
        <v>38</v>
      </c>
      <c r="I17" s="27" t="s">
        <v>14</v>
      </c>
      <c r="J17" s="13">
        <v>39</v>
      </c>
      <c r="L17" s="13">
        <v>18022</v>
      </c>
      <c r="N17" s="13">
        <v>38</v>
      </c>
      <c r="P17" s="13">
        <v>39</v>
      </c>
      <c r="R17" s="13">
        <v>18263</v>
      </c>
      <c r="T17" s="13">
        <v>38</v>
      </c>
      <c r="V17" s="13">
        <v>39</v>
      </c>
      <c r="X17" s="13">
        <v>18258</v>
      </c>
      <c r="Z17" s="13">
        <f>T17-N17</f>
        <v>0</v>
      </c>
      <c r="AB17" s="13">
        <f>V17-P17</f>
        <v>0</v>
      </c>
      <c r="AD17" s="13">
        <f>X17-R17</f>
        <v>-5</v>
      </c>
    </row>
    <row r="18" ht="15">
      <c r="AD18" s="9"/>
    </row>
    <row r="19" spans="2:30" ht="15">
      <c r="B19" s="2" t="s">
        <v>30</v>
      </c>
      <c r="G19" s="2" t="s">
        <v>14</v>
      </c>
      <c r="H19" s="2">
        <f>SUM(H11:H17)</f>
        <v>10212</v>
      </c>
      <c r="J19" s="2">
        <f>SUM(J11:J17)</f>
        <v>10273</v>
      </c>
      <c r="L19" s="2">
        <f>SUM(L11:L17)</f>
        <v>1541649</v>
      </c>
      <c r="M19" s="9"/>
      <c r="N19" s="2">
        <f>SUM(N11:N17)</f>
        <v>10312</v>
      </c>
      <c r="O19" s="9"/>
      <c r="P19" s="2">
        <f>SUM(P11:P17)</f>
        <v>10374</v>
      </c>
      <c r="Q19" s="9"/>
      <c r="R19" s="2">
        <f>SUM(R11:R17)</f>
        <v>1614649</v>
      </c>
      <c r="S19" s="9"/>
      <c r="T19" s="2">
        <f>SUM(T11:T17)</f>
        <v>10465</v>
      </c>
      <c r="U19" s="9"/>
      <c r="V19" s="2">
        <f>SUM(V11:V17)</f>
        <v>10451</v>
      </c>
      <c r="W19" s="9"/>
      <c r="X19" s="2">
        <f>SUM(X11:X17)</f>
        <v>1626146</v>
      </c>
      <c r="Y19" s="9"/>
      <c r="Z19" s="2">
        <f>SUM(Z11:Z17)</f>
        <v>153</v>
      </c>
      <c r="AB19" s="2">
        <f>SUM(AB11:AB17)</f>
        <v>77</v>
      </c>
      <c r="AC19" s="9"/>
      <c r="AD19" s="2">
        <f>SUM(AD11:AD17)</f>
        <v>11497</v>
      </c>
    </row>
    <row r="20" spans="13:29" ht="15">
      <c r="M20" s="9"/>
      <c r="O20" s="9"/>
      <c r="Q20" s="9"/>
      <c r="S20" s="9"/>
      <c r="U20" s="9"/>
      <c r="W20" s="9"/>
      <c r="Y20" s="9"/>
      <c r="AC20" s="9"/>
    </row>
    <row r="21" spans="2:30" ht="15">
      <c r="B21" s="2" t="s">
        <v>28</v>
      </c>
      <c r="H21" s="62">
        <v>0</v>
      </c>
      <c r="I21" s="63"/>
      <c r="J21" s="64">
        <v>1355</v>
      </c>
      <c r="K21" s="63"/>
      <c r="L21" s="62">
        <v>0</v>
      </c>
      <c r="M21" s="65"/>
      <c r="N21" s="62">
        <v>0</v>
      </c>
      <c r="O21" s="65"/>
      <c r="P21" s="64">
        <v>1433</v>
      </c>
      <c r="Q21" s="65"/>
      <c r="R21" s="62">
        <v>0</v>
      </c>
      <c r="S21" s="65"/>
      <c r="T21" s="62">
        <v>0</v>
      </c>
      <c r="U21" s="65"/>
      <c r="V21" s="64">
        <v>1469</v>
      </c>
      <c r="W21" s="65"/>
      <c r="X21" s="62">
        <v>0</v>
      </c>
      <c r="Y21" s="65"/>
      <c r="Z21" s="62">
        <v>0</v>
      </c>
      <c r="AA21" s="63"/>
      <c r="AB21" s="64">
        <f>V21-P21</f>
        <v>36</v>
      </c>
      <c r="AC21" s="65"/>
      <c r="AD21" s="62">
        <v>0</v>
      </c>
    </row>
    <row r="22" spans="13:29" ht="15">
      <c r="M22" s="9"/>
      <c r="O22" s="9"/>
      <c r="Q22" s="9"/>
      <c r="S22" s="9"/>
      <c r="U22" s="9"/>
      <c r="W22" s="9"/>
      <c r="Y22" s="9"/>
      <c r="AC22" s="9"/>
    </row>
    <row r="23" spans="2:30" ht="15">
      <c r="B23" s="2" t="s">
        <v>23</v>
      </c>
      <c r="H23" s="2">
        <f>H19+H21</f>
        <v>10212</v>
      </c>
      <c r="J23" s="2">
        <f>J19+J21</f>
        <v>11628</v>
      </c>
      <c r="L23" s="2">
        <f>L19+L21</f>
        <v>1541649</v>
      </c>
      <c r="M23" s="9"/>
      <c r="N23" s="2">
        <f>N19+N21</f>
        <v>10312</v>
      </c>
      <c r="O23" s="9"/>
      <c r="P23" s="2">
        <f>P19+P21</f>
        <v>11807</v>
      </c>
      <c r="Q23" s="9"/>
      <c r="R23" s="2">
        <f>R19+R21</f>
        <v>1614649</v>
      </c>
      <c r="S23" s="9"/>
      <c r="T23" s="2">
        <f>T19+T21</f>
        <v>10465</v>
      </c>
      <c r="U23" s="9"/>
      <c r="V23" s="2">
        <f>V19+V21</f>
        <v>11920</v>
      </c>
      <c r="W23" s="9"/>
      <c r="X23" s="2">
        <f>X19+X21</f>
        <v>1626146</v>
      </c>
      <c r="Y23" s="9"/>
      <c r="Z23" s="2">
        <f>Z19+Z21</f>
        <v>153</v>
      </c>
      <c r="AB23" s="2">
        <f>AB19+AB21</f>
        <v>113</v>
      </c>
      <c r="AC23" s="9"/>
      <c r="AD23" s="2">
        <f>AD19+AD21</f>
        <v>11497</v>
      </c>
    </row>
    <row r="24" spans="13:29" ht="15">
      <c r="M24" s="9"/>
      <c r="O24" s="9"/>
      <c r="Q24" s="9"/>
      <c r="S24" s="9"/>
      <c r="U24" s="9"/>
      <c r="W24" s="9"/>
      <c r="Y24" s="9"/>
      <c r="AC24" s="9"/>
    </row>
    <row r="26" spans="2:30" ht="15" customHeight="1">
      <c r="B26" s="154" t="s">
        <v>124</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9"/>
    </row>
    <row r="27" spans="2:30" ht="15" customHeight="1">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83"/>
    </row>
    <row r="28" spans="2:30" ht="15" customHeight="1">
      <c r="B28" s="150"/>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83"/>
    </row>
    <row r="29" spans="2:30" ht="15" customHeight="1">
      <c r="B29" s="150"/>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83"/>
    </row>
    <row r="30" spans="2:30" ht="15" customHeight="1">
      <c r="B30" s="150"/>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83"/>
    </row>
    <row r="31" spans="2:30" ht="15" customHeight="1">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83"/>
    </row>
    <row r="32" spans="2:30" ht="15" customHeight="1">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6"/>
    </row>
    <row r="33" spans="2:30" ht="28.5" customHeight="1">
      <c r="B33" s="125"/>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7"/>
    </row>
    <row r="34" spans="2:30" ht="39" customHeight="1">
      <c r="B34" s="205" t="s">
        <v>137</v>
      </c>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7"/>
    </row>
    <row r="35" spans="2:30" ht="15" customHeight="1">
      <c r="B35" s="194" t="s">
        <v>131</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6"/>
    </row>
    <row r="36" spans="2:30" ht="15" customHeight="1">
      <c r="B36" s="197"/>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9"/>
    </row>
    <row r="37" spans="2:30" ht="9" customHeight="1">
      <c r="B37" s="197"/>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9"/>
    </row>
    <row r="38" spans="2:30" ht="3" customHeight="1" hidden="1">
      <c r="B38" s="197"/>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9"/>
    </row>
    <row r="39" spans="2:30" ht="15" customHeight="1" hidden="1">
      <c r="B39" s="197"/>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9"/>
    </row>
    <row r="40" spans="2:30" ht="15" customHeight="1" hidden="1">
      <c r="B40" s="197"/>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9"/>
    </row>
    <row r="41" spans="2:30" ht="6.75" customHeight="1">
      <c r="B41" s="200"/>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2"/>
    </row>
    <row r="42" ht="290.25" customHeight="1" hidden="1"/>
    <row r="43" spans="1:30" ht="15" customHeight="1" hidden="1">
      <c r="A43" s="22" t="s">
        <v>7</v>
      </c>
      <c r="B43" s="6"/>
      <c r="C43" s="8"/>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ht="18.75">
      <c r="A44" s="7"/>
      <c r="B44" s="7"/>
      <c r="C44" s="1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256" ht="20.25">
      <c r="A45" s="23" t="str">
        <f>A1</f>
        <v>UNITED STATES ATTORNEYS</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5" t="s">
        <v>29</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29" t="s">
        <v>31</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1"/>
      <c r="B49" s="1"/>
      <c r="C49" s="1"/>
      <c r="D49" s="1"/>
      <c r="E49" s="1"/>
      <c r="F49" s="1"/>
      <c r="G49" s="1"/>
      <c r="H49" s="1"/>
      <c r="I49" s="1"/>
      <c r="J49" s="1"/>
      <c r="K49" s="1"/>
      <c r="L49" s="1"/>
      <c r="M49" s="1"/>
      <c r="N49" s="1"/>
      <c r="O49" s="1"/>
      <c r="P49" s="1"/>
      <c r="Q49" s="1"/>
      <c r="R49" s="1"/>
      <c r="S49" s="1"/>
      <c r="T49" s="1"/>
      <c r="U49" s="1"/>
      <c r="V49" s="1"/>
      <c r="W49" s="1"/>
      <c r="X49" s="1"/>
      <c r="Y49" s="1"/>
      <c r="Z49" s="18" t="s">
        <v>25</v>
      </c>
      <c r="AA49" s="18"/>
      <c r="AB49" s="18"/>
      <c r="AC49" s="1"/>
      <c r="AD49" s="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91" t="s">
        <v>8</v>
      </c>
      <c r="B50" s="192"/>
      <c r="C50" s="192"/>
      <c r="D50" s="192"/>
      <c r="E50" s="192"/>
      <c r="F50" s="192"/>
      <c r="G50" s="192"/>
      <c r="H50" s="193"/>
      <c r="I50" s="1"/>
      <c r="J50" s="1"/>
      <c r="K50" s="1"/>
      <c r="L50" s="1"/>
      <c r="M50" s="1"/>
      <c r="N50" s="1"/>
      <c r="O50" s="1"/>
      <c r="P50" s="1"/>
      <c r="Q50" s="1"/>
      <c r="R50" s="1"/>
      <c r="S50" s="1"/>
      <c r="T50" s="1"/>
      <c r="U50" s="1"/>
      <c r="V50" s="1"/>
      <c r="W50" s="1"/>
      <c r="X50" s="1"/>
      <c r="Y50" s="1"/>
      <c r="Z50" s="19" t="s">
        <v>26</v>
      </c>
      <c r="AA50" s="18"/>
      <c r="AB50" s="19" t="s">
        <v>22</v>
      </c>
      <c r="AC50" s="1"/>
      <c r="AD50" s="21" t="s">
        <v>19</v>
      </c>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82" t="s">
        <v>9</v>
      </c>
      <c r="B52" s="189"/>
      <c r="C52" s="189"/>
      <c r="D52" s="189"/>
      <c r="E52" s="189"/>
      <c r="F52" s="189"/>
      <c r="G52" s="189"/>
      <c r="H52" s="189"/>
      <c r="I52" s="189"/>
      <c r="J52" s="189"/>
      <c r="K52" s="189"/>
      <c r="L52" s="189"/>
      <c r="M52" s="189"/>
      <c r="N52" s="189"/>
      <c r="O52" s="189"/>
      <c r="P52" s="189"/>
      <c r="Q52" s="189"/>
      <c r="R52" s="189"/>
      <c r="S52" s="189"/>
      <c r="T52" s="189"/>
      <c r="U52" s="189"/>
      <c r="V52" s="189"/>
      <c r="W52" s="189"/>
      <c r="X52" s="190"/>
      <c r="Y52" s="1" t="s">
        <v>14</v>
      </c>
      <c r="Z52" s="1">
        <f>28</f>
        <v>28</v>
      </c>
      <c r="AA52" s="1" t="s">
        <v>14</v>
      </c>
      <c r="AB52" s="1">
        <f>14</f>
        <v>14</v>
      </c>
      <c r="AC52" s="1"/>
      <c r="AD52" s="11">
        <f>2289</f>
        <v>2289</v>
      </c>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9"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176" t="s">
        <v>99</v>
      </c>
      <c r="B54" s="187"/>
      <c r="C54" s="187"/>
      <c r="D54" s="187"/>
      <c r="E54" s="187"/>
      <c r="F54" s="187"/>
      <c r="G54" s="187"/>
      <c r="H54" s="188"/>
      <c r="I54" s="1"/>
      <c r="J54" s="1"/>
      <c r="K54" s="1"/>
      <c r="L54" s="1"/>
      <c r="M54" s="1"/>
      <c r="N54" s="1"/>
      <c r="O54" s="1"/>
      <c r="P54" s="1"/>
      <c r="Q54" s="1"/>
      <c r="R54" s="1"/>
      <c r="S54" s="1"/>
      <c r="T54" s="1"/>
      <c r="U54" s="1"/>
      <c r="V54" s="1"/>
      <c r="W54" s="1"/>
      <c r="X54" s="1"/>
      <c r="Y54" s="1"/>
      <c r="Z54" s="1"/>
      <c r="AA54" s="1"/>
      <c r="AB54" s="1"/>
      <c r="AC54" s="1"/>
      <c r="AD54" s="1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9" customHeight="1">
      <c r="A55" s="1"/>
      <c r="B55"/>
      <c r="C55"/>
      <c r="D55"/>
      <c r="E55"/>
      <c r="F55"/>
      <c r="G55"/>
      <c r="H55"/>
      <c r="I55" s="1"/>
      <c r="J55" s="1"/>
      <c r="K55" s="1"/>
      <c r="L55" s="1"/>
      <c r="M55" s="1"/>
      <c r="N55" s="1"/>
      <c r="O55" s="1"/>
      <c r="P55" s="1"/>
      <c r="Q55" s="1"/>
      <c r="R55" s="1"/>
      <c r="S55" s="1"/>
      <c r="T55" s="1"/>
      <c r="U55" s="1"/>
      <c r="V55" s="1"/>
      <c r="W55" s="1"/>
      <c r="X55" s="1"/>
      <c r="Y55" s="1"/>
      <c r="Z55" s="1"/>
      <c r="AA55" s="1"/>
      <c r="AB55" s="1"/>
      <c r="AC55" s="1"/>
      <c r="AD55" s="11"/>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17" customHeight="1">
      <c r="A56" s="170" t="s">
        <v>0</v>
      </c>
      <c r="B56" s="180"/>
      <c r="C56" s="180"/>
      <c r="D56" s="180"/>
      <c r="E56" s="180"/>
      <c r="F56" s="180"/>
      <c r="G56" s="180"/>
      <c r="H56" s="180"/>
      <c r="I56" s="180"/>
      <c r="J56" s="180"/>
      <c r="K56" s="180"/>
      <c r="L56" s="180"/>
      <c r="M56" s="180"/>
      <c r="N56" s="180"/>
      <c r="O56" s="180"/>
      <c r="P56" s="180"/>
      <c r="Q56" s="180"/>
      <c r="R56" s="180"/>
      <c r="S56" s="180"/>
      <c r="T56" s="180"/>
      <c r="U56" s="180"/>
      <c r="V56" s="180"/>
      <c r="W56" s="180"/>
      <c r="X56" s="181"/>
      <c r="Y56" s="1"/>
      <c r="Z56" s="1"/>
      <c r="AA56" s="1"/>
      <c r="AB56" s="1"/>
      <c r="AC56" s="1"/>
      <c r="AD56" s="11"/>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4"/>
      <c r="B57" s="16"/>
      <c r="C57" s="16"/>
      <c r="D57" s="16"/>
      <c r="E57" s="16"/>
      <c r="F57" s="16"/>
      <c r="G57" s="16"/>
      <c r="H57" s="16"/>
      <c r="I57" s="16"/>
      <c r="J57" s="16"/>
      <c r="K57" s="16"/>
      <c r="L57" s="16"/>
      <c r="M57" s="16"/>
      <c r="N57" s="16"/>
      <c r="O57" s="16"/>
      <c r="P57" s="16"/>
      <c r="Q57" s="16"/>
      <c r="R57" s="16"/>
      <c r="S57" s="16"/>
      <c r="T57" s="16"/>
      <c r="U57" s="16"/>
      <c r="V57" s="16"/>
      <c r="W57" s="16"/>
      <c r="X57" s="16"/>
      <c r="Y57" s="1"/>
      <c r="Z57" s="1"/>
      <c r="AA57" s="1"/>
      <c r="AB57" s="1"/>
      <c r="AC57" s="1"/>
      <c r="AD57" s="1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182" t="s">
        <v>55</v>
      </c>
      <c r="B58" s="189"/>
      <c r="C58" s="189"/>
      <c r="D58" s="189"/>
      <c r="E58" s="189"/>
      <c r="F58" s="189"/>
      <c r="G58" s="189"/>
      <c r="H58" s="189"/>
      <c r="I58" s="189"/>
      <c r="J58" s="189"/>
      <c r="K58" s="189"/>
      <c r="L58" s="189"/>
      <c r="M58" s="189"/>
      <c r="N58" s="189"/>
      <c r="O58" s="189"/>
      <c r="P58" s="189"/>
      <c r="Q58" s="189"/>
      <c r="R58" s="189"/>
      <c r="S58" s="189"/>
      <c r="T58" s="189"/>
      <c r="U58" s="189"/>
      <c r="V58" s="189"/>
      <c r="W58" s="189"/>
      <c r="X58" s="190"/>
      <c r="Y58" s="1"/>
      <c r="Z58" s="1">
        <f>36+46+11+32</f>
        <v>125</v>
      </c>
      <c r="AA58" s="1" t="s">
        <v>14</v>
      </c>
      <c r="AB58" s="1">
        <f>18+23+6+16</f>
        <v>63</v>
      </c>
      <c r="AC58" s="1"/>
      <c r="AD58" s="130">
        <f>1963+3748+900+3000</f>
        <v>9611</v>
      </c>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9" customHeight="1">
      <c r="A59" s="1"/>
      <c r="B59"/>
      <c r="C59"/>
      <c r="D59"/>
      <c r="E59"/>
      <c r="F59"/>
      <c r="G59"/>
      <c r="H59"/>
      <c r="I59" s="1"/>
      <c r="J59" s="1"/>
      <c r="K59" s="1"/>
      <c r="L59" s="1"/>
      <c r="M59" s="1"/>
      <c r="N59" s="1"/>
      <c r="O59" s="1"/>
      <c r="P59" s="1"/>
      <c r="Q59" s="1"/>
      <c r="R59" s="1"/>
      <c r="S59" s="1"/>
      <c r="T59" s="1"/>
      <c r="U59" s="1"/>
      <c r="V59" s="1"/>
      <c r="W59" s="1"/>
      <c r="X59" s="1"/>
      <c r="Y59" s="1"/>
      <c r="Z59" s="1"/>
      <c r="AA59" s="1"/>
      <c r="AB59" s="1"/>
      <c r="AC59" s="1"/>
      <c r="AD59" s="1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176" t="s">
        <v>100</v>
      </c>
      <c r="B60" s="187"/>
      <c r="C60" s="187"/>
      <c r="D60" s="187"/>
      <c r="E60" s="187"/>
      <c r="F60" s="187"/>
      <c r="G60" s="187"/>
      <c r="H60" s="188"/>
      <c r="I60" s="1"/>
      <c r="J60" s="1"/>
      <c r="K60" s="1"/>
      <c r="L60" s="1"/>
      <c r="M60" s="1"/>
      <c r="N60" s="1"/>
      <c r="O60" s="1"/>
      <c r="P60" s="1"/>
      <c r="Q60" s="1"/>
      <c r="R60" s="1"/>
      <c r="S60" s="1"/>
      <c r="T60" s="1"/>
      <c r="U60" s="1"/>
      <c r="V60" s="1"/>
      <c r="W60" s="1"/>
      <c r="X60" s="1"/>
      <c r="Y60" s="1"/>
      <c r="Z60" s="1"/>
      <c r="AA60" s="1"/>
      <c r="AB60" s="1"/>
      <c r="AC60" s="1"/>
      <c r="AD60" s="1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9" customHeight="1">
      <c r="A61" s="1"/>
      <c r="B61"/>
      <c r="C61"/>
      <c r="D61"/>
      <c r="E61"/>
      <c r="F61"/>
      <c r="G61"/>
      <c r="H61"/>
      <c r="I61" s="1"/>
      <c r="J61" s="1"/>
      <c r="K61" s="1"/>
      <c r="L61" s="1"/>
      <c r="M61" s="1"/>
      <c r="N61" s="1"/>
      <c r="O61" s="1"/>
      <c r="P61" s="1"/>
      <c r="Q61" s="1"/>
      <c r="R61" s="1"/>
      <c r="S61" s="1"/>
      <c r="T61" s="1"/>
      <c r="U61" s="1"/>
      <c r="V61" s="1"/>
      <c r="W61" s="1"/>
      <c r="X61" s="1"/>
      <c r="Y61" s="1"/>
      <c r="Z61" s="1"/>
      <c r="AA61" s="1"/>
      <c r="AB61" s="1"/>
      <c r="AC61" s="1"/>
      <c r="AD61" s="1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94.5" customHeight="1">
      <c r="A62" s="170" t="s">
        <v>142</v>
      </c>
      <c r="B62" s="171"/>
      <c r="C62" s="171"/>
      <c r="D62" s="171"/>
      <c r="E62" s="171"/>
      <c r="F62" s="171"/>
      <c r="G62" s="171"/>
      <c r="H62" s="171"/>
      <c r="I62" s="171"/>
      <c r="J62" s="171"/>
      <c r="K62" s="171"/>
      <c r="L62" s="171"/>
      <c r="M62" s="171"/>
      <c r="N62" s="171"/>
      <c r="O62" s="171"/>
      <c r="P62" s="171"/>
      <c r="Q62" s="171"/>
      <c r="R62" s="171"/>
      <c r="S62" s="171"/>
      <c r="T62" s="171"/>
      <c r="U62" s="171"/>
      <c r="V62" s="171"/>
      <c r="W62" s="171"/>
      <c r="X62" s="172"/>
      <c r="Y62" s="1"/>
      <c r="Z62" s="1"/>
      <c r="AA62" s="1"/>
      <c r="AB62" s="1"/>
      <c r="AC62" s="1"/>
      <c r="AD62" s="11"/>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1"/>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182" t="s">
        <v>101</v>
      </c>
      <c r="B64" s="152"/>
      <c r="C64" s="152"/>
      <c r="D64" s="152"/>
      <c r="E64" s="152"/>
      <c r="F64" s="152"/>
      <c r="G64" s="152"/>
      <c r="H64" s="153"/>
      <c r="I64" s="1"/>
      <c r="J64" s="1"/>
      <c r="K64" s="1"/>
      <c r="L64" s="1"/>
      <c r="M64" s="1"/>
      <c r="N64" s="1"/>
      <c r="O64" s="1"/>
      <c r="P64" s="1"/>
      <c r="Q64" s="1"/>
      <c r="R64" s="1"/>
      <c r="S64" s="1"/>
      <c r="T64" s="1"/>
      <c r="U64" s="1"/>
      <c r="V64" s="1"/>
      <c r="W64" s="1"/>
      <c r="X64" s="1"/>
      <c r="Y64" s="1"/>
      <c r="Z64" s="1"/>
      <c r="AA64" s="1"/>
      <c r="AB64" s="1"/>
      <c r="AC64" s="1"/>
      <c r="AD64" s="1"/>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9" customHeight="1">
      <c r="A65" s="1" t="s">
        <v>14</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93" customHeight="1">
      <c r="A66" s="170" t="s">
        <v>143</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2"/>
      <c r="Z66" s="1"/>
      <c r="AA66" s="1"/>
      <c r="AB66" s="1"/>
      <c r="AC66" s="1"/>
      <c r="AD66" s="1"/>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7.25" customHeight="1">
      <c r="A67" s="1" t="s">
        <v>14</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182" t="s">
        <v>102</v>
      </c>
      <c r="B68" s="203"/>
      <c r="C68" s="203"/>
      <c r="D68" s="203"/>
      <c r="E68" s="203"/>
      <c r="F68" s="203"/>
      <c r="G68" s="203"/>
      <c r="H68" s="203"/>
      <c r="I68" s="203"/>
      <c r="J68" s="203"/>
      <c r="K68" s="203"/>
      <c r="L68" s="203"/>
      <c r="M68" s="203"/>
      <c r="N68" s="203"/>
      <c r="O68" s="203"/>
      <c r="P68" s="203"/>
      <c r="Q68" s="204"/>
      <c r="R68" s="1"/>
      <c r="S68" s="1"/>
      <c r="T68" s="1"/>
      <c r="U68" s="1"/>
      <c r="V68" s="1"/>
      <c r="W68" s="1"/>
      <c r="X68" s="1"/>
      <c r="Y68" s="1"/>
      <c r="Z68" s="1"/>
      <c r="AA68" s="1"/>
      <c r="AB68" s="1"/>
      <c r="AC68" s="1"/>
      <c r="AD68" s="1"/>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25:256" ht="9" customHeight="1">
      <c r="Y69" s="1"/>
      <c r="Z69" s="1"/>
      <c r="AA69" s="1"/>
      <c r="AB69" s="1"/>
      <c r="AC69" s="1"/>
      <c r="AD69" s="1"/>
      <c r="AE69" s="3"/>
      <c r="AF69" s="3"/>
      <c r="AG69" s="3"/>
      <c r="AH69" s="3"/>
      <c r="AI69" s="3"/>
      <c r="AJ69" s="3"/>
      <c r="AK69" s="3"/>
      <c r="AL69" s="3"/>
      <c r="AM69" s="3"/>
      <c r="AN69" s="3"/>
      <c r="AO69" s="3"/>
      <c r="AP69" s="3"/>
      <c r="AQ69" s="3"/>
      <c r="AR69" s="3"/>
      <c r="AS69" s="3"/>
      <c r="AT69" s="3"/>
      <c r="AU69" s="3"/>
      <c r="AV69" s="3"/>
      <c r="AW69" s="3"/>
      <c r="AX69" s="3"/>
      <c r="AY69" s="3"/>
      <c r="AZ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95.25" customHeight="1">
      <c r="A70" s="170" t="s">
        <v>144</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2"/>
      <c r="Z70" s="1"/>
      <c r="AA70" s="1"/>
      <c r="AB70" s="1"/>
      <c r="AC70" s="1"/>
      <c r="AD70" s="1"/>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25:256" ht="23.25" customHeight="1">
      <c r="Y71" s="1"/>
      <c r="Z71" s="1"/>
      <c r="AA71" s="1"/>
      <c r="AB71" s="1"/>
      <c r="AC71" s="1"/>
      <c r="AD71" s="1"/>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0.25" hidden="1">
      <c r="A72" s="182" t="s">
        <v>103</v>
      </c>
      <c r="B72" s="152"/>
      <c r="C72" s="152"/>
      <c r="D72" s="152"/>
      <c r="E72" s="152"/>
      <c r="F72" s="152"/>
      <c r="G72" s="152"/>
      <c r="H72" s="153"/>
      <c r="Y72" s="1"/>
      <c r="Z72" s="1"/>
      <c r="AA72" s="1"/>
      <c r="AB72" s="1"/>
      <c r="AC72" s="1"/>
      <c r="AD72" s="1"/>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8.25" customHeight="1" hidden="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21" customHeight="1" hidden="1">
      <c r="A74" s="170" t="s">
        <v>128</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2"/>
      <c r="Z74" s="1"/>
      <c r="AA74" s="1"/>
      <c r="AB74" s="1"/>
      <c r="AC74" s="1"/>
      <c r="AD74" s="1"/>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20.25" hidden="1">
      <c r="A75" s="22" t="s">
        <v>7</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20.25">
      <c r="A76" s="30" t="str">
        <f>A1</f>
        <v>UNITED STATES ATTORNEYS</v>
      </c>
      <c r="B76" s="31"/>
      <c r="C76" s="31"/>
      <c r="D76" s="31"/>
      <c r="E76" s="31"/>
      <c r="F76" s="31"/>
      <c r="G76" s="31"/>
      <c r="H76" s="31"/>
      <c r="I76" s="31"/>
      <c r="J76" s="31"/>
      <c r="K76" s="31"/>
      <c r="L76" s="31"/>
      <c r="M76" s="31"/>
      <c r="N76" s="31"/>
      <c r="O76" s="31"/>
      <c r="P76" s="31"/>
      <c r="Q76" s="31"/>
      <c r="R76" s="31"/>
      <c r="S76" s="31"/>
      <c r="T76" s="31"/>
      <c r="U76" s="31"/>
      <c r="V76" s="31"/>
      <c r="W76" s="31"/>
      <c r="X76" s="31"/>
      <c r="Y76" s="7"/>
      <c r="Z76" s="7"/>
      <c r="AA76" s="7"/>
      <c r="AB76" s="7"/>
      <c r="AC76" s="7"/>
      <c r="AD76" s="7"/>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20.25">
      <c r="A77" s="5" t="s">
        <v>29</v>
      </c>
      <c r="B77" s="31"/>
      <c r="C77" s="31"/>
      <c r="D77" s="31"/>
      <c r="E77" s="31"/>
      <c r="F77" s="31"/>
      <c r="G77" s="31"/>
      <c r="H77" s="31"/>
      <c r="I77" s="31"/>
      <c r="J77" s="31"/>
      <c r="K77" s="31"/>
      <c r="L77" s="31"/>
      <c r="M77" s="31"/>
      <c r="N77" s="31"/>
      <c r="O77" s="31"/>
      <c r="P77" s="31"/>
      <c r="Q77" s="31"/>
      <c r="R77" s="31"/>
      <c r="S77" s="31"/>
      <c r="T77" s="31"/>
      <c r="U77" s="31"/>
      <c r="V77" s="31"/>
      <c r="W77" s="31"/>
      <c r="X77" s="31"/>
      <c r="Y77" s="7"/>
      <c r="Z77" s="7"/>
      <c r="AA77" s="7"/>
      <c r="AB77" s="7"/>
      <c r="AC77" s="7"/>
      <c r="AD77" s="7"/>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20.25">
      <c r="A78" s="173" t="s">
        <v>31</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5"/>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20.25">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42" t="s">
        <v>12</v>
      </c>
      <c r="AA79" s="34"/>
      <c r="AB79" s="34"/>
      <c r="AC79" s="34"/>
      <c r="AD79" s="34"/>
      <c r="AE79" s="35"/>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c r="A80" s="33"/>
      <c r="B80" s="34"/>
      <c r="C80" s="34"/>
      <c r="D80" s="34"/>
      <c r="E80" s="34"/>
      <c r="F80" s="34"/>
      <c r="G80" s="34"/>
      <c r="H80" s="34"/>
      <c r="I80" s="34"/>
      <c r="J80" s="34"/>
      <c r="K80" s="34"/>
      <c r="L80" s="34"/>
      <c r="M80" s="34"/>
      <c r="N80" s="34"/>
      <c r="O80" s="34"/>
      <c r="P80" s="34"/>
      <c r="Q80" s="34"/>
      <c r="R80" s="34"/>
      <c r="S80" s="34"/>
      <c r="T80" s="34"/>
      <c r="U80" s="34"/>
      <c r="V80" s="34"/>
      <c r="W80" s="34"/>
      <c r="X80" s="34"/>
      <c r="Y80" s="34"/>
      <c r="Z80" s="43" t="s">
        <v>11</v>
      </c>
      <c r="AA80" s="25"/>
      <c r="AB80" s="36" t="s">
        <v>22</v>
      </c>
      <c r="AC80" s="1"/>
      <c r="AD80" s="36" t="s">
        <v>19</v>
      </c>
      <c r="AE80" s="35"/>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20.25">
      <c r="A81" s="33"/>
      <c r="B81" s="34"/>
      <c r="C81" s="34"/>
      <c r="D81" s="34"/>
      <c r="E81" s="34"/>
      <c r="F81" s="34"/>
      <c r="G81" s="34"/>
      <c r="H81" s="34"/>
      <c r="I81" s="34"/>
      <c r="J81" s="34"/>
      <c r="K81" s="34"/>
      <c r="L81" s="34"/>
      <c r="M81" s="34"/>
      <c r="N81" s="34"/>
      <c r="O81" s="34"/>
      <c r="P81" s="34"/>
      <c r="Q81" s="34"/>
      <c r="R81" s="34"/>
      <c r="S81" s="34"/>
      <c r="T81" s="34"/>
      <c r="U81" s="34"/>
      <c r="V81" s="34"/>
      <c r="W81" s="34"/>
      <c r="X81" s="34"/>
      <c r="Y81" s="34"/>
      <c r="Z81" s="42"/>
      <c r="AA81" s="34"/>
      <c r="AB81" s="34"/>
      <c r="AC81" s="34"/>
      <c r="AD81" s="34"/>
      <c r="AE81" s="35"/>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20.25">
      <c r="A82" s="182" t="s">
        <v>2</v>
      </c>
      <c r="B82" s="152"/>
      <c r="C82" s="152"/>
      <c r="D82" s="152"/>
      <c r="E82" s="152"/>
      <c r="F82" s="152"/>
      <c r="G82" s="152"/>
      <c r="H82" s="153"/>
      <c r="I82" s="34"/>
      <c r="J82" s="34"/>
      <c r="K82" s="34"/>
      <c r="L82" s="34"/>
      <c r="M82" s="34"/>
      <c r="N82" s="34"/>
      <c r="O82" s="34"/>
      <c r="P82" s="34"/>
      <c r="Q82" s="34"/>
      <c r="R82" s="34"/>
      <c r="S82" s="34"/>
      <c r="T82" s="34"/>
      <c r="U82" s="34"/>
      <c r="V82" s="34"/>
      <c r="W82" s="34"/>
      <c r="X82" s="34"/>
      <c r="Y82" s="34"/>
      <c r="Z82" s="42"/>
      <c r="AA82" s="34"/>
      <c r="AB82" s="34"/>
      <c r="AC82" s="34"/>
      <c r="AD82" s="34"/>
      <c r="AE82" s="35"/>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8.25" customHeight="1">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42"/>
      <c r="AA83" s="34"/>
      <c r="AB83" s="34"/>
      <c r="AC83" s="34"/>
      <c r="AD83" s="34"/>
      <c r="AE83" s="35"/>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75" customHeight="1">
      <c r="A84" s="170" t="s">
        <v>1</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2"/>
      <c r="Z84" s="42"/>
      <c r="AA84" s="34"/>
      <c r="AB84" s="34"/>
      <c r="AC84" s="34"/>
      <c r="AD84" s="34"/>
      <c r="AE84" s="35"/>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20.25" hidden="1">
      <c r="A85" s="33"/>
      <c r="B85" s="34"/>
      <c r="C85" s="34"/>
      <c r="D85" s="34"/>
      <c r="E85" s="34"/>
      <c r="F85" s="34"/>
      <c r="G85" s="34"/>
      <c r="H85" s="34"/>
      <c r="I85" s="34"/>
      <c r="J85" s="34"/>
      <c r="K85" s="34"/>
      <c r="L85" s="34"/>
      <c r="M85" s="34"/>
      <c r="N85" s="34"/>
      <c r="O85" s="34"/>
      <c r="P85" s="34"/>
      <c r="Q85" s="34"/>
      <c r="R85" s="34"/>
      <c r="S85" s="34"/>
      <c r="T85" s="34"/>
      <c r="U85" s="34"/>
      <c r="V85" s="34"/>
      <c r="W85" s="34"/>
      <c r="X85" s="34"/>
      <c r="Y85" s="34"/>
      <c r="Z85" s="42"/>
      <c r="AA85" s="34"/>
      <c r="AB85" s="34"/>
      <c r="AC85" s="34"/>
      <c r="AD85" s="34"/>
      <c r="AE85" s="35"/>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20.25">
      <c r="A86" s="33"/>
      <c r="B86" s="34"/>
      <c r="C86" s="34"/>
      <c r="D86" s="34"/>
      <c r="E86" s="34"/>
      <c r="F86" s="34"/>
      <c r="G86" s="34"/>
      <c r="H86" s="34"/>
      <c r="I86" s="34"/>
      <c r="J86" s="34"/>
      <c r="K86" s="34"/>
      <c r="L86" s="34"/>
      <c r="M86" s="34"/>
      <c r="N86" s="34"/>
      <c r="O86" s="34"/>
      <c r="P86" s="34"/>
      <c r="Q86" s="34"/>
      <c r="R86" s="34"/>
      <c r="S86" s="34"/>
      <c r="T86" s="34"/>
      <c r="U86" s="34"/>
      <c r="V86" s="34"/>
      <c r="W86" s="34"/>
      <c r="X86" s="34"/>
      <c r="Y86" s="34"/>
      <c r="Z86" s="42"/>
      <c r="AA86" s="34"/>
      <c r="AB86" s="34"/>
      <c r="AC86" s="34"/>
      <c r="AD86" s="34"/>
      <c r="AE86" s="35"/>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20.25" hidden="1">
      <c r="A87" s="182" t="s">
        <v>125</v>
      </c>
      <c r="B87" s="152"/>
      <c r="C87" s="152"/>
      <c r="D87" s="152"/>
      <c r="E87" s="152"/>
      <c r="F87" s="152"/>
      <c r="G87" s="152"/>
      <c r="H87" s="153"/>
      <c r="I87" s="34"/>
      <c r="J87" s="34"/>
      <c r="K87" s="34"/>
      <c r="L87" s="34"/>
      <c r="M87" s="34"/>
      <c r="N87" s="34"/>
      <c r="O87" s="34"/>
      <c r="P87" s="34"/>
      <c r="Q87" s="34"/>
      <c r="R87" s="34"/>
      <c r="S87" s="34"/>
      <c r="T87" s="34"/>
      <c r="U87" s="34"/>
      <c r="V87" s="34"/>
      <c r="W87" s="34"/>
      <c r="X87" s="34"/>
      <c r="Y87" s="34"/>
      <c r="Z87" s="42"/>
      <c r="AA87" s="34"/>
      <c r="AB87" s="34"/>
      <c r="AC87" s="34"/>
      <c r="AD87" s="40"/>
      <c r="AE87" s="35"/>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20.25" hidden="1">
      <c r="A88" s="33"/>
      <c r="B88" s="34"/>
      <c r="C88" s="34"/>
      <c r="D88" s="34"/>
      <c r="E88" s="34"/>
      <c r="F88" s="34"/>
      <c r="G88" s="34"/>
      <c r="H88" s="34"/>
      <c r="I88" s="34"/>
      <c r="J88" s="34"/>
      <c r="K88" s="34"/>
      <c r="L88" s="34"/>
      <c r="M88" s="34"/>
      <c r="N88" s="34"/>
      <c r="O88" s="34"/>
      <c r="P88" s="34"/>
      <c r="Q88" s="34"/>
      <c r="R88" s="34"/>
      <c r="S88" s="34"/>
      <c r="T88" s="34"/>
      <c r="U88" s="34"/>
      <c r="V88" s="34"/>
      <c r="W88" s="34"/>
      <c r="X88" s="34"/>
      <c r="Y88" s="34"/>
      <c r="Z88" s="42"/>
      <c r="AA88" s="34"/>
      <c r="AB88" s="34"/>
      <c r="AC88" s="34"/>
      <c r="AD88" s="34"/>
      <c r="AE88" s="35"/>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90.75" customHeight="1" hidden="1">
      <c r="A89" s="179" t="s">
        <v>4</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2"/>
      <c r="Z89" s="42"/>
      <c r="AA89" s="34"/>
      <c r="AB89" s="34"/>
      <c r="AC89" s="34"/>
      <c r="AD89" s="40"/>
      <c r="AE89" s="35"/>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20.25" hidden="1">
      <c r="A90" s="32"/>
      <c r="B90" s="7"/>
      <c r="C90" s="7"/>
      <c r="D90" s="7"/>
      <c r="E90" s="7"/>
      <c r="F90" s="7"/>
      <c r="G90" s="7"/>
      <c r="H90" s="7"/>
      <c r="I90" s="7"/>
      <c r="J90" s="7"/>
      <c r="K90" s="7"/>
      <c r="L90" s="7"/>
      <c r="M90" s="7"/>
      <c r="N90" s="7"/>
      <c r="O90" s="7"/>
      <c r="P90" s="7"/>
      <c r="Q90" s="7"/>
      <c r="R90" s="7"/>
      <c r="S90" s="7"/>
      <c r="T90" s="7"/>
      <c r="U90" s="7"/>
      <c r="V90" s="7"/>
      <c r="W90" s="7"/>
      <c r="X90" s="7"/>
      <c r="Y90" s="24"/>
      <c r="Z90" s="43"/>
      <c r="AA90" s="25"/>
      <c r="AB90" s="36"/>
      <c r="AC90" s="1"/>
      <c r="AD90" s="36"/>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30" ht="18">
      <c r="A91" s="20" t="s">
        <v>10</v>
      </c>
      <c r="B91" s="1"/>
      <c r="C91" s="1"/>
      <c r="D91" s="1"/>
      <c r="E91" s="1"/>
      <c r="F91" s="1"/>
      <c r="G91" s="1"/>
      <c r="H91" s="1"/>
      <c r="I91" s="1"/>
      <c r="J91" s="1"/>
      <c r="K91" s="1"/>
      <c r="L91" s="1"/>
      <c r="M91" s="1"/>
      <c r="N91" s="1"/>
      <c r="O91" s="1"/>
      <c r="P91" s="1"/>
      <c r="Q91" s="1"/>
      <c r="R91" s="1"/>
      <c r="S91" s="1"/>
      <c r="T91" s="1"/>
      <c r="U91" s="1"/>
      <c r="V91" s="1"/>
      <c r="W91" s="1"/>
      <c r="X91" s="1"/>
      <c r="Y91" s="1" t="s">
        <v>14</v>
      </c>
      <c r="Z91" s="26">
        <v>0</v>
      </c>
      <c r="AA91" s="1"/>
      <c r="AB91" s="1">
        <v>0</v>
      </c>
      <c r="AD91" s="131">
        <v>-403</v>
      </c>
    </row>
    <row r="92" spans="1:30" ht="18">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25" ht="96.75" customHeight="1">
      <c r="A93" s="179" t="s">
        <v>3</v>
      </c>
      <c r="B93" s="180"/>
      <c r="C93" s="180"/>
      <c r="D93" s="180"/>
      <c r="E93" s="180"/>
      <c r="F93" s="180"/>
      <c r="G93" s="180"/>
      <c r="H93" s="180"/>
      <c r="I93" s="180"/>
      <c r="J93" s="180"/>
      <c r="K93" s="180"/>
      <c r="L93" s="180"/>
      <c r="M93" s="180"/>
      <c r="N93" s="180"/>
      <c r="O93" s="180"/>
      <c r="P93" s="180"/>
      <c r="Q93" s="180"/>
      <c r="R93" s="180"/>
      <c r="S93" s="180"/>
      <c r="T93" s="180"/>
      <c r="U93" s="180"/>
      <c r="V93" s="180"/>
      <c r="W93" s="180"/>
      <c r="X93" s="181"/>
      <c r="Y93" s="1"/>
    </row>
    <row r="94" spans="1:30" ht="18">
      <c r="A94" s="15"/>
      <c r="B94" s="1"/>
      <c r="C94" s="1"/>
      <c r="D94" s="1"/>
      <c r="E94" s="1"/>
      <c r="F94" s="1"/>
      <c r="G94" s="1"/>
      <c r="H94" s="1"/>
      <c r="I94" s="1"/>
      <c r="J94" s="1"/>
      <c r="K94" s="1"/>
      <c r="L94" s="1"/>
      <c r="M94" s="1"/>
      <c r="N94" s="1"/>
      <c r="O94" s="1"/>
      <c r="P94" s="1"/>
      <c r="Q94" s="1"/>
      <c r="R94" s="1"/>
      <c r="S94" s="1"/>
      <c r="T94" s="1"/>
      <c r="U94" s="1"/>
      <c r="V94" s="1"/>
      <c r="W94" s="1"/>
      <c r="X94" s="1"/>
      <c r="Y94" s="1"/>
      <c r="Z94" s="37"/>
      <c r="AB94" s="37"/>
      <c r="AD94" s="37"/>
    </row>
    <row r="95" spans="1:256" ht="18">
      <c r="A95" s="176" t="s">
        <v>5</v>
      </c>
      <c r="B95" s="177"/>
      <c r="C95" s="177"/>
      <c r="D95" s="177"/>
      <c r="E95" s="177"/>
      <c r="F95" s="177"/>
      <c r="G95" s="177"/>
      <c r="H95" s="177"/>
      <c r="I95" s="177"/>
      <c r="J95" s="177"/>
      <c r="K95" s="177"/>
      <c r="L95" s="177"/>
      <c r="M95" s="177"/>
      <c r="N95" s="177"/>
      <c r="O95" s="177"/>
      <c r="P95" s="177"/>
      <c r="Q95" s="177"/>
      <c r="R95" s="177"/>
      <c r="S95" s="177"/>
      <c r="T95" s="177"/>
      <c r="U95" s="177"/>
      <c r="V95" s="177"/>
      <c r="W95" s="177"/>
      <c r="X95" s="178"/>
      <c r="Y95" s="1" t="s">
        <v>14</v>
      </c>
      <c r="Z95" s="26">
        <f>Z91+Z58+Z52</f>
        <v>153</v>
      </c>
      <c r="AA95" s="1">
        <f>SUM(AA52:AA91)</f>
        <v>0</v>
      </c>
      <c r="AB95" s="26">
        <f>AB91+AB58+AB52</f>
        <v>77</v>
      </c>
      <c r="AC95" s="1">
        <f>SUM(AC52:AC91)</f>
        <v>0</v>
      </c>
      <c r="AD95" s="134">
        <f>AD91+AD58+AD52</f>
        <v>11497</v>
      </c>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2:30" ht="18">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4"/>
      <c r="AA101" s="1"/>
      <c r="AB101" s="14"/>
      <c r="AC101" s="1"/>
      <c r="AD101" s="1"/>
    </row>
    <row r="102" spans="1:30"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234" customHeight="1">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sheetData>
  <mergeCells count="23">
    <mergeCell ref="A70:Y70"/>
    <mergeCell ref="A68:Q68"/>
    <mergeCell ref="B34:AD34"/>
    <mergeCell ref="A72:H72"/>
    <mergeCell ref="A60:H60"/>
    <mergeCell ref="A62:X62"/>
    <mergeCell ref="A66:Y66"/>
    <mergeCell ref="A64:H64"/>
    <mergeCell ref="A58:X58"/>
    <mergeCell ref="B26:AD32"/>
    <mergeCell ref="A54:H54"/>
    <mergeCell ref="A56:X56"/>
    <mergeCell ref="A52:X52"/>
    <mergeCell ref="A50:H50"/>
    <mergeCell ref="B35:AD41"/>
    <mergeCell ref="A74:Y74"/>
    <mergeCell ref="A78:AE78"/>
    <mergeCell ref="A95:X95"/>
    <mergeCell ref="A93:X93"/>
    <mergeCell ref="A87:H87"/>
    <mergeCell ref="A89:Y89"/>
    <mergeCell ref="A82:H82"/>
    <mergeCell ref="A84:Y84"/>
  </mergeCells>
  <printOptions/>
  <pageMargins left="0.75" right="0.75" top="1" bottom="1" header="0.5" footer="0.5"/>
  <pageSetup horizontalDpi="600" verticalDpi="600" orientation="landscape" scale="55" r:id="rId1"/>
  <rowBreaks count="2" manualBreakCount="2">
    <brk id="43" max="30" man="1"/>
    <brk id="75" max="30" man="1"/>
  </rowBreaks>
</worksheet>
</file>

<file path=xl/worksheets/sheet3.xml><?xml version="1.0" encoding="utf-8"?>
<worksheet xmlns="http://schemas.openxmlformats.org/spreadsheetml/2006/main" xmlns:r="http://schemas.openxmlformats.org/officeDocument/2006/relationships">
  <dimension ref="A12:AQ51"/>
  <sheetViews>
    <sheetView workbookViewId="0" topLeftCell="A11">
      <selection activeCell="C12" sqref="C12"/>
    </sheetView>
  </sheetViews>
  <sheetFormatPr defaultColWidth="9.140625" defaultRowHeight="12.75"/>
  <cols>
    <col min="1" max="1" width="3.00390625" style="102" customWidth="1"/>
    <col min="2" max="5" width="9.140625" style="102" customWidth="1"/>
    <col min="6" max="6" width="0.13671875" style="102" customWidth="1"/>
    <col min="7" max="7" width="3.140625" style="102" customWidth="1"/>
    <col min="8" max="8" width="10.28125" style="102" customWidth="1"/>
    <col min="9" max="9" width="2.140625" style="102" customWidth="1"/>
    <col min="10" max="10" width="9.421875" style="102" customWidth="1"/>
    <col min="11" max="11" width="2.140625" style="102" customWidth="1"/>
    <col min="12" max="12" width="14.8515625" style="102" customWidth="1"/>
    <col min="13" max="13" width="2.7109375" style="102" customWidth="1"/>
    <col min="14" max="14" width="10.28125" style="102" customWidth="1"/>
    <col min="15" max="15" width="2.00390625" style="102" customWidth="1"/>
    <col min="16" max="16" width="10.421875" style="102" customWidth="1"/>
    <col min="17" max="17" width="2.8515625" style="102" customWidth="1"/>
    <col min="18" max="18" width="14.7109375" style="102" customWidth="1"/>
    <col min="19" max="19" width="2.7109375" style="102" customWidth="1"/>
    <col min="20" max="20" width="8.57421875" style="102" customWidth="1"/>
    <col min="21" max="21" width="1.8515625" style="102" customWidth="1"/>
    <col min="22" max="22" width="8.57421875" style="102" customWidth="1"/>
    <col min="23" max="23" width="2.28125" style="102" customWidth="1"/>
    <col min="24" max="24" width="14.00390625" style="102" customWidth="1"/>
    <col min="25" max="25" width="2.00390625" style="102" customWidth="1"/>
    <col min="26" max="26" width="8.7109375" style="102" customWidth="1"/>
    <col min="27" max="27" width="2.28125" style="102" customWidth="1"/>
    <col min="28" max="28" width="7.7109375" style="102" customWidth="1"/>
    <col min="29" max="29" width="2.421875" style="102" customWidth="1"/>
    <col min="30" max="30" width="14.00390625" style="102" customWidth="1"/>
    <col min="31" max="31" width="2.421875" style="102" customWidth="1"/>
    <col min="32" max="32" width="7.7109375" style="102" customWidth="1"/>
    <col min="33" max="33" width="2.57421875" style="102" customWidth="1"/>
    <col min="34" max="34" width="6.8515625" style="102" customWidth="1"/>
    <col min="35" max="35" width="2.7109375" style="102" customWidth="1"/>
    <col min="36" max="36" width="11.7109375" style="102" customWidth="1"/>
    <col min="37" max="37" width="2.28125" style="102" customWidth="1"/>
    <col min="38" max="38" width="12.8515625" style="102" hidden="1" customWidth="1"/>
    <col min="39" max="39" width="2.57421875" style="102" hidden="1" customWidth="1"/>
    <col min="40" max="40" width="13.421875" style="102" hidden="1" customWidth="1"/>
    <col min="41" max="41" width="2.28125" style="102" hidden="1" customWidth="1"/>
    <col min="42" max="42" width="14.00390625" style="102" hidden="1" customWidth="1"/>
    <col min="43" max="16384" width="9.140625" style="102" customWidth="1"/>
  </cols>
  <sheetData>
    <row r="12" spans="1:42" ht="18">
      <c r="A12" s="145" t="str">
        <f>'Component Summary Worksheets'!A1</f>
        <v>UNITED STATES ATTORNEYS</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01"/>
      <c r="AG12" s="101"/>
      <c r="AH12" s="101"/>
      <c r="AI12" s="101"/>
      <c r="AJ12" s="101"/>
      <c r="AK12" s="101"/>
      <c r="AL12" s="101"/>
      <c r="AM12" s="101"/>
      <c r="AN12" s="101"/>
      <c r="AO12" s="101"/>
      <c r="AP12" s="101"/>
    </row>
    <row r="13" spans="1:42" ht="18">
      <c r="A13" s="146" t="s">
        <v>61</v>
      </c>
      <c r="B13" s="100"/>
      <c r="C13" s="103"/>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1"/>
      <c r="AF13" s="101"/>
      <c r="AG13" s="101"/>
      <c r="AH13" s="101"/>
      <c r="AI13" s="101"/>
      <c r="AJ13" s="101"/>
      <c r="AK13" s="101"/>
      <c r="AL13" s="101"/>
      <c r="AM13" s="101"/>
      <c r="AN13" s="101"/>
      <c r="AO13" s="101"/>
      <c r="AP13" s="101"/>
    </row>
    <row r="14" spans="1:42" ht="18">
      <c r="A14" s="147" t="s">
        <v>31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1"/>
      <c r="AF14" s="101"/>
      <c r="AG14" s="101"/>
      <c r="AH14" s="101"/>
      <c r="AI14" s="101"/>
      <c r="AJ14" s="101"/>
      <c r="AK14" s="101"/>
      <c r="AL14" s="101"/>
      <c r="AM14" s="101"/>
      <c r="AN14" s="101"/>
      <c r="AO14" s="101"/>
      <c r="AP14" s="101"/>
    </row>
    <row r="15" spans="1:42" ht="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1"/>
      <c r="AF15" s="101"/>
      <c r="AG15" s="101"/>
      <c r="AH15" s="101"/>
      <c r="AI15" s="101"/>
      <c r="AJ15" s="101"/>
      <c r="AK15" s="101"/>
      <c r="AL15" s="101"/>
      <c r="AM15" s="101"/>
      <c r="AN15" s="101"/>
      <c r="AO15" s="101"/>
      <c r="AP15" s="101"/>
    </row>
    <row r="16" spans="1:42" ht="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1"/>
      <c r="AF16" s="101"/>
      <c r="AG16" s="101"/>
      <c r="AH16" s="101"/>
      <c r="AI16" s="101"/>
      <c r="AJ16" s="101"/>
      <c r="AK16" s="101"/>
      <c r="AL16" s="101"/>
      <c r="AM16" s="101"/>
      <c r="AN16" s="101"/>
      <c r="AO16" s="101"/>
      <c r="AP16" s="101"/>
    </row>
    <row r="17" spans="1:30" ht="1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1:36" ht="15">
      <c r="A18" s="63"/>
      <c r="B18" s="63"/>
      <c r="C18" s="63"/>
      <c r="D18" s="63"/>
      <c r="E18" s="63"/>
      <c r="F18" s="63"/>
      <c r="G18" s="63"/>
      <c r="H18" s="63"/>
      <c r="I18" s="63"/>
      <c r="J18" s="63"/>
      <c r="K18" s="63"/>
      <c r="L18" s="63"/>
      <c r="M18" s="63"/>
      <c r="N18" s="208" t="s">
        <v>62</v>
      </c>
      <c r="O18" s="209"/>
      <c r="P18" s="209"/>
      <c r="Q18" s="209"/>
      <c r="R18" s="209"/>
      <c r="S18" s="209"/>
      <c r="T18" s="209"/>
      <c r="U18" s="209"/>
      <c r="V18" s="209"/>
      <c r="W18" s="209"/>
      <c r="X18" s="209"/>
      <c r="Y18" s="209"/>
      <c r="Z18" s="209"/>
      <c r="AA18" s="209"/>
      <c r="AB18" s="209"/>
      <c r="AC18" s="209"/>
      <c r="AD18" s="209"/>
      <c r="AE18" s="209"/>
      <c r="AF18" s="209"/>
      <c r="AG18" s="209"/>
      <c r="AH18" s="209"/>
      <c r="AI18" s="209"/>
      <c r="AJ18" s="210"/>
    </row>
    <row r="19" spans="1:42" ht="32.25" customHeight="1">
      <c r="A19" s="104"/>
      <c r="B19" s="63"/>
      <c r="C19" s="63"/>
      <c r="D19" s="63"/>
      <c r="E19" s="63"/>
      <c r="F19" s="63"/>
      <c r="G19" s="63"/>
      <c r="H19" s="211" t="s">
        <v>80</v>
      </c>
      <c r="I19" s="212"/>
      <c r="J19" s="212"/>
      <c r="K19" s="212"/>
      <c r="L19" s="213"/>
      <c r="M19" s="63"/>
      <c r="N19" s="142" t="s">
        <v>95</v>
      </c>
      <c r="O19" s="142"/>
      <c r="P19" s="142"/>
      <c r="Q19" s="142"/>
      <c r="R19" s="142"/>
      <c r="S19" s="143"/>
      <c r="T19" s="142" t="s">
        <v>96</v>
      </c>
      <c r="U19" s="142"/>
      <c r="V19" s="142"/>
      <c r="W19" s="142"/>
      <c r="X19" s="142"/>
      <c r="Y19" s="143"/>
      <c r="Z19" s="142" t="s">
        <v>97</v>
      </c>
      <c r="AA19" s="142"/>
      <c r="AB19" s="142"/>
      <c r="AC19" s="142"/>
      <c r="AD19" s="142"/>
      <c r="AE19" s="144"/>
      <c r="AF19" s="105" t="str">
        <f>B42</f>
        <v>Management &amp; Administration</v>
      </c>
      <c r="AG19" s="105"/>
      <c r="AH19" s="105"/>
      <c r="AI19" s="105"/>
      <c r="AJ19" s="105"/>
      <c r="AL19" s="107" t="s">
        <v>81</v>
      </c>
      <c r="AM19" s="107"/>
      <c r="AN19" s="107"/>
      <c r="AO19" s="107"/>
      <c r="AP19" s="107"/>
    </row>
    <row r="20" spans="1:42" ht="15.75">
      <c r="A20" s="108" t="s">
        <v>63</v>
      </c>
      <c r="B20" s="63"/>
      <c r="C20" s="63"/>
      <c r="D20" s="63"/>
      <c r="E20" s="63"/>
      <c r="F20" s="63"/>
      <c r="G20" s="63"/>
      <c r="H20" s="139" t="s">
        <v>24</v>
      </c>
      <c r="I20" s="63"/>
      <c r="J20" s="63"/>
      <c r="K20" s="63"/>
      <c r="L20" s="63"/>
      <c r="M20" s="63"/>
      <c r="N20" s="139" t="s">
        <v>24</v>
      </c>
      <c r="O20" s="139"/>
      <c r="P20" s="139"/>
      <c r="Q20" s="139"/>
      <c r="R20" s="139"/>
      <c r="S20" s="63"/>
      <c r="T20" s="139" t="s">
        <v>24</v>
      </c>
      <c r="U20" s="139"/>
      <c r="V20" s="139"/>
      <c r="W20" s="139"/>
      <c r="X20" s="139"/>
      <c r="Y20" s="63"/>
      <c r="Z20" s="139" t="s">
        <v>24</v>
      </c>
      <c r="AA20" s="139"/>
      <c r="AB20" s="139"/>
      <c r="AC20" s="139"/>
      <c r="AD20" s="139"/>
      <c r="AE20" s="141"/>
      <c r="AF20" s="139" t="s">
        <v>24</v>
      </c>
      <c r="AG20" s="139"/>
      <c r="AH20" s="139"/>
      <c r="AI20" s="139"/>
      <c r="AJ20" s="139"/>
      <c r="AL20" s="63" t="s">
        <v>24</v>
      </c>
      <c r="AM20" s="63"/>
      <c r="AN20" s="63"/>
      <c r="AO20" s="63"/>
      <c r="AP20" s="63"/>
    </row>
    <row r="21" spans="1:42" ht="15">
      <c r="A21" s="104" t="s">
        <v>20</v>
      </c>
      <c r="B21" s="63"/>
      <c r="C21" s="63"/>
      <c r="D21" s="63"/>
      <c r="E21" s="63"/>
      <c r="F21" s="63"/>
      <c r="G21" s="63"/>
      <c r="H21" s="140" t="s">
        <v>26</v>
      </c>
      <c r="I21" s="63"/>
      <c r="J21" s="140" t="s">
        <v>22</v>
      </c>
      <c r="K21" s="63"/>
      <c r="L21" s="140" t="s">
        <v>19</v>
      </c>
      <c r="M21" s="63"/>
      <c r="N21" s="140" t="s">
        <v>26</v>
      </c>
      <c r="O21" s="139"/>
      <c r="P21" s="140" t="s">
        <v>22</v>
      </c>
      <c r="Q21" s="139"/>
      <c r="R21" s="140" t="s">
        <v>19</v>
      </c>
      <c r="S21" s="63"/>
      <c r="T21" s="140" t="s">
        <v>26</v>
      </c>
      <c r="U21" s="139"/>
      <c r="V21" s="140" t="s">
        <v>22</v>
      </c>
      <c r="W21" s="139"/>
      <c r="X21" s="140" t="s">
        <v>19</v>
      </c>
      <c r="Y21" s="63"/>
      <c r="Z21" s="140" t="s">
        <v>26</v>
      </c>
      <c r="AA21" s="139"/>
      <c r="AB21" s="140" t="s">
        <v>22</v>
      </c>
      <c r="AC21" s="139"/>
      <c r="AD21" s="140" t="s">
        <v>19</v>
      </c>
      <c r="AE21" s="141"/>
      <c r="AF21" s="140" t="s">
        <v>26</v>
      </c>
      <c r="AG21" s="139"/>
      <c r="AH21" s="140" t="s">
        <v>22</v>
      </c>
      <c r="AI21" s="139"/>
      <c r="AJ21" s="140" t="s">
        <v>19</v>
      </c>
      <c r="AL21" s="104" t="s">
        <v>26</v>
      </c>
      <c r="AM21" s="63"/>
      <c r="AN21" s="104" t="s">
        <v>22</v>
      </c>
      <c r="AO21" s="63"/>
      <c r="AP21" s="104" t="s">
        <v>19</v>
      </c>
    </row>
    <row r="22" spans="1:42" ht="15" hidden="1">
      <c r="A22" s="63" t="s">
        <v>15</v>
      </c>
      <c r="B22" s="63" t="s">
        <v>64</v>
      </c>
      <c r="C22" s="63"/>
      <c r="D22" s="63"/>
      <c r="E22" s="63"/>
      <c r="F22" s="63"/>
      <c r="G22" s="63" t="s">
        <v>14</v>
      </c>
      <c r="I22" s="63"/>
      <c r="K22" s="63"/>
      <c r="M22" s="63"/>
      <c r="O22" s="63"/>
      <c r="Q22" s="63"/>
      <c r="S22" s="63"/>
      <c r="U22" s="63" t="s">
        <v>14</v>
      </c>
      <c r="W22" s="63"/>
      <c r="Y22" s="63"/>
      <c r="Z22" s="63"/>
      <c r="AA22" s="63"/>
      <c r="AB22" s="63"/>
      <c r="AC22" s="63"/>
      <c r="AD22" s="63"/>
      <c r="AF22" s="63"/>
      <c r="AG22" s="63"/>
      <c r="AH22" s="63"/>
      <c r="AI22" s="63"/>
      <c r="AJ22" s="63"/>
      <c r="AL22" s="63"/>
      <c r="AM22" s="63"/>
      <c r="AN22" s="63"/>
      <c r="AO22" s="63"/>
      <c r="AP22" s="63"/>
    </row>
    <row r="23" spans="1:42" ht="15">
      <c r="A23" s="63"/>
      <c r="B23" s="63"/>
      <c r="C23" s="63"/>
      <c r="D23" s="63"/>
      <c r="E23" s="63"/>
      <c r="F23" s="63"/>
      <c r="G23" s="63"/>
      <c r="I23" s="63"/>
      <c r="K23" s="63"/>
      <c r="M23" s="63"/>
      <c r="O23" s="63"/>
      <c r="Q23" s="63"/>
      <c r="S23" s="63"/>
      <c r="U23" s="63"/>
      <c r="W23" s="63"/>
      <c r="Y23" s="63"/>
      <c r="Z23" s="63"/>
      <c r="AA23" s="63"/>
      <c r="AB23" s="63"/>
      <c r="AC23" s="63"/>
      <c r="AD23" s="63"/>
      <c r="AF23" s="63"/>
      <c r="AG23" s="63"/>
      <c r="AH23" s="63"/>
      <c r="AI23" s="63"/>
      <c r="AJ23" s="63"/>
      <c r="AL23" s="63"/>
      <c r="AM23" s="63"/>
      <c r="AN23" s="63"/>
      <c r="AO23" s="63"/>
      <c r="AP23" s="63"/>
    </row>
    <row r="24" spans="1:42" ht="15">
      <c r="A24" s="63" t="s">
        <v>15</v>
      </c>
      <c r="B24" s="63" t="s">
        <v>139</v>
      </c>
      <c r="C24" s="63"/>
      <c r="D24" s="63"/>
      <c r="E24" s="63"/>
      <c r="F24" s="63"/>
      <c r="G24" s="63" t="s">
        <v>14</v>
      </c>
      <c r="H24" s="63">
        <v>7848</v>
      </c>
      <c r="I24" s="63"/>
      <c r="J24" s="63">
        <v>7776</v>
      </c>
      <c r="K24" s="63"/>
      <c r="L24" s="65">
        <v>1158581</v>
      </c>
      <c r="M24" s="63"/>
      <c r="N24" s="63">
        <v>8008</v>
      </c>
      <c r="O24" s="63"/>
      <c r="P24" s="63">
        <v>7985</v>
      </c>
      <c r="Q24" s="63"/>
      <c r="R24" s="65">
        <v>1197437</v>
      </c>
      <c r="S24" s="63"/>
      <c r="T24" s="63">
        <v>0</v>
      </c>
      <c r="U24" s="63"/>
      <c r="V24" s="63">
        <v>0</v>
      </c>
      <c r="W24" s="63"/>
      <c r="X24" s="65">
        <v>0</v>
      </c>
      <c r="Y24" s="63"/>
      <c r="Z24" s="109">
        <v>0</v>
      </c>
      <c r="AA24" s="63"/>
      <c r="AB24" s="109">
        <v>0</v>
      </c>
      <c r="AC24" s="63"/>
      <c r="AD24" s="110">
        <v>0</v>
      </c>
      <c r="AF24" s="109">
        <v>0</v>
      </c>
      <c r="AG24" s="63"/>
      <c r="AH24" s="109">
        <v>0</v>
      </c>
      <c r="AI24" s="63"/>
      <c r="AJ24" s="133">
        <v>0</v>
      </c>
      <c r="AL24" s="109">
        <f>SUM(N24+T24+Z24+AF24)</f>
        <v>8008</v>
      </c>
      <c r="AM24" s="63"/>
      <c r="AN24" s="109">
        <f>SUM(P24+V24+AB24+AH24)</f>
        <v>7985</v>
      </c>
      <c r="AO24" s="63"/>
      <c r="AP24" s="110">
        <f>SUM(R24+X24+AD24+AJ24)</f>
        <v>1197437</v>
      </c>
    </row>
    <row r="25" spans="1:42" ht="15" hidden="1">
      <c r="A25" s="63"/>
      <c r="B25" s="63"/>
      <c r="C25" s="63" t="s">
        <v>65</v>
      </c>
      <c r="D25" s="63"/>
      <c r="E25" s="63"/>
      <c r="F25" s="63"/>
      <c r="G25" s="63" t="s">
        <v>14</v>
      </c>
      <c r="H25" s="63">
        <v>0</v>
      </c>
      <c r="I25" s="63" t="s">
        <v>14</v>
      </c>
      <c r="J25" s="63">
        <v>0</v>
      </c>
      <c r="K25" s="63"/>
      <c r="L25" s="63">
        <v>0</v>
      </c>
      <c r="M25" s="63"/>
      <c r="N25" s="109">
        <v>0</v>
      </c>
      <c r="O25" s="63"/>
      <c r="P25" s="109">
        <v>0</v>
      </c>
      <c r="Q25" s="63"/>
      <c r="R25" s="109">
        <v>0</v>
      </c>
      <c r="S25" s="63"/>
      <c r="T25" s="109">
        <v>0</v>
      </c>
      <c r="U25" s="63"/>
      <c r="V25" s="109">
        <v>0</v>
      </c>
      <c r="W25" s="63"/>
      <c r="X25" s="109">
        <v>0</v>
      </c>
      <c r="Y25" s="63"/>
      <c r="Z25" s="109">
        <v>0</v>
      </c>
      <c r="AA25" s="63"/>
      <c r="AB25" s="109">
        <v>0</v>
      </c>
      <c r="AC25" s="63"/>
      <c r="AD25" s="109">
        <v>0</v>
      </c>
      <c r="AF25" s="109">
        <v>0</v>
      </c>
      <c r="AG25" s="63"/>
      <c r="AH25" s="109">
        <v>0</v>
      </c>
      <c r="AI25" s="63"/>
      <c r="AJ25" s="109">
        <v>0</v>
      </c>
      <c r="AL25" s="109">
        <f>SUM(N25+T25+Z25+AF25)</f>
        <v>0</v>
      </c>
      <c r="AM25" s="63"/>
      <c r="AN25" s="109">
        <f>SUM(P25+V25+AB25+AH25)</f>
        <v>0</v>
      </c>
      <c r="AO25" s="63"/>
      <c r="AP25" s="109">
        <f>SUM(R25+X25+AD25+AJ25)</f>
        <v>0</v>
      </c>
    </row>
    <row r="26" spans="1:42" ht="15" hidden="1">
      <c r="A26" s="63"/>
      <c r="B26" s="63"/>
      <c r="C26" s="63" t="s">
        <v>66</v>
      </c>
      <c r="D26" s="63"/>
      <c r="E26" s="63"/>
      <c r="F26" s="63"/>
      <c r="G26" s="63" t="s">
        <v>14</v>
      </c>
      <c r="H26" s="64">
        <v>0</v>
      </c>
      <c r="I26" s="63"/>
      <c r="J26" s="64">
        <v>0</v>
      </c>
      <c r="K26" s="63" t="s">
        <v>14</v>
      </c>
      <c r="L26" s="64">
        <v>0</v>
      </c>
      <c r="M26" s="63"/>
      <c r="N26" s="64">
        <v>0</v>
      </c>
      <c r="O26" s="63"/>
      <c r="P26" s="64">
        <v>0</v>
      </c>
      <c r="Q26" s="63"/>
      <c r="R26" s="64">
        <v>0</v>
      </c>
      <c r="S26" s="63"/>
      <c r="T26" s="64">
        <v>0</v>
      </c>
      <c r="U26" s="63"/>
      <c r="V26" s="64">
        <v>0</v>
      </c>
      <c r="W26" s="63"/>
      <c r="X26" s="64">
        <v>0</v>
      </c>
      <c r="Y26" s="63"/>
      <c r="Z26" s="64">
        <v>0</v>
      </c>
      <c r="AA26" s="109"/>
      <c r="AB26" s="64">
        <v>0</v>
      </c>
      <c r="AC26" s="63"/>
      <c r="AD26" s="64">
        <v>0</v>
      </c>
      <c r="AF26" s="64">
        <v>0</v>
      </c>
      <c r="AG26" s="109"/>
      <c r="AH26" s="64">
        <v>0</v>
      </c>
      <c r="AI26" s="63"/>
      <c r="AJ26" s="64">
        <v>0</v>
      </c>
      <c r="AL26" s="62">
        <f>SUM(N26+T26+Z26+AF26)</f>
        <v>0</v>
      </c>
      <c r="AM26" s="109"/>
      <c r="AN26" s="62">
        <f>SUM(P26+V26+AB26+AH26)</f>
        <v>0</v>
      </c>
      <c r="AO26" s="63"/>
      <c r="AP26" s="62">
        <f>SUM(R26+X26+AD26+AJ26)</f>
        <v>0</v>
      </c>
    </row>
    <row r="27" spans="1:42" ht="15" hidden="1">
      <c r="A27" s="63"/>
      <c r="B27" s="63"/>
      <c r="C27" s="63" t="s">
        <v>67</v>
      </c>
      <c r="D27" s="63"/>
      <c r="E27" s="63"/>
      <c r="F27" s="63"/>
      <c r="G27" s="63" t="s">
        <v>14</v>
      </c>
      <c r="H27" s="63">
        <f>SUM(H24:H26)</f>
        <v>7848</v>
      </c>
      <c r="I27" s="63"/>
      <c r="J27" s="63">
        <f>SUM(J24:J26)</f>
        <v>7776</v>
      </c>
      <c r="K27" s="63"/>
      <c r="L27" s="63">
        <f>SUM(L24:L26)</f>
        <v>1158581</v>
      </c>
      <c r="M27" s="63"/>
      <c r="N27" s="63">
        <f>SUM(N24:N26)</f>
        <v>8008</v>
      </c>
      <c r="O27" s="63"/>
      <c r="P27" s="63">
        <f>SUM(P24:P26)</f>
        <v>7985</v>
      </c>
      <c r="Q27" s="63"/>
      <c r="R27" s="63">
        <f>SUM(R24:R26)</f>
        <v>1197437</v>
      </c>
      <c r="S27" s="63"/>
      <c r="T27" s="63">
        <f>SUM(T24:T26)</f>
        <v>0</v>
      </c>
      <c r="U27" s="63"/>
      <c r="V27" s="63">
        <f>SUM(V24:V26)</f>
        <v>0</v>
      </c>
      <c r="W27" s="63"/>
      <c r="X27" s="63">
        <f>SUM(X24:X26)</f>
        <v>0</v>
      </c>
      <c r="Y27" s="63"/>
      <c r="Z27" s="63">
        <f>SUM(Z24:Z26)</f>
        <v>0</v>
      </c>
      <c r="AA27" s="63"/>
      <c r="AB27" s="63">
        <f>SUM(AB24:AB26)</f>
        <v>0</v>
      </c>
      <c r="AC27" s="63"/>
      <c r="AD27" s="63">
        <f>SUM(AD24:AD26)</f>
        <v>0</v>
      </c>
      <c r="AF27" s="63">
        <f>SUM(AF24:AF26)</f>
        <v>0</v>
      </c>
      <c r="AG27" s="63"/>
      <c r="AH27" s="63">
        <f>SUM(AH24:AH26)</f>
        <v>0</v>
      </c>
      <c r="AI27" s="63"/>
      <c r="AJ27" s="63">
        <f>SUM(AJ24:AJ26)</f>
        <v>0</v>
      </c>
      <c r="AL27" s="63">
        <f>SUM(AL24:AL26)</f>
        <v>8008</v>
      </c>
      <c r="AM27" s="63"/>
      <c r="AN27" s="63">
        <f>SUM(AN24:AN26)</f>
        <v>7985</v>
      </c>
      <c r="AO27" s="63"/>
      <c r="AP27" s="63">
        <f>SUM(AP24:AP26)</f>
        <v>1197437</v>
      </c>
    </row>
    <row r="28" spans="1:42" ht="15">
      <c r="A28" s="63"/>
      <c r="B28" s="63"/>
      <c r="C28" s="63"/>
      <c r="D28" s="63"/>
      <c r="E28" s="63"/>
      <c r="F28" s="63"/>
      <c r="G28" s="63" t="s">
        <v>14</v>
      </c>
      <c r="H28" s="63"/>
      <c r="I28" s="63"/>
      <c r="J28" s="63"/>
      <c r="K28" s="63"/>
      <c r="L28" s="63"/>
      <c r="M28" s="63"/>
      <c r="N28" s="63"/>
      <c r="O28" s="63"/>
      <c r="P28" s="63"/>
      <c r="Q28" s="63"/>
      <c r="R28" s="63"/>
      <c r="S28" s="63"/>
      <c r="T28" s="63"/>
      <c r="U28" s="63"/>
      <c r="V28" s="63"/>
      <c r="W28" s="63"/>
      <c r="X28" s="63"/>
      <c r="Y28" s="63"/>
      <c r="Z28" s="63"/>
      <c r="AA28" s="63"/>
      <c r="AB28" s="63"/>
      <c r="AC28" s="63"/>
      <c r="AD28" s="63"/>
      <c r="AF28" s="63"/>
      <c r="AG28" s="63"/>
      <c r="AH28" s="63"/>
      <c r="AI28" s="63"/>
      <c r="AJ28" s="63"/>
      <c r="AL28" s="63"/>
      <c r="AM28" s="63"/>
      <c r="AN28" s="63"/>
      <c r="AO28" s="63"/>
      <c r="AP28" s="63"/>
    </row>
    <row r="29" spans="1:42" ht="15" hidden="1">
      <c r="A29" s="63" t="s">
        <v>16</v>
      </c>
      <c r="B29" s="63" t="s">
        <v>68</v>
      </c>
      <c r="C29" s="63"/>
      <c r="D29" s="63"/>
      <c r="E29" s="63"/>
      <c r="F29" s="63"/>
      <c r="G29" s="63" t="s">
        <v>14</v>
      </c>
      <c r="H29" s="63"/>
      <c r="I29" s="63"/>
      <c r="J29" s="63"/>
      <c r="K29" s="63"/>
      <c r="L29" s="63"/>
      <c r="M29" s="63"/>
      <c r="N29" s="63"/>
      <c r="O29" s="63"/>
      <c r="P29" s="63"/>
      <c r="Q29" s="63"/>
      <c r="R29" s="65"/>
      <c r="S29" s="63"/>
      <c r="T29" s="63"/>
      <c r="U29" s="63"/>
      <c r="V29" s="63"/>
      <c r="W29" s="63"/>
      <c r="X29" s="63"/>
      <c r="Y29" s="63"/>
      <c r="Z29" s="63"/>
      <c r="AA29" s="63"/>
      <c r="AB29" s="63"/>
      <c r="AC29" s="63"/>
      <c r="AD29" s="63"/>
      <c r="AF29" s="63"/>
      <c r="AG29" s="63"/>
      <c r="AH29" s="63"/>
      <c r="AI29" s="63"/>
      <c r="AJ29" s="63"/>
      <c r="AL29" s="63"/>
      <c r="AM29" s="63"/>
      <c r="AN29" s="63"/>
      <c r="AO29" s="63"/>
      <c r="AP29" s="63"/>
    </row>
    <row r="30" spans="1:42" ht="15">
      <c r="A30" s="63" t="s">
        <v>16</v>
      </c>
      <c r="B30" s="63" t="s">
        <v>140</v>
      </c>
      <c r="C30" s="63"/>
      <c r="D30" s="63"/>
      <c r="E30" s="63"/>
      <c r="F30" s="63"/>
      <c r="G30" s="63" t="s">
        <v>14</v>
      </c>
      <c r="H30" s="63">
        <v>2112</v>
      </c>
      <c r="I30" s="63"/>
      <c r="J30" s="63">
        <v>2213</v>
      </c>
      <c r="K30" s="63"/>
      <c r="L30" s="63">
        <v>315605</v>
      </c>
      <c r="M30" s="63"/>
      <c r="N30" s="63">
        <v>0</v>
      </c>
      <c r="O30" s="63"/>
      <c r="P30" s="63">
        <v>0</v>
      </c>
      <c r="Q30" s="63"/>
      <c r="R30" s="63">
        <v>0</v>
      </c>
      <c r="S30" s="63"/>
      <c r="T30" s="63">
        <v>2166</v>
      </c>
      <c r="U30" s="63" t="s">
        <v>14</v>
      </c>
      <c r="V30" s="63">
        <v>2249</v>
      </c>
      <c r="W30" s="63"/>
      <c r="X30" s="63">
        <v>326190</v>
      </c>
      <c r="Y30" s="63"/>
      <c r="Z30" s="109">
        <v>0</v>
      </c>
      <c r="AA30" s="109"/>
      <c r="AB30" s="109">
        <v>0</v>
      </c>
      <c r="AC30" s="63"/>
      <c r="AD30" s="63">
        <v>0</v>
      </c>
      <c r="AF30" s="109">
        <v>0</v>
      </c>
      <c r="AG30" s="109"/>
      <c r="AH30" s="109">
        <v>0</v>
      </c>
      <c r="AI30" s="63"/>
      <c r="AJ30" s="63">
        <v>0</v>
      </c>
      <c r="AL30" s="109">
        <f>SUM(N30+T30+Z30+AF30)</f>
        <v>2166</v>
      </c>
      <c r="AM30" s="109"/>
      <c r="AN30" s="109">
        <f>SUM(P30+V30+AB30+AH30)</f>
        <v>2249</v>
      </c>
      <c r="AO30" s="63"/>
      <c r="AP30" s="109">
        <f>SUM(R30+X30+AD30+AJ30)</f>
        <v>326190</v>
      </c>
    </row>
    <row r="31" spans="1:42" ht="15" hidden="1">
      <c r="A31" s="63"/>
      <c r="B31" s="63"/>
      <c r="C31" s="63" t="s">
        <v>69</v>
      </c>
      <c r="D31" s="63"/>
      <c r="E31" s="63"/>
      <c r="F31" s="63"/>
      <c r="G31" s="63" t="s">
        <v>14</v>
      </c>
      <c r="H31" s="63">
        <v>0</v>
      </c>
      <c r="I31" s="63"/>
      <c r="J31" s="63">
        <v>0</v>
      </c>
      <c r="K31" s="63"/>
      <c r="L31" s="63">
        <v>0</v>
      </c>
      <c r="M31" s="63"/>
      <c r="N31" s="109">
        <v>0</v>
      </c>
      <c r="O31" s="63"/>
      <c r="P31" s="109">
        <v>0</v>
      </c>
      <c r="Q31" s="63"/>
      <c r="R31" s="109">
        <v>0</v>
      </c>
      <c r="S31" s="63"/>
      <c r="T31" s="63">
        <v>0</v>
      </c>
      <c r="U31" s="63"/>
      <c r="V31" s="63">
        <v>0</v>
      </c>
      <c r="W31" s="63"/>
      <c r="X31" s="63">
        <v>0</v>
      </c>
      <c r="Y31" s="63"/>
      <c r="Z31" s="63">
        <v>0</v>
      </c>
      <c r="AA31" s="63"/>
      <c r="AB31" s="109">
        <v>0</v>
      </c>
      <c r="AC31" s="63"/>
      <c r="AD31" s="63">
        <v>0</v>
      </c>
      <c r="AF31" s="63">
        <v>0</v>
      </c>
      <c r="AG31" s="63"/>
      <c r="AH31" s="109">
        <v>0</v>
      </c>
      <c r="AI31" s="63"/>
      <c r="AJ31" s="63">
        <v>0</v>
      </c>
      <c r="AL31" s="109">
        <f>SUM(N31+T31+Z31+AF31)</f>
        <v>0</v>
      </c>
      <c r="AM31" s="63"/>
      <c r="AN31" s="109">
        <f>SUM(P31+V31+AB31+AH31)</f>
        <v>0</v>
      </c>
      <c r="AO31" s="63"/>
      <c r="AP31" s="109">
        <f>SUM(R31+X31+AD31+AJ31)</f>
        <v>0</v>
      </c>
    </row>
    <row r="32" spans="1:42" ht="15" hidden="1">
      <c r="A32" s="63"/>
      <c r="B32" s="63"/>
      <c r="C32" s="63" t="s">
        <v>70</v>
      </c>
      <c r="D32" s="63"/>
      <c r="E32" s="63"/>
      <c r="F32" s="63"/>
      <c r="G32" s="63"/>
      <c r="H32" s="63"/>
      <c r="I32" s="63"/>
      <c r="J32" s="63"/>
      <c r="K32" s="63"/>
      <c r="L32" s="63"/>
      <c r="M32" s="63"/>
      <c r="N32" s="63"/>
      <c r="O32" s="63"/>
      <c r="P32" s="63"/>
      <c r="Q32" s="63"/>
      <c r="R32" s="63"/>
      <c r="S32" s="63"/>
      <c r="T32" s="63"/>
      <c r="U32" s="63"/>
      <c r="V32" s="63"/>
      <c r="W32" s="63"/>
      <c r="X32" s="63"/>
      <c r="Y32" s="63"/>
      <c r="Z32" s="63"/>
      <c r="AA32" s="63"/>
      <c r="AB32" s="109" t="s">
        <v>14</v>
      </c>
      <c r="AC32" s="63"/>
      <c r="AD32" s="63" t="s">
        <v>14</v>
      </c>
      <c r="AF32" s="63"/>
      <c r="AG32" s="63"/>
      <c r="AH32" s="109" t="s">
        <v>14</v>
      </c>
      <c r="AI32" s="63"/>
      <c r="AJ32" s="63" t="s">
        <v>14</v>
      </c>
      <c r="AL32" s="63" t="s">
        <v>14</v>
      </c>
      <c r="AM32" s="63"/>
      <c r="AN32" s="109" t="s">
        <v>14</v>
      </c>
      <c r="AO32" s="63"/>
      <c r="AP32" s="63" t="s">
        <v>14</v>
      </c>
    </row>
    <row r="33" spans="1:42" ht="15" hidden="1">
      <c r="A33" s="63"/>
      <c r="B33" s="63"/>
      <c r="C33" s="63" t="s">
        <v>71</v>
      </c>
      <c r="D33" s="63"/>
      <c r="E33" s="63"/>
      <c r="F33" s="63"/>
      <c r="G33" s="63" t="s">
        <v>14</v>
      </c>
      <c r="H33" s="63">
        <v>0</v>
      </c>
      <c r="I33" s="63"/>
      <c r="J33" s="63">
        <v>0</v>
      </c>
      <c r="K33" s="63"/>
      <c r="L33" s="63">
        <v>0</v>
      </c>
      <c r="M33" s="63"/>
      <c r="N33" s="63">
        <v>0</v>
      </c>
      <c r="O33" s="63"/>
      <c r="P33" s="63">
        <v>0</v>
      </c>
      <c r="Q33" s="63"/>
      <c r="R33" s="63">
        <v>0</v>
      </c>
      <c r="S33" s="63"/>
      <c r="T33" s="63">
        <v>0</v>
      </c>
      <c r="U33" s="63"/>
      <c r="V33" s="63">
        <v>0</v>
      </c>
      <c r="W33" s="63"/>
      <c r="X33" s="63">
        <v>0</v>
      </c>
      <c r="Y33" s="63"/>
      <c r="Z33" s="63">
        <v>0</v>
      </c>
      <c r="AA33" s="109"/>
      <c r="AB33" s="109">
        <v>0</v>
      </c>
      <c r="AC33" s="63"/>
      <c r="AD33" s="63">
        <v>0</v>
      </c>
      <c r="AF33" s="63">
        <v>0</v>
      </c>
      <c r="AG33" s="109"/>
      <c r="AH33" s="109">
        <v>0</v>
      </c>
      <c r="AI33" s="63"/>
      <c r="AJ33" s="63">
        <v>0</v>
      </c>
      <c r="AL33" s="109">
        <f>SUM(N33+T33+Z33+AF33)</f>
        <v>0</v>
      </c>
      <c r="AM33" s="109"/>
      <c r="AN33" s="109">
        <f>SUM(P33+V33+AB33+AH33)</f>
        <v>0</v>
      </c>
      <c r="AO33" s="63"/>
      <c r="AP33" s="109">
        <f>SUM(R33+X33+AD33+AJ33)</f>
        <v>0</v>
      </c>
    </row>
    <row r="34" spans="1:42" ht="15" hidden="1">
      <c r="A34" s="63"/>
      <c r="B34" s="63"/>
      <c r="C34" s="63" t="s">
        <v>72</v>
      </c>
      <c r="D34" s="63"/>
      <c r="E34" s="63"/>
      <c r="F34" s="63"/>
      <c r="G34" s="63" t="s">
        <v>14</v>
      </c>
      <c r="H34" s="63">
        <v>0</v>
      </c>
      <c r="I34" s="63"/>
      <c r="J34" s="63">
        <v>0</v>
      </c>
      <c r="K34" s="63"/>
      <c r="L34" s="63">
        <v>0</v>
      </c>
      <c r="M34" s="63"/>
      <c r="N34" s="63">
        <v>0</v>
      </c>
      <c r="O34" s="63"/>
      <c r="P34" s="63">
        <v>0</v>
      </c>
      <c r="Q34" s="63"/>
      <c r="R34" s="63">
        <v>0</v>
      </c>
      <c r="S34" s="63"/>
      <c r="T34" s="63">
        <v>0</v>
      </c>
      <c r="U34" s="63"/>
      <c r="V34" s="63">
        <v>0</v>
      </c>
      <c r="W34" s="63"/>
      <c r="X34" s="63">
        <v>0</v>
      </c>
      <c r="Y34" s="65"/>
      <c r="Z34" s="63">
        <v>0</v>
      </c>
      <c r="AA34" s="63"/>
      <c r="AB34" s="109">
        <v>0</v>
      </c>
      <c r="AC34" s="63"/>
      <c r="AD34" s="63">
        <v>0</v>
      </c>
      <c r="AF34" s="63">
        <v>0</v>
      </c>
      <c r="AG34" s="63"/>
      <c r="AH34" s="109">
        <v>0</v>
      </c>
      <c r="AI34" s="63"/>
      <c r="AJ34" s="63">
        <v>0</v>
      </c>
      <c r="AL34" s="109">
        <f>SUM(N34+T34+Z34+AF34)</f>
        <v>0</v>
      </c>
      <c r="AM34" s="63"/>
      <c r="AN34" s="109">
        <f>SUM(P34+V34+AB34+AH34)</f>
        <v>0</v>
      </c>
      <c r="AO34" s="63"/>
      <c r="AP34" s="109">
        <f>SUM(R34+X34+AD34+AJ34)</f>
        <v>0</v>
      </c>
    </row>
    <row r="35" spans="1:42" ht="15" hidden="1">
      <c r="A35" s="63"/>
      <c r="B35" s="63"/>
      <c r="C35" s="63" t="s">
        <v>73</v>
      </c>
      <c r="D35" s="63"/>
      <c r="E35" s="63"/>
      <c r="F35" s="63"/>
      <c r="G35" s="63" t="s">
        <v>14</v>
      </c>
      <c r="H35" s="64">
        <v>0</v>
      </c>
      <c r="I35" s="63"/>
      <c r="J35" s="64">
        <v>0</v>
      </c>
      <c r="K35" s="63"/>
      <c r="L35" s="64">
        <v>0</v>
      </c>
      <c r="M35" s="63"/>
      <c r="N35" s="64">
        <v>0</v>
      </c>
      <c r="O35" s="63"/>
      <c r="P35" s="64">
        <v>0</v>
      </c>
      <c r="Q35" s="63"/>
      <c r="R35" s="64">
        <v>0</v>
      </c>
      <c r="S35" s="63"/>
      <c r="T35" s="64">
        <v>0</v>
      </c>
      <c r="U35" s="63"/>
      <c r="V35" s="64">
        <v>0</v>
      </c>
      <c r="W35" s="63"/>
      <c r="X35" s="64">
        <v>0</v>
      </c>
      <c r="Y35" s="63"/>
      <c r="Z35" s="62">
        <v>0</v>
      </c>
      <c r="AA35" s="109"/>
      <c r="AB35" s="62">
        <v>0</v>
      </c>
      <c r="AC35" s="63"/>
      <c r="AD35" s="62">
        <v>0</v>
      </c>
      <c r="AF35" s="62">
        <v>0</v>
      </c>
      <c r="AG35" s="109"/>
      <c r="AH35" s="62">
        <v>0</v>
      </c>
      <c r="AI35" s="63"/>
      <c r="AJ35" s="62">
        <v>0</v>
      </c>
      <c r="AL35" s="62">
        <f>SUM(N35+T35+Z35+AF35)</f>
        <v>0</v>
      </c>
      <c r="AM35" s="109"/>
      <c r="AN35" s="62">
        <f>SUM(P35+V35+AB35+AH35)</f>
        <v>0</v>
      </c>
      <c r="AO35" s="63"/>
      <c r="AP35" s="62">
        <f>SUM(R35+X35+AD35+AJ35)</f>
        <v>0</v>
      </c>
    </row>
    <row r="36" spans="1:42" ht="15" hidden="1">
      <c r="A36" s="63"/>
      <c r="B36" s="63"/>
      <c r="C36" s="63" t="s">
        <v>74</v>
      </c>
      <c r="D36" s="63"/>
      <c r="E36" s="63"/>
      <c r="F36" s="63"/>
      <c r="G36" s="63" t="s">
        <v>14</v>
      </c>
      <c r="H36" s="63">
        <f>SUM(H30:H35)</f>
        <v>2112</v>
      </c>
      <c r="I36" s="63"/>
      <c r="J36" s="63">
        <f>SUM(J30:J35)</f>
        <v>2213</v>
      </c>
      <c r="K36" s="63"/>
      <c r="L36" s="63">
        <f>SUM(L30:L35)</f>
        <v>315605</v>
      </c>
      <c r="M36" s="63"/>
      <c r="N36" s="63">
        <f>SUM(N30:N35)</f>
        <v>0</v>
      </c>
      <c r="O36" s="63"/>
      <c r="P36" s="63">
        <f>SUM(P30:P35)</f>
        <v>0</v>
      </c>
      <c r="Q36" s="63"/>
      <c r="R36" s="63">
        <f>SUM(R30:R35)</f>
        <v>0</v>
      </c>
      <c r="S36" s="63"/>
      <c r="T36" s="63">
        <f>SUM(T30:T35)</f>
        <v>2166</v>
      </c>
      <c r="U36" s="63"/>
      <c r="V36" s="63">
        <f>SUM(V30:V35)</f>
        <v>2249</v>
      </c>
      <c r="W36" s="63"/>
      <c r="X36" s="63">
        <f>SUM(X30:X35)</f>
        <v>326190</v>
      </c>
      <c r="Y36" s="63"/>
      <c r="Z36" s="63">
        <f>SUM(Z30:Z35)</f>
        <v>0</v>
      </c>
      <c r="AA36" s="63"/>
      <c r="AB36" s="63">
        <f>SUM(AB30:AB35)</f>
        <v>0</v>
      </c>
      <c r="AC36" s="63"/>
      <c r="AD36" s="63">
        <f>SUM(AD30:AD35)</f>
        <v>0</v>
      </c>
      <c r="AF36" s="63">
        <f>SUM(AF30:AF35)</f>
        <v>0</v>
      </c>
      <c r="AG36" s="63"/>
      <c r="AH36" s="63">
        <f>SUM(AH30:AH35)</f>
        <v>0</v>
      </c>
      <c r="AI36" s="63"/>
      <c r="AJ36" s="63">
        <f>SUM(AJ30:AJ35)</f>
        <v>0</v>
      </c>
      <c r="AL36" s="63">
        <f>SUM(AL30:AL35)</f>
        <v>2166</v>
      </c>
      <c r="AM36" s="63"/>
      <c r="AN36" s="63">
        <f>SUM(AN30:AN35)</f>
        <v>2249</v>
      </c>
      <c r="AO36" s="63"/>
      <c r="AP36" s="63">
        <f>SUM(AP30:AP35)</f>
        <v>326190</v>
      </c>
    </row>
    <row r="37" spans="1:42" ht="1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F37" s="63"/>
      <c r="AG37" s="63"/>
      <c r="AH37" s="63"/>
      <c r="AI37" s="63"/>
      <c r="AJ37" s="63"/>
      <c r="AL37" s="63"/>
      <c r="AM37" s="63"/>
      <c r="AN37" s="63"/>
      <c r="AO37" s="63"/>
      <c r="AP37" s="63"/>
    </row>
    <row r="38" spans="1:42" ht="15" hidden="1">
      <c r="A38" s="63">
        <v>3</v>
      </c>
      <c r="B38" s="63" t="s">
        <v>75</v>
      </c>
      <c r="C38" s="63"/>
      <c r="D38" s="63"/>
      <c r="E38" s="63"/>
      <c r="F38" s="63"/>
      <c r="G38" s="63"/>
      <c r="H38" s="116"/>
      <c r="I38" s="63"/>
      <c r="J38" s="116"/>
      <c r="K38" s="63"/>
      <c r="L38" s="116" t="s">
        <v>14</v>
      </c>
      <c r="M38" s="63"/>
      <c r="N38" s="116"/>
      <c r="O38" s="63"/>
      <c r="P38" s="116"/>
      <c r="Q38" s="63"/>
      <c r="R38" s="116"/>
      <c r="S38" s="63"/>
      <c r="T38" s="116"/>
      <c r="U38" s="63"/>
      <c r="V38" s="116"/>
      <c r="W38" s="63"/>
      <c r="X38" s="116"/>
      <c r="Y38" s="63"/>
      <c r="Z38" s="116"/>
      <c r="AA38" s="63"/>
      <c r="AB38" s="116"/>
      <c r="AC38" s="63"/>
      <c r="AD38" s="116"/>
      <c r="AF38" s="116"/>
      <c r="AG38" s="63"/>
      <c r="AH38" s="116"/>
      <c r="AI38" s="63"/>
      <c r="AJ38" s="116"/>
      <c r="AL38" s="116"/>
      <c r="AM38" s="63"/>
      <c r="AN38" s="116"/>
      <c r="AO38" s="63"/>
      <c r="AP38" s="116"/>
    </row>
    <row r="39" spans="1:43" ht="15">
      <c r="A39" s="112" t="s">
        <v>17</v>
      </c>
      <c r="B39" s="63" t="s">
        <v>141</v>
      </c>
      <c r="C39" s="63"/>
      <c r="D39" s="63"/>
      <c r="E39" s="63"/>
      <c r="F39" s="63"/>
      <c r="G39" s="113" t="s">
        <v>14</v>
      </c>
      <c r="H39" s="117">
        <v>38</v>
      </c>
      <c r="I39" s="114"/>
      <c r="J39" s="117">
        <v>39</v>
      </c>
      <c r="K39" s="114"/>
      <c r="L39" s="117">
        <v>18022</v>
      </c>
      <c r="M39" s="114"/>
      <c r="N39" s="117">
        <v>0</v>
      </c>
      <c r="O39" s="114"/>
      <c r="P39" s="117">
        <v>0</v>
      </c>
      <c r="Q39" s="114"/>
      <c r="R39" s="117">
        <v>0</v>
      </c>
      <c r="S39" s="114"/>
      <c r="T39" s="117">
        <v>0</v>
      </c>
      <c r="U39" s="114"/>
      <c r="V39" s="117">
        <v>0</v>
      </c>
      <c r="W39" s="114"/>
      <c r="X39" s="117">
        <v>0</v>
      </c>
      <c r="Y39" s="114"/>
      <c r="Z39" s="120">
        <v>38</v>
      </c>
      <c r="AA39" s="114"/>
      <c r="AB39" s="120">
        <v>39</v>
      </c>
      <c r="AC39" s="114"/>
      <c r="AD39" s="117">
        <v>18022</v>
      </c>
      <c r="AE39" s="119"/>
      <c r="AF39" s="120">
        <v>0</v>
      </c>
      <c r="AG39" s="114"/>
      <c r="AH39" s="120">
        <v>0</v>
      </c>
      <c r="AI39" s="114"/>
      <c r="AJ39" s="117">
        <v>0</v>
      </c>
      <c r="AK39" s="119"/>
      <c r="AL39" s="120">
        <f>SUM(N39+T39+Z39+AF39)</f>
        <v>38</v>
      </c>
      <c r="AM39" s="114"/>
      <c r="AN39" s="120">
        <f>SUM(P39+V39+AB39+AH39)</f>
        <v>39</v>
      </c>
      <c r="AO39" s="114"/>
      <c r="AP39" s="120">
        <f>SUM(R39+X39+AD39+AJ39)</f>
        <v>18022</v>
      </c>
      <c r="AQ39" s="121"/>
    </row>
    <row r="40" spans="1:42" ht="15">
      <c r="A40" s="63"/>
      <c r="B40" s="63"/>
      <c r="C40" s="63"/>
      <c r="D40" s="63"/>
      <c r="E40" s="63"/>
      <c r="F40" s="63"/>
      <c r="G40" s="63"/>
      <c r="H40" s="106"/>
      <c r="I40" s="63"/>
      <c r="J40" s="106"/>
      <c r="K40" s="63"/>
      <c r="L40" s="106"/>
      <c r="M40" s="63"/>
      <c r="N40" s="106"/>
      <c r="O40" s="63"/>
      <c r="P40" s="106"/>
      <c r="Q40" s="63"/>
      <c r="R40" s="106"/>
      <c r="S40" s="63"/>
      <c r="T40" s="106"/>
      <c r="U40" s="63"/>
      <c r="V40" s="106"/>
      <c r="W40" s="63"/>
      <c r="X40" s="106"/>
      <c r="Y40" s="63"/>
      <c r="Z40" s="106"/>
      <c r="AA40" s="63"/>
      <c r="AB40" s="106"/>
      <c r="AC40" s="63"/>
      <c r="AD40" s="106"/>
      <c r="AF40" s="106"/>
      <c r="AG40" s="63"/>
      <c r="AH40" s="106"/>
      <c r="AI40" s="63"/>
      <c r="AJ40" s="106"/>
      <c r="AK40" s="118"/>
      <c r="AL40" s="117"/>
      <c r="AM40" s="115"/>
      <c r="AN40" s="106"/>
      <c r="AO40" s="63"/>
      <c r="AP40" s="106"/>
    </row>
    <row r="41" spans="1:42" ht="15" hidden="1">
      <c r="A41" s="112" t="s">
        <v>18</v>
      </c>
      <c r="B41" s="63" t="s">
        <v>76</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F41" s="63"/>
      <c r="AG41" s="63"/>
      <c r="AH41" s="63"/>
      <c r="AI41" s="63"/>
      <c r="AJ41" s="63"/>
      <c r="AL41" s="106"/>
      <c r="AM41" s="63"/>
      <c r="AN41" s="63"/>
      <c r="AO41" s="63"/>
      <c r="AP41" s="63"/>
    </row>
    <row r="42" spans="1:42" ht="15">
      <c r="A42" s="112" t="s">
        <v>18</v>
      </c>
      <c r="B42" s="63" t="s">
        <v>98</v>
      </c>
      <c r="C42" s="63"/>
      <c r="D42" s="63"/>
      <c r="E42" s="63"/>
      <c r="F42" s="63"/>
      <c r="G42" s="63" t="s">
        <v>14</v>
      </c>
      <c r="H42" s="123">
        <v>214</v>
      </c>
      <c r="I42" s="63"/>
      <c r="J42" s="123">
        <v>245</v>
      </c>
      <c r="K42" s="63"/>
      <c r="L42" s="124">
        <v>49441</v>
      </c>
      <c r="M42" s="63"/>
      <c r="N42" s="123">
        <v>0</v>
      </c>
      <c r="O42" s="63"/>
      <c r="P42" s="123">
        <v>0</v>
      </c>
      <c r="Q42" s="63"/>
      <c r="R42" s="124">
        <v>0</v>
      </c>
      <c r="S42" s="63"/>
      <c r="T42" s="123">
        <v>0</v>
      </c>
      <c r="U42" s="63"/>
      <c r="V42" s="123">
        <v>0</v>
      </c>
      <c r="W42" s="63"/>
      <c r="X42" s="124">
        <v>0</v>
      </c>
      <c r="Y42" s="63"/>
      <c r="Z42" s="123">
        <v>0</v>
      </c>
      <c r="AA42" s="63"/>
      <c r="AB42" s="123">
        <v>0</v>
      </c>
      <c r="AC42" s="63"/>
      <c r="AD42" s="124">
        <v>0</v>
      </c>
      <c r="AF42" s="123">
        <v>0</v>
      </c>
      <c r="AG42" s="63"/>
      <c r="AH42" s="123">
        <v>0</v>
      </c>
      <c r="AI42" s="63"/>
      <c r="AJ42" s="124">
        <v>0</v>
      </c>
      <c r="AL42" s="123">
        <v>0</v>
      </c>
      <c r="AM42" s="63"/>
      <c r="AN42" s="123">
        <v>0</v>
      </c>
      <c r="AO42" s="63"/>
      <c r="AP42" s="123">
        <f>SUM(R42+X42+AD42+AJ42)</f>
        <v>0</v>
      </c>
    </row>
    <row r="43" spans="1:42" ht="15">
      <c r="A43" s="63"/>
      <c r="B43" s="63"/>
      <c r="C43" s="63"/>
      <c r="D43" s="63"/>
      <c r="E43" s="63"/>
      <c r="F43" s="63"/>
      <c r="G43" s="63"/>
      <c r="H43" s="106"/>
      <c r="I43" s="63"/>
      <c r="J43" s="106"/>
      <c r="K43" s="63"/>
      <c r="L43" s="106"/>
      <c r="M43" s="63"/>
      <c r="N43" s="106"/>
      <c r="O43" s="63"/>
      <c r="P43" s="106"/>
      <c r="Q43" s="63"/>
      <c r="R43" s="106"/>
      <c r="S43" s="63"/>
      <c r="T43" s="106"/>
      <c r="U43" s="63"/>
      <c r="V43" s="106"/>
      <c r="W43" s="63"/>
      <c r="X43" s="106"/>
      <c r="Y43" s="63"/>
      <c r="Z43" s="106"/>
      <c r="AA43" s="63"/>
      <c r="AB43" s="106"/>
      <c r="AC43" s="63"/>
      <c r="AD43" s="122"/>
      <c r="AF43" s="106"/>
      <c r="AG43" s="63"/>
      <c r="AH43" s="106"/>
      <c r="AI43" s="63"/>
      <c r="AJ43" s="122"/>
      <c r="AL43" s="106"/>
      <c r="AM43" s="63"/>
      <c r="AN43" s="106"/>
      <c r="AO43" s="63"/>
      <c r="AP43" s="122"/>
    </row>
    <row r="44" spans="1:42" ht="15">
      <c r="A44" s="63"/>
      <c r="B44" s="63" t="s">
        <v>77</v>
      </c>
      <c r="C44" s="63"/>
      <c r="D44" s="63"/>
      <c r="E44" s="63"/>
      <c r="F44" s="63"/>
      <c r="G44" s="63" t="s">
        <v>14</v>
      </c>
      <c r="H44" s="63">
        <f>SUM(H42+H39+H30+H24)</f>
        <v>10212</v>
      </c>
      <c r="I44" s="63"/>
      <c r="J44" s="63">
        <f>SUM(J42+J39+J30+J24)</f>
        <v>10273</v>
      </c>
      <c r="K44" s="63"/>
      <c r="L44" s="63">
        <f>SUM(L42+L39+L30+L24)</f>
        <v>1541649</v>
      </c>
      <c r="M44" s="65"/>
      <c r="N44" s="63">
        <f>SUM(N42+N39+N30+N24)</f>
        <v>8008</v>
      </c>
      <c r="O44" s="65"/>
      <c r="P44" s="63">
        <f>SUM(P42+P39+P30+P24)</f>
        <v>7985</v>
      </c>
      <c r="Q44" s="65"/>
      <c r="R44" s="63">
        <f>SUM(R42+R39+R30+R24)</f>
        <v>1197437</v>
      </c>
      <c r="S44" s="65"/>
      <c r="T44" s="63">
        <f>SUM(T42+T39+T30+T24)</f>
        <v>2166</v>
      </c>
      <c r="U44" s="65"/>
      <c r="V44" s="63">
        <f>SUM(V42+V39+V30+V24)</f>
        <v>2249</v>
      </c>
      <c r="W44" s="65"/>
      <c r="X44" s="63">
        <f>SUM(X42+X39+X30+X24)</f>
        <v>326190</v>
      </c>
      <c r="Y44" s="65"/>
      <c r="Z44" s="63">
        <f>SUM(Z42+Z39+Z30+Z24)</f>
        <v>38</v>
      </c>
      <c r="AA44" s="63"/>
      <c r="AB44" s="63">
        <f>SUM(AB42+AB39+AB30+AB24)</f>
        <v>39</v>
      </c>
      <c r="AC44" s="65"/>
      <c r="AD44" s="63">
        <f>SUM(AD42+AD39+AD30+AD24)</f>
        <v>18022</v>
      </c>
      <c r="AF44" s="63">
        <f>SUM(AF42+AF39+AF30+AF24)</f>
        <v>0</v>
      </c>
      <c r="AG44" s="63"/>
      <c r="AH44" s="63">
        <f>SUM(AH42+AH39+AH30+AH24)</f>
        <v>0</v>
      </c>
      <c r="AI44" s="65"/>
      <c r="AJ44" s="63">
        <f>SUM(AJ42+AJ39+AJ30+AJ24)</f>
        <v>0</v>
      </c>
      <c r="AL44" s="63">
        <f>SUM(AL42+AL39+AL30+AL24)</f>
        <v>10212</v>
      </c>
      <c r="AM44" s="63"/>
      <c r="AN44" s="63">
        <f>SUM(AN42+AN39+AN30+AN24)</f>
        <v>10273</v>
      </c>
      <c r="AO44" s="65"/>
      <c r="AP44" s="63">
        <f>SUM(AP42+AP39+AP30+AP24)</f>
        <v>1541649</v>
      </c>
    </row>
    <row r="45" spans="1:42" ht="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F45" s="63"/>
      <c r="AG45" s="63"/>
      <c r="AH45" s="63"/>
      <c r="AI45" s="63"/>
      <c r="AJ45" s="63"/>
      <c r="AL45" s="63"/>
      <c r="AM45" s="63"/>
      <c r="AN45" s="63"/>
      <c r="AO45" s="63"/>
      <c r="AP45" s="63"/>
    </row>
    <row r="46" spans="1:42" ht="15">
      <c r="A46" s="63"/>
      <c r="B46" s="63"/>
      <c r="C46" s="63" t="s">
        <v>78</v>
      </c>
      <c r="D46" s="63"/>
      <c r="E46" s="63"/>
      <c r="F46" s="63"/>
      <c r="G46" s="63" t="s">
        <v>14</v>
      </c>
      <c r="H46" s="62">
        <v>0</v>
      </c>
      <c r="I46" s="63"/>
      <c r="J46" s="64">
        <v>1355</v>
      </c>
      <c r="K46" s="63"/>
      <c r="L46" s="62">
        <v>0</v>
      </c>
      <c r="M46" s="109"/>
      <c r="N46" s="62">
        <v>0</v>
      </c>
      <c r="O46" s="63"/>
      <c r="P46" s="64">
        <v>1203</v>
      </c>
      <c r="Q46" s="63"/>
      <c r="R46" s="62">
        <v>0</v>
      </c>
      <c r="S46" s="109"/>
      <c r="T46" s="62">
        <v>0</v>
      </c>
      <c r="U46" s="63"/>
      <c r="V46" s="64">
        <v>151</v>
      </c>
      <c r="W46" s="63"/>
      <c r="X46" s="62">
        <v>0</v>
      </c>
      <c r="Y46" s="109"/>
      <c r="Z46" s="62">
        <v>0</v>
      </c>
      <c r="AA46" s="63"/>
      <c r="AB46" s="64">
        <v>0</v>
      </c>
      <c r="AC46" s="63"/>
      <c r="AD46" s="62">
        <v>0</v>
      </c>
      <c r="AF46" s="62">
        <v>0</v>
      </c>
      <c r="AG46" s="63"/>
      <c r="AH46" s="64">
        <v>0</v>
      </c>
      <c r="AI46" s="63"/>
      <c r="AJ46" s="62">
        <v>0</v>
      </c>
      <c r="AL46" s="62">
        <v>0</v>
      </c>
      <c r="AM46" s="63"/>
      <c r="AN46" s="62">
        <f>SUM(P46+V46+AB46+AH46)</f>
        <v>1354</v>
      </c>
      <c r="AO46" s="63"/>
      <c r="AP46" s="62">
        <v>0</v>
      </c>
    </row>
    <row r="47" spans="1:42" ht="1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F47" s="63"/>
      <c r="AG47" s="63"/>
      <c r="AH47" s="63"/>
      <c r="AI47" s="63"/>
      <c r="AJ47" s="63"/>
      <c r="AL47" s="63"/>
      <c r="AM47" s="63"/>
      <c r="AN47" s="63"/>
      <c r="AO47" s="63"/>
      <c r="AP47" s="63"/>
    </row>
    <row r="48" spans="1:42" ht="15">
      <c r="A48" s="63"/>
      <c r="B48" s="63" t="s">
        <v>79</v>
      </c>
      <c r="C48" s="63"/>
      <c r="D48" s="63"/>
      <c r="E48" s="63"/>
      <c r="F48" s="63"/>
      <c r="G48" s="63" t="s">
        <v>14</v>
      </c>
      <c r="H48" s="63">
        <f>H44+H46</f>
        <v>10212</v>
      </c>
      <c r="I48" s="63"/>
      <c r="J48" s="63">
        <f>J44+J46</f>
        <v>11628</v>
      </c>
      <c r="K48" s="63"/>
      <c r="L48" s="63">
        <f>L44+L46</f>
        <v>1541649</v>
      </c>
      <c r="M48" s="63"/>
      <c r="N48" s="63">
        <f>N44+N46</f>
        <v>8008</v>
      </c>
      <c r="O48" s="63"/>
      <c r="P48" s="63">
        <f>P44+P46</f>
        <v>9188</v>
      </c>
      <c r="Q48" s="63"/>
      <c r="R48" s="63">
        <f>R44+R46</f>
        <v>1197437</v>
      </c>
      <c r="S48" s="63"/>
      <c r="T48" s="63">
        <f>T44+T46</f>
        <v>2166</v>
      </c>
      <c r="U48" s="63"/>
      <c r="V48" s="63">
        <f>V44+V46</f>
        <v>2400</v>
      </c>
      <c r="W48" s="63"/>
      <c r="X48" s="63">
        <f>X44+X46</f>
        <v>326190</v>
      </c>
      <c r="Y48" s="63"/>
      <c r="Z48" s="63">
        <f>Z44+Z46</f>
        <v>38</v>
      </c>
      <c r="AA48" s="63"/>
      <c r="AB48" s="63">
        <f>AB44+AB46</f>
        <v>39</v>
      </c>
      <c r="AC48" s="63"/>
      <c r="AD48" s="63">
        <f>AD44+AD46</f>
        <v>18022</v>
      </c>
      <c r="AF48" s="63">
        <f>AF44+AF46</f>
        <v>0</v>
      </c>
      <c r="AG48" s="63"/>
      <c r="AH48" s="63">
        <f>AH44+AH46</f>
        <v>0</v>
      </c>
      <c r="AI48" s="63"/>
      <c r="AJ48" s="63">
        <f>AJ44+AJ46</f>
        <v>0</v>
      </c>
      <c r="AL48" s="63">
        <f>AL44+AL46</f>
        <v>10212</v>
      </c>
      <c r="AM48" s="63"/>
      <c r="AN48" s="63">
        <f>AN44+AN46</f>
        <v>11627</v>
      </c>
      <c r="AO48" s="63"/>
      <c r="AP48" s="63">
        <f>AP44+AP46</f>
        <v>1541649</v>
      </c>
    </row>
    <row r="49" spans="1:42" ht="1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F49" s="63"/>
      <c r="AG49" s="63"/>
      <c r="AH49" s="63"/>
      <c r="AI49" s="63"/>
      <c r="AJ49" s="63"/>
      <c r="AL49" s="63"/>
      <c r="AM49" s="63"/>
      <c r="AN49" s="63"/>
      <c r="AO49" s="63"/>
      <c r="AP49" s="63"/>
    </row>
    <row r="50" spans="1:30" ht="1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ht="183"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sheetData>
  <mergeCells count="2">
    <mergeCell ref="N18:AJ18"/>
    <mergeCell ref="H19:L19"/>
  </mergeCells>
  <printOptions/>
  <pageMargins left="0.75" right="0.75"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2005-02-01T16:22:11Z</cp:lastPrinted>
  <dcterms:created xsi:type="dcterms:W3CDTF">2003-12-29T19:39:16Z</dcterms:created>
  <dcterms:modified xsi:type="dcterms:W3CDTF">2005-03-03T15:08:58Z</dcterms:modified>
  <cp:category/>
  <cp:version/>
  <cp:contentType/>
  <cp:contentStatus/>
</cp:coreProperties>
</file>