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521" windowWidth="5670" windowHeight="6600" activeTab="0"/>
  </bookViews>
  <sheets>
    <sheet name="A" sheetId="1" r:id="rId1"/>
    <sheet name="B" sheetId="2" r:id="rId2"/>
  </sheets>
  <definedNames>
    <definedName name="INITIATIVES">'A'!$I$59:$I$395</definedName>
    <definedName name="_xlnm.Print_Area" localSheetId="0">'A'!$A$1:$H$393</definedName>
    <definedName name="_xlnm.Print_Titles" localSheetId="0">'A'!$1:$8</definedName>
    <definedName name="_xlnm.Print_Titles" localSheetId="1">'B'!$1:$8</definedName>
    <definedName name="TABA">'A'!$A$1:$H$405</definedName>
  </definedNames>
  <calcPr fullCalcOnLoad="1"/>
</workbook>
</file>

<file path=xl/sharedStrings.xml><?xml version="1.0" encoding="utf-8"?>
<sst xmlns="http://schemas.openxmlformats.org/spreadsheetml/2006/main" count="373" uniqueCount="293">
  <si>
    <t xml:space="preserve"> </t>
  </si>
  <si>
    <t xml:space="preserve">      Alcohol, Tobacco, Firearms and Explosives</t>
  </si>
  <si>
    <t xml:space="preserve">      Detention Trustee  </t>
  </si>
  <si>
    <t xml:space="preserve">      Drug Enforcement Administration</t>
  </si>
  <si>
    <t xml:space="preserve">      Federal Bureau of Investigation</t>
  </si>
  <si>
    <t xml:space="preserve">      Federal Prison System - Commissary Trust Fund</t>
  </si>
  <si>
    <t xml:space="preserve">      Federal Prison System - Federal Prison Industries</t>
  </si>
  <si>
    <t xml:space="preserve">      Federal Prison System - Salaries &amp; Expenses</t>
  </si>
  <si>
    <t xml:space="preserve">      General Administration</t>
  </si>
  <si>
    <t xml:space="preserve">      Joint Automated Booking System</t>
  </si>
  <si>
    <t xml:space="preserve">      Legal Activities Office Automation  </t>
  </si>
  <si>
    <t xml:space="preserve">      Narrowband Communications</t>
  </si>
  <si>
    <t xml:space="preserve">      Office of Justice Programs</t>
  </si>
  <si>
    <t xml:space="preserve">      U.S. Attorneys</t>
  </si>
  <si>
    <t xml:space="preserve">      U.S. Marshals Service</t>
  </si>
  <si>
    <t>(Dollars in thousands)</t>
  </si>
  <si>
    <t>2005 Current Services</t>
  </si>
  <si>
    <t>2005 REQUEST</t>
  </si>
  <si>
    <t>Augment AUSA Workforce</t>
  </si>
  <si>
    <t>Aurora:  Prime Contractor Operations Management</t>
  </si>
  <si>
    <t>BA</t>
  </si>
  <si>
    <t>Chemical Biological and Radiological (CBR) Agent Attribution Analysis</t>
  </si>
  <si>
    <t>Civil Defensive Litigation</t>
  </si>
  <si>
    <t>Civil Division</t>
  </si>
  <si>
    <t>Computer Intrusion Program &amp; Cyber Intelligence</t>
  </si>
  <si>
    <t>Concorde</t>
  </si>
  <si>
    <t>Contract for 4,500 beds</t>
  </si>
  <si>
    <t>Corporate Fraud - Emerging Crime Initiative</t>
  </si>
  <si>
    <t>Counterterrorism Field Investigations</t>
  </si>
  <si>
    <t>Counterterrorism Investigations/Prosecutions - National Security Initiative</t>
  </si>
  <si>
    <t>Counterterrorism Litigation</t>
  </si>
  <si>
    <t>Counterterrrorism HQ Program Support</t>
  </si>
  <si>
    <t>Courthouse Security</t>
  </si>
  <si>
    <t>Criminal Division</t>
  </si>
  <si>
    <t>DEPARTMENT OF JUSTICE</t>
  </si>
  <si>
    <t>Drug/Financial Fusion Center</t>
  </si>
  <si>
    <t>EPIC Information System</t>
  </si>
  <si>
    <t>Equip USMS to apprehend fugitives</t>
  </si>
  <si>
    <t>Explosives Investigations</t>
  </si>
  <si>
    <t>Federal Prisoner Detention</t>
  </si>
  <si>
    <t>FTE</t>
  </si>
  <si>
    <t>HazMat</t>
  </si>
  <si>
    <t>Increase IRS Participation</t>
  </si>
  <si>
    <t>Information Technology Security</t>
  </si>
  <si>
    <t>International Mobile Training Team</t>
  </si>
  <si>
    <t>Interpol - USNCB</t>
  </si>
  <si>
    <t>JCON Deployments</t>
  </si>
  <si>
    <t>Judicial Security</t>
  </si>
  <si>
    <t>Justice Management Division</t>
  </si>
  <si>
    <t>Language Services</t>
  </si>
  <si>
    <t>Legal Attache Expansion/Field</t>
  </si>
  <si>
    <t>National Security Initiative</t>
  </si>
  <si>
    <t>O&amp;M/Renovation of FBI Academy</t>
  </si>
  <si>
    <t>Obscenity and Child Exploitation Investigations</t>
  </si>
  <si>
    <t>OCDETF Accountability &amp; Oversight</t>
  </si>
  <si>
    <t>Office of Intelligence</t>
  </si>
  <si>
    <t>Office of Intelligence Policy and Review</t>
  </si>
  <si>
    <t xml:space="preserve">Office of Legal Counsel </t>
  </si>
  <si>
    <t>Office of Solicitor General</t>
  </si>
  <si>
    <t>POS</t>
  </si>
  <si>
    <t>Presidential National Emergency Documents</t>
  </si>
  <si>
    <t>Priority Targeting</t>
  </si>
  <si>
    <t>Project Safe Neighborhoods</t>
  </si>
  <si>
    <t xml:space="preserve">Protecting our Children - Emerging Crime Initiative </t>
  </si>
  <si>
    <t>Replacement Vehicles</t>
  </si>
  <si>
    <t>Security Improvements</t>
  </si>
  <si>
    <t>Smuggling - National Security Initiative</t>
  </si>
  <si>
    <t>Special Technologies &amp; Applications Section (STAS)</t>
  </si>
  <si>
    <t>State and Local Information Sharing</t>
  </si>
  <si>
    <t>Terrorism Prevention &amp; Criminal Prosecution</t>
  </si>
  <si>
    <t>Terrorist Financing - National Security Initiative</t>
  </si>
  <si>
    <t>Terrorist Threat Integration Center (TTIC)</t>
  </si>
  <si>
    <t>Total - General Legal Activities</t>
  </si>
  <si>
    <t>Tribal Trust</t>
  </si>
  <si>
    <t>TS/SCI LAN Field</t>
  </si>
  <si>
    <t>UFMS Project</t>
  </si>
  <si>
    <t>Vaccine Injury Compensation Program (VICP)</t>
  </si>
  <si>
    <t>Witness Security Program</t>
  </si>
  <si>
    <t>Workforce Imbalance</t>
  </si>
  <si>
    <t>Civil Rights Division</t>
  </si>
  <si>
    <t>Offset - Staff Reduction in Land Acquisition Section</t>
  </si>
  <si>
    <t>Offset - Office of Legal Education Travel</t>
  </si>
  <si>
    <t>Offset - Non-Personnel Reductions</t>
  </si>
  <si>
    <t>Offset - Rent charges that can be shifted to Court Security Office</t>
  </si>
  <si>
    <t>Offset - Forensic Services to State &amp; Local Law Enforcement</t>
  </si>
  <si>
    <t>Offset - Discontinue Participation in Riverine Program in Peru</t>
  </si>
  <si>
    <t>Offset - Mid-Atlantic Laboratory Payment for Services by DC Police</t>
  </si>
  <si>
    <t>Offset - Redirecting Resources to Higher Priority Needs</t>
  </si>
  <si>
    <t>Terrorist Screening Center</t>
  </si>
  <si>
    <t xml:space="preserve">     Office of Inspector General  </t>
  </si>
  <si>
    <t>Technology for Crime Identification</t>
  </si>
  <si>
    <t>Strengthening the Juvenile Justice System</t>
  </si>
  <si>
    <t xml:space="preserve">      Interagency Crime &amp; Drug Enforcement*</t>
  </si>
  <si>
    <t>ICDE Reimbursable FTE</t>
  </si>
  <si>
    <t>Criminal Enterprises</t>
  </si>
  <si>
    <t>Child Prostitution</t>
  </si>
  <si>
    <t>Increases:</t>
  </si>
  <si>
    <t>Decreases:</t>
  </si>
  <si>
    <t xml:space="preserve">  Administrative Salary Increase</t>
  </si>
  <si>
    <t xml:space="preserve">  Federal Health Insurance Premiums</t>
  </si>
  <si>
    <t xml:space="preserve">  GSA Rent</t>
  </si>
  <si>
    <t xml:space="preserve">  Lease Expirations</t>
  </si>
  <si>
    <t xml:space="preserve">  WCF Telecommunications and E-mail rate increase for 2005</t>
  </si>
  <si>
    <t xml:space="preserve">  Overseas Capital Security-Cost Sharing </t>
  </si>
  <si>
    <t xml:space="preserve">  ICASS</t>
  </si>
  <si>
    <t xml:space="preserve">  Jail Day Rate Increase</t>
  </si>
  <si>
    <t xml:space="preserve">  INTERPOL Dues</t>
  </si>
  <si>
    <t xml:space="preserve">  Moderization and Repair </t>
  </si>
  <si>
    <t xml:space="preserve">  GSA Rent Decreases</t>
  </si>
  <si>
    <t xml:space="preserve">  Lease Expiration Decreases</t>
  </si>
  <si>
    <t xml:space="preserve">  Adjustment to Base Resources Decrease</t>
  </si>
  <si>
    <t xml:space="preserve">  Non-recurring Decreases</t>
  </si>
  <si>
    <t>FY 2005 President's Budget Request</t>
  </si>
  <si>
    <t>IAFIS</t>
  </si>
  <si>
    <t>Offset - National Integrated Ballistics Information Network (NIBIN)</t>
  </si>
  <si>
    <t>Offset - Environmental Crimes Investigations</t>
  </si>
  <si>
    <t>Offset - Government Crimes Investigations</t>
  </si>
  <si>
    <t>Offset - CJIS - Information Management Accounts</t>
  </si>
  <si>
    <t>Offset - Engineering Equipment Services</t>
  </si>
  <si>
    <t>Offset - General Offset</t>
  </si>
  <si>
    <t>Innocent Images National Initiative</t>
  </si>
  <si>
    <t>Coordination with Immigration Initiatives</t>
  </si>
  <si>
    <t>Offset - Redeployment of Resources</t>
  </si>
  <si>
    <t xml:space="preserve">Firearms Enforcement </t>
  </si>
  <si>
    <t>[14]</t>
  </si>
  <si>
    <t>Offset - Transfer Chemical Program to DCFA</t>
  </si>
  <si>
    <t>Offset - General Reduction</t>
  </si>
  <si>
    <t>Offset - Activation Delay</t>
  </si>
  <si>
    <t>Offset - Streamlining Efficiencies</t>
  </si>
  <si>
    <t>Activation of USP Coleman Commissary</t>
  </si>
  <si>
    <t>[5]</t>
  </si>
  <si>
    <t>Activation of USP Coleman Factory</t>
  </si>
  <si>
    <t>[17]</t>
  </si>
  <si>
    <t>Offset - Pay Differential</t>
  </si>
  <si>
    <t xml:space="preserve">      Community Relations Service  </t>
  </si>
  <si>
    <t xml:space="preserve">      Foreign Claims Settlement Commission </t>
  </si>
  <si>
    <t>Public Affairs</t>
  </si>
  <si>
    <t>Unified Financial System</t>
  </si>
  <si>
    <t>JABS Core Upgrade</t>
  </si>
  <si>
    <t xml:space="preserve">      Integrated Automated Fingerprint Identification System</t>
  </si>
  <si>
    <t xml:space="preserve">  2005 Pay Raise (1.5 percent)</t>
  </si>
  <si>
    <t xml:space="preserve">  Employee Performance</t>
  </si>
  <si>
    <t xml:space="preserve">  Annualization of 2004 Pay Raise (2.0 percent)</t>
  </si>
  <si>
    <t xml:space="preserve">  Annualization of 2003 Positions, Second Year (Dollars)</t>
  </si>
  <si>
    <t xml:space="preserve">  Increase in Reimbursable FTE</t>
  </si>
  <si>
    <t xml:space="preserve">  2003 Wartime Supplemental Non-Personnel Recurring Cost</t>
  </si>
  <si>
    <t xml:space="preserve">  Adjustment to Base Resources Increase</t>
  </si>
  <si>
    <t xml:space="preserve">  Position and FTE Non-recurring</t>
  </si>
  <si>
    <t>Transfers:</t>
  </si>
  <si>
    <t>[2,305]</t>
  </si>
  <si>
    <t>Offset - Program Decrease</t>
  </si>
  <si>
    <t>Supreme and Appellate Courts Workload</t>
  </si>
  <si>
    <t>Tax Division</t>
  </si>
  <si>
    <t>Offset - Executive Office</t>
  </si>
  <si>
    <t>Office of Dispute Resolution</t>
  </si>
  <si>
    <t>Counterterrorism</t>
  </si>
  <si>
    <t>Research and Development</t>
  </si>
  <si>
    <t>Improving the Criminal Justice System</t>
  </si>
  <si>
    <t>Local Law Enforcement Block Grant Program</t>
  </si>
  <si>
    <t>State Criminal Alien Assistance Program</t>
  </si>
  <si>
    <t>Cooperative Agreement Program</t>
  </si>
  <si>
    <t>Indian Country Prison Grants</t>
  </si>
  <si>
    <t>Tribal Courts</t>
  </si>
  <si>
    <t>Byrne Formula</t>
  </si>
  <si>
    <t>Byrne Discretionary</t>
  </si>
  <si>
    <t>Bulletproof Vest Partnership</t>
  </si>
  <si>
    <t>Grants for Closed Circuit Televising</t>
  </si>
  <si>
    <t>Justice Assistance Grant Program</t>
  </si>
  <si>
    <t>USA Freedom Corps</t>
  </si>
  <si>
    <t>Childsafe Initiative</t>
  </si>
  <si>
    <t>National White Collar Crime Center/Cyber Fraud and Computer Forensics</t>
  </si>
  <si>
    <t>Police Corps</t>
  </si>
  <si>
    <t>Project Reentry</t>
  </si>
  <si>
    <t>Project Sentry</t>
  </si>
  <si>
    <t>Regional Information Sharing System</t>
  </si>
  <si>
    <t>State and Local Gun Violence Assistance Program</t>
  </si>
  <si>
    <t>State and Local Technical Assistance and Training</t>
  </si>
  <si>
    <t>Hate Crimes Training and Technical Assistance</t>
  </si>
  <si>
    <t>Southwest Border Prosecutor Initiative</t>
  </si>
  <si>
    <t>Training Programs to Assist Probation &amp; Parole Officers</t>
  </si>
  <si>
    <t>Prescription Drug Monitoring Program</t>
  </si>
  <si>
    <t>Prison Rape Prevention and Prosecution Program</t>
  </si>
  <si>
    <t>Weed and Seed Program</t>
  </si>
  <si>
    <t>Other OJP Programs</t>
  </si>
  <si>
    <t>Research, Development, Evaluation and Statistics</t>
  </si>
  <si>
    <t>Criminal Justice Statistical Programs</t>
  </si>
  <si>
    <t>Research, Evaluation, and Demonstration Programs</t>
  </si>
  <si>
    <t>VAWA II Stalker Databases</t>
  </si>
  <si>
    <t>Crime Information Technology Act Program</t>
  </si>
  <si>
    <t>Coverdell Grants</t>
  </si>
  <si>
    <t>National Criminal Records History Improvement Program</t>
  </si>
  <si>
    <t>DNA Initiative</t>
  </si>
  <si>
    <t>Part A:  Concentration of Federal Efforts</t>
  </si>
  <si>
    <t>Part B:  Formula Grants</t>
  </si>
  <si>
    <t>Title V:  Local Delinquency Prevention Incentive Grants</t>
  </si>
  <si>
    <t>Juvenile Accountability Incentive Block Grant Program (JAIBG)</t>
  </si>
  <si>
    <t>Secure our Schools</t>
  </si>
  <si>
    <t>Substance Abuse:  Demand Reduction</t>
  </si>
  <si>
    <t xml:space="preserve">Drug Courts </t>
  </si>
  <si>
    <t>Indian Country Alcohol and Crime Demonstration Program</t>
  </si>
  <si>
    <t>Residential Substance Abuse Treatment</t>
  </si>
  <si>
    <t>Services for Victims of Crime</t>
  </si>
  <si>
    <t>Crime Victims Fund (M&amp;A only)</t>
  </si>
  <si>
    <t>Victims of Trafficking</t>
  </si>
  <si>
    <t>Public Safety Officers Disability Benefit Program</t>
  </si>
  <si>
    <t>Public Safety Officers Death Educational Assistance</t>
  </si>
  <si>
    <t xml:space="preserve">Part E: Demos </t>
  </si>
  <si>
    <t>Part C:  Juvenile Delinquency Block Gts</t>
  </si>
  <si>
    <t>Child Abuse Training Programs for Judicial Personnel</t>
  </si>
  <si>
    <t>Missing Alzheimer's Patient Alert Program</t>
  </si>
  <si>
    <t>Court Appointed Special Advocate</t>
  </si>
  <si>
    <t>Improving Investigation and Prosecution of Child Abuse</t>
  </si>
  <si>
    <t>Missing and Exploited Childrens Program</t>
  </si>
  <si>
    <t>Telemarketing Scams Against the Elderly</t>
  </si>
  <si>
    <t>Total - Office of Justice Programs</t>
  </si>
  <si>
    <t xml:space="preserve">Part D:  Research/Eval/T&amp;TA </t>
  </si>
  <si>
    <t xml:space="preserve">      Office on Violence Against Women</t>
  </si>
  <si>
    <t>Grants to Combat Violence Against Women</t>
  </si>
  <si>
    <t>Transitional Housing</t>
  </si>
  <si>
    <t>Grants to Encourage Arrest Policies</t>
  </si>
  <si>
    <t>Rural  Domestic Violence &amp; Child Abuse Enforcement Assistance</t>
  </si>
  <si>
    <t>VAWA II:  Legal Assistance Program</t>
  </si>
  <si>
    <t>VAWA II:  Safe Haven Program</t>
  </si>
  <si>
    <t>VAWA II:  Campus Violence</t>
  </si>
  <si>
    <t xml:space="preserve">VAWA II:  Enhancing Protections for Older &amp; Disabled </t>
  </si>
  <si>
    <t xml:space="preserve">VAWA II: Education and Training to End Violence </t>
  </si>
  <si>
    <t xml:space="preserve">      Women from Domestic Violence &amp; Sexual Assault</t>
  </si>
  <si>
    <t xml:space="preserve">      Against and Abuse of Women with Disabilities</t>
  </si>
  <si>
    <r>
      <t xml:space="preserve">     </t>
    </r>
    <r>
      <rPr>
        <b/>
        <sz val="10"/>
        <rFont val="Arial"/>
        <family val="2"/>
      </rPr>
      <t xml:space="preserve"> Community Oriented Policing Services</t>
    </r>
  </si>
  <si>
    <t>Tribal Law Enforcement</t>
  </si>
  <si>
    <t>Hiring Programs</t>
  </si>
  <si>
    <t>COPS Technology Grants</t>
  </si>
  <si>
    <t>Safe Schools Technology</t>
  </si>
  <si>
    <t>COPS Interoperable Grants</t>
  </si>
  <si>
    <t>Methamphetamine</t>
  </si>
  <si>
    <t>Training and Technical Assistance</t>
  </si>
  <si>
    <t>Police Integrity Training</t>
  </si>
  <si>
    <t>Management and Administration</t>
  </si>
  <si>
    <t>[60]</t>
  </si>
  <si>
    <t>[4]</t>
  </si>
  <si>
    <t>[113]</t>
  </si>
  <si>
    <t>[0]</t>
  </si>
  <si>
    <t>[28]</t>
  </si>
  <si>
    <t>[30]</t>
  </si>
  <si>
    <t>[2]</t>
  </si>
  <si>
    <t>[57]</t>
  </si>
  <si>
    <t xml:space="preserve">  Annualization of 2004 Positions</t>
  </si>
  <si>
    <t xml:space="preserve">  Annulaization of 2003 Wartime Supplemental Positions</t>
  </si>
  <si>
    <t>Activation of USP Coleman, FL</t>
  </si>
  <si>
    <t>FY 2005 Program Improvements/Offsets by Organization:</t>
  </si>
  <si>
    <t xml:space="preserve">      Administrative Review and Appeals</t>
  </si>
  <si>
    <t xml:space="preserve">      U.S. Parole Commission</t>
  </si>
  <si>
    <t>Office of Immigration Litigation (OIL)</t>
  </si>
  <si>
    <t xml:space="preserve">  Annualization of 2004 Pay Raise Additional (2.1percent) Increase</t>
  </si>
  <si>
    <t>Chief Information Officer/IT</t>
  </si>
  <si>
    <t>State and Local User Fee Reimbursable FTE</t>
  </si>
  <si>
    <t xml:space="preserve">      Federal Bureau of Investigation - Health Care Fraud</t>
  </si>
  <si>
    <t>[-19]</t>
  </si>
  <si>
    <t>2005 Adjustments-to-base (Discretionary):</t>
  </si>
  <si>
    <t>[117]</t>
  </si>
  <si>
    <t>[233]</t>
  </si>
  <si>
    <t>Offset- Gang Resistance Education and Training program administrative costs</t>
  </si>
  <si>
    <t>Offset- General Offset</t>
  </si>
  <si>
    <t>Summary of Changes by Organization</t>
  </si>
  <si>
    <t>Offset- Rescission of Prior Year Balances</t>
  </si>
  <si>
    <t xml:space="preserve">      Radiation Exposure Compensation Trust Fund (Discretionary)</t>
  </si>
  <si>
    <t xml:space="preserve">      Subtotal, Increases (including Construction Funds into S&amp;E)</t>
  </si>
  <si>
    <t xml:space="preserve">      Subtotal, Decreases</t>
  </si>
  <si>
    <t xml:space="preserve">      Net, Adjustments to Base (Discretionary)</t>
  </si>
  <si>
    <t xml:space="preserve">      General Legal Activities:  </t>
  </si>
  <si>
    <t>Environment and Natural Resources Division</t>
  </si>
  <si>
    <t xml:space="preserve">   Net, Program Improvements/Offsets</t>
  </si>
  <si>
    <t xml:space="preserve">      National Drug Intelligence Center</t>
  </si>
  <si>
    <t>Offset - Adjustment to Resources</t>
  </si>
  <si>
    <t xml:space="preserve">      Antitrust Division</t>
  </si>
  <si>
    <t xml:space="preserve">      U.S. Trustees Program</t>
  </si>
  <si>
    <t>Net Resource Adjustment (Includes Offset from Fees)</t>
  </si>
  <si>
    <t>Net Resource Adjustment (Includes Offset from Pre-Merger Filing Fees)</t>
  </si>
  <si>
    <t xml:space="preserve">Offset - Reduction in Expert Guidance/Legal Advice, Criminal Div. </t>
  </si>
  <si>
    <t xml:space="preserve">    and 14 FTE for the IRS.</t>
  </si>
  <si>
    <t xml:space="preserve">*ICDE enhancement includes 4 FTE for Bureau of Immigration &amp; Customs Enforcement </t>
  </si>
  <si>
    <t>Justice Assistance Permanent Rescission</t>
  </si>
  <si>
    <t>COPS Rescission from Balances</t>
  </si>
  <si>
    <t xml:space="preserve">2004 Appropriation Enacted with Rescission - (Discretionary)  </t>
  </si>
  <si>
    <t xml:space="preserve">  Obligation Limitation Adjustment </t>
  </si>
  <si>
    <t>Admin. Decerase: 9/11 Victim Compensation Workload Adjustment</t>
  </si>
  <si>
    <t>2005 Base</t>
  </si>
  <si>
    <t xml:space="preserve">  Adjustment to Construction Base</t>
  </si>
  <si>
    <t xml:space="preserve">   Actvation Delay</t>
  </si>
  <si>
    <t>Subtotal</t>
  </si>
  <si>
    <t xml:space="preserve">  Transfer Resources to DHS from FTTTF</t>
  </si>
  <si>
    <t xml:space="preserve">  Transfer Resources Between Accounts</t>
  </si>
  <si>
    <t xml:space="preserve">      WCF Restoration of Recession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</si>
</sst>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  <numFmt numFmtId="167" formatCode="&quot;$&quot;#,##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i/>
      <sz val="10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10" fontId="0" fillId="0" borderId="0">
      <alignment/>
      <protection/>
    </xf>
    <xf numFmtId="0" fontId="0" fillId="0" borderId="1">
      <alignment/>
      <protection/>
    </xf>
  </cellStyleXfs>
  <cellXfs count="154">
    <xf numFmtId="0" fontId="0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Alignment="1">
      <alignment/>
    </xf>
    <xf numFmtId="5" fontId="0" fillId="0" borderId="0" xfId="0" applyAlignment="1">
      <alignment/>
    </xf>
    <xf numFmtId="3" fontId="0" fillId="0" borderId="0" xfId="0" applyAlignment="1">
      <alignment/>
    </xf>
    <xf numFmtId="3" fontId="0" fillId="0" borderId="2" xfId="0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3" xfId="0" applyBorder="1" applyAlignment="1">
      <alignment/>
    </xf>
    <xf numFmtId="3" fontId="0" fillId="0" borderId="0" xfId="0" applyBorder="1" applyAlignment="1">
      <alignment/>
    </xf>
    <xf numFmtId="3" fontId="3" fillId="0" borderId="0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Border="1" applyAlignment="1">
      <alignment/>
    </xf>
    <xf numFmtId="0" fontId="0" fillId="0" borderId="0" xfId="0" applyBorder="1" applyAlignment="1">
      <alignment vertical="top"/>
    </xf>
    <xf numFmtId="0" fontId="5" fillId="0" borderId="0" xfId="0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 locked="0"/>
    </xf>
    <xf numFmtId="0" fontId="10" fillId="0" borderId="0" xfId="0" applyBorder="1" applyAlignment="1">
      <alignment/>
    </xf>
    <xf numFmtId="0" fontId="7" fillId="0" borderId="0" xfId="0" applyBorder="1" applyAlignment="1">
      <alignment/>
    </xf>
    <xf numFmtId="0" fontId="0" fillId="0" borderId="4" xfId="0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18" fontId="8" fillId="0" borderId="7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14" fontId="9" fillId="0" borderId="9" xfId="0" applyNumberFormat="1" applyFont="1" applyBorder="1" applyAlignment="1">
      <alignment horizontal="centerContinuous"/>
    </xf>
    <xf numFmtId="0" fontId="3" fillId="0" borderId="3" xfId="0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3" fillId="0" borderId="3" xfId="0" applyBorder="1" applyAlignment="1">
      <alignment/>
    </xf>
    <xf numFmtId="0" fontId="5" fillId="0" borderId="3" xfId="0" applyBorder="1" applyAlignment="1">
      <alignment/>
    </xf>
    <xf numFmtId="0" fontId="0" fillId="0" borderId="10" xfId="0" applyBorder="1" applyAlignment="1">
      <alignment/>
    </xf>
    <xf numFmtId="0" fontId="13" fillId="0" borderId="11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7" fontId="0" fillId="0" borderId="5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Border="1" applyAlignment="1" quotePrefix="1">
      <alignment/>
    </xf>
    <xf numFmtId="3" fontId="0" fillId="0" borderId="13" xfId="0" applyNumberFormat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0" fontId="0" fillId="0" borderId="16" xfId="0" applyFill="1" applyBorder="1" applyAlignment="1">
      <alignment/>
    </xf>
    <xf numFmtId="3" fontId="15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15" fillId="0" borderId="5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3" fontId="0" fillId="0" borderId="14" xfId="0" applyBorder="1" applyAlignment="1">
      <alignment/>
    </xf>
    <xf numFmtId="3" fontId="0" fillId="0" borderId="16" xfId="0" applyBorder="1" applyAlignment="1">
      <alignment/>
    </xf>
    <xf numFmtId="3" fontId="0" fillId="0" borderId="15" xfId="0" applyBorder="1" applyAlignment="1">
      <alignment/>
    </xf>
    <xf numFmtId="3" fontId="0" fillId="0" borderId="13" xfId="0" applyBorder="1" applyAlignment="1">
      <alignment/>
    </xf>
    <xf numFmtId="3" fontId="0" fillId="0" borderId="0" xfId="0" applyFont="1" applyBorder="1" applyAlignment="1">
      <alignment/>
    </xf>
    <xf numFmtId="3" fontId="0" fillId="0" borderId="11" xfId="0" applyFont="1" applyBorder="1" applyAlignment="1">
      <alignment/>
    </xf>
    <xf numFmtId="3" fontId="0" fillId="0" borderId="4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7" fontId="0" fillId="0" borderId="4" xfId="0" applyNumberFormat="1" applyBorder="1" applyAlignment="1" applyProtection="1">
      <alignment/>
      <protection locked="0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5" xfId="0" applyBorder="1" applyAlignment="1">
      <alignment vertical="top"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4" xfId="0" applyNumberFormat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67" fontId="3" fillId="0" borderId="13" xfId="0" applyNumberFormat="1" applyFont="1" applyBorder="1" applyAlignment="1">
      <alignment/>
    </xf>
    <xf numFmtId="3" fontId="0" fillId="0" borderId="22" xfId="0" applyBorder="1" applyAlignment="1" quotePrefix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4" xfId="0" applyNumberForma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 quotePrefix="1">
      <alignment/>
    </xf>
    <xf numFmtId="0" fontId="3" fillId="0" borderId="6" xfId="0" applyFont="1" applyBorder="1" applyAlignment="1">
      <alignment/>
    </xf>
    <xf numFmtId="37" fontId="0" fillId="0" borderId="0" xfId="0" applyNumberFormat="1" applyBorder="1" applyAlignment="1">
      <alignment/>
    </xf>
    <xf numFmtId="0" fontId="16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26" xfId="0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4" xfId="0" applyFont="1" applyBorder="1" applyAlignment="1">
      <alignment horizontal="left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7"/>
  <sheetViews>
    <sheetView tabSelected="1" defaultGridColor="0" zoomScaleSheetLayoutView="100" colorId="32" workbookViewId="0" topLeftCell="A6">
      <pane xSplit="5" ySplit="7" topLeftCell="F13" activePane="bottomRight" state="frozen"/>
      <selection pane="topLeft" activeCell="A6" sqref="A6"/>
      <selection pane="topRight" activeCell="F6" sqref="F6"/>
      <selection pane="bottomLeft" activeCell="A13" sqref="A13"/>
      <selection pane="bottomRight" activeCell="P351" sqref="P351"/>
    </sheetView>
  </sheetViews>
  <sheetFormatPr defaultColWidth="9.140625" defaultRowHeight="12.75"/>
  <cols>
    <col min="1" max="1" width="7.8515625" style="10" customWidth="1"/>
    <col min="2" max="2" width="9.57421875" style="10" customWidth="1"/>
    <col min="3" max="3" width="11.7109375" style="10" customWidth="1"/>
    <col min="4" max="4" width="9.140625" style="10" customWidth="1"/>
    <col min="5" max="5" width="36.8515625" style="10" customWidth="1"/>
    <col min="6" max="6" width="8.7109375" style="10" customWidth="1"/>
    <col min="7" max="7" width="11.00390625" style="10" customWidth="1"/>
    <col min="8" max="8" width="16.00390625" style="10" customWidth="1"/>
    <col min="9" max="9" width="11.57421875" style="10" customWidth="1"/>
    <col min="10" max="10" width="10.28125" style="10" customWidth="1"/>
    <col min="11" max="11" width="2.28125" style="10" customWidth="1"/>
    <col min="12" max="12" width="9.140625" style="10" customWidth="1"/>
    <col min="13" max="13" width="2.7109375" style="10" customWidth="1"/>
    <col min="14" max="14" width="9.140625" style="10" customWidth="1"/>
    <col min="15" max="15" width="2.57421875" style="10" customWidth="1"/>
    <col min="16" max="16384" width="9.140625" style="10" customWidth="1"/>
  </cols>
  <sheetData>
    <row r="1" spans="1:8" ht="13.5" thickTop="1">
      <c r="A1" s="44"/>
      <c r="B1" s="40" t="s">
        <v>0</v>
      </c>
      <c r="C1" s="41"/>
      <c r="D1" s="41"/>
      <c r="E1" s="41"/>
      <c r="F1" s="42"/>
      <c r="G1" s="41"/>
      <c r="H1" s="43"/>
    </row>
    <row r="2" spans="1:8" ht="12.75">
      <c r="A2" s="45" t="s">
        <v>34</v>
      </c>
      <c r="B2" s="26"/>
      <c r="C2" s="26"/>
      <c r="D2" s="26"/>
      <c r="E2" s="26"/>
      <c r="F2" s="26"/>
      <c r="G2" s="26"/>
      <c r="H2" s="38"/>
    </row>
    <row r="3" spans="1:8" ht="12.75">
      <c r="A3" s="46" t="s">
        <v>263</v>
      </c>
      <c r="B3" s="26"/>
      <c r="C3" s="26"/>
      <c r="D3" s="26"/>
      <c r="E3" s="26"/>
      <c r="F3" s="26"/>
      <c r="G3" s="26"/>
      <c r="H3" s="38"/>
    </row>
    <row r="4" spans="1:8" ht="12.75">
      <c r="A4" s="47" t="s">
        <v>15</v>
      </c>
      <c r="B4" s="26"/>
      <c r="C4" s="26"/>
      <c r="D4" s="26"/>
      <c r="E4" s="27"/>
      <c r="F4" s="26"/>
      <c r="G4" s="26"/>
      <c r="H4" s="38"/>
    </row>
    <row r="5" spans="1:8" ht="12.75">
      <c r="A5" s="47"/>
      <c r="B5" s="26"/>
      <c r="C5" s="26"/>
      <c r="D5" s="26"/>
      <c r="E5" s="26"/>
      <c r="F5" s="26"/>
      <c r="G5" s="26"/>
      <c r="H5" s="38"/>
    </row>
    <row r="6" spans="1:8" ht="13.5" thickBot="1">
      <c r="A6" s="48"/>
      <c r="B6" s="28"/>
      <c r="C6" s="28"/>
      <c r="D6" s="28"/>
      <c r="E6" s="28"/>
      <c r="H6" s="20"/>
    </row>
    <row r="7" spans="1:8" ht="13.5" thickTop="1">
      <c r="A7" s="48"/>
      <c r="B7" s="28"/>
      <c r="C7" s="28"/>
      <c r="D7" s="28"/>
      <c r="E7" s="28"/>
      <c r="F7" s="113" t="s">
        <v>17</v>
      </c>
      <c r="G7" s="114"/>
      <c r="H7" s="115"/>
    </row>
    <row r="8" spans="1:8" ht="12.75">
      <c r="A8" s="11"/>
      <c r="F8" s="112" t="s">
        <v>59</v>
      </c>
      <c r="G8" s="110" t="s">
        <v>40</v>
      </c>
      <c r="H8" s="111" t="s">
        <v>20</v>
      </c>
    </row>
    <row r="9" spans="1:8" ht="12.75">
      <c r="A9" s="11"/>
      <c r="E9" s="20"/>
      <c r="F9" s="29"/>
      <c r="G9" s="52"/>
      <c r="H9" s="39"/>
    </row>
    <row r="10" spans="1:10" ht="12.75">
      <c r="A10" s="24" t="s">
        <v>283</v>
      </c>
      <c r="E10" s="20"/>
      <c r="F10" s="146">
        <v>107342</v>
      </c>
      <c r="G10" s="147">
        <v>110930</v>
      </c>
      <c r="H10" s="148">
        <v>19416610</v>
      </c>
      <c r="J10" s="16"/>
    </row>
    <row r="11" spans="1:10" ht="12.75">
      <c r="A11" s="149"/>
      <c r="B11" s="84"/>
      <c r="C11" s="84"/>
      <c r="D11" s="84"/>
      <c r="E11" s="72"/>
      <c r="F11" s="128">
        <v>0</v>
      </c>
      <c r="G11" s="129">
        <v>0</v>
      </c>
      <c r="H11" s="130">
        <v>0</v>
      </c>
      <c r="J11" s="16"/>
    </row>
    <row r="12" spans="1:10" ht="12.75">
      <c r="A12" s="150" t="s">
        <v>286</v>
      </c>
      <c r="E12" s="20"/>
      <c r="F12" s="146">
        <f>SUM(F10:F11)</f>
        <v>107342</v>
      </c>
      <c r="G12" s="147">
        <f>SUM(G10:G11)</f>
        <v>110930</v>
      </c>
      <c r="H12" s="148">
        <f>SUM(H10:H11)</f>
        <v>19416610</v>
      </c>
      <c r="J12" s="16"/>
    </row>
    <row r="13" spans="1:8" ht="12.75">
      <c r="A13" s="25"/>
      <c r="E13" s="20"/>
      <c r="F13" s="16"/>
      <c r="G13" s="53"/>
      <c r="H13" s="18"/>
    </row>
    <row r="14" spans="1:8" ht="12.75">
      <c r="A14" s="24" t="s">
        <v>258</v>
      </c>
      <c r="E14" s="20"/>
      <c r="F14" s="13"/>
      <c r="G14" s="54"/>
      <c r="H14" s="18"/>
    </row>
    <row r="15" spans="1:10" ht="12.75">
      <c r="A15" s="49"/>
      <c r="E15" s="20"/>
      <c r="F15" s="13"/>
      <c r="G15" s="54"/>
      <c r="H15" s="18"/>
      <c r="J15" s="16"/>
    </row>
    <row r="16" spans="1:8" ht="12.75">
      <c r="A16" s="69" t="s">
        <v>148</v>
      </c>
      <c r="E16" s="20"/>
      <c r="F16" s="13"/>
      <c r="G16" s="54"/>
      <c r="H16" s="18"/>
    </row>
    <row r="17" spans="1:8" ht="12.75">
      <c r="A17" s="131" t="s">
        <v>290</v>
      </c>
      <c r="B17" s="132"/>
      <c r="C17" s="132"/>
      <c r="D17" s="132"/>
      <c r="E17" s="133"/>
      <c r="F17" s="132">
        <v>0</v>
      </c>
      <c r="G17" s="134">
        <v>0</v>
      </c>
      <c r="H17" s="135">
        <f>-4600</f>
        <v>-4600</v>
      </c>
    </row>
    <row r="18" spans="1:8" ht="12.75">
      <c r="A18" s="67" t="s">
        <v>291</v>
      </c>
      <c r="E18" s="20"/>
      <c r="G18" s="55"/>
      <c r="H18" s="17">
        <v>49054</v>
      </c>
    </row>
    <row r="19" spans="1:8" ht="12.75">
      <c r="A19" s="67"/>
      <c r="B19" s="10" t="s">
        <v>289</v>
      </c>
      <c r="E19" s="20"/>
      <c r="G19" s="55"/>
      <c r="H19" s="17">
        <f>SUM(H17:H18)</f>
        <v>44454</v>
      </c>
    </row>
    <row r="20" spans="1:9" ht="12.75">
      <c r="A20" s="11"/>
      <c r="E20" s="20"/>
      <c r="G20" s="55"/>
      <c r="H20" s="20"/>
      <c r="I20" s="14"/>
    </row>
    <row r="21" spans="1:9" ht="12.75">
      <c r="A21" s="12" t="s">
        <v>96</v>
      </c>
      <c r="D21" s="32"/>
      <c r="E21" s="20"/>
      <c r="G21" s="55"/>
      <c r="H21" s="20"/>
      <c r="I21" s="14"/>
    </row>
    <row r="22" spans="1:12" ht="12.75">
      <c r="A22" s="12" t="s">
        <v>140</v>
      </c>
      <c r="D22" s="32"/>
      <c r="E22" s="20"/>
      <c r="F22" s="10">
        <v>0</v>
      </c>
      <c r="G22" s="55">
        <v>0</v>
      </c>
      <c r="H22" s="17">
        <v>100164</v>
      </c>
      <c r="I22" s="14"/>
      <c r="J22" s="60"/>
      <c r="L22" s="60"/>
    </row>
    <row r="23" spans="1:12" ht="12.75">
      <c r="A23" s="12" t="s">
        <v>141</v>
      </c>
      <c r="D23" s="32"/>
      <c r="E23" s="20"/>
      <c r="F23" s="10">
        <v>0</v>
      </c>
      <c r="G23" s="55">
        <v>0</v>
      </c>
      <c r="H23" s="17">
        <v>13347</v>
      </c>
      <c r="I23" s="14"/>
      <c r="J23" s="60"/>
      <c r="L23" s="60"/>
    </row>
    <row r="24" spans="1:12" ht="12.75">
      <c r="A24" s="12" t="s">
        <v>142</v>
      </c>
      <c r="D24" s="32"/>
      <c r="E24" s="20"/>
      <c r="F24" s="10">
        <v>0</v>
      </c>
      <c r="G24" s="55">
        <v>0</v>
      </c>
      <c r="H24" s="17">
        <v>42668</v>
      </c>
      <c r="I24" s="14"/>
      <c r="J24" s="60"/>
      <c r="L24" s="60"/>
    </row>
    <row r="25" spans="1:14" ht="12.75">
      <c r="A25" s="12" t="s">
        <v>253</v>
      </c>
      <c r="D25" s="32"/>
      <c r="E25" s="20"/>
      <c r="F25" s="10">
        <v>0</v>
      </c>
      <c r="G25" s="55">
        <v>0</v>
      </c>
      <c r="H25" s="17">
        <v>44791</v>
      </c>
      <c r="I25" s="14"/>
      <c r="J25" s="60"/>
      <c r="L25" s="60"/>
      <c r="N25" s="60"/>
    </row>
    <row r="26" spans="1:14" ht="12.75">
      <c r="A26" s="67" t="s">
        <v>246</v>
      </c>
      <c r="D26" s="32"/>
      <c r="E26" s="20"/>
      <c r="F26" s="60">
        <v>0</v>
      </c>
      <c r="G26" s="53">
        <v>2680</v>
      </c>
      <c r="H26" s="17">
        <v>100177</v>
      </c>
      <c r="I26" s="14"/>
      <c r="J26" s="60"/>
      <c r="L26" s="60"/>
      <c r="N26" s="60"/>
    </row>
    <row r="27" spans="1:14" ht="12.75">
      <c r="A27" s="67" t="s">
        <v>247</v>
      </c>
      <c r="D27" s="32"/>
      <c r="E27" s="20"/>
      <c r="F27" s="60">
        <v>0</v>
      </c>
      <c r="G27" s="55">
        <v>329</v>
      </c>
      <c r="H27" s="17">
        <v>6181</v>
      </c>
      <c r="I27" s="14"/>
      <c r="J27" s="60"/>
      <c r="L27" s="60"/>
      <c r="N27" s="60"/>
    </row>
    <row r="28" spans="1:14" ht="12.75">
      <c r="A28" s="67" t="s">
        <v>145</v>
      </c>
      <c r="E28" s="20"/>
      <c r="F28" s="10">
        <v>0</v>
      </c>
      <c r="G28" s="55">
        <v>0</v>
      </c>
      <c r="H28" s="17">
        <v>1205</v>
      </c>
      <c r="J28" s="60"/>
      <c r="L28" s="60"/>
      <c r="N28" s="60"/>
    </row>
    <row r="29" spans="1:16" ht="12.75">
      <c r="A29" s="12" t="s">
        <v>143</v>
      </c>
      <c r="E29" s="20"/>
      <c r="F29" s="10">
        <v>0</v>
      </c>
      <c r="G29" s="55">
        <v>0</v>
      </c>
      <c r="H29" s="17">
        <v>179358</v>
      </c>
      <c r="J29" s="60"/>
      <c r="L29" s="60"/>
      <c r="N29" s="60"/>
      <c r="P29" s="60"/>
    </row>
    <row r="30" spans="1:16" ht="12.75">
      <c r="A30" s="67" t="s">
        <v>144</v>
      </c>
      <c r="E30" s="20"/>
      <c r="F30" s="99">
        <v>0</v>
      </c>
      <c r="G30" s="54">
        <v>3</v>
      </c>
      <c r="H30" s="17">
        <v>0</v>
      </c>
      <c r="J30" s="60"/>
      <c r="L30" s="60"/>
      <c r="N30" s="60"/>
      <c r="P30" s="60"/>
    </row>
    <row r="31" spans="1:16" ht="12.75">
      <c r="A31" s="12" t="s">
        <v>98</v>
      </c>
      <c r="E31" s="20"/>
      <c r="F31" s="10">
        <v>0</v>
      </c>
      <c r="G31" s="55">
        <v>0</v>
      </c>
      <c r="H31" s="17">
        <v>3735</v>
      </c>
      <c r="J31" s="60"/>
      <c r="L31" s="60"/>
      <c r="N31" s="60"/>
      <c r="P31" s="60"/>
    </row>
    <row r="32" spans="1:16" ht="12.75">
      <c r="A32" s="12" t="s">
        <v>99</v>
      </c>
      <c r="E32" s="20"/>
      <c r="F32" s="10">
        <v>0</v>
      </c>
      <c r="G32" s="55">
        <v>0</v>
      </c>
      <c r="H32" s="17">
        <v>22656</v>
      </c>
      <c r="J32" s="60"/>
      <c r="L32" s="60"/>
      <c r="N32" s="60"/>
      <c r="P32" s="60"/>
    </row>
    <row r="33" spans="1:16" ht="12.75">
      <c r="A33" s="12" t="s">
        <v>100</v>
      </c>
      <c r="E33" s="20"/>
      <c r="F33" s="10">
        <v>0</v>
      </c>
      <c r="G33" s="55">
        <v>0</v>
      </c>
      <c r="H33" s="17">
        <v>88945</v>
      </c>
      <c r="J33" s="60"/>
      <c r="L33" s="60"/>
      <c r="N33" s="60"/>
      <c r="P33" s="60"/>
    </row>
    <row r="34" spans="1:16" ht="12.75">
      <c r="A34" s="12" t="s">
        <v>101</v>
      </c>
      <c r="E34" s="20"/>
      <c r="F34" s="10">
        <v>0</v>
      </c>
      <c r="G34" s="55">
        <v>0</v>
      </c>
      <c r="H34" s="17">
        <v>19809</v>
      </c>
      <c r="J34" s="60"/>
      <c r="L34" s="60"/>
      <c r="N34" s="60"/>
      <c r="P34" s="60"/>
    </row>
    <row r="35" spans="1:16" ht="12.75">
      <c r="A35" s="12" t="s">
        <v>102</v>
      </c>
      <c r="E35" s="20"/>
      <c r="F35" s="10">
        <v>0</v>
      </c>
      <c r="G35" s="55">
        <v>0</v>
      </c>
      <c r="H35" s="17">
        <v>6218</v>
      </c>
      <c r="J35" s="60"/>
      <c r="L35" s="60"/>
      <c r="N35" s="60"/>
      <c r="P35" s="60"/>
    </row>
    <row r="36" spans="1:16" ht="12.75">
      <c r="A36" s="12" t="s">
        <v>103</v>
      </c>
      <c r="E36" s="20"/>
      <c r="F36" s="10">
        <v>0</v>
      </c>
      <c r="G36" s="55">
        <v>0</v>
      </c>
      <c r="H36" s="17">
        <v>13228</v>
      </c>
      <c r="J36" s="60"/>
      <c r="L36" s="60"/>
      <c r="N36" s="60"/>
      <c r="P36" s="60"/>
    </row>
    <row r="37" spans="1:14" ht="12.75">
      <c r="A37" s="12" t="s">
        <v>104</v>
      </c>
      <c r="E37" s="20"/>
      <c r="F37" s="10">
        <v>0</v>
      </c>
      <c r="G37" s="55">
        <v>0</v>
      </c>
      <c r="H37" s="17">
        <v>1050</v>
      </c>
      <c r="J37" s="60"/>
      <c r="L37" s="60"/>
      <c r="N37" s="60"/>
    </row>
    <row r="38" spans="1:14" ht="12.75">
      <c r="A38" s="12" t="s">
        <v>105</v>
      </c>
      <c r="E38" s="20"/>
      <c r="F38" s="10">
        <v>0</v>
      </c>
      <c r="G38" s="55">
        <v>0</v>
      </c>
      <c r="H38" s="17">
        <v>12791</v>
      </c>
      <c r="J38" s="60"/>
      <c r="L38" s="60"/>
      <c r="N38" s="60"/>
    </row>
    <row r="39" spans="1:14" ht="12.75">
      <c r="A39" s="12" t="s">
        <v>106</v>
      </c>
      <c r="E39" s="20"/>
      <c r="F39" s="10">
        <v>0</v>
      </c>
      <c r="G39" s="55">
        <v>0</v>
      </c>
      <c r="H39" s="17">
        <v>2332</v>
      </c>
      <c r="J39" s="60"/>
      <c r="L39" s="60"/>
      <c r="N39" s="60"/>
    </row>
    <row r="40" spans="1:14" ht="12.75">
      <c r="A40" s="12" t="s">
        <v>107</v>
      </c>
      <c r="E40" s="20"/>
      <c r="F40" s="10">
        <v>0</v>
      </c>
      <c r="G40" s="55">
        <v>0</v>
      </c>
      <c r="H40" s="17">
        <v>18188</v>
      </c>
      <c r="J40" s="60"/>
      <c r="L40" s="60"/>
      <c r="N40" s="60"/>
    </row>
    <row r="41" spans="1:14" ht="12.75">
      <c r="A41" s="12" t="s">
        <v>284</v>
      </c>
      <c r="E41" s="20"/>
      <c r="F41" s="60">
        <v>0</v>
      </c>
      <c r="G41" s="55">
        <v>0</v>
      </c>
      <c r="H41" s="17">
        <v>0</v>
      </c>
      <c r="J41" s="60"/>
      <c r="L41" s="60"/>
      <c r="N41" s="60"/>
    </row>
    <row r="42" spans="1:14" ht="12.75">
      <c r="A42" s="100" t="s">
        <v>146</v>
      </c>
      <c r="B42" s="84"/>
      <c r="C42" s="84"/>
      <c r="D42" s="84"/>
      <c r="E42" s="72"/>
      <c r="F42" s="84">
        <v>0</v>
      </c>
      <c r="G42" s="71">
        <v>0</v>
      </c>
      <c r="H42" s="68">
        <v>93721</v>
      </c>
      <c r="J42" s="60"/>
      <c r="L42" s="60"/>
      <c r="N42" s="60"/>
    </row>
    <row r="43" spans="1:14" ht="12.75">
      <c r="A43" s="12" t="s">
        <v>266</v>
      </c>
      <c r="E43" s="20"/>
      <c r="F43" s="104">
        <f>SUM(F22:F42)</f>
        <v>0</v>
      </c>
      <c r="G43" s="105">
        <f>SUM(G22:G42)</f>
        <v>3012</v>
      </c>
      <c r="H43" s="106">
        <f>SUM(H22:H42)</f>
        <v>770564</v>
      </c>
      <c r="J43" s="60"/>
      <c r="L43" s="60"/>
      <c r="N43" s="60"/>
    </row>
    <row r="44" spans="1:14" ht="12.75">
      <c r="A44" s="49"/>
      <c r="E44" s="20"/>
      <c r="F44" s="13"/>
      <c r="G44" s="54"/>
      <c r="H44" s="18"/>
      <c r="J44" s="60"/>
      <c r="L44" s="60"/>
      <c r="N44" s="60"/>
    </row>
    <row r="45" spans="1:14" ht="12.75">
      <c r="A45" s="12" t="s">
        <v>97</v>
      </c>
      <c r="E45" s="20"/>
      <c r="F45" s="13"/>
      <c r="G45" s="54"/>
      <c r="H45" s="18"/>
      <c r="J45" s="60"/>
      <c r="L45" s="60"/>
      <c r="N45" s="60"/>
    </row>
    <row r="46" spans="1:14" ht="12.75">
      <c r="A46" s="12" t="s">
        <v>287</v>
      </c>
      <c r="E46" s="20"/>
      <c r="F46" s="13"/>
      <c r="G46" s="54"/>
      <c r="H46" s="18">
        <v>-204614</v>
      </c>
      <c r="J46" s="60"/>
      <c r="L46" s="60"/>
      <c r="N46" s="60"/>
    </row>
    <row r="47" spans="1:14" ht="12.75">
      <c r="A47" s="12" t="s">
        <v>288</v>
      </c>
      <c r="E47" s="20"/>
      <c r="F47" s="13"/>
      <c r="G47" s="54"/>
      <c r="H47" s="18">
        <v>-27528</v>
      </c>
      <c r="J47" s="60"/>
      <c r="L47" s="60"/>
      <c r="N47" s="60"/>
    </row>
    <row r="48" spans="1:14" ht="12.75">
      <c r="A48" s="67" t="s">
        <v>147</v>
      </c>
      <c r="E48" s="20"/>
      <c r="F48" s="13">
        <v>-57</v>
      </c>
      <c r="G48" s="54">
        <v>-69</v>
      </c>
      <c r="H48" s="18">
        <v>0</v>
      </c>
      <c r="J48" s="62"/>
      <c r="N48" s="60"/>
    </row>
    <row r="49" spans="1:16" ht="12.75">
      <c r="A49" s="12" t="s">
        <v>108</v>
      </c>
      <c r="E49" s="20"/>
      <c r="F49" s="13">
        <v>0</v>
      </c>
      <c r="G49" s="54">
        <v>0</v>
      </c>
      <c r="H49" s="18">
        <v>-14354</v>
      </c>
      <c r="J49" s="62"/>
      <c r="N49" s="60"/>
      <c r="P49" s="60"/>
    </row>
    <row r="50" spans="1:14" ht="12.75">
      <c r="A50" s="12" t="s">
        <v>109</v>
      </c>
      <c r="E50" s="20"/>
      <c r="F50" s="13">
        <v>0</v>
      </c>
      <c r="G50" s="54">
        <v>0</v>
      </c>
      <c r="H50" s="18">
        <v>-1749</v>
      </c>
      <c r="J50" s="62"/>
      <c r="N50" s="60"/>
    </row>
    <row r="51" spans="1:14" ht="12.75">
      <c r="A51" s="12" t="s">
        <v>110</v>
      </c>
      <c r="E51" s="20"/>
      <c r="F51" s="98">
        <v>0</v>
      </c>
      <c r="G51" s="54">
        <v>0</v>
      </c>
      <c r="H51" s="18">
        <v>-51117</v>
      </c>
      <c r="N51" s="60"/>
    </row>
    <row r="52" spans="1:8" ht="12.75">
      <c r="A52" s="100" t="s">
        <v>111</v>
      </c>
      <c r="B52" s="84"/>
      <c r="C52" s="84"/>
      <c r="D52" s="84"/>
      <c r="E52" s="72"/>
      <c r="F52" s="101">
        <v>0</v>
      </c>
      <c r="G52" s="102">
        <v>0</v>
      </c>
      <c r="H52" s="103">
        <v>-51581</v>
      </c>
    </row>
    <row r="53" spans="1:8" ht="12.75">
      <c r="A53" s="12" t="s">
        <v>267</v>
      </c>
      <c r="E53" s="20"/>
      <c r="F53" s="104">
        <f>SUM(F48:F52)</f>
        <v>-57</v>
      </c>
      <c r="G53" s="105">
        <f>SUM(G48:G52)</f>
        <v>-69</v>
      </c>
      <c r="H53" s="106">
        <f>SUM(H46:H52)</f>
        <v>-350943</v>
      </c>
    </row>
    <row r="54" spans="1:8" ht="12.75">
      <c r="A54" s="11"/>
      <c r="E54" s="20"/>
      <c r="F54" s="13"/>
      <c r="G54" s="54"/>
      <c r="H54" s="20"/>
    </row>
    <row r="55" spans="1:10" ht="12.75">
      <c r="A55" s="12" t="s">
        <v>268</v>
      </c>
      <c r="E55" s="20"/>
      <c r="F55" s="13">
        <f>F17+F43+F53</f>
        <v>-57</v>
      </c>
      <c r="G55" s="54">
        <f>G53+G43</f>
        <v>2943</v>
      </c>
      <c r="H55" s="18">
        <f>H43+H53+H19</f>
        <v>464075</v>
      </c>
      <c r="J55" s="16"/>
    </row>
    <row r="56" spans="1:10" ht="12.75">
      <c r="A56" s="12"/>
      <c r="E56" s="20"/>
      <c r="F56" s="13"/>
      <c r="G56" s="54"/>
      <c r="H56" s="20"/>
      <c r="J56" s="16"/>
    </row>
    <row r="57" spans="1:10" ht="12.75">
      <c r="A57" s="12" t="s">
        <v>292</v>
      </c>
      <c r="E57" s="20"/>
      <c r="F57" s="13"/>
      <c r="G57" s="54"/>
      <c r="H57" s="17">
        <v>167326</v>
      </c>
      <c r="J57" s="16"/>
    </row>
    <row r="58" spans="1:10" ht="12.75">
      <c r="A58" s="12"/>
      <c r="E58" s="20"/>
      <c r="F58" s="13"/>
      <c r="G58" s="54"/>
      <c r="H58" s="20"/>
      <c r="J58" s="16"/>
    </row>
    <row r="59" spans="1:12" ht="13.5" thickBot="1">
      <c r="A59" s="138" t="s">
        <v>16</v>
      </c>
      <c r="B59" s="22"/>
      <c r="C59" s="22"/>
      <c r="D59" s="22"/>
      <c r="E59" s="51"/>
      <c r="F59" s="124">
        <f>SUM(F12,F55)</f>
        <v>107285</v>
      </c>
      <c r="G59" s="125">
        <f>SUM(G12,G55)</f>
        <v>113873</v>
      </c>
      <c r="H59" s="126">
        <f>SUM(H12,H55,H57)</f>
        <v>20048011</v>
      </c>
      <c r="I59" s="13"/>
      <c r="L59" s="16"/>
    </row>
    <row r="60" spans="1:9" ht="13.5" thickTop="1">
      <c r="A60" s="49"/>
      <c r="E60" s="20"/>
      <c r="F60" s="16"/>
      <c r="G60" s="53"/>
      <c r="H60" s="17"/>
      <c r="I60" s="13"/>
    </row>
    <row r="61" spans="1:9" ht="12.75">
      <c r="A61" s="24" t="s">
        <v>249</v>
      </c>
      <c r="E61" s="20"/>
      <c r="G61" s="55"/>
      <c r="H61" s="17"/>
      <c r="I61" s="14"/>
    </row>
    <row r="62" spans="1:9" ht="12.75">
      <c r="A62" s="49"/>
      <c r="E62" s="20"/>
      <c r="G62" s="55"/>
      <c r="H62" s="17"/>
      <c r="I62" s="14"/>
    </row>
    <row r="63" spans="1:9" ht="12.75">
      <c r="A63" s="49" t="s">
        <v>8</v>
      </c>
      <c r="E63" s="20"/>
      <c r="F63" s="10" t="s">
        <v>0</v>
      </c>
      <c r="G63" s="55" t="s">
        <v>0</v>
      </c>
      <c r="H63" s="17" t="s">
        <v>0</v>
      </c>
      <c r="I63" s="14"/>
    </row>
    <row r="64" spans="1:9" ht="12.75">
      <c r="A64" s="11"/>
      <c r="B64" s="10" t="s">
        <v>56</v>
      </c>
      <c r="E64" s="20"/>
      <c r="F64" s="10">
        <v>30</v>
      </c>
      <c r="G64" s="55">
        <v>15</v>
      </c>
      <c r="H64" s="17">
        <v>6592</v>
      </c>
      <c r="I64" s="13"/>
    </row>
    <row r="65" spans="1:9" ht="12.75">
      <c r="A65" s="11"/>
      <c r="B65" s="10" t="s">
        <v>136</v>
      </c>
      <c r="E65" s="20"/>
      <c r="F65" s="10">
        <v>2</v>
      </c>
      <c r="G65" s="55">
        <v>1</v>
      </c>
      <c r="H65" s="17">
        <v>100</v>
      </c>
      <c r="I65" s="13"/>
    </row>
    <row r="66" spans="1:9" ht="12.75">
      <c r="A66" s="11"/>
      <c r="B66" s="10" t="s">
        <v>48</v>
      </c>
      <c r="E66" s="20"/>
      <c r="F66" s="10">
        <v>19</v>
      </c>
      <c r="G66" s="55">
        <v>9</v>
      </c>
      <c r="H66" s="17">
        <v>5000</v>
      </c>
      <c r="I66" s="13"/>
    </row>
    <row r="67" spans="1:9" ht="12.75">
      <c r="A67" s="11"/>
      <c r="B67" s="10" t="s">
        <v>254</v>
      </c>
      <c r="E67" s="20"/>
      <c r="F67" s="10">
        <v>12</v>
      </c>
      <c r="G67" s="55">
        <v>6</v>
      </c>
      <c r="H67" s="17">
        <v>27296</v>
      </c>
      <c r="I67" s="13"/>
    </row>
    <row r="68" spans="1:9" ht="12.75">
      <c r="A68" s="11"/>
      <c r="B68" s="10" t="s">
        <v>137</v>
      </c>
      <c r="E68" s="20"/>
      <c r="F68" s="10">
        <v>10</v>
      </c>
      <c r="G68" s="55">
        <v>5</v>
      </c>
      <c r="H68" s="17">
        <v>33000</v>
      </c>
      <c r="I68" s="13"/>
    </row>
    <row r="69" spans="1:9" ht="12.75">
      <c r="A69" s="11"/>
      <c r="B69" s="86" t="s">
        <v>133</v>
      </c>
      <c r="C69" s="84"/>
      <c r="D69" s="84"/>
      <c r="E69" s="72"/>
      <c r="F69" s="70">
        <v>0</v>
      </c>
      <c r="G69" s="71">
        <v>0</v>
      </c>
      <c r="H69" s="68">
        <v>-322</v>
      </c>
      <c r="I69" s="13"/>
    </row>
    <row r="70" spans="1:9" ht="12.75">
      <c r="A70" s="11"/>
      <c r="E70" s="20"/>
      <c r="F70" s="34">
        <f>SUM(F64:F69)</f>
        <v>73</v>
      </c>
      <c r="G70" s="65">
        <f>SUM(G64:G69)</f>
        <v>36</v>
      </c>
      <c r="H70" s="66">
        <f>SUM(H64:H69)</f>
        <v>71666</v>
      </c>
      <c r="I70" s="13"/>
    </row>
    <row r="71" spans="1:9" ht="12.75">
      <c r="A71" s="11"/>
      <c r="E71" s="20"/>
      <c r="G71" s="55"/>
      <c r="H71" s="17"/>
      <c r="I71" s="13"/>
    </row>
    <row r="72" spans="1:9" ht="12.75">
      <c r="A72" s="49" t="s">
        <v>2</v>
      </c>
      <c r="E72" s="20"/>
      <c r="F72" s="10" t="s">
        <v>0</v>
      </c>
      <c r="G72" s="55" t="s">
        <v>0</v>
      </c>
      <c r="H72" s="17" t="s">
        <v>0</v>
      </c>
      <c r="I72" s="13"/>
    </row>
    <row r="73" spans="1:9" ht="12.75">
      <c r="A73" s="11" t="s">
        <v>0</v>
      </c>
      <c r="B73" s="10" t="s">
        <v>39</v>
      </c>
      <c r="E73" s="20"/>
      <c r="F73" s="10">
        <v>0</v>
      </c>
      <c r="G73" s="55">
        <v>0</v>
      </c>
      <c r="H73" s="17">
        <v>120247</v>
      </c>
      <c r="I73" s="13"/>
    </row>
    <row r="74" spans="1:9" ht="12.75">
      <c r="A74" s="11"/>
      <c r="B74" s="86" t="s">
        <v>133</v>
      </c>
      <c r="C74" s="84"/>
      <c r="D74" s="84"/>
      <c r="E74" s="72"/>
      <c r="F74" s="70">
        <v>0</v>
      </c>
      <c r="G74" s="71">
        <v>0</v>
      </c>
      <c r="H74" s="68">
        <v>-4</v>
      </c>
      <c r="I74" s="13"/>
    </row>
    <row r="75" spans="1:9" ht="12.75">
      <c r="A75" s="11"/>
      <c r="E75" s="20"/>
      <c r="F75" s="34">
        <f>+F73+F74</f>
        <v>0</v>
      </c>
      <c r="G75" s="65">
        <f>+G73+G74</f>
        <v>0</v>
      </c>
      <c r="H75" s="66">
        <f>+H73+H74</f>
        <v>120243</v>
      </c>
      <c r="I75" s="13"/>
    </row>
    <row r="76" spans="1:9" ht="12.75">
      <c r="A76" s="11"/>
      <c r="E76" s="20"/>
      <c r="F76" s="34"/>
      <c r="G76" s="65"/>
      <c r="H76" s="66"/>
      <c r="I76" s="13"/>
    </row>
    <row r="77" spans="1:9" ht="12.75">
      <c r="A77" s="137" t="s">
        <v>272</v>
      </c>
      <c r="E77" s="20"/>
      <c r="F77" s="34"/>
      <c r="G77" s="65"/>
      <c r="H77" s="66"/>
      <c r="I77" s="13"/>
    </row>
    <row r="78" spans="1:9" ht="12.75">
      <c r="A78" s="137"/>
      <c r="B78" s="10" t="s">
        <v>273</v>
      </c>
      <c r="E78" s="20"/>
      <c r="F78" s="34">
        <v>0</v>
      </c>
      <c r="G78" s="65">
        <v>0</v>
      </c>
      <c r="H78" s="66">
        <v>-9400</v>
      </c>
      <c r="I78" s="13"/>
    </row>
    <row r="79" spans="1:9" ht="12.75">
      <c r="A79" s="11"/>
      <c r="E79" s="20"/>
      <c r="F79" s="34"/>
      <c r="G79" s="65"/>
      <c r="H79" s="66"/>
      <c r="I79" s="13"/>
    </row>
    <row r="80" spans="1:9" ht="12.75">
      <c r="A80" s="49" t="s">
        <v>9</v>
      </c>
      <c r="E80" s="20"/>
      <c r="G80" s="55"/>
      <c r="H80" s="17"/>
      <c r="I80" s="13"/>
    </row>
    <row r="81" spans="1:9" ht="12.75">
      <c r="A81" s="11"/>
      <c r="B81" s="10" t="s">
        <v>138</v>
      </c>
      <c r="E81" s="20"/>
      <c r="F81" s="10">
        <v>0</v>
      </c>
      <c r="G81" s="55">
        <v>0</v>
      </c>
      <c r="H81" s="17">
        <v>1200</v>
      </c>
      <c r="I81" s="13"/>
    </row>
    <row r="82" spans="1:9" ht="12.75">
      <c r="A82" s="11"/>
      <c r="B82" s="86" t="s">
        <v>133</v>
      </c>
      <c r="C82" s="84"/>
      <c r="D82" s="84"/>
      <c r="E82" s="72"/>
      <c r="F82" s="73">
        <v>0</v>
      </c>
      <c r="G82" s="71">
        <v>0</v>
      </c>
      <c r="H82" s="68">
        <v>-1</v>
      </c>
      <c r="I82" s="13"/>
    </row>
    <row r="83" spans="1:9" ht="12.75">
      <c r="A83" s="11"/>
      <c r="B83" s="60"/>
      <c r="E83" s="20"/>
      <c r="F83" s="10">
        <f>SUM(F81:F82)</f>
        <v>0</v>
      </c>
      <c r="G83" s="55">
        <f>SUM(G81:G82)</f>
        <v>0</v>
      </c>
      <c r="H83" s="17">
        <f>SUM(H81:H82)</f>
        <v>1199</v>
      </c>
      <c r="I83" s="13"/>
    </row>
    <row r="84" spans="1:9" ht="12.75">
      <c r="A84" s="11"/>
      <c r="E84" s="20"/>
      <c r="G84" s="55"/>
      <c r="H84" s="17"/>
      <c r="I84" s="13"/>
    </row>
    <row r="85" spans="1:9" ht="12.75">
      <c r="A85" s="24" t="s">
        <v>139</v>
      </c>
      <c r="E85" s="20"/>
      <c r="G85" s="55"/>
      <c r="H85" s="20"/>
      <c r="I85" s="13"/>
    </row>
    <row r="86" spans="1:9" ht="12.75">
      <c r="A86" s="24"/>
      <c r="B86" s="60" t="s">
        <v>133</v>
      </c>
      <c r="E86" s="20"/>
      <c r="F86" s="10">
        <v>0</v>
      </c>
      <c r="G86" s="55">
        <v>0</v>
      </c>
      <c r="H86" s="20">
        <v>-4</v>
      </c>
      <c r="I86" s="13"/>
    </row>
    <row r="87" spans="1:9" ht="12.75">
      <c r="A87" s="50"/>
      <c r="B87" s="33"/>
      <c r="E87" s="20"/>
      <c r="G87" s="55"/>
      <c r="H87" s="17"/>
      <c r="I87" s="14"/>
    </row>
    <row r="88" spans="1:9" ht="12.75">
      <c r="A88" s="49" t="s">
        <v>11</v>
      </c>
      <c r="E88" s="20"/>
      <c r="F88" s="10" t="s">
        <v>0</v>
      </c>
      <c r="G88" s="55" t="s">
        <v>0</v>
      </c>
      <c r="H88" s="17" t="s">
        <v>0</v>
      </c>
      <c r="I88" s="14"/>
    </row>
    <row r="89" spans="1:9" ht="12.75">
      <c r="A89" s="11"/>
      <c r="B89" s="60" t="s">
        <v>133</v>
      </c>
      <c r="E89" s="20"/>
      <c r="F89" s="10">
        <v>0</v>
      </c>
      <c r="G89" s="55">
        <v>0</v>
      </c>
      <c r="H89" s="17">
        <v>-7</v>
      </c>
      <c r="I89" s="14"/>
    </row>
    <row r="90" spans="1:9" ht="12.75">
      <c r="A90" s="11"/>
      <c r="B90" s="33"/>
      <c r="E90" s="20"/>
      <c r="G90" s="55"/>
      <c r="H90" s="17"/>
      <c r="I90" s="14"/>
    </row>
    <row r="91" spans="1:9" ht="12.75">
      <c r="A91" s="24" t="s">
        <v>250</v>
      </c>
      <c r="D91" s="32"/>
      <c r="E91" s="20"/>
      <c r="F91" s="10" t="s">
        <v>0</v>
      </c>
      <c r="G91" s="55" t="s">
        <v>0</v>
      </c>
      <c r="H91" s="17" t="s">
        <v>0</v>
      </c>
      <c r="I91" s="14"/>
    </row>
    <row r="92" spans="1:9" ht="12.75">
      <c r="A92" s="11"/>
      <c r="B92" s="10" t="s">
        <v>121</v>
      </c>
      <c r="D92" s="32"/>
      <c r="E92" s="20"/>
      <c r="F92" s="10">
        <v>32</v>
      </c>
      <c r="G92" s="55">
        <v>16</v>
      </c>
      <c r="H92" s="17">
        <v>1690</v>
      </c>
      <c r="I92" s="14"/>
    </row>
    <row r="93" spans="1:9" ht="12.75">
      <c r="A93" s="11"/>
      <c r="B93" s="84" t="s">
        <v>122</v>
      </c>
      <c r="C93" s="84"/>
      <c r="D93" s="85"/>
      <c r="E93" s="72"/>
      <c r="F93" s="73">
        <v>-25</v>
      </c>
      <c r="G93" s="71">
        <v>-25</v>
      </c>
      <c r="H93" s="68">
        <v>-3300</v>
      </c>
      <c r="I93" s="14"/>
    </row>
    <row r="94" spans="1:9" ht="12.75">
      <c r="A94" s="11"/>
      <c r="D94" s="32"/>
      <c r="E94" s="20"/>
      <c r="F94" s="10">
        <f>SUM(F92:F93)</f>
        <v>7</v>
      </c>
      <c r="G94" s="55">
        <f>SUM(G92:G93)</f>
        <v>-9</v>
      </c>
      <c r="H94" s="17">
        <f>SUM(H92:H93)</f>
        <v>-1610</v>
      </c>
      <c r="I94" s="14"/>
    </row>
    <row r="95" spans="1:9" ht="12.75">
      <c r="A95" s="11"/>
      <c r="D95" s="32"/>
      <c r="E95" s="20"/>
      <c r="G95" s="55"/>
      <c r="H95" s="17"/>
      <c r="I95" s="14"/>
    </row>
    <row r="96" spans="1:9" ht="12.75">
      <c r="A96" s="24" t="s">
        <v>89</v>
      </c>
      <c r="D96" s="32"/>
      <c r="E96" s="20"/>
      <c r="G96" s="55"/>
      <c r="H96" s="17"/>
      <c r="I96" s="14"/>
    </row>
    <row r="97" spans="1:9" ht="12.75">
      <c r="A97" s="24"/>
      <c r="B97" s="60" t="s">
        <v>133</v>
      </c>
      <c r="D97" s="32"/>
      <c r="E97" s="20"/>
      <c r="F97" s="10">
        <v>0</v>
      </c>
      <c r="G97" s="55">
        <v>0</v>
      </c>
      <c r="H97" s="17">
        <v>-247</v>
      </c>
      <c r="I97" s="14"/>
    </row>
    <row r="98" spans="1:9" ht="12.75">
      <c r="A98" s="11"/>
      <c r="D98" s="32"/>
      <c r="E98" s="20"/>
      <c r="G98" s="55"/>
      <c r="H98" s="17"/>
      <c r="I98" s="14"/>
    </row>
    <row r="99" spans="1:9" ht="12.75">
      <c r="A99" s="25" t="s">
        <v>251</v>
      </c>
      <c r="D99" s="32"/>
      <c r="E99" s="20"/>
      <c r="G99" s="55"/>
      <c r="H99" s="17"/>
      <c r="I99" s="14"/>
    </row>
    <row r="100" spans="1:9" ht="12.75">
      <c r="A100" s="25"/>
      <c r="B100" s="60" t="s">
        <v>133</v>
      </c>
      <c r="E100" s="20"/>
      <c r="F100" s="10">
        <v>0</v>
      </c>
      <c r="G100" s="55">
        <v>0</v>
      </c>
      <c r="H100" s="20">
        <v>-36</v>
      </c>
      <c r="I100" s="14"/>
    </row>
    <row r="101" spans="1:9" ht="12.75">
      <c r="A101" s="11"/>
      <c r="D101" s="32"/>
      <c r="E101" s="20"/>
      <c r="G101" s="55"/>
      <c r="H101" s="17"/>
      <c r="I101" s="14"/>
    </row>
    <row r="102" spans="1:9" ht="12.75">
      <c r="A102" s="24" t="s">
        <v>269</v>
      </c>
      <c r="D102" s="32"/>
      <c r="E102" s="20"/>
      <c r="F102" s="10" t="s">
        <v>0</v>
      </c>
      <c r="G102" s="55" t="s">
        <v>0</v>
      </c>
      <c r="H102" s="20" t="s">
        <v>0</v>
      </c>
      <c r="I102" s="14"/>
    </row>
    <row r="103" spans="1:9" ht="12.75">
      <c r="A103" s="11"/>
      <c r="D103" s="32"/>
      <c r="E103" s="20"/>
      <c r="G103" s="55"/>
      <c r="H103" s="20"/>
      <c r="I103" s="14"/>
    </row>
    <row r="104" spans="1:9" ht="12.75">
      <c r="A104" s="11"/>
      <c r="B104" s="31" t="s">
        <v>58</v>
      </c>
      <c r="D104" s="32"/>
      <c r="E104" s="20"/>
      <c r="G104" s="55"/>
      <c r="H104" s="20"/>
      <c r="I104" s="14"/>
    </row>
    <row r="105" spans="1:9" ht="12.75">
      <c r="A105" s="11"/>
      <c r="B105" s="10" t="s">
        <v>151</v>
      </c>
      <c r="D105" s="32"/>
      <c r="E105" s="20"/>
      <c r="F105" s="10">
        <v>2</v>
      </c>
      <c r="G105" s="55">
        <v>1</v>
      </c>
      <c r="H105" s="17">
        <v>293</v>
      </c>
      <c r="I105" s="14"/>
    </row>
    <row r="106" spans="1:9" ht="12.75">
      <c r="A106" s="11"/>
      <c r="B106" s="84" t="s">
        <v>133</v>
      </c>
      <c r="C106" s="84"/>
      <c r="D106" s="85"/>
      <c r="E106" s="72"/>
      <c r="F106" s="73">
        <v>0</v>
      </c>
      <c r="G106" s="71">
        <v>0</v>
      </c>
      <c r="H106" s="68">
        <v>-24</v>
      </c>
      <c r="I106" s="14"/>
    </row>
    <row r="107" spans="1:9" ht="12.75">
      <c r="A107" s="11"/>
      <c r="D107" s="32"/>
      <c r="E107" s="20"/>
      <c r="F107" s="10">
        <f>SUM(F105:F106)</f>
        <v>2</v>
      </c>
      <c r="G107" s="55">
        <f>SUM(G105:G106)</f>
        <v>1</v>
      </c>
      <c r="H107" s="17">
        <f>SUM(H105:H106)</f>
        <v>269</v>
      </c>
      <c r="I107" s="14"/>
    </row>
    <row r="108" spans="1:9" ht="12.75">
      <c r="A108" s="11"/>
      <c r="B108" s="78" t="s">
        <v>152</v>
      </c>
      <c r="D108" s="32"/>
      <c r="E108" s="20"/>
      <c r="G108" s="55"/>
      <c r="H108" s="17"/>
      <c r="I108" s="14"/>
    </row>
    <row r="109" spans="1:9" ht="12.75">
      <c r="A109" s="11"/>
      <c r="B109" s="10" t="s">
        <v>133</v>
      </c>
      <c r="D109" s="32"/>
      <c r="E109" s="20"/>
      <c r="F109" s="10">
        <v>-3</v>
      </c>
      <c r="G109" s="55">
        <v>-3</v>
      </c>
      <c r="H109" s="17">
        <v>-317</v>
      </c>
      <c r="I109" s="14"/>
    </row>
    <row r="110" spans="1:9" ht="13.5" thickBot="1">
      <c r="A110" s="23"/>
      <c r="B110" s="22"/>
      <c r="C110" s="22"/>
      <c r="D110" s="116"/>
      <c r="E110" s="51"/>
      <c r="F110" s="22"/>
      <c r="G110" s="117"/>
      <c r="H110" s="51"/>
      <c r="I110" s="14"/>
    </row>
    <row r="111" spans="1:9" ht="13.5" thickTop="1">
      <c r="A111" s="11"/>
      <c r="D111" s="32"/>
      <c r="E111" s="20"/>
      <c r="G111" s="55"/>
      <c r="H111" s="20"/>
      <c r="I111" s="14"/>
    </row>
    <row r="112" spans="1:9" ht="12.75">
      <c r="A112" s="11"/>
      <c r="B112" s="31" t="s">
        <v>33</v>
      </c>
      <c r="D112" s="32"/>
      <c r="E112" s="20"/>
      <c r="G112" s="55"/>
      <c r="H112" s="20"/>
      <c r="I112" s="14"/>
    </row>
    <row r="113" spans="1:9" ht="12.75">
      <c r="A113" s="11"/>
      <c r="B113" s="10" t="s">
        <v>29</v>
      </c>
      <c r="D113" s="32"/>
      <c r="E113" s="20"/>
      <c r="F113" s="10">
        <v>6</v>
      </c>
      <c r="G113" s="55">
        <v>3</v>
      </c>
      <c r="H113" s="20">
        <v>672</v>
      </c>
      <c r="I113" s="14"/>
    </row>
    <row r="114" spans="1:9" ht="12.75">
      <c r="A114" s="11"/>
      <c r="B114" s="10" t="s">
        <v>70</v>
      </c>
      <c r="D114" s="32"/>
      <c r="E114" s="20"/>
      <c r="F114" s="10">
        <v>2</v>
      </c>
      <c r="G114" s="55">
        <v>1</v>
      </c>
      <c r="H114" s="20">
        <v>235</v>
      </c>
      <c r="I114" s="14"/>
    </row>
    <row r="115" spans="1:9" ht="12.75">
      <c r="A115" s="11"/>
      <c r="B115" s="10" t="s">
        <v>27</v>
      </c>
      <c r="D115" s="32"/>
      <c r="E115" s="20"/>
      <c r="F115" s="10">
        <v>2</v>
      </c>
      <c r="G115" s="55">
        <v>1</v>
      </c>
      <c r="H115" s="20">
        <v>236</v>
      </c>
      <c r="I115" s="14"/>
    </row>
    <row r="116" spans="1:9" ht="12.75">
      <c r="A116" s="11"/>
      <c r="B116" s="10" t="s">
        <v>66</v>
      </c>
      <c r="D116" s="32"/>
      <c r="E116" s="20"/>
      <c r="F116" s="10">
        <v>2</v>
      </c>
      <c r="G116" s="55">
        <v>1</v>
      </c>
      <c r="H116" s="20">
        <v>260</v>
      </c>
      <c r="I116" s="14"/>
    </row>
    <row r="117" spans="1:9" ht="12.75">
      <c r="A117" s="11"/>
      <c r="B117" s="10" t="s">
        <v>63</v>
      </c>
      <c r="D117" s="32"/>
      <c r="E117" s="20"/>
      <c r="F117" s="10">
        <v>25</v>
      </c>
      <c r="G117" s="55">
        <v>13</v>
      </c>
      <c r="H117" s="17">
        <v>2605</v>
      </c>
      <c r="I117" s="14"/>
    </row>
    <row r="118" spans="1:9" ht="12.75">
      <c r="A118" s="11"/>
      <c r="B118" s="10" t="s">
        <v>93</v>
      </c>
      <c r="D118" s="32"/>
      <c r="E118" s="20"/>
      <c r="F118" s="60">
        <v>0</v>
      </c>
      <c r="G118" s="64">
        <v>3</v>
      </c>
      <c r="H118" s="20">
        <v>0</v>
      </c>
      <c r="I118" s="14"/>
    </row>
    <row r="119" spans="1:9" ht="12.75">
      <c r="A119" s="11"/>
      <c r="B119" s="60" t="s">
        <v>278</v>
      </c>
      <c r="D119" s="32"/>
      <c r="E119" s="20"/>
      <c r="F119" s="60">
        <v>-13</v>
      </c>
      <c r="G119" s="55">
        <v>-13</v>
      </c>
      <c r="H119" s="20">
        <v>-1750</v>
      </c>
      <c r="I119" s="14"/>
    </row>
    <row r="120" spans="1:9" ht="12.75">
      <c r="A120" s="11"/>
      <c r="B120" s="84" t="s">
        <v>133</v>
      </c>
      <c r="C120" s="84"/>
      <c r="D120" s="85"/>
      <c r="E120" s="72"/>
      <c r="F120" s="73">
        <v>0</v>
      </c>
      <c r="G120" s="71">
        <v>0</v>
      </c>
      <c r="H120" s="68">
        <v>-497</v>
      </c>
      <c r="I120" s="14"/>
    </row>
    <row r="121" spans="1:9" ht="12.75">
      <c r="A121" s="11"/>
      <c r="D121" s="32"/>
      <c r="E121" s="20"/>
      <c r="F121" s="10">
        <f>SUM(F113:F120)</f>
        <v>24</v>
      </c>
      <c r="G121" s="55">
        <f>SUM(G113:G120)</f>
        <v>9</v>
      </c>
      <c r="H121" s="17">
        <f>SUM(H113:H120)</f>
        <v>1761</v>
      </c>
      <c r="I121" s="14"/>
    </row>
    <row r="122" spans="1:9" ht="12.75">
      <c r="A122" s="11"/>
      <c r="B122" s="31" t="s">
        <v>23</v>
      </c>
      <c r="D122" s="32"/>
      <c r="E122" s="20"/>
      <c r="G122" s="55"/>
      <c r="H122" s="20"/>
      <c r="I122" s="14"/>
    </row>
    <row r="123" spans="1:9" ht="12.75">
      <c r="A123" s="11"/>
      <c r="B123" s="10" t="s">
        <v>30</v>
      </c>
      <c r="D123" s="32"/>
      <c r="E123" s="20"/>
      <c r="F123" s="10">
        <v>11</v>
      </c>
      <c r="G123" s="55">
        <v>6</v>
      </c>
      <c r="H123" s="17">
        <v>856</v>
      </c>
      <c r="I123" s="14"/>
    </row>
    <row r="124" spans="1:9" ht="12.75">
      <c r="A124" s="11"/>
      <c r="B124" s="10" t="s">
        <v>252</v>
      </c>
      <c r="D124" s="32"/>
      <c r="E124" s="20"/>
      <c r="F124" s="10">
        <v>30</v>
      </c>
      <c r="G124" s="55">
        <v>15</v>
      </c>
      <c r="H124" s="17">
        <v>3500</v>
      </c>
      <c r="I124" s="14"/>
    </row>
    <row r="125" spans="1:9" ht="12.75">
      <c r="A125" s="11"/>
      <c r="B125" s="10" t="s">
        <v>76</v>
      </c>
      <c r="D125" s="32"/>
      <c r="E125" s="20"/>
      <c r="F125" s="10">
        <v>0</v>
      </c>
      <c r="G125" s="64">
        <v>13</v>
      </c>
      <c r="H125" s="21" t="s">
        <v>149</v>
      </c>
      <c r="I125" s="14"/>
    </row>
    <row r="126" spans="1:9" ht="12.75">
      <c r="A126" s="11"/>
      <c r="B126" s="10" t="s">
        <v>285</v>
      </c>
      <c r="D126" s="32"/>
      <c r="E126" s="20"/>
      <c r="F126" s="10">
        <v>-6</v>
      </c>
      <c r="G126" s="55">
        <v>-6</v>
      </c>
      <c r="H126" s="17">
        <v>-11974</v>
      </c>
      <c r="I126" s="14"/>
    </row>
    <row r="127" spans="1:9" ht="12.75">
      <c r="A127" s="11"/>
      <c r="B127" s="60" t="s">
        <v>133</v>
      </c>
      <c r="D127" s="32"/>
      <c r="E127" s="20"/>
      <c r="F127" s="60">
        <v>0</v>
      </c>
      <c r="G127" s="55">
        <v>0</v>
      </c>
      <c r="H127" s="17">
        <v>-637</v>
      </c>
      <c r="I127" s="14"/>
    </row>
    <row r="128" spans="1:9" ht="12.75">
      <c r="A128" s="11"/>
      <c r="B128" s="86" t="s">
        <v>150</v>
      </c>
      <c r="C128" s="84"/>
      <c r="D128" s="85"/>
      <c r="E128" s="72"/>
      <c r="F128" s="73">
        <v>0</v>
      </c>
      <c r="G128" s="71">
        <v>0</v>
      </c>
      <c r="H128" s="68">
        <v>-789</v>
      </c>
      <c r="I128" s="14"/>
    </row>
    <row r="129" spans="1:9" ht="12.75">
      <c r="A129" s="11"/>
      <c r="D129" s="32"/>
      <c r="E129" s="20"/>
      <c r="F129" s="10">
        <f>SUM(F123:F128)</f>
        <v>35</v>
      </c>
      <c r="G129" s="55">
        <f>SUM(G123:G128)</f>
        <v>28</v>
      </c>
      <c r="H129" s="17">
        <f>SUM(H123:H128)</f>
        <v>-9044</v>
      </c>
      <c r="I129" s="14"/>
    </row>
    <row r="130" spans="1:9" ht="12.75">
      <c r="A130" s="11"/>
      <c r="D130" s="32"/>
      <c r="E130" s="20"/>
      <c r="G130" s="55"/>
      <c r="H130" s="17"/>
      <c r="I130" s="14"/>
    </row>
    <row r="131" spans="1:9" ht="12.75">
      <c r="A131" s="11"/>
      <c r="B131" s="78" t="s">
        <v>270</v>
      </c>
      <c r="D131" s="32"/>
      <c r="E131" s="20"/>
      <c r="G131" s="55"/>
      <c r="H131" s="17"/>
      <c r="I131" s="14"/>
    </row>
    <row r="132" spans="1:9" ht="12.75">
      <c r="A132" s="11"/>
      <c r="B132" s="10" t="s">
        <v>41</v>
      </c>
      <c r="D132" s="32"/>
      <c r="E132" s="20"/>
      <c r="F132" s="10">
        <v>8</v>
      </c>
      <c r="G132" s="55">
        <v>4</v>
      </c>
      <c r="H132" s="17">
        <v>594</v>
      </c>
      <c r="I132" s="14"/>
    </row>
    <row r="133" spans="1:9" ht="12.75">
      <c r="A133" s="11"/>
      <c r="B133" s="10" t="s">
        <v>73</v>
      </c>
      <c r="D133" s="32"/>
      <c r="E133" s="20"/>
      <c r="F133" s="10">
        <v>18</v>
      </c>
      <c r="G133" s="55">
        <v>9</v>
      </c>
      <c r="H133" s="17">
        <v>14007</v>
      </c>
      <c r="I133" s="14"/>
    </row>
    <row r="134" spans="1:9" ht="12.75">
      <c r="A134" s="11"/>
      <c r="B134" s="10" t="s">
        <v>153</v>
      </c>
      <c r="D134" s="32"/>
      <c r="E134" s="20"/>
      <c r="F134" s="10">
        <v>0</v>
      </c>
      <c r="G134" s="55">
        <v>0</v>
      </c>
      <c r="H134" s="17">
        <v>-378</v>
      </c>
      <c r="I134" s="14"/>
    </row>
    <row r="135" spans="1:9" ht="12.75">
      <c r="A135" s="11"/>
      <c r="B135" s="10" t="s">
        <v>80</v>
      </c>
      <c r="D135" s="32"/>
      <c r="E135" s="20"/>
      <c r="F135" s="10">
        <v>-5</v>
      </c>
      <c r="G135" s="56">
        <v>-5</v>
      </c>
      <c r="H135" s="17">
        <v>-569</v>
      </c>
      <c r="I135" s="14"/>
    </row>
    <row r="136" spans="1:9" ht="12.75">
      <c r="A136" s="15"/>
      <c r="B136" s="84" t="s">
        <v>133</v>
      </c>
      <c r="C136" s="84"/>
      <c r="D136" s="85"/>
      <c r="E136" s="72"/>
      <c r="F136" s="73">
        <v>0</v>
      </c>
      <c r="G136" s="71">
        <v>0</v>
      </c>
      <c r="H136" s="68">
        <v>-268</v>
      </c>
      <c r="I136" s="14"/>
    </row>
    <row r="137" spans="1:9" ht="12.75">
      <c r="A137" s="11"/>
      <c r="D137" s="32"/>
      <c r="E137" s="20"/>
      <c r="F137" s="10">
        <f>SUM(F132:F136)</f>
        <v>21</v>
      </c>
      <c r="G137" s="55">
        <f>SUM(G132:G136)</f>
        <v>8</v>
      </c>
      <c r="H137" s="17">
        <f>SUM(H132:H136)</f>
        <v>13386</v>
      </c>
      <c r="I137" s="14"/>
    </row>
    <row r="138" spans="1:9" ht="12.75">
      <c r="A138" s="11"/>
      <c r="B138" s="31" t="s">
        <v>57</v>
      </c>
      <c r="D138" s="32"/>
      <c r="E138" s="20"/>
      <c r="G138" s="55"/>
      <c r="H138" s="17"/>
      <c r="I138" s="14"/>
    </row>
    <row r="139" spans="1:9" ht="12.75">
      <c r="A139" s="11"/>
      <c r="B139" s="10" t="s">
        <v>60</v>
      </c>
      <c r="D139" s="32"/>
      <c r="E139" s="20"/>
      <c r="F139" s="10">
        <v>1</v>
      </c>
      <c r="G139" s="55">
        <v>1</v>
      </c>
      <c r="H139" s="17">
        <v>165</v>
      </c>
      <c r="I139" s="14"/>
    </row>
    <row r="140" spans="1:9" ht="12.75">
      <c r="A140" s="11"/>
      <c r="B140" s="86" t="s">
        <v>133</v>
      </c>
      <c r="C140" s="84"/>
      <c r="D140" s="85"/>
      <c r="E140" s="72"/>
      <c r="F140" s="70">
        <v>0</v>
      </c>
      <c r="G140" s="71">
        <v>0</v>
      </c>
      <c r="H140" s="68">
        <v>-24</v>
      </c>
      <c r="I140" s="14"/>
    </row>
    <row r="141" spans="1:9" ht="12.75">
      <c r="A141" s="11"/>
      <c r="D141" s="32"/>
      <c r="E141" s="20"/>
      <c r="F141" s="10">
        <f>SUM(F139:F140)</f>
        <v>1</v>
      </c>
      <c r="G141" s="55">
        <f>SUM(G139:G140)</f>
        <v>1</v>
      </c>
      <c r="H141" s="17">
        <f>SUM(H139:H140)</f>
        <v>141</v>
      </c>
      <c r="I141" s="14"/>
    </row>
    <row r="142" spans="1:9" ht="12.75">
      <c r="A142" s="11"/>
      <c r="D142" s="32"/>
      <c r="E142" s="20"/>
      <c r="G142" s="55"/>
      <c r="H142" s="20"/>
      <c r="I142" s="14"/>
    </row>
    <row r="143" spans="1:9" ht="12.75">
      <c r="A143" s="11"/>
      <c r="B143" s="30" t="s">
        <v>79</v>
      </c>
      <c r="D143" s="32"/>
      <c r="E143" s="20"/>
      <c r="G143" s="55"/>
      <c r="H143" s="20"/>
      <c r="I143" s="14"/>
    </row>
    <row r="144" spans="1:9" ht="12.75">
      <c r="A144" s="11"/>
      <c r="B144" s="10" t="s">
        <v>87</v>
      </c>
      <c r="D144" s="32"/>
      <c r="E144" s="20"/>
      <c r="F144" s="10">
        <v>-15</v>
      </c>
      <c r="G144" s="55">
        <v>-15</v>
      </c>
      <c r="H144" s="17">
        <v>-1622</v>
      </c>
      <c r="I144" s="14"/>
    </row>
    <row r="145" spans="1:9" ht="12.75">
      <c r="A145" s="11"/>
      <c r="B145" s="86" t="s">
        <v>133</v>
      </c>
      <c r="C145" s="84"/>
      <c r="D145" s="85"/>
      <c r="E145" s="72"/>
      <c r="F145" s="70">
        <v>0</v>
      </c>
      <c r="G145" s="71">
        <v>0</v>
      </c>
      <c r="H145" s="68">
        <v>-428</v>
      </c>
      <c r="I145" s="14"/>
    </row>
    <row r="146" spans="1:9" ht="12.75">
      <c r="A146" s="11"/>
      <c r="D146" s="32"/>
      <c r="E146" s="20"/>
      <c r="F146" s="10">
        <f>SUM(F144:F145)</f>
        <v>-15</v>
      </c>
      <c r="G146" s="55">
        <f>SUM(G144:G145)</f>
        <v>-15</v>
      </c>
      <c r="H146" s="17">
        <f>SUM(H144:H145)</f>
        <v>-2050</v>
      </c>
      <c r="I146" s="14"/>
    </row>
    <row r="147" spans="1:9" ht="12.75">
      <c r="A147" s="11"/>
      <c r="D147" s="32"/>
      <c r="E147" s="20"/>
      <c r="G147" s="55"/>
      <c r="H147" s="20"/>
      <c r="I147" s="14"/>
    </row>
    <row r="148" spans="1:9" ht="12.75">
      <c r="A148" s="11"/>
      <c r="B148" s="31" t="s">
        <v>45</v>
      </c>
      <c r="D148" s="32"/>
      <c r="E148" s="20"/>
      <c r="G148" s="55"/>
      <c r="H148" s="20"/>
      <c r="I148" s="14"/>
    </row>
    <row r="149" spans="1:9" ht="12.75">
      <c r="A149" s="11"/>
      <c r="B149" s="10" t="s">
        <v>68</v>
      </c>
      <c r="D149" s="32"/>
      <c r="E149" s="20"/>
      <c r="F149" s="10">
        <v>0</v>
      </c>
      <c r="G149" s="55">
        <v>0</v>
      </c>
      <c r="H149" s="20">
        <v>98</v>
      </c>
      <c r="I149" s="14"/>
    </row>
    <row r="150" spans="1:9" ht="12.75">
      <c r="A150" s="11"/>
      <c r="B150" s="86" t="s">
        <v>133</v>
      </c>
      <c r="C150" s="84"/>
      <c r="D150" s="85"/>
      <c r="E150" s="72"/>
      <c r="F150" s="70">
        <v>0</v>
      </c>
      <c r="G150" s="71">
        <v>0</v>
      </c>
      <c r="H150" s="72">
        <v>-26</v>
      </c>
      <c r="I150" s="14"/>
    </row>
    <row r="151" spans="1:9" ht="12.75">
      <c r="A151" s="11"/>
      <c r="D151" s="32"/>
      <c r="E151" s="20"/>
      <c r="F151" s="10">
        <f>SUM(F149:F149)</f>
        <v>0</v>
      </c>
      <c r="G151" s="55">
        <f>SUM(G149:G149)</f>
        <v>0</v>
      </c>
      <c r="H151" s="20">
        <f>SUM(H149:H150)</f>
        <v>72</v>
      </c>
      <c r="I151" s="14"/>
    </row>
    <row r="152" spans="1:9" ht="12.75">
      <c r="A152" s="11"/>
      <c r="D152" s="32"/>
      <c r="E152" s="20"/>
      <c r="G152" s="55"/>
      <c r="H152" s="20"/>
      <c r="I152" s="14"/>
    </row>
    <row r="153" spans="1:9" ht="12.75">
      <c r="A153" s="11"/>
      <c r="B153" s="78" t="s">
        <v>154</v>
      </c>
      <c r="D153" s="32"/>
      <c r="E153" s="20"/>
      <c r="F153" s="60"/>
      <c r="G153" s="55"/>
      <c r="H153" s="17"/>
      <c r="I153" s="14"/>
    </row>
    <row r="154" spans="1:9" ht="12.75">
      <c r="A154" s="11"/>
      <c r="B154" s="60" t="s">
        <v>133</v>
      </c>
      <c r="D154" s="32"/>
      <c r="E154" s="20"/>
      <c r="F154" s="60">
        <v>0</v>
      </c>
      <c r="G154" s="55">
        <v>0</v>
      </c>
      <c r="H154" s="17">
        <v>-1</v>
      </c>
      <c r="I154" s="14"/>
    </row>
    <row r="155" spans="1:9" ht="12.75">
      <c r="A155" s="11"/>
      <c r="D155" s="32"/>
      <c r="E155" s="20"/>
      <c r="G155" s="55"/>
      <c r="H155" s="20"/>
      <c r="I155" s="14"/>
    </row>
    <row r="156" spans="1:9" ht="13.5" thickBot="1">
      <c r="A156" s="23"/>
      <c r="B156" s="136" t="s">
        <v>72</v>
      </c>
      <c r="C156" s="22"/>
      <c r="D156" s="116"/>
      <c r="E156" s="22"/>
      <c r="F156" s="23">
        <f>F154+F151+F146+F141+F137+F129+F121+F109+F107</f>
        <v>65</v>
      </c>
      <c r="G156" s="117">
        <f>G154+G151+G146+G141+G137+G129+G121+G109+G107</f>
        <v>29</v>
      </c>
      <c r="H156" s="118">
        <f>H154+H151+H146+H141+H137+H129+H121+H109+H107</f>
        <v>4217</v>
      </c>
      <c r="I156" s="14"/>
    </row>
    <row r="157" spans="1:9" ht="13.5" thickTop="1">
      <c r="A157" s="11"/>
      <c r="B157" s="31"/>
      <c r="D157" s="32"/>
      <c r="E157" s="20"/>
      <c r="G157" s="55"/>
      <c r="H157" s="17"/>
      <c r="I157" s="14"/>
    </row>
    <row r="158" spans="1:9" ht="12.75">
      <c r="A158" s="49" t="s">
        <v>10</v>
      </c>
      <c r="D158" s="32"/>
      <c r="E158" s="20"/>
      <c r="G158" s="55"/>
      <c r="H158" s="20"/>
      <c r="I158" s="14"/>
    </row>
    <row r="159" spans="1:9" ht="12.75">
      <c r="A159" s="11"/>
      <c r="B159" s="10" t="s">
        <v>46</v>
      </c>
      <c r="D159" s="32"/>
      <c r="E159" s="20"/>
      <c r="F159" s="10">
        <v>0</v>
      </c>
      <c r="G159" s="55">
        <v>0</v>
      </c>
      <c r="H159" s="17">
        <v>53760</v>
      </c>
      <c r="I159" s="14"/>
    </row>
    <row r="160" spans="1:9" ht="12.75">
      <c r="A160" s="25"/>
      <c r="D160" s="32"/>
      <c r="E160" s="20"/>
      <c r="G160" s="55"/>
      <c r="H160" s="17"/>
      <c r="I160" s="14"/>
    </row>
    <row r="161" spans="1:9" ht="12.75">
      <c r="A161" s="137" t="s">
        <v>274</v>
      </c>
      <c r="D161" s="32"/>
      <c r="E161" s="20"/>
      <c r="G161" s="55"/>
      <c r="H161" s="17"/>
      <c r="I161" s="14"/>
    </row>
    <row r="162" spans="1:9" ht="12.75">
      <c r="A162" s="11"/>
      <c r="B162" s="10" t="s">
        <v>277</v>
      </c>
      <c r="D162" s="32"/>
      <c r="E162" s="20"/>
      <c r="F162" s="10">
        <v>0</v>
      </c>
      <c r="G162" s="55">
        <v>0</v>
      </c>
      <c r="H162" s="17">
        <f>9000-285-47000</f>
        <v>-38285</v>
      </c>
      <c r="I162" s="14"/>
    </row>
    <row r="163" spans="1:9" ht="12.75">
      <c r="A163" s="11"/>
      <c r="D163" s="32"/>
      <c r="E163" s="20"/>
      <c r="F163" s="10" t="s">
        <v>0</v>
      </c>
      <c r="G163" s="55" t="s">
        <v>0</v>
      </c>
      <c r="H163" s="17" t="s">
        <v>0</v>
      </c>
      <c r="I163" s="14"/>
    </row>
    <row r="164" spans="1:9" ht="12.75">
      <c r="A164" s="49" t="s">
        <v>13</v>
      </c>
      <c r="D164" s="32"/>
      <c r="E164" s="20"/>
      <c r="F164" s="10" t="s">
        <v>0</v>
      </c>
      <c r="G164" s="55" t="s">
        <v>0</v>
      </c>
      <c r="H164" s="17" t="s">
        <v>0</v>
      </c>
      <c r="I164" s="14"/>
    </row>
    <row r="165" spans="1:9" ht="12.75">
      <c r="A165" s="11"/>
      <c r="B165" s="10" t="s">
        <v>69</v>
      </c>
      <c r="D165" s="32"/>
      <c r="E165" s="20"/>
      <c r="F165" s="10">
        <v>66</v>
      </c>
      <c r="G165" s="55">
        <v>33</v>
      </c>
      <c r="H165" s="17">
        <v>5762</v>
      </c>
      <c r="I165" s="14"/>
    </row>
    <row r="166" spans="1:9" ht="12.75">
      <c r="A166" s="11"/>
      <c r="B166" s="10" t="s">
        <v>22</v>
      </c>
      <c r="D166" s="32"/>
      <c r="E166" s="20"/>
      <c r="F166" s="10">
        <v>24</v>
      </c>
      <c r="G166" s="55">
        <v>12</v>
      </c>
      <c r="H166" s="17">
        <v>2209</v>
      </c>
      <c r="I166" s="14"/>
    </row>
    <row r="167" spans="1:9" ht="12.75">
      <c r="A167" s="11"/>
      <c r="B167" s="10" t="s">
        <v>62</v>
      </c>
      <c r="D167" s="32"/>
      <c r="E167" s="20"/>
      <c r="F167" s="10">
        <v>32</v>
      </c>
      <c r="G167" s="55">
        <v>16</v>
      </c>
      <c r="H167" s="17">
        <v>3019</v>
      </c>
      <c r="I167" s="14"/>
    </row>
    <row r="168" spans="1:9" ht="12.75">
      <c r="A168" s="11"/>
      <c r="B168" s="10" t="s">
        <v>78</v>
      </c>
      <c r="D168" s="32"/>
      <c r="E168" s="20"/>
      <c r="F168" s="10">
        <v>26</v>
      </c>
      <c r="G168" s="55">
        <v>13</v>
      </c>
      <c r="H168" s="17">
        <v>1405</v>
      </c>
      <c r="I168" s="14"/>
    </row>
    <row r="169" spans="1:9" ht="12.75">
      <c r="A169" s="11"/>
      <c r="B169" s="10" t="s">
        <v>93</v>
      </c>
      <c r="D169" s="32"/>
      <c r="E169" s="20"/>
      <c r="F169" s="60">
        <v>0</v>
      </c>
      <c r="G169" s="55">
        <v>57</v>
      </c>
      <c r="H169" s="17">
        <v>0</v>
      </c>
      <c r="I169" s="14"/>
    </row>
    <row r="170" spans="1:9" ht="12.75">
      <c r="A170" s="11"/>
      <c r="B170" s="10" t="s">
        <v>81</v>
      </c>
      <c r="D170" s="32"/>
      <c r="E170" s="20"/>
      <c r="F170" s="10">
        <v>0</v>
      </c>
      <c r="G170" s="56">
        <v>0</v>
      </c>
      <c r="H170" s="17">
        <v>-1826</v>
      </c>
      <c r="I170" s="14"/>
    </row>
    <row r="171" spans="1:9" ht="12.75">
      <c r="A171" s="11"/>
      <c r="B171" s="10" t="s">
        <v>82</v>
      </c>
      <c r="D171" s="32"/>
      <c r="E171" s="20"/>
      <c r="F171" s="10">
        <v>0</v>
      </c>
      <c r="G171" s="55">
        <v>0</v>
      </c>
      <c r="H171" s="17">
        <v>-11313</v>
      </c>
      <c r="I171" s="14"/>
    </row>
    <row r="172" spans="1:9" ht="12.75">
      <c r="A172" s="11"/>
      <c r="B172" s="86" t="s">
        <v>133</v>
      </c>
      <c r="C172" s="84"/>
      <c r="D172" s="85"/>
      <c r="E172" s="72"/>
      <c r="F172" s="73">
        <v>0</v>
      </c>
      <c r="G172" s="71">
        <v>0</v>
      </c>
      <c r="H172" s="68">
        <v>-5037</v>
      </c>
      <c r="I172" s="14"/>
    </row>
    <row r="173" spans="1:9" ht="12.75">
      <c r="A173" s="11"/>
      <c r="B173" s="60"/>
      <c r="D173" s="32"/>
      <c r="E173" s="20"/>
      <c r="F173" s="10">
        <f>SUM(F165:F172)</f>
        <v>148</v>
      </c>
      <c r="G173" s="55">
        <f>SUM(G165:G172)</f>
        <v>131</v>
      </c>
      <c r="H173" s="17">
        <f>SUM(H165:H172)</f>
        <v>-5781</v>
      </c>
      <c r="I173" s="14"/>
    </row>
    <row r="174" spans="1:9" ht="12.75">
      <c r="A174" s="11"/>
      <c r="B174" s="60"/>
      <c r="D174" s="32"/>
      <c r="E174" s="20"/>
      <c r="G174" s="55"/>
      <c r="H174" s="17"/>
      <c r="I174" s="14"/>
    </row>
    <row r="175" spans="1:9" ht="12.75">
      <c r="A175" s="137" t="s">
        <v>275</v>
      </c>
      <c r="B175" s="60"/>
      <c r="D175" s="32"/>
      <c r="E175" s="20"/>
      <c r="G175" s="55"/>
      <c r="H175" s="17"/>
      <c r="I175" s="14"/>
    </row>
    <row r="176" spans="1:9" ht="12.75">
      <c r="A176" s="11"/>
      <c r="B176" s="10" t="s">
        <v>276</v>
      </c>
      <c r="D176" s="32"/>
      <c r="E176" s="20"/>
      <c r="F176" s="10">
        <v>0</v>
      </c>
      <c r="G176" s="55">
        <v>0</v>
      </c>
      <c r="H176" s="17">
        <f>2000+3382-495</f>
        <v>4887</v>
      </c>
      <c r="I176" s="14"/>
    </row>
    <row r="177" spans="1:9" ht="12.75">
      <c r="A177" s="11"/>
      <c r="B177" s="60"/>
      <c r="D177" s="32"/>
      <c r="E177" s="20"/>
      <c r="G177" s="55"/>
      <c r="H177" s="17"/>
      <c r="I177" s="14"/>
    </row>
    <row r="178" spans="1:9" ht="12.75">
      <c r="A178" s="24" t="s">
        <v>135</v>
      </c>
      <c r="D178" s="32"/>
      <c r="E178" s="20"/>
      <c r="G178" s="55"/>
      <c r="H178" s="17"/>
      <c r="I178" s="14"/>
    </row>
    <row r="179" spans="1:9" ht="12.75">
      <c r="A179" s="24"/>
      <c r="B179" s="60" t="s">
        <v>133</v>
      </c>
      <c r="D179" s="32"/>
      <c r="E179" s="20"/>
      <c r="F179" s="10">
        <v>0</v>
      </c>
      <c r="G179" s="55">
        <v>0</v>
      </c>
      <c r="H179" s="17">
        <v>-4</v>
      </c>
      <c r="I179" s="14"/>
    </row>
    <row r="180" spans="1:9" ht="12.75">
      <c r="A180" s="11"/>
      <c r="B180" s="10" t="s">
        <v>0</v>
      </c>
      <c r="D180" s="32"/>
      <c r="E180" s="20"/>
      <c r="G180" s="55"/>
      <c r="H180" s="17"/>
      <c r="I180" s="14"/>
    </row>
    <row r="181" spans="1:9" ht="12.75">
      <c r="A181" s="49" t="s">
        <v>14</v>
      </c>
      <c r="D181" s="32"/>
      <c r="E181" s="20"/>
      <c r="F181" s="10" t="s">
        <v>0</v>
      </c>
      <c r="G181" s="55" t="s">
        <v>0</v>
      </c>
      <c r="H181" s="17" t="s">
        <v>0</v>
      </c>
      <c r="I181" s="14"/>
    </row>
    <row r="182" spans="1:9" ht="12.75">
      <c r="A182" s="11"/>
      <c r="B182" s="10" t="s">
        <v>47</v>
      </c>
      <c r="D182" s="32"/>
      <c r="E182" s="20"/>
      <c r="F182" s="10">
        <v>94</v>
      </c>
      <c r="G182" s="55">
        <v>47</v>
      </c>
      <c r="H182" s="17">
        <v>8897</v>
      </c>
      <c r="I182" s="14"/>
    </row>
    <row r="183" spans="1:9" ht="12.75">
      <c r="A183" s="11"/>
      <c r="B183" s="10" t="s">
        <v>77</v>
      </c>
      <c r="D183" s="32"/>
      <c r="E183" s="20"/>
      <c r="F183" s="10">
        <v>15</v>
      </c>
      <c r="G183" s="55">
        <v>8</v>
      </c>
      <c r="H183" s="17">
        <v>1922</v>
      </c>
      <c r="I183" s="14"/>
    </row>
    <row r="184" spans="1:9" ht="12.75">
      <c r="A184" s="11"/>
      <c r="B184" s="10" t="s">
        <v>32</v>
      </c>
      <c r="D184" s="32"/>
      <c r="E184" s="20"/>
      <c r="F184" s="10">
        <v>0</v>
      </c>
      <c r="G184" s="55">
        <v>0</v>
      </c>
      <c r="H184" s="17">
        <v>1550</v>
      </c>
      <c r="I184" s="14"/>
    </row>
    <row r="185" spans="1:9" ht="12.75">
      <c r="A185" s="11"/>
      <c r="B185" s="10" t="s">
        <v>43</v>
      </c>
      <c r="D185" s="32"/>
      <c r="E185" s="20"/>
      <c r="F185" s="10">
        <v>5</v>
      </c>
      <c r="G185" s="55">
        <v>2</v>
      </c>
      <c r="H185" s="17">
        <v>478</v>
      </c>
      <c r="I185" s="14"/>
    </row>
    <row r="186" spans="1:9" ht="12.75">
      <c r="A186" s="11"/>
      <c r="B186" s="60" t="s">
        <v>93</v>
      </c>
      <c r="D186" s="32"/>
      <c r="E186" s="20"/>
      <c r="F186" s="60">
        <v>0</v>
      </c>
      <c r="G186" s="64">
        <v>14</v>
      </c>
      <c r="H186" s="17">
        <v>0</v>
      </c>
      <c r="I186" s="14"/>
    </row>
    <row r="187" spans="1:9" ht="12.75">
      <c r="A187" s="11"/>
      <c r="B187" s="10" t="s">
        <v>83</v>
      </c>
      <c r="D187" s="32"/>
      <c r="E187" s="20"/>
      <c r="F187" s="10">
        <v>0</v>
      </c>
      <c r="G187" s="55">
        <v>0</v>
      </c>
      <c r="H187" s="17">
        <v>-2000</v>
      </c>
      <c r="I187" s="14"/>
    </row>
    <row r="188" spans="1:9" ht="12.75">
      <c r="A188" s="11"/>
      <c r="B188" s="60" t="s">
        <v>126</v>
      </c>
      <c r="D188" s="32"/>
      <c r="E188" s="20"/>
      <c r="F188" s="60">
        <v>0</v>
      </c>
      <c r="G188" s="55">
        <v>0</v>
      </c>
      <c r="H188" s="17">
        <v>-2286</v>
      </c>
      <c r="I188" s="14"/>
    </row>
    <row r="189" spans="1:9" ht="12.75">
      <c r="A189" s="11"/>
      <c r="B189" s="86" t="s">
        <v>133</v>
      </c>
      <c r="C189" s="84"/>
      <c r="D189" s="85"/>
      <c r="E189" s="72"/>
      <c r="F189" s="70">
        <v>0</v>
      </c>
      <c r="G189" s="71">
        <v>0</v>
      </c>
      <c r="H189" s="68">
        <v>-1864</v>
      </c>
      <c r="I189" s="14"/>
    </row>
    <row r="190" spans="1:9" ht="12.75">
      <c r="A190" s="11"/>
      <c r="D190" s="32"/>
      <c r="E190" s="20"/>
      <c r="F190" s="10">
        <f>SUM(F182:F189)</f>
        <v>114</v>
      </c>
      <c r="G190" s="55">
        <f>SUM(G182:G189)</f>
        <v>71</v>
      </c>
      <c r="H190" s="17">
        <f>SUM(H182:H189)</f>
        <v>6697</v>
      </c>
      <c r="I190" s="14"/>
    </row>
    <row r="191" spans="1:9" ht="12.75">
      <c r="A191" s="11"/>
      <c r="D191" s="32"/>
      <c r="E191" s="20"/>
      <c r="G191" s="55"/>
      <c r="H191" s="17"/>
      <c r="I191" s="14"/>
    </row>
    <row r="192" spans="1:9" ht="12.75">
      <c r="A192" s="24" t="s">
        <v>134</v>
      </c>
      <c r="D192" s="32"/>
      <c r="E192" s="20"/>
      <c r="G192" s="55"/>
      <c r="H192" s="17"/>
      <c r="I192" s="14"/>
    </row>
    <row r="193" spans="1:9" ht="12.75">
      <c r="A193" s="24"/>
      <c r="B193" s="60" t="s">
        <v>133</v>
      </c>
      <c r="D193" s="32"/>
      <c r="E193" s="20"/>
      <c r="F193" s="10">
        <v>0</v>
      </c>
      <c r="G193" s="55">
        <v>0</v>
      </c>
      <c r="H193" s="17">
        <v>-40</v>
      </c>
      <c r="I193" s="14"/>
    </row>
    <row r="194" spans="1:9" ht="12.75">
      <c r="A194" s="11"/>
      <c r="D194" s="32"/>
      <c r="E194" s="20"/>
      <c r="G194" s="55"/>
      <c r="H194" s="17"/>
      <c r="I194" s="14"/>
    </row>
    <row r="195" spans="1:9" ht="12.75">
      <c r="A195" s="25" t="s">
        <v>265</v>
      </c>
      <c r="B195" s="31"/>
      <c r="D195" s="32"/>
      <c r="E195" s="20"/>
      <c r="F195" s="10">
        <v>0</v>
      </c>
      <c r="G195" s="55">
        <v>0</v>
      </c>
      <c r="H195" s="17">
        <v>72000</v>
      </c>
      <c r="I195" s="14"/>
    </row>
    <row r="196" spans="1:9" ht="12.75">
      <c r="A196" s="11"/>
      <c r="D196" s="32"/>
      <c r="E196" s="20"/>
      <c r="G196" s="55"/>
      <c r="H196" s="20"/>
      <c r="I196" s="14"/>
    </row>
    <row r="197" spans="1:9" ht="12.75">
      <c r="A197" s="24" t="s">
        <v>92</v>
      </c>
      <c r="D197" s="32"/>
      <c r="E197" s="20"/>
      <c r="G197" s="55"/>
      <c r="H197" s="20"/>
      <c r="I197" s="14"/>
    </row>
    <row r="198" spans="1:9" ht="12.75">
      <c r="A198" s="11"/>
      <c r="B198" s="10" t="s">
        <v>35</v>
      </c>
      <c r="D198" s="32"/>
      <c r="E198" s="20"/>
      <c r="F198" s="19" t="s">
        <v>238</v>
      </c>
      <c r="G198" s="64" t="s">
        <v>243</v>
      </c>
      <c r="H198" s="17">
        <v>6344</v>
      </c>
      <c r="I198" s="14"/>
    </row>
    <row r="199" spans="1:9" ht="12.75">
      <c r="A199" s="11"/>
      <c r="B199" s="10" t="s">
        <v>54</v>
      </c>
      <c r="D199" s="32"/>
      <c r="E199" s="20"/>
      <c r="F199" s="19" t="s">
        <v>239</v>
      </c>
      <c r="G199" s="64" t="s">
        <v>244</v>
      </c>
      <c r="H199" s="17">
        <v>316</v>
      </c>
      <c r="I199" s="14"/>
    </row>
    <row r="200" spans="1:9" ht="12.75">
      <c r="A200" s="11"/>
      <c r="B200" s="10" t="s">
        <v>18</v>
      </c>
      <c r="D200" s="32"/>
      <c r="E200" s="20"/>
      <c r="F200" s="19" t="s">
        <v>240</v>
      </c>
      <c r="G200" s="64" t="s">
        <v>245</v>
      </c>
      <c r="H200" s="17">
        <v>9623</v>
      </c>
      <c r="I200" s="14"/>
    </row>
    <row r="201" spans="1:9" ht="12.75">
      <c r="A201" s="11"/>
      <c r="B201" s="10" t="s">
        <v>42</v>
      </c>
      <c r="D201" s="32"/>
      <c r="E201" s="20"/>
      <c r="F201" s="19" t="s">
        <v>242</v>
      </c>
      <c r="G201" s="64" t="s">
        <v>124</v>
      </c>
      <c r="H201" s="17">
        <v>4473</v>
      </c>
      <c r="I201" s="14"/>
    </row>
    <row r="202" spans="1:9" ht="12.75">
      <c r="A202" s="11"/>
      <c r="B202" s="10" t="s">
        <v>37</v>
      </c>
      <c r="D202" s="32"/>
      <c r="E202" s="20"/>
      <c r="F202" s="19" t="s">
        <v>242</v>
      </c>
      <c r="G202" s="64" t="s">
        <v>124</v>
      </c>
      <c r="H202" s="127">
        <v>4320</v>
      </c>
      <c r="I202" s="14"/>
    </row>
    <row r="203" spans="1:9" ht="12.75">
      <c r="A203" s="11"/>
      <c r="B203" s="86" t="s">
        <v>133</v>
      </c>
      <c r="C203" s="84"/>
      <c r="D203" s="85"/>
      <c r="E203" s="72"/>
      <c r="F203" s="74" t="s">
        <v>241</v>
      </c>
      <c r="G203" s="91" t="s">
        <v>241</v>
      </c>
      <c r="H203" s="68">
        <v>-1166</v>
      </c>
      <c r="I203" s="14"/>
    </row>
    <row r="204" spans="1:9" ht="12.75">
      <c r="A204" s="49"/>
      <c r="D204" s="32"/>
      <c r="E204" s="20"/>
      <c r="F204" s="19" t="s">
        <v>260</v>
      </c>
      <c r="G204" s="64" t="s">
        <v>259</v>
      </c>
      <c r="H204" s="17">
        <f>SUM(H198:H203)</f>
        <v>23910</v>
      </c>
      <c r="I204" s="14"/>
    </row>
    <row r="205" spans="1:9" ht="12.75">
      <c r="A205" s="151" t="s">
        <v>280</v>
      </c>
      <c r="B205" s="152"/>
      <c r="C205" s="152"/>
      <c r="D205" s="152"/>
      <c r="E205" s="153"/>
      <c r="G205" s="55"/>
      <c r="H205" s="17"/>
      <c r="I205" s="14"/>
    </row>
    <row r="206" spans="1:9" ht="13.5" thickBot="1">
      <c r="A206" s="140" t="s">
        <v>279</v>
      </c>
      <c r="B206" s="141"/>
      <c r="C206" s="141"/>
      <c r="D206" s="142"/>
      <c r="E206" s="143"/>
      <c r="F206" s="22"/>
      <c r="G206" s="117"/>
      <c r="H206" s="118"/>
      <c r="I206" s="14"/>
    </row>
    <row r="207" spans="1:9" ht="13.5" thickTop="1">
      <c r="A207" s="11"/>
      <c r="D207" s="32"/>
      <c r="E207" s="20"/>
      <c r="G207" s="55"/>
      <c r="H207" s="20"/>
      <c r="I207" s="14"/>
    </row>
    <row r="208" spans="1:9" ht="12.75">
      <c r="A208" s="49" t="s">
        <v>4</v>
      </c>
      <c r="D208" s="32"/>
      <c r="E208" s="20"/>
      <c r="G208" s="55"/>
      <c r="H208" s="20"/>
      <c r="I208" s="14"/>
    </row>
    <row r="209" spans="1:9" ht="12.75">
      <c r="A209" s="49"/>
      <c r="B209" s="10" t="s">
        <v>52</v>
      </c>
      <c r="D209" s="32"/>
      <c r="E209" s="20"/>
      <c r="F209" s="10">
        <v>0</v>
      </c>
      <c r="G209" s="55">
        <v>0</v>
      </c>
      <c r="H209" s="17">
        <v>21390</v>
      </c>
      <c r="I209" s="14"/>
    </row>
    <row r="210" spans="1:9" ht="12.75">
      <c r="A210" s="11"/>
      <c r="B210" s="10" t="s">
        <v>55</v>
      </c>
      <c r="D210" s="32"/>
      <c r="E210" s="20"/>
      <c r="F210" s="10">
        <v>151</v>
      </c>
      <c r="G210" s="55">
        <v>75</v>
      </c>
      <c r="H210" s="17">
        <v>13400</v>
      </c>
      <c r="I210" s="14"/>
    </row>
    <row r="211" spans="1:9" ht="12.75">
      <c r="A211" s="11"/>
      <c r="B211" s="10" t="s">
        <v>31</v>
      </c>
      <c r="D211" s="32"/>
      <c r="E211" s="20"/>
      <c r="F211" s="10">
        <v>89</v>
      </c>
      <c r="G211" s="55">
        <v>45</v>
      </c>
      <c r="H211" s="17">
        <v>14307</v>
      </c>
      <c r="I211" s="14"/>
    </row>
    <row r="212" spans="1:9" ht="12.75">
      <c r="A212" s="11"/>
      <c r="B212" s="10" t="s">
        <v>51</v>
      </c>
      <c r="D212" s="32"/>
      <c r="E212" s="20"/>
      <c r="F212" s="10">
        <v>294</v>
      </c>
      <c r="G212" s="55">
        <v>147</v>
      </c>
      <c r="H212" s="17">
        <v>63754</v>
      </c>
      <c r="I212" s="14"/>
    </row>
    <row r="213" spans="1:9" ht="12.75">
      <c r="A213" s="11"/>
      <c r="B213" s="10" t="s">
        <v>24</v>
      </c>
      <c r="D213" s="32"/>
      <c r="E213" s="20"/>
      <c r="F213" s="10">
        <v>159</v>
      </c>
      <c r="G213" s="55">
        <v>79</v>
      </c>
      <c r="H213" s="17">
        <v>24683</v>
      </c>
      <c r="I213" s="14"/>
    </row>
    <row r="214" spans="1:9" ht="12.75">
      <c r="A214" s="11"/>
      <c r="B214" s="10" t="s">
        <v>67</v>
      </c>
      <c r="D214" s="32"/>
      <c r="E214" s="20"/>
      <c r="F214" s="10">
        <v>29</v>
      </c>
      <c r="G214" s="55">
        <v>15</v>
      </c>
      <c r="H214" s="17">
        <v>30574</v>
      </c>
      <c r="I214" s="14"/>
    </row>
    <row r="215" spans="1:9" ht="12.75">
      <c r="A215" s="11"/>
      <c r="B215" s="10" t="s">
        <v>65</v>
      </c>
      <c r="D215" s="32"/>
      <c r="E215" s="20"/>
      <c r="F215" s="10">
        <v>65</v>
      </c>
      <c r="G215" s="55">
        <v>33</v>
      </c>
      <c r="H215" s="17">
        <v>46508</v>
      </c>
      <c r="I215" s="14"/>
    </row>
    <row r="216" spans="1:9" ht="12.75">
      <c r="A216" s="11"/>
      <c r="B216" s="10" t="s">
        <v>28</v>
      </c>
      <c r="D216" s="32"/>
      <c r="E216" s="20"/>
      <c r="F216" s="10">
        <v>259</v>
      </c>
      <c r="G216" s="55">
        <v>129</v>
      </c>
      <c r="H216" s="17">
        <v>45954</v>
      </c>
      <c r="I216" s="14"/>
    </row>
    <row r="217" spans="1:9" ht="12.75">
      <c r="A217" s="11"/>
      <c r="B217" s="10" t="s">
        <v>49</v>
      </c>
      <c r="D217" s="32"/>
      <c r="E217" s="20"/>
      <c r="F217" s="10">
        <v>86</v>
      </c>
      <c r="G217" s="55">
        <v>43</v>
      </c>
      <c r="H217" s="17">
        <v>12838</v>
      </c>
      <c r="I217" s="14"/>
    </row>
    <row r="218" spans="1:9" ht="12.75">
      <c r="A218" s="11"/>
      <c r="B218" s="10" t="s">
        <v>50</v>
      </c>
      <c r="D218" s="32"/>
      <c r="E218" s="20"/>
      <c r="F218" s="10">
        <v>14</v>
      </c>
      <c r="G218" s="55">
        <v>7</v>
      </c>
      <c r="H218" s="17">
        <v>11155</v>
      </c>
      <c r="I218" s="14"/>
    </row>
    <row r="219" spans="1:9" ht="12.75">
      <c r="A219" s="11"/>
      <c r="B219" s="10" t="s">
        <v>74</v>
      </c>
      <c r="D219" s="32"/>
      <c r="E219" s="20"/>
      <c r="F219" s="10">
        <v>0</v>
      </c>
      <c r="G219" s="55">
        <v>0</v>
      </c>
      <c r="H219" s="17">
        <v>12000</v>
      </c>
      <c r="I219" s="14"/>
    </row>
    <row r="220" spans="1:9" ht="12.75">
      <c r="A220" s="11"/>
      <c r="B220" s="10" t="s">
        <v>19</v>
      </c>
      <c r="D220" s="32"/>
      <c r="E220" s="20"/>
      <c r="F220" s="16">
        <v>0</v>
      </c>
      <c r="G220" s="53">
        <v>0</v>
      </c>
      <c r="H220" s="17">
        <v>8000</v>
      </c>
      <c r="I220" s="14"/>
    </row>
    <row r="221" spans="1:9" ht="12.75">
      <c r="A221" s="11"/>
      <c r="B221" s="10" t="s">
        <v>64</v>
      </c>
      <c r="D221" s="32"/>
      <c r="E221" s="20"/>
      <c r="F221" s="16">
        <v>0</v>
      </c>
      <c r="G221" s="53">
        <v>0</v>
      </c>
      <c r="H221" s="17">
        <v>5835</v>
      </c>
      <c r="I221" s="14"/>
    </row>
    <row r="222" spans="1:9" ht="12.75">
      <c r="A222" s="11"/>
      <c r="B222" s="10" t="s">
        <v>94</v>
      </c>
      <c r="D222" s="32"/>
      <c r="E222" s="20"/>
      <c r="F222" s="10">
        <v>8</v>
      </c>
      <c r="G222" s="55">
        <v>4</v>
      </c>
      <c r="H222" s="17">
        <v>2383</v>
      </c>
      <c r="I222" s="14"/>
    </row>
    <row r="223" spans="1:9" ht="12.75">
      <c r="A223" s="11"/>
      <c r="B223" s="10" t="s">
        <v>95</v>
      </c>
      <c r="D223" s="32"/>
      <c r="E223" s="20"/>
      <c r="F223" s="10">
        <v>16</v>
      </c>
      <c r="G223" s="55">
        <v>8</v>
      </c>
      <c r="H223" s="17">
        <v>1831</v>
      </c>
      <c r="I223" s="14"/>
    </row>
    <row r="224" spans="1:9" ht="12.75">
      <c r="A224" s="11"/>
      <c r="B224" s="10" t="s">
        <v>53</v>
      </c>
      <c r="D224" s="32"/>
      <c r="E224" s="20"/>
      <c r="F224" s="10">
        <v>10</v>
      </c>
      <c r="G224" s="55">
        <v>5</v>
      </c>
      <c r="H224" s="17">
        <v>1785</v>
      </c>
      <c r="I224" s="14"/>
    </row>
    <row r="225" spans="1:9" ht="12.75">
      <c r="A225" s="11"/>
      <c r="B225" s="60" t="s">
        <v>120</v>
      </c>
      <c r="D225" s="32"/>
      <c r="E225" s="20"/>
      <c r="F225" s="60">
        <v>0</v>
      </c>
      <c r="G225" s="55">
        <v>0</v>
      </c>
      <c r="H225" s="17">
        <v>3000</v>
      </c>
      <c r="I225" s="14"/>
    </row>
    <row r="226" spans="1:9" ht="12.75">
      <c r="A226" s="11"/>
      <c r="B226" s="10" t="s">
        <v>21</v>
      </c>
      <c r="D226" s="32"/>
      <c r="E226" s="20"/>
      <c r="F226" s="16">
        <v>0</v>
      </c>
      <c r="G226" s="53">
        <v>0</v>
      </c>
      <c r="H226" s="17">
        <v>9000</v>
      </c>
      <c r="I226" s="14"/>
    </row>
    <row r="227" spans="1:9" ht="12.75">
      <c r="A227" s="11"/>
      <c r="B227" s="10" t="s">
        <v>71</v>
      </c>
      <c r="D227" s="32"/>
      <c r="E227" s="20"/>
      <c r="F227" s="10">
        <v>0</v>
      </c>
      <c r="G227" s="55">
        <v>0</v>
      </c>
      <c r="H227" s="17">
        <v>35470</v>
      </c>
      <c r="I227" s="14"/>
    </row>
    <row r="228" spans="1:9" ht="12.75">
      <c r="A228" s="11"/>
      <c r="B228" s="60" t="s">
        <v>113</v>
      </c>
      <c r="E228" s="20"/>
      <c r="F228" s="60">
        <v>12</v>
      </c>
      <c r="G228" s="56">
        <v>6</v>
      </c>
      <c r="H228" s="61">
        <v>16000</v>
      </c>
      <c r="I228" s="14"/>
    </row>
    <row r="229" spans="1:9" ht="12.75">
      <c r="A229" s="11"/>
      <c r="B229" s="10" t="s">
        <v>88</v>
      </c>
      <c r="D229" s="32"/>
      <c r="E229" s="20"/>
      <c r="F229" s="16">
        <v>0</v>
      </c>
      <c r="G229" s="53">
        <v>0</v>
      </c>
      <c r="H229" s="17">
        <v>29000</v>
      </c>
      <c r="I229" s="14"/>
    </row>
    <row r="230" spans="1:9" ht="12.75">
      <c r="A230" s="11"/>
      <c r="B230" s="60" t="s">
        <v>93</v>
      </c>
      <c r="D230" s="32"/>
      <c r="E230" s="20"/>
      <c r="F230" s="16">
        <v>0</v>
      </c>
      <c r="G230" s="53">
        <v>10</v>
      </c>
      <c r="H230" s="17">
        <v>0</v>
      </c>
      <c r="I230" s="14"/>
    </row>
    <row r="231" spans="1:9" ht="12.75">
      <c r="A231" s="11"/>
      <c r="B231" s="60" t="s">
        <v>255</v>
      </c>
      <c r="D231" s="32"/>
      <c r="E231" s="20"/>
      <c r="F231" s="16">
        <v>0</v>
      </c>
      <c r="G231" s="53">
        <v>139</v>
      </c>
      <c r="H231" s="17">
        <v>0</v>
      </c>
      <c r="I231" s="14"/>
    </row>
    <row r="232" spans="1:9" ht="12.75">
      <c r="A232" s="11"/>
      <c r="B232" s="10" t="s">
        <v>84</v>
      </c>
      <c r="D232" s="32"/>
      <c r="E232" s="20"/>
      <c r="F232" s="16">
        <v>-139</v>
      </c>
      <c r="G232" s="53">
        <v>-139</v>
      </c>
      <c r="H232" s="17">
        <v>-35000</v>
      </c>
      <c r="I232" s="14"/>
    </row>
    <row r="233" spans="1:9" ht="12.75">
      <c r="A233" s="11"/>
      <c r="B233" s="10" t="s">
        <v>114</v>
      </c>
      <c r="D233" s="32"/>
      <c r="E233" s="20"/>
      <c r="F233" s="16">
        <v>0</v>
      </c>
      <c r="G233" s="53">
        <v>0</v>
      </c>
      <c r="H233" s="17">
        <v>-5378</v>
      </c>
      <c r="I233" s="14"/>
    </row>
    <row r="234" spans="1:9" ht="12.75">
      <c r="A234" s="11"/>
      <c r="B234" s="60" t="s">
        <v>115</v>
      </c>
      <c r="E234" s="20"/>
      <c r="F234" s="62">
        <v>-10</v>
      </c>
      <c r="G234" s="63">
        <v>-10</v>
      </c>
      <c r="H234" s="61">
        <v>-1380</v>
      </c>
      <c r="I234" s="14"/>
    </row>
    <row r="235" spans="1:9" ht="12.75">
      <c r="A235" s="11"/>
      <c r="B235" s="10" t="s">
        <v>116</v>
      </c>
      <c r="D235" s="32"/>
      <c r="E235" s="20"/>
      <c r="F235" s="16">
        <v>-95</v>
      </c>
      <c r="G235" s="53">
        <v>-95</v>
      </c>
      <c r="H235" s="17">
        <v>-12968</v>
      </c>
      <c r="I235" s="14"/>
    </row>
    <row r="236" spans="1:9" ht="12.75">
      <c r="A236" s="11"/>
      <c r="B236" s="10" t="s">
        <v>117</v>
      </c>
      <c r="D236" s="32"/>
      <c r="E236" s="20"/>
      <c r="F236" s="16">
        <v>0</v>
      </c>
      <c r="G236" s="53">
        <v>0</v>
      </c>
      <c r="H236" s="17">
        <v>-3000</v>
      </c>
      <c r="I236" s="14"/>
    </row>
    <row r="237" spans="1:9" ht="12.75">
      <c r="A237" s="11"/>
      <c r="B237" s="60" t="s">
        <v>118</v>
      </c>
      <c r="D237" s="32"/>
      <c r="E237" s="20"/>
      <c r="F237" s="16">
        <v>0</v>
      </c>
      <c r="G237" s="53">
        <v>0</v>
      </c>
      <c r="H237" s="17">
        <v>-9000</v>
      </c>
      <c r="I237" s="14"/>
    </row>
    <row r="238" spans="1:9" ht="12.75">
      <c r="A238" s="11"/>
      <c r="B238" s="60" t="s">
        <v>119</v>
      </c>
      <c r="D238" s="32"/>
      <c r="E238" s="20"/>
      <c r="F238" s="16">
        <v>0</v>
      </c>
      <c r="G238" s="53">
        <v>0</v>
      </c>
      <c r="H238" s="17">
        <v>-3756</v>
      </c>
      <c r="I238" s="14"/>
    </row>
    <row r="239" spans="1:9" ht="12.75">
      <c r="A239" s="11"/>
      <c r="B239" s="86" t="s">
        <v>133</v>
      </c>
      <c r="C239" s="84"/>
      <c r="D239" s="85"/>
      <c r="E239" s="72"/>
      <c r="F239" s="75">
        <v>0</v>
      </c>
      <c r="G239" s="76">
        <v>0</v>
      </c>
      <c r="H239" s="68">
        <v>-13778</v>
      </c>
      <c r="I239" s="14"/>
    </row>
    <row r="240" spans="1:9" ht="12.75">
      <c r="A240" s="11" t="s">
        <v>0</v>
      </c>
      <c r="D240" s="32"/>
      <c r="E240" s="20"/>
      <c r="F240" s="108">
        <f>SUM(F209:F239)</f>
        <v>948</v>
      </c>
      <c r="G240" s="53">
        <f>SUM(G209:G239)</f>
        <v>501</v>
      </c>
      <c r="H240" s="17">
        <f>SUM(H209:H239)</f>
        <v>324607</v>
      </c>
      <c r="I240" s="14"/>
    </row>
    <row r="241" spans="1:9" ht="12.75">
      <c r="A241" s="11"/>
      <c r="D241" s="32"/>
      <c r="E241" s="20"/>
      <c r="F241" s="16"/>
      <c r="G241" s="53"/>
      <c r="H241" s="17"/>
      <c r="I241" s="14"/>
    </row>
    <row r="242" spans="1:9" ht="12.75">
      <c r="A242" s="25" t="s">
        <v>256</v>
      </c>
      <c r="D242" s="32"/>
      <c r="E242" s="20"/>
      <c r="F242" s="16">
        <v>0</v>
      </c>
      <c r="G242" s="107" t="s">
        <v>257</v>
      </c>
      <c r="H242" s="17">
        <v>0</v>
      </c>
      <c r="I242" s="14"/>
    </row>
    <row r="243" spans="1:9" ht="12.75">
      <c r="A243" s="11"/>
      <c r="D243" s="32"/>
      <c r="E243" s="20"/>
      <c r="F243" s="16"/>
      <c r="G243" s="53"/>
      <c r="H243" s="17"/>
      <c r="I243" s="14"/>
    </row>
    <row r="244" spans="1:9" ht="12.75">
      <c r="A244" s="11"/>
      <c r="D244" s="32"/>
      <c r="E244" s="20"/>
      <c r="F244" s="16"/>
      <c r="G244" s="53"/>
      <c r="H244" s="17"/>
      <c r="I244" s="14"/>
    </row>
    <row r="245" spans="1:9" ht="12.75">
      <c r="A245" s="49" t="s">
        <v>3</v>
      </c>
      <c r="D245" s="32"/>
      <c r="E245" s="20"/>
      <c r="F245" s="16"/>
      <c r="G245" s="53"/>
      <c r="H245" s="17"/>
      <c r="I245" s="14"/>
    </row>
    <row r="246" spans="1:9" ht="12.75">
      <c r="A246" s="11"/>
      <c r="B246" s="10" t="s">
        <v>61</v>
      </c>
      <c r="D246" s="32"/>
      <c r="E246" s="20"/>
      <c r="F246" s="16">
        <v>256</v>
      </c>
      <c r="G246" s="53">
        <v>128</v>
      </c>
      <c r="H246" s="17">
        <v>34661</v>
      </c>
      <c r="I246" s="14"/>
    </row>
    <row r="247" spans="1:9" ht="12.75">
      <c r="A247" s="11"/>
      <c r="B247" s="10" t="s">
        <v>36</v>
      </c>
      <c r="D247" s="32"/>
      <c r="E247" s="20"/>
      <c r="F247" s="16">
        <v>4</v>
      </c>
      <c r="G247" s="53">
        <v>2</v>
      </c>
      <c r="H247" s="17">
        <v>4837</v>
      </c>
      <c r="I247" s="14"/>
    </row>
    <row r="248" spans="1:9" ht="12.75">
      <c r="A248" s="11"/>
      <c r="B248" s="10" t="s">
        <v>25</v>
      </c>
      <c r="D248" s="32"/>
      <c r="E248" s="20"/>
      <c r="F248" s="16">
        <v>10</v>
      </c>
      <c r="G248" s="53">
        <v>5</v>
      </c>
      <c r="H248" s="17">
        <v>8530</v>
      </c>
      <c r="I248" s="14"/>
    </row>
    <row r="249" spans="1:9" ht="12.75">
      <c r="A249" s="11"/>
      <c r="B249" s="10" t="s">
        <v>44</v>
      </c>
      <c r="D249" s="32"/>
      <c r="E249" s="20"/>
      <c r="F249" s="16">
        <v>6</v>
      </c>
      <c r="G249" s="53">
        <v>3</v>
      </c>
      <c r="H249" s="17">
        <v>876</v>
      </c>
      <c r="I249" s="14"/>
    </row>
    <row r="250" spans="1:9" ht="12.75">
      <c r="A250" s="11"/>
      <c r="B250" s="60" t="s">
        <v>93</v>
      </c>
      <c r="D250" s="32"/>
      <c r="E250" s="20"/>
      <c r="F250" s="16">
        <v>0</v>
      </c>
      <c r="G250" s="53">
        <v>15</v>
      </c>
      <c r="H250" s="17">
        <v>0</v>
      </c>
      <c r="I250" s="14"/>
    </row>
    <row r="251" spans="1:9" ht="12.75">
      <c r="A251" s="11"/>
      <c r="B251" s="10" t="s">
        <v>85</v>
      </c>
      <c r="D251" s="32"/>
      <c r="E251" s="20"/>
      <c r="F251" s="16">
        <v>0</v>
      </c>
      <c r="G251" s="53">
        <v>0</v>
      </c>
      <c r="H251" s="17">
        <v>-2000</v>
      </c>
      <c r="I251" s="14"/>
    </row>
    <row r="252" spans="1:9" ht="12.75">
      <c r="A252" s="11"/>
      <c r="B252" s="10" t="s">
        <v>86</v>
      </c>
      <c r="E252" s="20"/>
      <c r="F252" s="10">
        <v>0</v>
      </c>
      <c r="G252" s="55">
        <v>0</v>
      </c>
      <c r="H252" s="17">
        <v>-3103</v>
      </c>
      <c r="I252" s="14"/>
    </row>
    <row r="253" spans="1:9" ht="12.75">
      <c r="A253" s="11"/>
      <c r="B253" s="60" t="s">
        <v>125</v>
      </c>
      <c r="E253" s="20"/>
      <c r="F253" s="62">
        <v>-188</v>
      </c>
      <c r="G253" s="55">
        <v>-125</v>
      </c>
      <c r="H253" s="17">
        <v>-15773</v>
      </c>
      <c r="I253" s="14"/>
    </row>
    <row r="254" spans="1:9" ht="12.75">
      <c r="A254" s="11"/>
      <c r="B254" s="86" t="s">
        <v>133</v>
      </c>
      <c r="C254" s="84"/>
      <c r="D254" s="84"/>
      <c r="E254" s="72"/>
      <c r="F254" s="77">
        <v>0</v>
      </c>
      <c r="G254" s="71">
        <v>0</v>
      </c>
      <c r="H254" s="68">
        <v>-4148</v>
      </c>
      <c r="I254" s="14"/>
    </row>
    <row r="255" spans="1:9" ht="12.75">
      <c r="A255" s="11"/>
      <c r="D255" s="32"/>
      <c r="E255" s="20"/>
      <c r="F255" s="16">
        <f>SUM(F246:F254)</f>
        <v>88</v>
      </c>
      <c r="G255" s="53">
        <f>SUM(G246:G254)</f>
        <v>28</v>
      </c>
      <c r="H255" s="17">
        <f>SUM(H246:H254)</f>
        <v>23880</v>
      </c>
      <c r="I255" s="14"/>
    </row>
    <row r="256" spans="1:9" ht="13.5" thickBot="1">
      <c r="A256" s="23"/>
      <c r="B256" s="22"/>
      <c r="C256" s="22"/>
      <c r="D256" s="116"/>
      <c r="E256" s="51"/>
      <c r="F256" s="119"/>
      <c r="G256" s="120"/>
      <c r="H256" s="118"/>
      <c r="I256" s="14"/>
    </row>
    <row r="257" spans="1:9" ht="13.5" thickTop="1">
      <c r="A257" s="49" t="s">
        <v>1</v>
      </c>
      <c r="E257" s="20"/>
      <c r="F257" s="16"/>
      <c r="G257" s="53"/>
      <c r="H257" s="17"/>
      <c r="I257" s="14"/>
    </row>
    <row r="258" spans="1:9" ht="12.75">
      <c r="A258" s="11"/>
      <c r="B258" s="10" t="s">
        <v>38</v>
      </c>
      <c r="E258" s="20"/>
      <c r="F258" s="16">
        <v>62</v>
      </c>
      <c r="G258" s="53">
        <v>31</v>
      </c>
      <c r="H258" s="17">
        <v>5413</v>
      </c>
      <c r="I258" s="14"/>
    </row>
    <row r="259" spans="1:9" ht="12.75">
      <c r="A259" s="11"/>
      <c r="B259" s="10" t="s">
        <v>123</v>
      </c>
      <c r="E259" s="20"/>
      <c r="F259" s="16">
        <v>130</v>
      </c>
      <c r="G259" s="53">
        <v>65</v>
      </c>
      <c r="H259" s="17">
        <v>16182</v>
      </c>
      <c r="I259" s="14"/>
    </row>
    <row r="260" spans="1:9" ht="12.75">
      <c r="A260" s="11"/>
      <c r="B260" s="10" t="s">
        <v>261</v>
      </c>
      <c r="E260" s="20"/>
      <c r="F260" s="16">
        <v>-14</v>
      </c>
      <c r="G260" s="53">
        <v>-14</v>
      </c>
      <c r="H260" s="17">
        <v>-1720</v>
      </c>
      <c r="I260" s="14"/>
    </row>
    <row r="261" spans="1:10" ht="12.75">
      <c r="A261" s="11"/>
      <c r="B261" s="10" t="s">
        <v>262</v>
      </c>
      <c r="E261" s="20"/>
      <c r="F261" s="16">
        <v>0</v>
      </c>
      <c r="G261" s="53">
        <v>0</v>
      </c>
      <c r="H261" s="17">
        <v>-9495</v>
      </c>
      <c r="I261" s="14"/>
      <c r="J261" s="16"/>
    </row>
    <row r="262" spans="1:10" ht="12.75">
      <c r="A262" s="11"/>
      <c r="B262" s="60" t="s">
        <v>133</v>
      </c>
      <c r="E262" s="20"/>
      <c r="F262" s="16">
        <v>0</v>
      </c>
      <c r="G262" s="53">
        <v>0</v>
      </c>
      <c r="H262" s="17">
        <v>-2700</v>
      </c>
      <c r="I262" s="14"/>
      <c r="J262" s="16"/>
    </row>
    <row r="263" spans="1:10" ht="12.75">
      <c r="A263" s="11"/>
      <c r="B263" s="84" t="s">
        <v>264</v>
      </c>
      <c r="C263" s="84"/>
      <c r="D263" s="84"/>
      <c r="E263" s="72"/>
      <c r="F263" s="75">
        <v>0</v>
      </c>
      <c r="G263" s="76">
        <v>0</v>
      </c>
      <c r="H263" s="68">
        <v>-1500</v>
      </c>
      <c r="I263" s="14"/>
      <c r="J263" s="16"/>
    </row>
    <row r="264" spans="1:10" ht="12.75">
      <c r="A264" s="11"/>
      <c r="E264" s="20"/>
      <c r="F264" s="16">
        <f>SUM(F258:F263)</f>
        <v>178</v>
      </c>
      <c r="G264" s="53">
        <f>SUM(G258:G263)</f>
        <v>82</v>
      </c>
      <c r="H264" s="17">
        <f>SUM(H258:H263)</f>
        <v>6180</v>
      </c>
      <c r="I264" s="14"/>
      <c r="J264" s="16"/>
    </row>
    <row r="265" spans="1:9" ht="12.75">
      <c r="A265" s="11"/>
      <c r="B265" s="33"/>
      <c r="E265" s="20"/>
      <c r="F265" s="16"/>
      <c r="G265" s="53"/>
      <c r="H265" s="17"/>
      <c r="I265" s="14"/>
    </row>
    <row r="266" spans="1:9" ht="12.75">
      <c r="A266" s="49" t="s">
        <v>7</v>
      </c>
      <c r="E266" s="20"/>
      <c r="F266" s="16" t="s">
        <v>0</v>
      </c>
      <c r="G266" s="53" t="s">
        <v>0</v>
      </c>
      <c r="H266" s="17" t="s">
        <v>0</v>
      </c>
      <c r="I266" s="14"/>
    </row>
    <row r="267" spans="1:9" ht="12.75">
      <c r="A267" s="11"/>
      <c r="B267" s="10" t="s">
        <v>248</v>
      </c>
      <c r="E267" s="20"/>
      <c r="F267" s="16">
        <v>401</v>
      </c>
      <c r="G267" s="53">
        <v>134</v>
      </c>
      <c r="H267" s="17">
        <v>23509</v>
      </c>
      <c r="I267" s="14"/>
    </row>
    <row r="268" spans="1:9" ht="12.75">
      <c r="A268" s="11"/>
      <c r="B268" s="10" t="s">
        <v>75</v>
      </c>
      <c r="E268" s="20"/>
      <c r="F268" s="16">
        <v>6</v>
      </c>
      <c r="G268" s="53">
        <v>3</v>
      </c>
      <c r="H268" s="17">
        <v>368</v>
      </c>
      <c r="I268" s="14"/>
    </row>
    <row r="269" spans="1:9" ht="12.75">
      <c r="A269" s="11"/>
      <c r="B269" s="10" t="s">
        <v>26</v>
      </c>
      <c r="E269" s="20"/>
      <c r="F269" s="16">
        <v>12</v>
      </c>
      <c r="G269" s="53">
        <v>1</v>
      </c>
      <c r="H269" s="17">
        <v>9400</v>
      </c>
      <c r="I269" s="14"/>
    </row>
    <row r="270" spans="1:9" ht="12.75">
      <c r="A270" s="11"/>
      <c r="B270" s="10" t="s">
        <v>127</v>
      </c>
      <c r="E270" s="20"/>
      <c r="F270" s="16">
        <v>0</v>
      </c>
      <c r="G270" s="53">
        <v>0</v>
      </c>
      <c r="H270" s="17">
        <v>-35013</v>
      </c>
      <c r="I270" s="14"/>
    </row>
    <row r="271" spans="1:9" ht="12.75">
      <c r="A271" s="11"/>
      <c r="B271" s="10" t="s">
        <v>128</v>
      </c>
      <c r="E271" s="20"/>
      <c r="F271" s="16">
        <v>0</v>
      </c>
      <c r="G271" s="53">
        <v>0</v>
      </c>
      <c r="H271" s="17">
        <v>-5045</v>
      </c>
      <c r="I271" s="14"/>
    </row>
    <row r="272" spans="1:9" ht="12.75">
      <c r="A272" s="11"/>
      <c r="B272" s="84" t="s">
        <v>133</v>
      </c>
      <c r="C272" s="84"/>
      <c r="D272" s="84"/>
      <c r="E272" s="72"/>
      <c r="F272" s="75">
        <v>0</v>
      </c>
      <c r="G272" s="76">
        <v>0</v>
      </c>
      <c r="H272" s="68">
        <v>-11467</v>
      </c>
      <c r="I272" s="14"/>
    </row>
    <row r="273" spans="1:9" ht="12.75">
      <c r="A273" s="11"/>
      <c r="E273" s="20"/>
      <c r="F273" s="16">
        <f>SUM(F267:F272)</f>
        <v>419</v>
      </c>
      <c r="G273" s="53">
        <f>SUM(G267:G272)</f>
        <v>138</v>
      </c>
      <c r="H273" s="17">
        <f>SUM(H267:H272)</f>
        <v>-18248</v>
      </c>
      <c r="I273" s="14"/>
    </row>
    <row r="274" spans="1:9" ht="12.75">
      <c r="A274" s="11"/>
      <c r="E274" s="20"/>
      <c r="G274" s="55"/>
      <c r="H274" s="20"/>
      <c r="I274" s="14"/>
    </row>
    <row r="275" spans="1:9" ht="12.75">
      <c r="A275" s="49" t="s">
        <v>6</v>
      </c>
      <c r="E275" s="20"/>
      <c r="F275" s="10" t="s">
        <v>0</v>
      </c>
      <c r="G275" s="55" t="s">
        <v>0</v>
      </c>
      <c r="H275" s="20" t="s">
        <v>0</v>
      </c>
      <c r="I275" s="14"/>
    </row>
    <row r="276" spans="1:9" ht="12.75">
      <c r="A276" s="11"/>
      <c r="B276" s="10" t="s">
        <v>131</v>
      </c>
      <c r="E276" s="20"/>
      <c r="F276" s="19" t="s">
        <v>132</v>
      </c>
      <c r="G276" s="55">
        <v>6</v>
      </c>
      <c r="H276" s="20">
        <v>0</v>
      </c>
      <c r="I276" s="14"/>
    </row>
    <row r="277" spans="1:9" ht="12.75">
      <c r="A277" s="11"/>
      <c r="E277" s="20"/>
      <c r="G277" s="55"/>
      <c r="H277" s="20"/>
      <c r="I277" s="14"/>
    </row>
    <row r="278" spans="1:9" ht="12.75">
      <c r="A278" s="24" t="s">
        <v>5</v>
      </c>
      <c r="E278" s="20"/>
      <c r="G278" s="55"/>
      <c r="H278" s="20"/>
      <c r="I278" s="14"/>
    </row>
    <row r="279" spans="1:9" ht="12.75">
      <c r="A279" s="11"/>
      <c r="B279" s="10" t="s">
        <v>129</v>
      </c>
      <c r="E279" s="20"/>
      <c r="F279" s="19" t="s">
        <v>130</v>
      </c>
      <c r="G279" s="55">
        <v>2</v>
      </c>
      <c r="H279" s="17">
        <v>0</v>
      </c>
      <c r="I279" s="14"/>
    </row>
    <row r="280" spans="1:9" ht="12.75">
      <c r="A280" s="11"/>
      <c r="E280" s="20"/>
      <c r="G280" s="55"/>
      <c r="H280" s="17"/>
      <c r="I280" s="14"/>
    </row>
    <row r="281" spans="1:9" ht="12.75">
      <c r="A281" s="25" t="s">
        <v>12</v>
      </c>
      <c r="E281" s="20"/>
      <c r="G281" s="55"/>
      <c r="H281" s="17"/>
      <c r="I281" s="14"/>
    </row>
    <row r="282" spans="1:9" ht="12.75">
      <c r="A282" s="11"/>
      <c r="B282" s="79" t="s">
        <v>155</v>
      </c>
      <c r="E282" s="20"/>
      <c r="G282" s="55"/>
      <c r="H282" s="17"/>
      <c r="I282" s="14"/>
    </row>
    <row r="283" spans="1:9" ht="12.75">
      <c r="A283" s="11"/>
      <c r="B283" s="80" t="s">
        <v>156</v>
      </c>
      <c r="E283" s="20"/>
      <c r="F283" s="10">
        <v>0</v>
      </c>
      <c r="G283" s="55">
        <v>0</v>
      </c>
      <c r="H283" s="17">
        <v>7000</v>
      </c>
      <c r="I283" s="14"/>
    </row>
    <row r="284" spans="1:9" ht="12.75">
      <c r="A284" s="11"/>
      <c r="B284" s="80"/>
      <c r="E284" s="20"/>
      <c r="G284" s="55"/>
      <c r="H284" s="17"/>
      <c r="I284" s="14"/>
    </row>
    <row r="285" spans="1:10" ht="12.75">
      <c r="A285" s="11"/>
      <c r="B285" s="79" t="s">
        <v>157</v>
      </c>
      <c r="E285" s="20"/>
      <c r="G285" s="55"/>
      <c r="H285" s="17"/>
      <c r="I285" s="13"/>
      <c r="J285" s="13"/>
    </row>
    <row r="286" spans="1:9" ht="12.75">
      <c r="A286" s="11"/>
      <c r="B286" s="80" t="s">
        <v>158</v>
      </c>
      <c r="E286" s="20"/>
      <c r="F286" s="10">
        <v>0</v>
      </c>
      <c r="G286" s="55">
        <v>0</v>
      </c>
      <c r="H286" s="92">
        <v>-219587</v>
      </c>
      <c r="I286" s="13"/>
    </row>
    <row r="287" spans="1:9" ht="12.75">
      <c r="A287" s="11"/>
      <c r="B287" s="80" t="s">
        <v>159</v>
      </c>
      <c r="C287" s="80"/>
      <c r="E287" s="20"/>
      <c r="F287" s="10">
        <v>0</v>
      </c>
      <c r="G287" s="55">
        <v>0</v>
      </c>
      <c r="H287" s="92">
        <v>-285066</v>
      </c>
      <c r="I287" s="13"/>
    </row>
    <row r="288" spans="1:9" ht="12.75">
      <c r="A288" s="11"/>
      <c r="B288" s="80" t="s">
        <v>160</v>
      </c>
      <c r="C288" s="80"/>
      <c r="E288" s="20"/>
      <c r="F288" s="10">
        <v>0</v>
      </c>
      <c r="G288" s="55">
        <v>0</v>
      </c>
      <c r="H288" s="92">
        <v>-1979</v>
      </c>
      <c r="I288" s="13"/>
    </row>
    <row r="289" spans="1:9" ht="12.75">
      <c r="A289" s="11"/>
      <c r="B289" s="80" t="s">
        <v>161</v>
      </c>
      <c r="C289" s="80"/>
      <c r="E289" s="20"/>
      <c r="F289" s="10">
        <v>0</v>
      </c>
      <c r="G289" s="55">
        <v>0</v>
      </c>
      <c r="H289" s="92">
        <v>-2457</v>
      </c>
      <c r="I289" s="13"/>
    </row>
    <row r="290" spans="1:9" ht="12.75">
      <c r="A290" s="11"/>
      <c r="B290" s="80" t="s">
        <v>162</v>
      </c>
      <c r="E290" s="20"/>
      <c r="F290" s="10">
        <v>0</v>
      </c>
      <c r="G290" s="55">
        <v>0</v>
      </c>
      <c r="H290" s="92">
        <v>-7586</v>
      </c>
      <c r="I290" s="13"/>
    </row>
    <row r="291" spans="1:9" ht="12.75">
      <c r="A291" s="11"/>
      <c r="B291" s="80" t="s">
        <v>163</v>
      </c>
      <c r="E291" s="20"/>
      <c r="F291" s="10">
        <v>0</v>
      </c>
      <c r="G291" s="55">
        <v>0</v>
      </c>
      <c r="H291" s="92">
        <v>-477412</v>
      </c>
      <c r="I291" s="13"/>
    </row>
    <row r="292" spans="1:9" ht="12.75">
      <c r="A292" s="11"/>
      <c r="B292" s="80" t="s">
        <v>164</v>
      </c>
      <c r="E292" s="20"/>
      <c r="F292" s="10">
        <v>0</v>
      </c>
      <c r="G292" s="55">
        <v>0</v>
      </c>
      <c r="H292" s="92">
        <v>-163225</v>
      </c>
      <c r="I292" s="13"/>
    </row>
    <row r="293" spans="1:9" ht="12.75">
      <c r="A293" s="11"/>
      <c r="B293" s="80" t="s">
        <v>165</v>
      </c>
      <c r="E293" s="20"/>
      <c r="F293" s="10">
        <v>0</v>
      </c>
      <c r="G293" s="55">
        <v>0</v>
      </c>
      <c r="H293" s="92">
        <v>104</v>
      </c>
      <c r="I293" s="13"/>
    </row>
    <row r="294" spans="1:9" ht="12.75">
      <c r="A294" s="11"/>
      <c r="B294" s="80" t="s">
        <v>166</v>
      </c>
      <c r="E294" s="20"/>
      <c r="F294" s="10">
        <v>0</v>
      </c>
      <c r="G294" s="55">
        <v>0</v>
      </c>
      <c r="H294" s="92">
        <v>3</v>
      </c>
      <c r="I294" s="13"/>
    </row>
    <row r="295" spans="1:9" ht="12.75">
      <c r="A295" s="11"/>
      <c r="B295" s="80" t="s">
        <v>167</v>
      </c>
      <c r="E295" s="20"/>
      <c r="F295" s="10">
        <v>0</v>
      </c>
      <c r="G295" s="55">
        <v>0</v>
      </c>
      <c r="H295" s="92">
        <v>528000</v>
      </c>
      <c r="I295" s="13"/>
    </row>
    <row r="296" spans="1:9" ht="12.75">
      <c r="A296" s="11"/>
      <c r="B296" s="80" t="s">
        <v>168</v>
      </c>
      <c r="E296" s="20"/>
      <c r="F296" s="10">
        <v>0</v>
      </c>
      <c r="G296" s="55">
        <v>0</v>
      </c>
      <c r="H296" s="92">
        <v>16000</v>
      </c>
      <c r="I296" s="13"/>
    </row>
    <row r="297" spans="1:9" ht="12.75">
      <c r="A297" s="11"/>
      <c r="B297" s="80" t="s">
        <v>169</v>
      </c>
      <c r="E297" s="20"/>
      <c r="F297" s="10">
        <v>0</v>
      </c>
      <c r="G297" s="55">
        <v>0</v>
      </c>
      <c r="H297" s="92">
        <v>28939</v>
      </c>
      <c r="I297" s="13"/>
    </row>
    <row r="298" spans="1:9" ht="12.75">
      <c r="A298" s="11"/>
      <c r="B298" s="80" t="s">
        <v>170</v>
      </c>
      <c r="E298" s="20"/>
      <c r="F298" s="10">
        <v>0</v>
      </c>
      <c r="G298" s="55">
        <v>0</v>
      </c>
      <c r="H298" s="92">
        <v>-4339</v>
      </c>
      <c r="I298" s="13"/>
    </row>
    <row r="299" spans="1:9" ht="12.75">
      <c r="A299" s="11"/>
      <c r="B299" s="80" t="s">
        <v>171</v>
      </c>
      <c r="E299" s="20"/>
      <c r="F299" s="10">
        <v>0</v>
      </c>
      <c r="G299" s="55">
        <v>0</v>
      </c>
      <c r="H299" s="92">
        <v>13129</v>
      </c>
      <c r="I299" s="13"/>
    </row>
    <row r="300" spans="1:9" ht="12.75">
      <c r="A300" s="11"/>
      <c r="B300" s="80" t="s">
        <v>172</v>
      </c>
      <c r="E300" s="20"/>
      <c r="F300" s="10">
        <v>0</v>
      </c>
      <c r="G300" s="55">
        <v>0</v>
      </c>
      <c r="H300" s="92">
        <v>10052</v>
      </c>
      <c r="I300" s="13"/>
    </row>
    <row r="301" spans="1:9" ht="12.75">
      <c r="A301" s="11"/>
      <c r="B301" s="80" t="s">
        <v>173</v>
      </c>
      <c r="E301" s="20"/>
      <c r="F301" s="10">
        <v>0</v>
      </c>
      <c r="G301" s="55">
        <v>0</v>
      </c>
      <c r="H301" s="92">
        <v>4962</v>
      </c>
      <c r="I301" s="13"/>
    </row>
    <row r="302" spans="1:9" ht="12.75">
      <c r="A302" s="11"/>
      <c r="B302" s="80" t="s">
        <v>174</v>
      </c>
      <c r="C302" s="81"/>
      <c r="E302" s="20"/>
      <c r="F302" s="10">
        <v>0</v>
      </c>
      <c r="G302" s="55">
        <v>0</v>
      </c>
      <c r="H302" s="92">
        <v>14476</v>
      </c>
      <c r="I302" s="13"/>
    </row>
    <row r="303" spans="1:9" ht="13.5" thickBot="1">
      <c r="A303" s="23"/>
      <c r="B303" s="90" t="s">
        <v>175</v>
      </c>
      <c r="C303" s="97"/>
      <c r="D303" s="22"/>
      <c r="E303" s="51"/>
      <c r="F303" s="22">
        <v>0</v>
      </c>
      <c r="G303" s="117">
        <v>0</v>
      </c>
      <c r="H303" s="121">
        <v>15751</v>
      </c>
      <c r="I303" s="13"/>
    </row>
    <row r="304" spans="1:9" ht="13.5" thickTop="1">
      <c r="A304" s="11"/>
      <c r="B304" s="80" t="s">
        <v>176</v>
      </c>
      <c r="C304" s="81"/>
      <c r="E304" s="20"/>
      <c r="F304" s="10">
        <v>0</v>
      </c>
      <c r="G304" s="55">
        <v>0</v>
      </c>
      <c r="H304" s="92">
        <v>11000</v>
      </c>
      <c r="I304" s="13"/>
    </row>
    <row r="305" spans="1:9" ht="12.75">
      <c r="A305" s="11"/>
      <c r="B305" s="80" t="s">
        <v>177</v>
      </c>
      <c r="C305" s="81"/>
      <c r="E305" s="20"/>
      <c r="F305" s="10">
        <v>0</v>
      </c>
      <c r="G305" s="55">
        <v>0</v>
      </c>
      <c r="H305" s="92">
        <v>-229</v>
      </c>
      <c r="I305" s="13"/>
    </row>
    <row r="306" spans="1:9" ht="12.75">
      <c r="A306" s="11"/>
      <c r="B306" s="80" t="s">
        <v>178</v>
      </c>
      <c r="C306" s="81"/>
      <c r="E306" s="20"/>
      <c r="F306" s="10">
        <v>0</v>
      </c>
      <c r="G306" s="55">
        <v>0</v>
      </c>
      <c r="H306" s="92">
        <v>17990</v>
      </c>
      <c r="I306" s="13"/>
    </row>
    <row r="307" spans="1:9" ht="12.75">
      <c r="A307" s="11"/>
      <c r="B307" s="80" t="s">
        <v>179</v>
      </c>
      <c r="C307" s="80"/>
      <c r="E307" s="20"/>
      <c r="F307" s="10">
        <v>0</v>
      </c>
      <c r="G307" s="55">
        <v>0</v>
      </c>
      <c r="H307" s="92">
        <v>-391</v>
      </c>
      <c r="I307" s="13"/>
    </row>
    <row r="308" spans="1:9" ht="12.75">
      <c r="A308" s="11"/>
      <c r="B308" s="80" t="s">
        <v>180</v>
      </c>
      <c r="C308" s="80"/>
      <c r="E308" s="20"/>
      <c r="F308" s="10">
        <v>0</v>
      </c>
      <c r="G308" s="55">
        <v>0</v>
      </c>
      <c r="H308" s="92">
        <v>-6639</v>
      </c>
      <c r="I308" s="13"/>
    </row>
    <row r="309" spans="1:9" ht="12.75">
      <c r="A309" s="11"/>
      <c r="B309" s="80" t="s">
        <v>181</v>
      </c>
      <c r="C309" s="80"/>
      <c r="E309" s="20"/>
      <c r="F309" s="10">
        <v>0</v>
      </c>
      <c r="G309" s="55">
        <v>0</v>
      </c>
      <c r="H309" s="92">
        <v>-27395</v>
      </c>
      <c r="I309" s="13"/>
    </row>
    <row r="310" spans="1:9" ht="12.75">
      <c r="A310" s="11"/>
      <c r="B310" s="80" t="s">
        <v>182</v>
      </c>
      <c r="C310" s="81"/>
      <c r="E310" s="20"/>
      <c r="F310" s="10">
        <v>0</v>
      </c>
      <c r="G310" s="55">
        <v>0</v>
      </c>
      <c r="H310" s="92">
        <v>-5416</v>
      </c>
      <c r="I310" s="13"/>
    </row>
    <row r="311" spans="1:9" ht="12.75">
      <c r="A311" s="11"/>
      <c r="B311" s="87" t="s">
        <v>183</v>
      </c>
      <c r="C311" s="88"/>
      <c r="D311" s="84"/>
      <c r="E311" s="72"/>
      <c r="F311" s="84">
        <v>0</v>
      </c>
      <c r="G311" s="71">
        <v>0</v>
      </c>
      <c r="H311" s="93">
        <v>-52486</v>
      </c>
      <c r="I311" s="13"/>
    </row>
    <row r="312" spans="1:9" ht="12.75">
      <c r="A312" s="11"/>
      <c r="B312" s="80"/>
      <c r="E312" s="20"/>
      <c r="F312" s="60">
        <v>0</v>
      </c>
      <c r="G312" s="55">
        <v>0</v>
      </c>
      <c r="H312" s="17">
        <f>SUM(H286:H311)</f>
        <v>-593801</v>
      </c>
      <c r="I312" s="13"/>
    </row>
    <row r="313" spans="1:9" ht="12.75">
      <c r="A313" s="11"/>
      <c r="E313" s="20"/>
      <c r="G313" s="55"/>
      <c r="H313" s="20"/>
      <c r="I313" s="13"/>
    </row>
    <row r="314" spans="1:9" ht="12.75">
      <c r="A314" s="11"/>
      <c r="B314" s="79" t="s">
        <v>184</v>
      </c>
      <c r="C314" s="80"/>
      <c r="E314" s="20"/>
      <c r="G314" s="55"/>
      <c r="H314" s="17"/>
      <c r="I314" s="13"/>
    </row>
    <row r="315" spans="1:9" ht="12.75">
      <c r="A315" s="11"/>
      <c r="B315" s="80" t="s">
        <v>185</v>
      </c>
      <c r="C315" s="81"/>
      <c r="E315" s="20"/>
      <c r="F315" s="10">
        <v>0</v>
      </c>
      <c r="G315" s="55">
        <v>0</v>
      </c>
      <c r="H315" s="92">
        <v>9760</v>
      </c>
      <c r="I315" s="13"/>
    </row>
    <row r="316" spans="1:9" ht="12.75">
      <c r="A316" s="11"/>
      <c r="B316" s="80" t="s">
        <v>186</v>
      </c>
      <c r="C316" s="81"/>
      <c r="E316" s="20"/>
      <c r="F316" s="10">
        <v>0</v>
      </c>
      <c r="G316" s="55">
        <v>0</v>
      </c>
      <c r="H316" s="92">
        <v>13547</v>
      </c>
      <c r="I316" s="13"/>
    </row>
    <row r="317" spans="1:9" ht="12.75">
      <c r="A317" s="11"/>
      <c r="B317" s="87" t="s">
        <v>187</v>
      </c>
      <c r="C317" s="88"/>
      <c r="D317" s="84"/>
      <c r="E317" s="72"/>
      <c r="F317" s="73">
        <v>0</v>
      </c>
      <c r="G317" s="71">
        <v>0</v>
      </c>
      <c r="H317" s="93">
        <v>12</v>
      </c>
      <c r="I317" s="13"/>
    </row>
    <row r="318" spans="1:9" ht="12.75">
      <c r="A318" s="11"/>
      <c r="B318" s="80"/>
      <c r="E318" s="20"/>
      <c r="F318" s="10">
        <f>SUM(F315:F317)</f>
        <v>0</v>
      </c>
      <c r="G318" s="55">
        <f>SUM(G315:G317)</f>
        <v>0</v>
      </c>
      <c r="H318" s="92">
        <f>SUM(H315:H317)</f>
        <v>23319</v>
      </c>
      <c r="I318" s="13"/>
    </row>
    <row r="319" spans="1:9" ht="12.75">
      <c r="A319" s="11"/>
      <c r="B319" s="80"/>
      <c r="C319" s="80"/>
      <c r="E319" s="20"/>
      <c r="G319" s="55"/>
      <c r="H319" s="92"/>
      <c r="I319" s="13"/>
    </row>
    <row r="320" spans="1:9" ht="12.75">
      <c r="A320" s="11"/>
      <c r="B320" s="82" t="s">
        <v>90</v>
      </c>
      <c r="C320" s="81"/>
      <c r="E320" s="20"/>
      <c r="G320" s="55"/>
      <c r="H320" s="92"/>
      <c r="I320" s="13"/>
    </row>
    <row r="321" spans="1:9" ht="12.75">
      <c r="A321" s="11"/>
      <c r="B321" s="80" t="s">
        <v>188</v>
      </c>
      <c r="C321" s="80"/>
      <c r="E321" s="20"/>
      <c r="F321" s="10">
        <v>0</v>
      </c>
      <c r="G321" s="55">
        <v>0</v>
      </c>
      <c r="H321" s="94">
        <v>-23972</v>
      </c>
      <c r="I321" s="13"/>
    </row>
    <row r="322" spans="1:9" ht="12.75">
      <c r="A322" s="11"/>
      <c r="B322" s="80" t="s">
        <v>191</v>
      </c>
      <c r="C322" s="80"/>
      <c r="E322" s="20"/>
      <c r="F322" s="10">
        <v>0</v>
      </c>
      <c r="G322" s="55">
        <v>0</v>
      </c>
      <c r="H322" s="92">
        <v>77063</v>
      </c>
      <c r="I322" s="13"/>
    </row>
    <row r="323" spans="1:9" ht="12.75">
      <c r="A323" s="11"/>
      <c r="B323" s="83" t="s">
        <v>189</v>
      </c>
      <c r="C323" s="80"/>
      <c r="E323" s="20"/>
      <c r="F323" s="10">
        <v>0</v>
      </c>
      <c r="G323" s="55">
        <v>0</v>
      </c>
      <c r="H323" s="92">
        <v>-9896</v>
      </c>
      <c r="I323" s="13"/>
    </row>
    <row r="324" spans="1:9" ht="12.75">
      <c r="A324" s="11"/>
      <c r="B324" s="87" t="s">
        <v>190</v>
      </c>
      <c r="C324" s="87"/>
      <c r="D324" s="84"/>
      <c r="E324" s="72"/>
      <c r="F324" s="89">
        <v>0</v>
      </c>
      <c r="G324" s="76">
        <v>0</v>
      </c>
      <c r="H324" s="93">
        <v>26863</v>
      </c>
      <c r="I324" s="13"/>
    </row>
    <row r="325" spans="1:9" ht="12.75">
      <c r="A325" s="11"/>
      <c r="B325" s="80"/>
      <c r="E325" s="20"/>
      <c r="F325" s="16">
        <f>SUM(F321:F324)</f>
        <v>0</v>
      </c>
      <c r="G325" s="53">
        <f>SUM(G321:G324)</f>
        <v>0</v>
      </c>
      <c r="H325" s="92">
        <f>SUM(H321:H324)</f>
        <v>70058</v>
      </c>
      <c r="I325" s="13"/>
    </row>
    <row r="326" spans="1:9" ht="12.75">
      <c r="A326" s="11"/>
      <c r="E326" s="20"/>
      <c r="F326" s="16"/>
      <c r="G326" s="53"/>
      <c r="H326" s="20"/>
      <c r="I326" s="13"/>
    </row>
    <row r="327" spans="1:9" ht="12.75">
      <c r="A327" s="11"/>
      <c r="B327" s="79" t="s">
        <v>91</v>
      </c>
      <c r="C327" s="79"/>
      <c r="E327" s="20"/>
      <c r="F327" s="16"/>
      <c r="G327" s="53"/>
      <c r="H327" s="20"/>
      <c r="I327" s="13"/>
    </row>
    <row r="328" spans="1:9" ht="12.75">
      <c r="A328" s="11"/>
      <c r="B328" s="80" t="s">
        <v>192</v>
      </c>
      <c r="C328" s="80"/>
      <c r="E328" s="20"/>
      <c r="F328" s="10">
        <v>0</v>
      </c>
      <c r="G328" s="55">
        <v>0</v>
      </c>
      <c r="H328" s="92">
        <v>218</v>
      </c>
      <c r="I328" s="13"/>
    </row>
    <row r="329" spans="1:9" ht="12.75">
      <c r="A329" s="11"/>
      <c r="B329" s="80" t="s">
        <v>193</v>
      </c>
      <c r="C329" s="80"/>
      <c r="E329" s="20"/>
      <c r="F329" s="10">
        <v>0</v>
      </c>
      <c r="G329" s="55">
        <v>0</v>
      </c>
      <c r="H329" s="92">
        <v>9847</v>
      </c>
      <c r="I329" s="13"/>
    </row>
    <row r="330" spans="1:9" ht="12.75">
      <c r="A330" s="11"/>
      <c r="B330" s="80" t="s">
        <v>207</v>
      </c>
      <c r="C330" s="80"/>
      <c r="E330" s="20"/>
      <c r="F330" s="10">
        <v>0</v>
      </c>
      <c r="G330" s="55">
        <v>0</v>
      </c>
      <c r="H330" s="92">
        <v>42881</v>
      </c>
      <c r="I330" s="13"/>
    </row>
    <row r="331" spans="1:9" ht="12.75">
      <c r="A331" s="11"/>
      <c r="B331" s="80" t="s">
        <v>215</v>
      </c>
      <c r="C331" s="80"/>
      <c r="E331" s="20"/>
      <c r="F331" s="10">
        <v>0</v>
      </c>
      <c r="G331" s="55">
        <v>0</v>
      </c>
      <c r="H331" s="92">
        <v>5177</v>
      </c>
      <c r="I331" s="13"/>
    </row>
    <row r="332" spans="1:9" ht="12.75">
      <c r="A332" s="11"/>
      <c r="B332" s="80" t="s">
        <v>206</v>
      </c>
      <c r="C332" s="80"/>
      <c r="E332" s="20"/>
      <c r="F332" s="10">
        <v>0</v>
      </c>
      <c r="G332" s="55">
        <v>0</v>
      </c>
      <c r="H332" s="92">
        <v>-75295</v>
      </c>
      <c r="I332" s="13"/>
    </row>
    <row r="333" spans="1:9" ht="12.75">
      <c r="A333" s="11"/>
      <c r="B333" s="80" t="s">
        <v>194</v>
      </c>
      <c r="C333" s="80"/>
      <c r="E333" s="20"/>
      <c r="F333" s="10">
        <v>0</v>
      </c>
      <c r="G333" s="55">
        <v>0</v>
      </c>
      <c r="H333" s="92">
        <v>-38301</v>
      </c>
      <c r="I333" s="13"/>
    </row>
    <row r="334" spans="1:9" ht="12.75">
      <c r="A334" s="11"/>
      <c r="B334" s="80" t="s">
        <v>195</v>
      </c>
      <c r="C334" s="80"/>
      <c r="E334" s="20"/>
      <c r="F334" s="10">
        <v>0</v>
      </c>
      <c r="G334" s="55">
        <v>0</v>
      </c>
      <c r="H334" s="95">
        <v>-55897</v>
      </c>
      <c r="I334" s="13"/>
    </row>
    <row r="335" spans="1:9" ht="12.75">
      <c r="A335" s="11"/>
      <c r="B335" s="87" t="s">
        <v>196</v>
      </c>
      <c r="C335" s="87"/>
      <c r="D335" s="84"/>
      <c r="E335" s="72"/>
      <c r="F335" s="84">
        <v>0</v>
      </c>
      <c r="G335" s="71">
        <v>0</v>
      </c>
      <c r="H335" s="93">
        <v>-9623</v>
      </c>
      <c r="I335" s="13"/>
    </row>
    <row r="336" spans="1:9" ht="12.75">
      <c r="A336" s="11"/>
      <c r="B336" s="80"/>
      <c r="E336" s="20"/>
      <c r="F336" s="60">
        <v>0</v>
      </c>
      <c r="G336" s="55">
        <v>0</v>
      </c>
      <c r="H336" s="92">
        <f>SUM(H328:H335)</f>
        <v>-120993</v>
      </c>
      <c r="I336" s="13"/>
    </row>
    <row r="337" spans="1:9" ht="12.75">
      <c r="A337" s="11"/>
      <c r="B337" s="80"/>
      <c r="E337" s="20"/>
      <c r="G337" s="55"/>
      <c r="H337" s="92"/>
      <c r="I337" s="13"/>
    </row>
    <row r="338" spans="1:9" ht="12.75">
      <c r="A338" s="11"/>
      <c r="B338" s="79" t="s">
        <v>197</v>
      </c>
      <c r="E338" s="20"/>
      <c r="G338" s="55"/>
      <c r="H338" s="92"/>
      <c r="I338" s="13"/>
    </row>
    <row r="339" spans="1:9" ht="12.75">
      <c r="A339" s="11"/>
      <c r="B339" s="80" t="s">
        <v>198</v>
      </c>
      <c r="E339" s="20"/>
      <c r="F339" s="10">
        <v>0</v>
      </c>
      <c r="G339" s="55">
        <v>0</v>
      </c>
      <c r="H339" s="92">
        <v>30325</v>
      </c>
      <c r="I339" s="13"/>
    </row>
    <row r="340" spans="1:9" ht="12.75">
      <c r="A340" s="11"/>
      <c r="B340" s="80" t="s">
        <v>199</v>
      </c>
      <c r="E340" s="20"/>
      <c r="F340" s="10">
        <v>0</v>
      </c>
      <c r="G340" s="55">
        <v>0</v>
      </c>
      <c r="H340" s="92">
        <v>-369</v>
      </c>
      <c r="I340" s="13"/>
    </row>
    <row r="341" spans="1:9" ht="12.75">
      <c r="A341" s="11"/>
      <c r="B341" s="87" t="s">
        <v>200</v>
      </c>
      <c r="C341" s="84"/>
      <c r="D341" s="84"/>
      <c r="E341" s="72"/>
      <c r="F341" s="84">
        <v>0</v>
      </c>
      <c r="G341" s="71">
        <v>0</v>
      </c>
      <c r="H341" s="93">
        <v>76054</v>
      </c>
      <c r="I341" s="13"/>
    </row>
    <row r="342" spans="1:9" ht="12.75">
      <c r="A342" s="11"/>
      <c r="B342" s="80"/>
      <c r="E342" s="20"/>
      <c r="F342" s="10">
        <f>SUM(F339:F341)</f>
        <v>0</v>
      </c>
      <c r="G342" s="55">
        <f>SUM(G339:G341)</f>
        <v>0</v>
      </c>
      <c r="H342" s="92">
        <f>SUM(H339:H341)</f>
        <v>106010</v>
      </c>
      <c r="I342" s="13"/>
    </row>
    <row r="343" spans="1:9" ht="13.5" thickBot="1">
      <c r="A343" s="23"/>
      <c r="B343" s="90"/>
      <c r="C343" s="22"/>
      <c r="D343" s="22"/>
      <c r="E343" s="51"/>
      <c r="F343" s="22"/>
      <c r="G343" s="117"/>
      <c r="H343" s="121"/>
      <c r="I343" s="13"/>
    </row>
    <row r="344" spans="1:9" ht="13.5" thickTop="1">
      <c r="A344" s="11"/>
      <c r="B344" s="79" t="s">
        <v>201</v>
      </c>
      <c r="E344" s="20"/>
      <c r="G344" s="55"/>
      <c r="H344" s="92"/>
      <c r="I344" s="13"/>
    </row>
    <row r="345" spans="1:9" ht="12.75">
      <c r="A345" s="11"/>
      <c r="B345" s="80" t="s">
        <v>202</v>
      </c>
      <c r="E345" s="20"/>
      <c r="F345" s="10">
        <v>0</v>
      </c>
      <c r="G345" s="55">
        <v>0</v>
      </c>
      <c r="H345" s="92">
        <v>1911</v>
      </c>
      <c r="I345" s="13"/>
    </row>
    <row r="346" spans="1:9" ht="12.75">
      <c r="A346" s="11"/>
      <c r="B346" s="80" t="s">
        <v>203</v>
      </c>
      <c r="E346" s="20"/>
      <c r="F346" s="10">
        <v>0</v>
      </c>
      <c r="G346" s="55">
        <v>0</v>
      </c>
      <c r="H346" s="92">
        <v>-9796</v>
      </c>
      <c r="I346" s="13"/>
    </row>
    <row r="347" spans="1:9" ht="12.75">
      <c r="A347" s="11"/>
      <c r="B347" s="80" t="s">
        <v>204</v>
      </c>
      <c r="E347" s="20"/>
      <c r="F347" s="10">
        <v>0</v>
      </c>
      <c r="G347" s="55">
        <v>0</v>
      </c>
      <c r="H347" s="92">
        <v>1111</v>
      </c>
      <c r="I347" s="13"/>
    </row>
    <row r="348" spans="1:9" ht="12.75">
      <c r="A348" s="11"/>
      <c r="B348" s="80" t="s">
        <v>205</v>
      </c>
      <c r="E348" s="20"/>
      <c r="F348" s="10">
        <v>0</v>
      </c>
      <c r="G348" s="55">
        <v>0</v>
      </c>
      <c r="H348" s="92">
        <v>2795</v>
      </c>
      <c r="I348" s="13"/>
    </row>
    <row r="349" spans="1:9" ht="12.75">
      <c r="A349" s="11"/>
      <c r="B349" s="80" t="s">
        <v>208</v>
      </c>
      <c r="C349" s="81"/>
      <c r="E349" s="20"/>
      <c r="F349" s="10">
        <v>0</v>
      </c>
      <c r="G349" s="55">
        <v>0</v>
      </c>
      <c r="H349" s="92">
        <v>-267</v>
      </c>
      <c r="I349" s="13"/>
    </row>
    <row r="350" spans="1:9" ht="12.75">
      <c r="A350" s="11"/>
      <c r="B350" s="80" t="s">
        <v>209</v>
      </c>
      <c r="C350" s="81"/>
      <c r="E350" s="20"/>
      <c r="F350" s="10">
        <v>0</v>
      </c>
      <c r="G350" s="55">
        <v>0</v>
      </c>
      <c r="H350" s="92">
        <v>-846</v>
      </c>
      <c r="I350" s="13"/>
    </row>
    <row r="351" spans="1:9" ht="12.75">
      <c r="A351" s="11"/>
      <c r="B351" s="80" t="s">
        <v>210</v>
      </c>
      <c r="C351" s="81"/>
      <c r="E351" s="20"/>
      <c r="F351" s="10">
        <v>0</v>
      </c>
      <c r="G351" s="55">
        <v>0</v>
      </c>
      <c r="H351" s="92">
        <v>-222</v>
      </c>
      <c r="I351" s="13"/>
    </row>
    <row r="352" spans="1:9" ht="12.75">
      <c r="A352" s="11"/>
      <c r="B352" s="80" t="s">
        <v>211</v>
      </c>
      <c r="C352" s="81"/>
      <c r="E352" s="20"/>
      <c r="F352" s="10">
        <v>0</v>
      </c>
      <c r="G352" s="55">
        <v>0</v>
      </c>
      <c r="H352" s="92">
        <v>-1178</v>
      </c>
      <c r="I352" s="13"/>
    </row>
    <row r="353" spans="1:9" ht="12.75">
      <c r="A353" s="11"/>
      <c r="B353" s="80" t="s">
        <v>212</v>
      </c>
      <c r="C353" s="81"/>
      <c r="E353" s="20"/>
      <c r="F353" s="10">
        <v>0</v>
      </c>
      <c r="G353" s="55">
        <v>0</v>
      </c>
      <c r="H353" s="92">
        <v>360</v>
      </c>
      <c r="I353" s="13"/>
    </row>
    <row r="354" spans="1:9" ht="12.75">
      <c r="A354" s="11"/>
      <c r="B354" s="87" t="s">
        <v>213</v>
      </c>
      <c r="C354" s="88"/>
      <c r="D354" s="84"/>
      <c r="E354" s="72"/>
      <c r="F354" s="84">
        <v>0</v>
      </c>
      <c r="G354" s="71">
        <v>0</v>
      </c>
      <c r="H354" s="93">
        <v>-1896</v>
      </c>
      <c r="I354" s="13"/>
    </row>
    <row r="355" spans="1:9" ht="12.75">
      <c r="A355" s="11"/>
      <c r="B355" s="80"/>
      <c r="E355" s="20"/>
      <c r="F355" s="10">
        <f>SUM(F345:F354)</f>
        <v>0</v>
      </c>
      <c r="G355" s="55">
        <f>SUM(G345:G354)</f>
        <v>0</v>
      </c>
      <c r="H355" s="17">
        <f>SUM(H345:H354)</f>
        <v>-8028</v>
      </c>
      <c r="I355" s="13"/>
    </row>
    <row r="356" spans="1:9" ht="12.75">
      <c r="A356" s="11"/>
      <c r="B356" s="80"/>
      <c r="E356" s="20"/>
      <c r="G356" s="55"/>
      <c r="H356" s="17"/>
      <c r="I356" s="13"/>
    </row>
    <row r="357" spans="1:9" ht="12.75">
      <c r="A357" s="11"/>
      <c r="B357" s="79" t="s">
        <v>281</v>
      </c>
      <c r="E357" s="20"/>
      <c r="F357" s="60">
        <v>0</v>
      </c>
      <c r="G357" s="55">
        <v>0</v>
      </c>
      <c r="H357" s="17">
        <v>-53471</v>
      </c>
      <c r="I357" s="13"/>
    </row>
    <row r="358" spans="1:9" ht="12.75">
      <c r="A358" s="11"/>
      <c r="B358" s="80"/>
      <c r="E358" s="20"/>
      <c r="G358" s="55"/>
      <c r="H358" s="20"/>
      <c r="I358" s="13"/>
    </row>
    <row r="359" spans="1:9" ht="12.75">
      <c r="A359" s="11"/>
      <c r="B359" s="79" t="s">
        <v>214</v>
      </c>
      <c r="E359" s="20"/>
      <c r="F359" s="60">
        <v>0</v>
      </c>
      <c r="G359" s="55">
        <v>0</v>
      </c>
      <c r="H359" s="17">
        <f>H355+H342+H336+H325+H318+H312+H283+H357</f>
        <v>-569906</v>
      </c>
      <c r="I359" s="13"/>
    </row>
    <row r="360" spans="1:9" ht="12.75">
      <c r="A360" s="11"/>
      <c r="B360" s="80"/>
      <c r="E360" s="20"/>
      <c r="G360" s="55"/>
      <c r="H360" s="20"/>
      <c r="I360" s="13"/>
    </row>
    <row r="361" spans="1:9" ht="12.75">
      <c r="A361" s="25" t="s">
        <v>216</v>
      </c>
      <c r="E361" s="20"/>
      <c r="G361" s="55"/>
      <c r="H361" s="20"/>
      <c r="I361" s="13"/>
    </row>
    <row r="362" spans="1:9" ht="12.75">
      <c r="A362" s="11"/>
      <c r="B362" s="80" t="s">
        <v>217</v>
      </c>
      <c r="C362" s="80"/>
      <c r="E362" s="20"/>
      <c r="F362" s="10">
        <v>0</v>
      </c>
      <c r="G362" s="55">
        <v>0</v>
      </c>
      <c r="H362" s="92">
        <v>13442</v>
      </c>
      <c r="I362" s="13"/>
    </row>
    <row r="363" spans="1:9" ht="12.75">
      <c r="A363" s="11"/>
      <c r="B363" s="80" t="s">
        <v>218</v>
      </c>
      <c r="C363" s="80"/>
      <c r="E363" s="20"/>
      <c r="F363" s="10">
        <v>0</v>
      </c>
      <c r="G363" s="55">
        <v>0</v>
      </c>
      <c r="H363" s="92">
        <v>-14842</v>
      </c>
      <c r="I363" s="13"/>
    </row>
    <row r="364" spans="1:9" ht="12.75">
      <c r="A364" s="11"/>
      <c r="B364" s="80" t="s">
        <v>219</v>
      </c>
      <c r="C364" s="80"/>
      <c r="E364" s="20"/>
      <c r="F364" s="10">
        <v>0</v>
      </c>
      <c r="G364" s="55">
        <v>0</v>
      </c>
      <c r="H364" s="92">
        <v>291</v>
      </c>
      <c r="I364" s="13"/>
    </row>
    <row r="365" spans="1:9" ht="12.75">
      <c r="A365" s="11"/>
      <c r="B365" s="80" t="s">
        <v>220</v>
      </c>
      <c r="C365" s="80"/>
      <c r="E365" s="20"/>
      <c r="F365" s="10">
        <v>0</v>
      </c>
      <c r="G365" s="55">
        <v>0</v>
      </c>
      <c r="H365" s="92">
        <v>174</v>
      </c>
      <c r="I365" s="13"/>
    </row>
    <row r="366" spans="1:10" ht="12.75">
      <c r="A366" s="11"/>
      <c r="B366" s="80" t="s">
        <v>221</v>
      </c>
      <c r="C366" s="81"/>
      <c r="E366" s="20"/>
      <c r="F366" s="10">
        <v>0</v>
      </c>
      <c r="G366" s="55">
        <v>0</v>
      </c>
      <c r="H366" s="92">
        <v>2185</v>
      </c>
      <c r="I366" s="13"/>
      <c r="J366" s="16"/>
    </row>
    <row r="367" spans="1:9" ht="12.75">
      <c r="A367" s="11"/>
      <c r="B367" s="80" t="s">
        <v>222</v>
      </c>
      <c r="C367" s="81"/>
      <c r="E367" s="20"/>
      <c r="F367" s="10">
        <v>0</v>
      </c>
      <c r="G367" s="55">
        <v>0</v>
      </c>
      <c r="H367" s="92">
        <v>33</v>
      </c>
      <c r="I367" s="13"/>
    </row>
    <row r="368" spans="1:9" ht="12.75">
      <c r="A368" s="11"/>
      <c r="B368" s="80" t="s">
        <v>223</v>
      </c>
      <c r="C368" s="81"/>
      <c r="E368" s="20"/>
      <c r="F368" s="10">
        <v>0</v>
      </c>
      <c r="G368" s="55">
        <v>0</v>
      </c>
      <c r="H368" s="92">
        <v>45</v>
      </c>
      <c r="I368" s="13"/>
    </row>
    <row r="369" spans="1:9" ht="12.75">
      <c r="A369" s="11"/>
      <c r="B369" s="80" t="s">
        <v>224</v>
      </c>
      <c r="C369" s="81"/>
      <c r="E369" s="20"/>
      <c r="G369" s="55"/>
      <c r="H369" s="92"/>
      <c r="I369" s="13"/>
    </row>
    <row r="370" spans="1:9" ht="12.75">
      <c r="A370" s="11"/>
      <c r="B370" s="80" t="s">
        <v>226</v>
      </c>
      <c r="C370" s="81"/>
      <c r="E370" s="20"/>
      <c r="F370" s="10">
        <v>0</v>
      </c>
      <c r="G370" s="55">
        <v>0</v>
      </c>
      <c r="H370" s="92">
        <v>9</v>
      </c>
      <c r="I370" s="13"/>
    </row>
    <row r="371" spans="1:9" ht="12.75">
      <c r="A371" s="11"/>
      <c r="B371" s="80" t="s">
        <v>225</v>
      </c>
      <c r="C371" s="81"/>
      <c r="E371" s="20"/>
      <c r="G371" s="55"/>
      <c r="H371" s="92"/>
      <c r="I371" s="13"/>
    </row>
    <row r="372" spans="1:9" ht="12.75">
      <c r="A372" s="11"/>
      <c r="B372" s="87" t="s">
        <v>227</v>
      </c>
      <c r="C372" s="88"/>
      <c r="D372" s="84"/>
      <c r="E372" s="72"/>
      <c r="F372" s="84">
        <v>0</v>
      </c>
      <c r="G372" s="71">
        <v>0</v>
      </c>
      <c r="H372" s="96">
        <v>17</v>
      </c>
      <c r="I372" s="13"/>
    </row>
    <row r="373" spans="1:9" ht="12.75">
      <c r="A373" s="11"/>
      <c r="B373" s="79"/>
      <c r="E373" s="20"/>
      <c r="F373" s="10">
        <f>SUM(F362:F372)</f>
        <v>0</v>
      </c>
      <c r="G373" s="55">
        <f>SUM(G362:G372)</f>
        <v>0</v>
      </c>
      <c r="H373" s="17">
        <f>SUM(H362:H372)</f>
        <v>1354</v>
      </c>
      <c r="I373" s="13"/>
    </row>
    <row r="374" spans="1:9" ht="12.75">
      <c r="A374" s="11"/>
      <c r="B374" s="79"/>
      <c r="E374" s="20"/>
      <c r="G374" s="55"/>
      <c r="H374" s="20"/>
      <c r="I374" s="13"/>
    </row>
    <row r="375" spans="1:9" ht="12.75">
      <c r="A375" s="11" t="s">
        <v>228</v>
      </c>
      <c r="B375" s="79"/>
      <c r="E375" s="20"/>
      <c r="G375" s="55"/>
      <c r="H375" s="20"/>
      <c r="I375" s="13"/>
    </row>
    <row r="376" spans="1:9" ht="12.75">
      <c r="A376" s="11"/>
      <c r="B376" s="80" t="s">
        <v>229</v>
      </c>
      <c r="E376" s="20"/>
      <c r="F376" s="10">
        <v>0</v>
      </c>
      <c r="G376" s="55">
        <v>0</v>
      </c>
      <c r="H376" s="92">
        <v>-4739</v>
      </c>
      <c r="I376" s="13"/>
    </row>
    <row r="377" spans="1:9" ht="12.75">
      <c r="A377" s="11"/>
      <c r="B377" s="80" t="s">
        <v>230</v>
      </c>
      <c r="E377" s="20"/>
      <c r="F377" s="10">
        <v>0</v>
      </c>
      <c r="G377" s="55">
        <v>0</v>
      </c>
      <c r="H377" s="92">
        <v>-118748</v>
      </c>
      <c r="I377" s="13"/>
    </row>
    <row r="378" spans="1:9" ht="12.75">
      <c r="A378" s="11"/>
      <c r="B378" s="80" t="s">
        <v>231</v>
      </c>
      <c r="E378" s="20"/>
      <c r="F378" s="10">
        <v>0</v>
      </c>
      <c r="G378" s="55">
        <v>0</v>
      </c>
      <c r="H378" s="92">
        <v>-156754</v>
      </c>
      <c r="I378" s="13"/>
    </row>
    <row r="379" spans="1:9" ht="12.75">
      <c r="A379" s="11"/>
      <c r="B379" s="80" t="s">
        <v>232</v>
      </c>
      <c r="E379" s="20"/>
      <c r="F379" s="10">
        <v>0</v>
      </c>
      <c r="G379" s="55">
        <v>0</v>
      </c>
      <c r="H379" s="92">
        <v>-4552</v>
      </c>
      <c r="I379" s="13"/>
    </row>
    <row r="380" spans="1:9" ht="12.75">
      <c r="A380" s="11"/>
      <c r="B380" s="80" t="s">
        <v>233</v>
      </c>
      <c r="E380" s="20"/>
      <c r="F380" s="10">
        <v>0</v>
      </c>
      <c r="G380" s="55">
        <v>0</v>
      </c>
      <c r="H380" s="92">
        <v>-82563</v>
      </c>
      <c r="I380" s="13"/>
    </row>
    <row r="381" spans="1:9" ht="12.75">
      <c r="A381" s="11"/>
      <c r="B381" s="80" t="s">
        <v>234</v>
      </c>
      <c r="E381" s="20"/>
      <c r="F381" s="10">
        <v>0</v>
      </c>
      <c r="G381" s="55">
        <v>0</v>
      </c>
      <c r="H381" s="92">
        <v>-33486</v>
      </c>
      <c r="I381" s="13"/>
    </row>
    <row r="382" spans="1:9" ht="12.75">
      <c r="A382" s="11"/>
      <c r="B382" s="80" t="s">
        <v>235</v>
      </c>
      <c r="E382" s="20"/>
      <c r="F382" s="10">
        <v>0</v>
      </c>
      <c r="G382" s="55">
        <v>0</v>
      </c>
      <c r="H382" s="92">
        <v>17625</v>
      </c>
      <c r="I382" s="13"/>
    </row>
    <row r="383" spans="1:9" ht="12.75">
      <c r="A383" s="11"/>
      <c r="B383" s="80" t="s">
        <v>236</v>
      </c>
      <c r="E383" s="20"/>
      <c r="F383" s="10">
        <v>0</v>
      </c>
      <c r="G383" s="55">
        <v>0</v>
      </c>
      <c r="H383" s="92">
        <v>104</v>
      </c>
      <c r="I383" s="13"/>
    </row>
    <row r="384" spans="1:9" ht="12.75">
      <c r="A384" s="11"/>
      <c r="B384" s="80" t="s">
        <v>282</v>
      </c>
      <c r="F384" s="144">
        <v>0</v>
      </c>
      <c r="G384" s="56">
        <v>0</v>
      </c>
      <c r="H384" s="92">
        <v>-53471</v>
      </c>
      <c r="I384" s="13"/>
    </row>
    <row r="385" spans="1:9" ht="12.75">
      <c r="A385" s="11"/>
      <c r="B385" s="87" t="s">
        <v>237</v>
      </c>
      <c r="C385" s="84"/>
      <c r="D385" s="84"/>
      <c r="E385" s="84"/>
      <c r="F385" s="145">
        <v>0</v>
      </c>
      <c r="G385" s="71">
        <v>0</v>
      </c>
      <c r="H385" s="93">
        <v>-3118</v>
      </c>
      <c r="I385" s="13"/>
    </row>
    <row r="386" spans="1:9" ht="12.75">
      <c r="A386" s="11"/>
      <c r="B386" s="79"/>
      <c r="E386" s="20"/>
      <c r="F386" s="60">
        <v>0</v>
      </c>
      <c r="G386" s="55">
        <v>0</v>
      </c>
      <c r="H386" s="17">
        <f>SUM(H376:H385)</f>
        <v>-439702</v>
      </c>
      <c r="I386" s="13"/>
    </row>
    <row r="387" spans="1:9" ht="12.75">
      <c r="A387" s="11"/>
      <c r="B387" s="79"/>
      <c r="E387" s="20"/>
      <c r="G387" s="55"/>
      <c r="H387" s="20"/>
      <c r="I387" s="13"/>
    </row>
    <row r="388" spans="1:9" ht="13.5" thickBot="1">
      <c r="A388" s="23"/>
      <c r="B388" s="22"/>
      <c r="C388" s="90"/>
      <c r="D388" s="22"/>
      <c r="E388" s="51"/>
      <c r="F388" s="57"/>
      <c r="G388" s="58"/>
      <c r="H388" s="59"/>
      <c r="I388" s="13"/>
    </row>
    <row r="389" spans="1:9" ht="13.5" thickTop="1">
      <c r="A389" s="11"/>
      <c r="C389" s="79"/>
      <c r="F389" s="13"/>
      <c r="G389" s="13"/>
      <c r="H389" s="18"/>
      <c r="I389" s="13"/>
    </row>
    <row r="390" spans="1:9" ht="12.75">
      <c r="A390" s="11" t="s">
        <v>271</v>
      </c>
      <c r="C390" s="81"/>
      <c r="F390" s="35">
        <f>F386+F373+F359+F273+F264+F255+F242+F240+F190+F173+F179+F193+F159+F97+F195+F156+F100+F94+F89+F86+F83+F75+F70</f>
        <v>2040</v>
      </c>
      <c r="G390" s="35">
        <f>G386+G373+G359+G273+G264+G255+G240+G190+G173+G179+G193+G159+G97+G195+G156+G100+G94+G89+G86+G83+G75+G70+G276+G279</f>
        <v>1015</v>
      </c>
      <c r="H390" s="109">
        <f>H386+H373+H359+H273+H264+H255+H240+H190+H173+H179+H193+H159+H97+H195+H156+H100+H94+H89+H86+H83+H75+H70+H276+H279+H204+H242+H78+H162+H176</f>
        <v>-368670</v>
      </c>
      <c r="I390" s="13"/>
    </row>
    <row r="391" spans="1:10" ht="12.75">
      <c r="A391" s="11"/>
      <c r="C391" s="81"/>
      <c r="H391" s="20"/>
      <c r="I391" s="13"/>
      <c r="J391" s="139"/>
    </row>
    <row r="392" spans="1:9" ht="12.75">
      <c r="A392" s="24" t="s">
        <v>112</v>
      </c>
      <c r="C392" s="81"/>
      <c r="F392" s="122">
        <f>F390+F59</f>
        <v>109325</v>
      </c>
      <c r="G392" s="122">
        <f>G390+G59</f>
        <v>114888</v>
      </c>
      <c r="H392" s="123">
        <f>H390+H59</f>
        <v>19679341</v>
      </c>
      <c r="I392" s="13"/>
    </row>
    <row r="393" spans="1:9" ht="13.5" thickBot="1">
      <c r="A393" s="23"/>
      <c r="B393" s="22"/>
      <c r="C393" s="97"/>
      <c r="D393" s="22"/>
      <c r="E393" s="22"/>
      <c r="F393" s="22"/>
      <c r="G393" s="22"/>
      <c r="H393" s="51"/>
      <c r="I393" s="13"/>
    </row>
    <row r="394" ht="13.5" thickTop="1">
      <c r="I394" s="13"/>
    </row>
    <row r="395" spans="6:9" ht="12.75">
      <c r="F395" s="13"/>
      <c r="G395" s="13"/>
      <c r="I395" s="13"/>
    </row>
    <row r="396" spans="1:9" ht="12.75">
      <c r="A396" s="34"/>
      <c r="I396" s="13"/>
    </row>
    <row r="397" ht="12.75">
      <c r="I397" s="13"/>
    </row>
    <row r="398" ht="12.75">
      <c r="I398" s="13"/>
    </row>
    <row r="399" ht="12.75">
      <c r="B399" s="37" t="s">
        <v>0</v>
      </c>
    </row>
    <row r="400" ht="12.75">
      <c r="B400" s="37" t="s">
        <v>0</v>
      </c>
    </row>
    <row r="401" ht="12.75">
      <c r="B401" s="37" t="s">
        <v>0</v>
      </c>
    </row>
    <row r="403" ht="12.75">
      <c r="B403" s="10" t="s">
        <v>0</v>
      </c>
    </row>
    <row r="404" spans="1:2" ht="12.75">
      <c r="A404" s="36" t="s">
        <v>0</v>
      </c>
      <c r="B404" s="10" t="s">
        <v>0</v>
      </c>
    </row>
    <row r="405" ht="12.75">
      <c r="B405" s="10" t="s">
        <v>0</v>
      </c>
    </row>
    <row r="407" ht="12.75">
      <c r="B407" s="10" t="s">
        <v>0</v>
      </c>
    </row>
    <row r="408" spans="1:2" ht="12.75">
      <c r="A408" s="36" t="s">
        <v>0</v>
      </c>
      <c r="B408" s="10" t="s">
        <v>0</v>
      </c>
    </row>
    <row r="409" ht="12.75">
      <c r="B409" s="10" t="s">
        <v>0</v>
      </c>
    </row>
    <row r="410" ht="12.75">
      <c r="B410" s="10" t="s">
        <v>0</v>
      </c>
    </row>
    <row r="411" ht="12.75">
      <c r="A411" s="10" t="s">
        <v>0</v>
      </c>
    </row>
    <row r="412" ht="12.75">
      <c r="B412" s="10" t="s">
        <v>0</v>
      </c>
    </row>
    <row r="413" ht="12.75">
      <c r="B413" s="10" t="s">
        <v>0</v>
      </c>
    </row>
    <row r="417" ht="12.75">
      <c r="A417" s="36" t="s">
        <v>0</v>
      </c>
    </row>
  </sheetData>
  <mergeCells count="1">
    <mergeCell ref="A205:E205"/>
  </mergeCells>
  <printOptions horizontalCentered="1"/>
  <pageMargins left="0.5" right="0.5" top="0.5" bottom="0.45" header="0.5" footer="0.5"/>
  <pageSetup firstPageNumber="34" useFirstPageNumber="1" horizontalDpi="600" verticalDpi="600" orientation="landscape" scale="71" r:id="rId1"/>
  <rowBreaks count="7" manualBreakCount="7">
    <brk id="59" max="7" man="1"/>
    <brk id="110" max="7" man="1"/>
    <brk id="156" max="7" man="1"/>
    <brk id="206" max="7" man="1"/>
    <brk id="256" max="7" man="1"/>
    <brk id="303" max="7" man="1"/>
    <brk id="343" max="7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9.140625" defaultRowHeight="12.75"/>
  <cols>
    <col min="6" max="6" width="13.8515625" style="0" customWidth="1"/>
  </cols>
  <sheetData>
    <row r="2" ht="12.75">
      <c r="F2" s="3"/>
    </row>
    <row r="3" ht="12.75">
      <c r="F3" s="4"/>
    </row>
    <row r="4" ht="12.75">
      <c r="F4" s="5"/>
    </row>
    <row r="6" ht="12.75">
      <c r="F6" s="1"/>
    </row>
    <row r="7" ht="12.75">
      <c r="F7" s="2"/>
    </row>
    <row r="9" spans="1:6" ht="12.75">
      <c r="A9" s="1"/>
      <c r="F9" s="8"/>
    </row>
    <row r="10" ht="12.75">
      <c r="F10" s="7"/>
    </row>
    <row r="11" ht="12.75">
      <c r="F11" s="8"/>
    </row>
    <row r="12" spans="1:6" ht="12.75">
      <c r="A12" s="1"/>
      <c r="F12" s="8"/>
    </row>
    <row r="13" ht="12.75">
      <c r="F13" s="8"/>
    </row>
    <row r="14" ht="12.75">
      <c r="F14" s="8"/>
    </row>
    <row r="15" ht="12.75">
      <c r="F15" s="8"/>
    </row>
    <row r="16" spans="1:6" ht="12.75">
      <c r="A16" s="1"/>
      <c r="F16" s="8"/>
    </row>
    <row r="17" ht="12.75">
      <c r="F17" s="8"/>
    </row>
    <row r="18" ht="12.75">
      <c r="F18" s="8"/>
    </row>
    <row r="19" spans="1:6" ht="12.75">
      <c r="A19" s="1"/>
      <c r="F19" s="8"/>
    </row>
    <row r="20" ht="12.75">
      <c r="F20" s="8"/>
    </row>
    <row r="21" ht="12.75">
      <c r="F21" s="8"/>
    </row>
    <row r="22" spans="1:6" ht="12.75">
      <c r="A22" s="1"/>
      <c r="F22" s="8"/>
    </row>
    <row r="23" spans="6:7" ht="12.75">
      <c r="F23" s="8"/>
      <c r="G23" s="6"/>
    </row>
    <row r="24" spans="6:7" ht="12.75">
      <c r="F24" s="8"/>
      <c r="G24" s="6"/>
    </row>
    <row r="25" ht="12.75">
      <c r="F25" s="8"/>
    </row>
    <row r="26" spans="1:6" ht="12.75">
      <c r="A26" s="1"/>
      <c r="F26" s="8"/>
    </row>
    <row r="27" ht="12.75">
      <c r="F27" s="8"/>
    </row>
    <row r="28" ht="12.75">
      <c r="F28" s="8"/>
    </row>
    <row r="29" spans="1:6" ht="12.75">
      <c r="A29" s="1"/>
      <c r="F29" s="8"/>
    </row>
    <row r="30" spans="6:7" ht="12.75">
      <c r="F30" s="8"/>
      <c r="G30" s="6"/>
    </row>
    <row r="31" ht="12.75">
      <c r="F31" s="8"/>
    </row>
    <row r="32" spans="1:6" ht="12.75">
      <c r="A32" s="1"/>
      <c r="F32" s="8"/>
    </row>
    <row r="33" ht="12.75">
      <c r="F33" s="8"/>
    </row>
    <row r="34" ht="12.75">
      <c r="F34" s="8"/>
    </row>
    <row r="35" spans="1:6" ht="12.75">
      <c r="A35" s="1"/>
      <c r="F35" s="8"/>
    </row>
    <row r="36" ht="12.75">
      <c r="F36" s="8"/>
    </row>
    <row r="37" ht="12.75">
      <c r="F37" s="8"/>
    </row>
    <row r="38" spans="1:6" ht="12.75">
      <c r="A38" s="1"/>
      <c r="F38" s="8"/>
    </row>
    <row r="39" ht="12.75">
      <c r="F39" s="8"/>
    </row>
    <row r="40" ht="12.75">
      <c r="F40" s="8"/>
    </row>
    <row r="41" ht="12.75">
      <c r="F41" s="8"/>
    </row>
    <row r="42" spans="1:6" ht="12.75">
      <c r="A42" s="1"/>
      <c r="F42" s="8"/>
    </row>
    <row r="43" ht="12.75">
      <c r="F43" s="8"/>
    </row>
    <row r="44" ht="12.75">
      <c r="F44" s="8"/>
    </row>
    <row r="45" ht="12.75">
      <c r="F45" s="9"/>
    </row>
    <row r="46" ht="12.75">
      <c r="F46" s="8"/>
    </row>
    <row r="47" spans="1:6" ht="12.75">
      <c r="A47" s="1"/>
      <c r="F47" s="8"/>
    </row>
    <row r="48" ht="12.75">
      <c r="F48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 Shi</cp:lastModifiedBy>
  <cp:lastPrinted>2004-04-16T20:50:04Z</cp:lastPrinted>
  <dcterms:created xsi:type="dcterms:W3CDTF">2003-10-21T13:12:24Z</dcterms:created>
  <dcterms:modified xsi:type="dcterms:W3CDTF">2004-05-25T14:23:21Z</dcterms:modified>
  <cp:category/>
  <cp:version/>
  <cp:contentType/>
  <cp:contentStatus/>
</cp:coreProperties>
</file>