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75" windowWidth="25260" windowHeight="6135" activeTab="0"/>
  </bookViews>
  <sheets>
    <sheet name="Non-Competitive" sheetId="1" r:id="rId1"/>
  </sheets>
  <definedNames>
    <definedName name="\A">#REF!</definedName>
    <definedName name="COLASTYR">#REF!</definedName>
    <definedName name="COOP1000">#REF!</definedName>
    <definedName name="COOP500">#REF!</definedName>
    <definedName name="IOU1000">#REF!</definedName>
    <definedName name="IOU500">#REF!</definedName>
    <definedName name="IOULASTYR">#REF!</definedName>
    <definedName name="MUNI1000">#REF!</definedName>
    <definedName name="MUNI500">#REF!</definedName>
    <definedName name="MUNILAST">#REF!</definedName>
    <definedName name="PAGE1">#REF!</definedName>
    <definedName name="PAGE2">#REF!</definedName>
    <definedName name="_xlnm.Print_Area" localSheetId="0">'Non-Competitive'!$A$1:$U$48</definedName>
    <definedName name="USA">#REF!</definedName>
  </definedNames>
  <calcPr fullCalcOnLoad="1"/>
</workbook>
</file>

<file path=xl/sharedStrings.xml><?xml version="1.0" encoding="utf-8"?>
<sst xmlns="http://schemas.openxmlformats.org/spreadsheetml/2006/main" count="139" uniqueCount="76">
  <si>
    <t>PUBLIC UTILITY COMMISSION OF TEXAS</t>
  </si>
  <si>
    <t>ELECTRIC UTILITY BILL COMPARISON</t>
  </si>
  <si>
    <t>RESIDENTIAL</t>
  </si>
  <si>
    <t>Last year's avg. kWh usage</t>
  </si>
  <si>
    <t xml:space="preserve"> TEXAS</t>
  </si>
  <si>
    <t xml:space="preserve">         COMMERCIAL</t>
  </si>
  <si>
    <t xml:space="preserve">          INDUSTRIAL</t>
  </si>
  <si>
    <t>500 kWh</t>
  </si>
  <si>
    <t>1000 kWh</t>
  </si>
  <si>
    <t>paired with current rates</t>
  </si>
  <si>
    <t>UTILITIES</t>
  </si>
  <si>
    <t>7,500 kWh</t>
  </si>
  <si>
    <t>15,000 kWh</t>
  </si>
  <si>
    <t>87,000 kWh</t>
  </si>
  <si>
    <t>174,000 kWh</t>
  </si>
  <si>
    <t>145,000 kWh</t>
  </si>
  <si>
    <t>290,000 kWh</t>
  </si>
  <si>
    <t>720,000 kWh</t>
  </si>
  <si>
    <t>1,440,000 kWh</t>
  </si>
  <si>
    <t>%</t>
  </si>
  <si>
    <t>Rank</t>
  </si>
  <si>
    <t>Average</t>
  </si>
  <si>
    <t>Load Factors</t>
  </si>
  <si>
    <t>Change</t>
  </si>
  <si>
    <t>Low=1</t>
  </si>
  <si>
    <t>Bill</t>
  </si>
  <si>
    <t>Demand</t>
  </si>
  <si>
    <t>35 kW</t>
  </si>
  <si>
    <t>300 kW</t>
  </si>
  <si>
    <t>500 kW</t>
  </si>
  <si>
    <t>2,500 kW</t>
  </si>
  <si>
    <t>INVESTOR OWNED</t>
  </si>
  <si>
    <t>($)</t>
  </si>
  <si>
    <t>El Paso Electric</t>
  </si>
  <si>
    <t>Southwestern Public Service</t>
  </si>
  <si>
    <t>Southwestern Elec Power</t>
  </si>
  <si>
    <t>COOPERATIVES</t>
  </si>
  <si>
    <t>Victoria EC</t>
  </si>
  <si>
    <t>TEXAS MUNICIPALITIES</t>
  </si>
  <si>
    <t>Austin Energy (City of Austin)</t>
  </si>
  <si>
    <t>CPS (San Antonio)</t>
  </si>
  <si>
    <t>Texas Average (Surveyed)</t>
  </si>
  <si>
    <t>OTHER U.S. UTILITIES</t>
  </si>
  <si>
    <t>Please direct all questions relating to the</t>
  </si>
  <si>
    <t>Average Usage/Rates - Other U.S. Utilities</t>
  </si>
  <si>
    <t xml:space="preserve"> </t>
  </si>
  <si>
    <t>n/a</t>
  </si>
  <si>
    <t>Reminder to participants:  To enable us to</t>
  </si>
  <si>
    <t>publish the comparison on the 15th of each</t>
  </si>
  <si>
    <t>month, we request that your response reach</t>
  </si>
  <si>
    <t>Data Source: Data and computations are</t>
  </si>
  <si>
    <t>Other U.S. Utilities Average</t>
  </si>
  <si>
    <t>provided by each utility listed.</t>
  </si>
  <si>
    <t>Other U.S. Average</t>
  </si>
  <si>
    <t>Page 2 of 2</t>
  </si>
  <si>
    <t>Page 1 of 2</t>
  </si>
  <si>
    <t>City of San Marcos</t>
  </si>
  <si>
    <t>Magic Valley EC</t>
  </si>
  <si>
    <t>us by the 8th.  Thank you for your cooperation.</t>
  </si>
  <si>
    <t>Upshur Rural EC</t>
  </si>
  <si>
    <t>SWEPCO North Texas</t>
  </si>
  <si>
    <t>Entergy Texas</t>
  </si>
  <si>
    <t>Entergy Louisiana</t>
  </si>
  <si>
    <t>NSPC (Minnesota)</t>
  </si>
  <si>
    <t>OG&amp;E (Oklahoma)</t>
  </si>
  <si>
    <t>PSCo (Colorado)</t>
  </si>
  <si>
    <t>Cap Rock Energy</t>
  </si>
  <si>
    <t>RATE REGULATION DIVISION</t>
  </si>
  <si>
    <t>Compiled by: Rate Regulation Division, Public Utility Commission of Texas</t>
  </si>
  <si>
    <t>Customer Protection (512) 936-7150.</t>
  </si>
  <si>
    <t>distribution of this survey to the Office of</t>
  </si>
  <si>
    <t>Notes: The bill amounts may include the effects of temporary refunds and/or</t>
  </si>
  <si>
    <t>surcharges for items such as fuel.  U.S. Average is based on average revenues</t>
  </si>
  <si>
    <t>from Residential Retail Sales reported by the Energy Information Administration.</t>
  </si>
  <si>
    <t>JULY</t>
  </si>
  <si>
    <t>U.S. AVG. (Apr. 1, 2009)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</si>
</sst>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00000_)"/>
    <numFmt numFmtId="166" formatCode="0.0%"/>
    <numFmt numFmtId="167" formatCode="0.00_)"/>
    <numFmt numFmtId="168" formatCode="0.00000_)"/>
    <numFmt numFmtId="169" formatCode="0.000000_)"/>
    <numFmt numFmtId="170" formatCode="0.0_)"/>
    <numFmt numFmtId="171" formatCode="_(* #,##0.0_);_(* \(#,##0.0\);_(* &quot;-&quot;??_);_(@_)"/>
    <numFmt numFmtId="172" formatCode="_(* #,##0_);_(* \(#,##0\);_(* &quot;-&quot;??_);_(@_)"/>
    <numFmt numFmtId="173" formatCode="#,##0.0_);\(#,##0.0\)"/>
    <numFmt numFmtId="174" formatCode="[$-409]dddd\,\ mmmm\ dd\,\ yyyy"/>
    <numFmt numFmtId="175" formatCode="[$-409]mmmm\ d\,\ yyyy;@"/>
  </numFmts>
  <fonts count="44">
    <font>
      <sz val="8"/>
      <color indexed="8"/>
      <name val="Helv"/>
      <family val="0"/>
    </font>
    <font>
      <sz val="10"/>
      <color indexed="8"/>
      <name val="Helv"/>
      <family val="0"/>
    </font>
    <font>
      <sz val="12"/>
      <color indexed="8"/>
      <name val="Helv"/>
      <family val="0"/>
    </font>
    <font>
      <sz val="10"/>
      <color indexed="8"/>
      <name val="Tms Rmn"/>
      <family val="0"/>
    </font>
    <font>
      <b/>
      <sz val="8"/>
      <color indexed="8"/>
      <name val="Arial"/>
      <family val="2"/>
    </font>
    <font>
      <sz val="8"/>
      <name val="Helv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164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8">
    <xf numFmtId="164" fontId="0" fillId="2" borderId="0" xfId="0" applyAlignment="1">
      <alignment/>
    </xf>
    <xf numFmtId="164" fontId="4" fillId="2" borderId="0" xfId="0" applyFont="1" applyBorder="1" applyAlignment="1" applyProtection="1">
      <alignment/>
      <protection locked="0"/>
    </xf>
    <xf numFmtId="164" fontId="6" fillId="2" borderId="10" xfId="0" applyFont="1" applyBorder="1" applyAlignment="1">
      <alignment horizontal="centerContinuous"/>
    </xf>
    <xf numFmtId="164" fontId="8" fillId="2" borderId="11" xfId="0" applyFont="1" applyBorder="1" applyAlignment="1">
      <alignment horizontal="centerContinuous"/>
    </xf>
    <xf numFmtId="164" fontId="7" fillId="2" borderId="11" xfId="0" applyFont="1" applyBorder="1" applyAlignment="1">
      <alignment horizontal="centerContinuous"/>
    </xf>
    <xf numFmtId="164" fontId="8" fillId="2" borderId="12" xfId="0" applyFont="1" applyBorder="1" applyAlignment="1">
      <alignment horizontal="centerContinuous"/>
    </xf>
    <xf numFmtId="164" fontId="9" fillId="2" borderId="11" xfId="0" applyFont="1" applyBorder="1" applyAlignment="1">
      <alignment horizontal="centerContinuous"/>
    </xf>
    <xf numFmtId="164" fontId="8" fillId="2" borderId="0" xfId="0" applyFont="1" applyAlignment="1">
      <alignment/>
    </xf>
    <xf numFmtId="164" fontId="6" fillId="2" borderId="13" xfId="0" applyFont="1" applyBorder="1" applyAlignment="1">
      <alignment horizontal="centerContinuous"/>
    </xf>
    <xf numFmtId="164" fontId="8" fillId="2" borderId="0" xfId="0" applyFont="1" applyBorder="1" applyAlignment="1">
      <alignment horizontal="centerContinuous"/>
    </xf>
    <xf numFmtId="164" fontId="7" fillId="2" borderId="0" xfId="0" applyFont="1" applyBorder="1" applyAlignment="1">
      <alignment horizontal="centerContinuous"/>
    </xf>
    <xf numFmtId="164" fontId="8" fillId="2" borderId="14" xfId="0" applyFont="1" applyBorder="1" applyAlignment="1">
      <alignment horizontal="centerContinuous"/>
    </xf>
    <xf numFmtId="164" fontId="9" fillId="2" borderId="0" xfId="0" applyFont="1" applyBorder="1" applyAlignment="1">
      <alignment horizontal="centerContinuous"/>
    </xf>
    <xf numFmtId="164" fontId="8" fillId="2" borderId="15" xfId="0" applyFont="1" applyBorder="1" applyAlignment="1">
      <alignment horizontal="centerContinuous"/>
    </xf>
    <xf numFmtId="164" fontId="8" fillId="2" borderId="16" xfId="0" applyFont="1" applyBorder="1" applyAlignment="1">
      <alignment horizontal="centerContinuous"/>
    </xf>
    <xf numFmtId="164" fontId="7" fillId="2" borderId="16" xfId="0" applyFont="1" applyBorder="1" applyAlignment="1">
      <alignment horizontal="centerContinuous"/>
    </xf>
    <xf numFmtId="164" fontId="8" fillId="2" borderId="17" xfId="0" applyFont="1" applyBorder="1" applyAlignment="1">
      <alignment horizontal="centerContinuous"/>
    </xf>
    <xf numFmtId="164" fontId="9" fillId="2" borderId="16" xfId="0" applyFont="1" applyBorder="1" applyAlignment="1">
      <alignment horizontal="centerContinuous"/>
    </xf>
    <xf numFmtId="175" fontId="10" fillId="34" borderId="18" xfId="0" applyNumberFormat="1" applyFont="1" applyFill="1" applyBorder="1" applyAlignment="1" quotePrefix="1">
      <alignment horizontal="centerContinuous"/>
    </xf>
    <xf numFmtId="175" fontId="8" fillId="34" borderId="19" xfId="0" applyNumberFormat="1" applyFont="1" applyFill="1" applyBorder="1" applyAlignment="1">
      <alignment horizontal="centerContinuous"/>
    </xf>
    <xf numFmtId="175" fontId="8" fillId="34" borderId="20" xfId="0" applyNumberFormat="1" applyFont="1" applyFill="1" applyBorder="1" applyAlignment="1">
      <alignment horizontal="centerContinuous"/>
    </xf>
    <xf numFmtId="175" fontId="8" fillId="2" borderId="0" xfId="0" applyNumberFormat="1" applyFont="1" applyAlignment="1">
      <alignment/>
    </xf>
    <xf numFmtId="164" fontId="8" fillId="2" borderId="18" xfId="0" applyFont="1" applyBorder="1" applyAlignment="1">
      <alignment/>
    </xf>
    <xf numFmtId="164" fontId="8" fillId="2" borderId="19" xfId="0" applyFont="1" applyBorder="1" applyAlignment="1">
      <alignment/>
    </xf>
    <xf numFmtId="164" fontId="8" fillId="2" borderId="20" xfId="0" applyFont="1" applyBorder="1" applyAlignment="1">
      <alignment/>
    </xf>
    <xf numFmtId="164" fontId="8" fillId="34" borderId="21" xfId="0" applyFont="1" applyFill="1" applyBorder="1" applyAlignment="1">
      <alignment/>
    </xf>
    <xf numFmtId="164" fontId="7" fillId="34" borderId="21" xfId="0" applyFont="1" applyFill="1" applyBorder="1" applyAlignment="1">
      <alignment horizontal="centerContinuous"/>
    </xf>
    <xf numFmtId="164" fontId="8" fillId="34" borderId="0" xfId="0" applyFont="1" applyFill="1" applyBorder="1" applyAlignment="1">
      <alignment horizontal="centerContinuous"/>
    </xf>
    <xf numFmtId="164" fontId="8" fillId="34" borderId="22" xfId="0" applyFont="1" applyFill="1" applyBorder="1" applyAlignment="1">
      <alignment horizontal="centerContinuous"/>
    </xf>
    <xf numFmtId="164" fontId="8" fillId="34" borderId="13" xfId="0" applyFont="1" applyFill="1" applyBorder="1" applyAlignment="1">
      <alignment horizontal="centerContinuous"/>
    </xf>
    <xf numFmtId="164" fontId="11" fillId="34" borderId="0" xfId="0" applyFont="1" applyFill="1" applyBorder="1" applyAlignment="1">
      <alignment horizontal="centerContinuous"/>
    </xf>
    <xf numFmtId="164" fontId="11" fillId="34" borderId="14" xfId="0" applyFont="1" applyFill="1" applyBorder="1" applyAlignment="1">
      <alignment horizontal="centerContinuous"/>
    </xf>
    <xf numFmtId="164" fontId="4" fillId="34" borderId="23" xfId="0" applyFont="1" applyFill="1" applyBorder="1" applyAlignment="1">
      <alignment horizontal="center"/>
    </xf>
    <xf numFmtId="164" fontId="4" fillId="34" borderId="24" xfId="0" applyFont="1" applyFill="1" applyBorder="1" applyAlignment="1">
      <alignment/>
    </xf>
    <xf numFmtId="164" fontId="8" fillId="34" borderId="25" xfId="0" applyFont="1" applyFill="1" applyBorder="1" applyAlignment="1">
      <alignment/>
    </xf>
    <xf numFmtId="164" fontId="8" fillId="34" borderId="26" xfId="0" applyFont="1" applyFill="1" applyBorder="1" applyAlignment="1">
      <alignment/>
    </xf>
    <xf numFmtId="164" fontId="8" fillId="34" borderId="24" xfId="0" applyFont="1" applyFill="1" applyBorder="1" applyAlignment="1">
      <alignment/>
    </xf>
    <xf numFmtId="164" fontId="4" fillId="34" borderId="21" xfId="0" applyFont="1" applyFill="1" applyBorder="1" applyAlignment="1">
      <alignment horizontal="center"/>
    </xf>
    <xf numFmtId="164" fontId="8" fillId="34" borderId="0" xfId="0" applyFont="1" applyFill="1" applyAlignment="1">
      <alignment horizontal="centerContinuous"/>
    </xf>
    <xf numFmtId="164" fontId="8" fillId="34" borderId="15" xfId="0" applyFont="1" applyFill="1" applyBorder="1" applyAlignment="1">
      <alignment horizontal="centerContinuous"/>
    </xf>
    <xf numFmtId="164" fontId="11" fillId="34" borderId="16" xfId="0" applyFont="1" applyFill="1" applyBorder="1" applyAlignment="1">
      <alignment horizontal="centerContinuous"/>
    </xf>
    <xf numFmtId="164" fontId="11" fillId="34" borderId="17" xfId="0" applyFont="1" applyFill="1" applyBorder="1" applyAlignment="1">
      <alignment horizontal="centerContinuous"/>
    </xf>
    <xf numFmtId="164" fontId="4" fillId="34" borderId="27" xfId="0" applyFont="1" applyFill="1" applyBorder="1" applyAlignment="1">
      <alignment horizontal="center"/>
    </xf>
    <xf numFmtId="164" fontId="8" fillId="34" borderId="0" xfId="0" applyFont="1" applyFill="1" applyAlignment="1">
      <alignment horizontal="center"/>
    </xf>
    <xf numFmtId="164" fontId="8" fillId="34" borderId="28" xfId="0" applyFont="1" applyFill="1" applyBorder="1" applyAlignment="1">
      <alignment horizontal="center"/>
    </xf>
    <xf numFmtId="164" fontId="8" fillId="34" borderId="22" xfId="0" applyFont="1" applyFill="1" applyBorder="1" applyAlignment="1">
      <alignment horizontal="center"/>
    </xf>
    <xf numFmtId="164" fontId="8" fillId="34" borderId="29" xfId="0" applyFont="1" applyFill="1" applyBorder="1" applyAlignment="1">
      <alignment horizontal="center"/>
    </xf>
    <xf numFmtId="164" fontId="4" fillId="34" borderId="30" xfId="0" applyFont="1" applyFill="1" applyBorder="1" applyAlignment="1">
      <alignment horizontal="centerContinuous"/>
    </xf>
    <xf numFmtId="164" fontId="4" fillId="34" borderId="31" xfId="0" applyFont="1" applyFill="1" applyBorder="1" applyAlignment="1">
      <alignment horizontal="centerContinuous"/>
    </xf>
    <xf numFmtId="164" fontId="8" fillId="34" borderId="29" xfId="0" applyFont="1" applyFill="1" applyBorder="1" applyAlignment="1">
      <alignment/>
    </xf>
    <xf numFmtId="9" fontId="8" fillId="34" borderId="28" xfId="57" applyFont="1" applyFill="1" applyBorder="1" applyAlignment="1">
      <alignment horizontal="center"/>
    </xf>
    <xf numFmtId="164" fontId="4" fillId="34" borderId="30" xfId="0" applyFont="1" applyFill="1" applyBorder="1" applyAlignment="1">
      <alignment horizontal="center"/>
    </xf>
    <xf numFmtId="164" fontId="4" fillId="34" borderId="28" xfId="0" applyFont="1" applyFill="1" applyBorder="1" applyAlignment="1">
      <alignment horizontal="center"/>
    </xf>
    <xf numFmtId="164" fontId="4" fillId="34" borderId="32" xfId="0" applyFont="1" applyFill="1" applyBorder="1" applyAlignment="1">
      <alignment horizontal="center"/>
    </xf>
    <xf numFmtId="10" fontId="8" fillId="34" borderId="0" xfId="0" applyNumberFormat="1" applyFont="1" applyFill="1" applyAlignment="1">
      <alignment horizontal="center"/>
    </xf>
    <xf numFmtId="10" fontId="8" fillId="34" borderId="21" xfId="0" applyNumberFormat="1" applyFont="1" applyFill="1" applyBorder="1" applyAlignment="1">
      <alignment horizontal="center"/>
    </xf>
    <xf numFmtId="10" fontId="8" fillId="34" borderId="32" xfId="0" applyNumberFormat="1" applyFont="1" applyFill="1" applyBorder="1" applyAlignment="1">
      <alignment horizontal="center"/>
    </xf>
    <xf numFmtId="164" fontId="8" fillId="34" borderId="33" xfId="0" applyFont="1" applyFill="1" applyBorder="1" applyAlignment="1">
      <alignment horizontal="center"/>
    </xf>
    <xf numFmtId="164" fontId="8" fillId="34" borderId="34" xfId="0" applyFont="1" applyFill="1" applyBorder="1" applyAlignment="1">
      <alignment horizontal="center"/>
    </xf>
    <xf numFmtId="164" fontId="8" fillId="34" borderId="35" xfId="0" applyFont="1" applyFill="1" applyBorder="1" applyAlignment="1">
      <alignment/>
    </xf>
    <xf numFmtId="164" fontId="8" fillId="34" borderId="35" xfId="0" applyFont="1" applyFill="1" applyBorder="1" applyAlignment="1">
      <alignment horizontal="center"/>
    </xf>
    <xf numFmtId="164" fontId="8" fillId="34" borderId="25" xfId="0" applyFont="1" applyFill="1" applyBorder="1" applyAlignment="1">
      <alignment horizontal="center"/>
    </xf>
    <xf numFmtId="164" fontId="4" fillId="34" borderId="35" xfId="0" applyFont="1" applyFill="1" applyBorder="1" applyAlignment="1">
      <alignment horizontal="center"/>
    </xf>
    <xf numFmtId="164" fontId="8" fillId="34" borderId="24" xfId="0" applyFont="1" applyFill="1" applyBorder="1" applyAlignment="1">
      <alignment horizontal="center"/>
    </xf>
    <xf numFmtId="164" fontId="8" fillId="2" borderId="0" xfId="0" applyFont="1" applyBorder="1" applyAlignment="1">
      <alignment/>
    </xf>
    <xf numFmtId="164" fontId="8" fillId="2" borderId="0" xfId="0" applyFont="1" applyBorder="1" applyAlignment="1">
      <alignment horizontal="center"/>
    </xf>
    <xf numFmtId="164" fontId="4" fillId="2" borderId="0" xfId="0" applyFont="1" applyBorder="1" applyAlignment="1">
      <alignment horizontal="center"/>
    </xf>
    <xf numFmtId="164" fontId="8" fillId="0" borderId="34" xfId="0" applyFont="1" applyFill="1" applyBorder="1" applyAlignment="1">
      <alignment horizontal="left"/>
    </xf>
    <xf numFmtId="39" fontId="8" fillId="0" borderId="33" xfId="0" applyNumberFormat="1" applyFont="1" applyFill="1" applyBorder="1" applyAlignment="1" applyProtection="1">
      <alignment/>
      <protection locked="0"/>
    </xf>
    <xf numFmtId="166" fontId="8" fillId="0" borderId="34" xfId="0" applyNumberFormat="1" applyFont="1" applyFill="1" applyBorder="1" applyAlignment="1">
      <alignment/>
    </xf>
    <xf numFmtId="164" fontId="8" fillId="0" borderId="33" xfId="0" applyFont="1" applyFill="1" applyBorder="1" applyAlignment="1">
      <alignment/>
    </xf>
    <xf numFmtId="37" fontId="8" fillId="0" borderId="34" xfId="0" applyNumberFormat="1" applyFont="1" applyFill="1" applyBorder="1" applyAlignment="1" applyProtection="1">
      <alignment/>
      <protection locked="0"/>
    </xf>
    <xf numFmtId="39" fontId="8" fillId="0" borderId="34" xfId="0" applyNumberFormat="1" applyFont="1" applyFill="1" applyBorder="1" applyAlignment="1" applyProtection="1">
      <alignment/>
      <protection locked="0"/>
    </xf>
    <xf numFmtId="164" fontId="8" fillId="0" borderId="36" xfId="0" applyFont="1" applyFill="1" applyBorder="1" applyAlignment="1">
      <alignment/>
    </xf>
    <xf numFmtId="39" fontId="8" fillId="0" borderId="36" xfId="0" applyNumberFormat="1" applyFont="1" applyFill="1" applyBorder="1" applyAlignment="1" applyProtection="1">
      <alignment/>
      <protection locked="0"/>
    </xf>
    <xf numFmtId="164" fontId="8" fillId="0" borderId="0" xfId="0" applyFont="1" applyFill="1" applyAlignment="1">
      <alignment/>
    </xf>
    <xf numFmtId="166" fontId="8" fillId="0" borderId="0" xfId="0" applyNumberFormat="1" applyFont="1" applyFill="1" applyAlignment="1">
      <alignment/>
    </xf>
    <xf numFmtId="37" fontId="8" fillId="0" borderId="33" xfId="0" applyNumberFormat="1" applyFont="1" applyFill="1" applyBorder="1" applyAlignment="1" applyProtection="1">
      <alignment/>
      <protection locked="0"/>
    </xf>
    <xf numFmtId="39" fontId="8" fillId="0" borderId="36" xfId="0" applyNumberFormat="1" applyFont="1" applyFill="1" applyBorder="1" applyAlignment="1" applyProtection="1" quotePrefix="1">
      <alignment horizontal="right"/>
      <protection locked="0"/>
    </xf>
    <xf numFmtId="37" fontId="8" fillId="0" borderId="34" xfId="0" applyNumberFormat="1" applyFont="1" applyFill="1" applyBorder="1" applyAlignment="1" applyProtection="1">
      <alignment horizontal="right"/>
      <protection locked="0"/>
    </xf>
    <xf numFmtId="39" fontId="8" fillId="0" borderId="26" xfId="0" applyNumberFormat="1" applyFont="1" applyFill="1" applyBorder="1" applyAlignment="1" applyProtection="1">
      <alignment/>
      <protection locked="0"/>
    </xf>
    <xf numFmtId="37" fontId="8" fillId="0" borderId="35" xfId="0" applyNumberFormat="1" applyFont="1" applyFill="1" applyBorder="1" applyAlignment="1" applyProtection="1">
      <alignment/>
      <protection locked="0"/>
    </xf>
    <xf numFmtId="39" fontId="8" fillId="0" borderId="35" xfId="0" applyNumberFormat="1" applyFont="1" applyFill="1" applyBorder="1" applyAlignment="1" applyProtection="1">
      <alignment/>
      <protection locked="0"/>
    </xf>
    <xf numFmtId="39" fontId="8" fillId="0" borderId="37" xfId="0" applyNumberFormat="1" applyFont="1" applyFill="1" applyBorder="1" applyAlignment="1" applyProtection="1">
      <alignment/>
      <protection locked="0"/>
    </xf>
    <xf numFmtId="39" fontId="8" fillId="0" borderId="21" xfId="0" applyNumberFormat="1" applyFont="1" applyFill="1" applyBorder="1" applyAlignment="1" applyProtection="1">
      <alignment/>
      <protection locked="0"/>
    </xf>
    <xf numFmtId="164" fontId="4" fillId="0" borderId="38" xfId="0" applyFont="1" applyFill="1" applyBorder="1" applyAlignment="1">
      <alignment horizontal="center"/>
    </xf>
    <xf numFmtId="39" fontId="8" fillId="34" borderId="26" xfId="0" applyNumberFormat="1" applyFont="1" applyFill="1" applyBorder="1" applyAlignment="1">
      <alignment/>
    </xf>
    <xf numFmtId="166" fontId="8" fillId="34" borderId="35" xfId="0" applyNumberFormat="1" applyFont="1" applyFill="1" applyBorder="1" applyAlignment="1">
      <alignment/>
    </xf>
    <xf numFmtId="37" fontId="8" fillId="34" borderId="26" xfId="0" applyNumberFormat="1" applyFont="1" applyFill="1" applyBorder="1" applyAlignment="1">
      <alignment/>
    </xf>
    <xf numFmtId="164" fontId="8" fillId="34" borderId="34" xfId="0" applyFont="1" applyFill="1" applyBorder="1" applyAlignment="1">
      <alignment/>
    </xf>
    <xf numFmtId="43" fontId="8" fillId="34" borderId="35" xfId="42" applyFont="1" applyFill="1" applyBorder="1" applyAlignment="1">
      <alignment/>
    </xf>
    <xf numFmtId="39" fontId="8" fillId="2" borderId="0" xfId="0" applyNumberFormat="1" applyFont="1" applyAlignment="1">
      <alignment/>
    </xf>
    <xf numFmtId="10" fontId="8" fillId="2" borderId="0" xfId="0" applyNumberFormat="1" applyFont="1" applyAlignment="1">
      <alignment/>
    </xf>
    <xf numFmtId="164" fontId="8" fillId="0" borderId="0" xfId="0" applyFont="1" applyFill="1" applyBorder="1" applyAlignment="1">
      <alignment/>
    </xf>
    <xf numFmtId="39" fontId="8" fillId="2" borderId="0" xfId="0" applyNumberFormat="1" applyFont="1" applyBorder="1" applyAlignment="1">
      <alignment/>
    </xf>
    <xf numFmtId="164" fontId="4" fillId="0" borderId="0" xfId="0" applyFont="1" applyFill="1" applyBorder="1" applyAlignment="1">
      <alignment horizontal="center"/>
    </xf>
    <xf numFmtId="164" fontId="8" fillId="0" borderId="34" xfId="0" applyFont="1" applyFill="1" applyBorder="1" applyAlignment="1">
      <alignment/>
    </xf>
    <xf numFmtId="39" fontId="8" fillId="0" borderId="39" xfId="0" applyNumberFormat="1" applyFont="1" applyFill="1" applyBorder="1" applyAlignment="1" applyProtection="1">
      <alignment/>
      <protection locked="0"/>
    </xf>
    <xf numFmtId="43" fontId="8" fillId="0" borderId="34" xfId="42" applyFont="1" applyFill="1" applyBorder="1" applyAlignment="1">
      <alignment/>
    </xf>
    <xf numFmtId="43" fontId="8" fillId="0" borderId="21" xfId="42" applyFont="1" applyFill="1" applyBorder="1" applyAlignment="1" applyProtection="1">
      <alignment/>
      <protection locked="0"/>
    </xf>
    <xf numFmtId="39" fontId="8" fillId="0" borderId="40" xfId="0" applyNumberFormat="1" applyFont="1" applyFill="1" applyBorder="1" applyAlignment="1" applyProtection="1">
      <alignment/>
      <protection locked="0"/>
    </xf>
    <xf numFmtId="39" fontId="8" fillId="0" borderId="41" xfId="0" applyNumberFormat="1" applyFont="1" applyFill="1" applyBorder="1" applyAlignment="1" applyProtection="1">
      <alignment/>
      <protection locked="0"/>
    </xf>
    <xf numFmtId="172" fontId="8" fillId="0" borderId="42" xfId="42" applyNumberFormat="1" applyFont="1" applyFill="1" applyBorder="1" applyAlignment="1" applyProtection="1">
      <alignment horizontal="right"/>
      <protection locked="0"/>
    </xf>
    <xf numFmtId="43" fontId="8" fillId="0" borderId="42" xfId="42" applyFont="1" applyFill="1" applyBorder="1" applyAlignment="1" applyProtection="1">
      <alignment horizontal="right"/>
      <protection locked="0"/>
    </xf>
    <xf numFmtId="166" fontId="8" fillId="2" borderId="0" xfId="0" applyNumberFormat="1" applyFont="1" applyAlignment="1">
      <alignment/>
    </xf>
    <xf numFmtId="39" fontId="8" fillId="34" borderId="33" xfId="0" applyNumberFormat="1" applyFont="1" applyFill="1" applyBorder="1" applyAlignment="1">
      <alignment/>
    </xf>
    <xf numFmtId="37" fontId="8" fillId="34" borderId="33" xfId="0" applyNumberFormat="1" applyFont="1" applyFill="1" applyBorder="1" applyAlignment="1">
      <alignment/>
    </xf>
    <xf numFmtId="39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165" fontId="8" fillId="2" borderId="0" xfId="0" applyNumberFormat="1" applyFont="1" applyBorder="1" applyAlignment="1">
      <alignment/>
    </xf>
    <xf numFmtId="37" fontId="8" fillId="0" borderId="28" xfId="0" applyNumberFormat="1" applyFont="1" applyFill="1" applyBorder="1" applyAlignment="1" applyProtection="1">
      <alignment/>
      <protection locked="0"/>
    </xf>
    <xf numFmtId="39" fontId="8" fillId="2" borderId="34" xfId="0" applyNumberFormat="1" applyFont="1" applyFill="1" applyBorder="1" applyAlignment="1" applyProtection="1">
      <alignment horizontal="center"/>
      <protection locked="0"/>
    </xf>
    <xf numFmtId="164" fontId="8" fillId="0" borderId="43" xfId="0" applyFont="1" applyFill="1" applyBorder="1" applyAlignment="1">
      <alignment/>
    </xf>
    <xf numFmtId="43" fontId="8" fillId="0" borderId="44" xfId="42" applyFont="1" applyFill="1" applyBorder="1" applyAlignment="1">
      <alignment/>
    </xf>
    <xf numFmtId="37" fontId="8" fillId="2" borderId="34" xfId="0" applyNumberFormat="1" applyFont="1" applyFill="1" applyBorder="1" applyAlignment="1" applyProtection="1">
      <alignment horizontal="right"/>
      <protection locked="0"/>
    </xf>
    <xf numFmtId="164" fontId="8" fillId="0" borderId="41" xfId="0" applyFont="1" applyFill="1" applyBorder="1" applyAlignment="1">
      <alignment/>
    </xf>
    <xf numFmtId="43" fontId="8" fillId="0" borderId="45" xfId="42" applyFont="1" applyFill="1" applyBorder="1" applyAlignment="1">
      <alignment/>
    </xf>
    <xf numFmtId="164" fontId="4" fillId="0" borderId="46" xfId="0" applyFont="1" applyFill="1" applyBorder="1" applyAlignment="1">
      <alignment horizontal="center"/>
    </xf>
    <xf numFmtId="39" fontId="8" fillId="34" borderId="34" xfId="0" applyNumberFormat="1" applyFont="1" applyFill="1" applyBorder="1" applyAlignment="1">
      <alignment/>
    </xf>
    <xf numFmtId="37" fontId="8" fillId="34" borderId="35" xfId="0" applyNumberFormat="1" applyFont="1" applyFill="1" applyBorder="1" applyAlignment="1">
      <alignment/>
    </xf>
    <xf numFmtId="164" fontId="4" fillId="0" borderId="27" xfId="0" applyFont="1" applyFill="1" applyBorder="1" applyAlignment="1">
      <alignment horizontal="center"/>
    </xf>
    <xf numFmtId="37" fontId="8" fillId="34" borderId="34" xfId="0" applyNumberFormat="1" applyFont="1" applyFill="1" applyBorder="1" applyAlignment="1">
      <alignment/>
    </xf>
    <xf numFmtId="164" fontId="8" fillId="2" borderId="10" xfId="0" applyFont="1" applyBorder="1" applyAlignment="1">
      <alignment/>
    </xf>
    <xf numFmtId="164" fontId="8" fillId="2" borderId="11" xfId="0" applyFont="1" applyBorder="1" applyAlignment="1">
      <alignment/>
    </xf>
    <xf numFmtId="164" fontId="11" fillId="2" borderId="12" xfId="0" applyFont="1" applyBorder="1" applyAlignment="1">
      <alignment/>
    </xf>
    <xf numFmtId="37" fontId="11" fillId="2" borderId="33" xfId="0" applyNumberFormat="1" applyFont="1" applyBorder="1" applyAlignment="1" applyProtection="1">
      <alignment horizontal="centerContinuous"/>
      <protection locked="0"/>
    </xf>
    <xf numFmtId="39" fontId="8" fillId="2" borderId="47" xfId="0" applyNumberFormat="1" applyFont="1" applyBorder="1" applyAlignment="1" applyProtection="1">
      <alignment horizontal="centerContinuous"/>
      <protection locked="0"/>
    </xf>
    <xf numFmtId="164" fontId="8" fillId="2" borderId="42" xfId="0" applyFont="1" applyBorder="1" applyAlignment="1">
      <alignment horizontal="centerContinuous"/>
    </xf>
    <xf numFmtId="167" fontId="8" fillId="2" borderId="0" xfId="0" applyNumberFormat="1" applyFont="1" applyAlignment="1">
      <alignment/>
    </xf>
    <xf numFmtId="39" fontId="8" fillId="0" borderId="0" xfId="0" applyNumberFormat="1" applyFont="1" applyFill="1" applyAlignment="1" applyProtection="1">
      <alignment/>
      <protection locked="0"/>
    </xf>
    <xf numFmtId="164" fontId="8" fillId="0" borderId="13" xfId="0" applyFont="1" applyFill="1" applyBorder="1" applyAlignment="1">
      <alignment/>
    </xf>
    <xf numFmtId="39" fontId="8" fillId="0" borderId="0" xfId="0" applyNumberFormat="1" applyFont="1" applyFill="1" applyBorder="1" applyAlignment="1" applyProtection="1">
      <alignment/>
      <protection locked="0"/>
    </xf>
    <xf numFmtId="164" fontId="8" fillId="0" borderId="14" xfId="0" applyFont="1" applyFill="1" applyBorder="1" applyAlignment="1">
      <alignment/>
    </xf>
    <xf numFmtId="39" fontId="8" fillId="0" borderId="34" xfId="0" applyNumberFormat="1" applyFont="1" applyFill="1" applyBorder="1" applyAlignment="1" applyProtection="1">
      <alignment horizontal="right"/>
      <protection locked="0"/>
    </xf>
    <xf numFmtId="43" fontId="8" fillId="0" borderId="34" xfId="42" applyFont="1" applyFill="1" applyBorder="1" applyAlignment="1" applyProtection="1">
      <alignment/>
      <protection locked="0"/>
    </xf>
    <xf numFmtId="39" fontId="8" fillId="2" borderId="33" xfId="0" applyNumberFormat="1" applyFont="1" applyBorder="1" applyAlignment="1" applyProtection="1">
      <alignment/>
      <protection locked="0"/>
    </xf>
    <xf numFmtId="39" fontId="8" fillId="2" borderId="34" xfId="0" applyNumberFormat="1" applyFont="1" applyBorder="1" applyAlignment="1" applyProtection="1">
      <alignment/>
      <protection locked="0"/>
    </xf>
    <xf numFmtId="164" fontId="8" fillId="0" borderId="10" xfId="0" applyFont="1" applyFill="1" applyBorder="1" applyAlignment="1">
      <alignment/>
    </xf>
    <xf numFmtId="39" fontId="8" fillId="0" borderId="11" xfId="0" applyNumberFormat="1" applyFont="1" applyFill="1" applyBorder="1" applyAlignment="1" applyProtection="1">
      <alignment/>
      <protection locked="0"/>
    </xf>
    <xf numFmtId="164" fontId="8" fillId="0" borderId="11" xfId="0" applyFont="1" applyFill="1" applyBorder="1" applyAlignment="1">
      <alignment/>
    </xf>
    <xf numFmtId="164" fontId="8" fillId="0" borderId="12" xfId="0" applyFont="1" applyFill="1" applyBorder="1" applyAlignment="1">
      <alignment/>
    </xf>
    <xf numFmtId="37" fontId="8" fillId="2" borderId="34" xfId="0" applyNumberFormat="1" applyFont="1" applyBorder="1" applyAlignment="1" applyProtection="1">
      <alignment/>
      <protection locked="0"/>
    </xf>
    <xf numFmtId="164" fontId="8" fillId="2" borderId="34" xfId="0" applyFont="1" applyBorder="1" applyAlignment="1">
      <alignment/>
    </xf>
    <xf numFmtId="39" fontId="8" fillId="0" borderId="42" xfId="0" applyNumberFormat="1" applyFont="1" applyFill="1" applyBorder="1" applyAlignment="1" applyProtection="1">
      <alignment horizontal="right"/>
      <protection locked="0"/>
    </xf>
    <xf numFmtId="172" fontId="8" fillId="0" borderId="34" xfId="42" applyNumberFormat="1" applyFont="1" applyFill="1" applyBorder="1" applyAlignment="1">
      <alignment horizontal="right"/>
    </xf>
    <xf numFmtId="43" fontId="8" fillId="0" borderId="42" xfId="42" applyFont="1" applyFill="1" applyBorder="1" applyAlignment="1" applyProtection="1">
      <alignment horizontal="center"/>
      <protection locked="0"/>
    </xf>
    <xf numFmtId="164" fontId="8" fillId="2" borderId="13" xfId="0" applyFont="1" applyBorder="1" applyAlignment="1">
      <alignment/>
    </xf>
    <xf numFmtId="39" fontId="8" fillId="2" borderId="0" xfId="0" applyNumberFormat="1" applyFont="1" applyBorder="1" applyAlignment="1" applyProtection="1">
      <alignment/>
      <protection locked="0"/>
    </xf>
    <xf numFmtId="164" fontId="8" fillId="2" borderId="14" xfId="0" applyFont="1" applyBorder="1" applyAlignment="1">
      <alignment/>
    </xf>
    <xf numFmtId="172" fontId="8" fillId="0" borderId="42" xfId="42" applyNumberFormat="1" applyFont="1" applyFill="1" applyBorder="1" applyAlignment="1" applyProtection="1">
      <alignment horizontal="center"/>
      <protection locked="0"/>
    </xf>
    <xf numFmtId="43" fontId="4" fillId="0" borderId="26" xfId="42" applyFont="1" applyFill="1" applyBorder="1" applyAlignment="1">
      <alignment horizontal="center"/>
    </xf>
    <xf numFmtId="43" fontId="8" fillId="34" borderId="34" xfId="42" applyFont="1" applyFill="1" applyBorder="1" applyAlignment="1">
      <alignment/>
    </xf>
    <xf numFmtId="164" fontId="8" fillId="0" borderId="15" xfId="0" applyFont="1" applyFill="1" applyBorder="1" applyAlignment="1">
      <alignment/>
    </xf>
    <xf numFmtId="39" fontId="8" fillId="0" borderId="16" xfId="0" applyNumberFormat="1" applyFont="1" applyFill="1" applyBorder="1" applyAlignment="1" applyProtection="1">
      <alignment/>
      <protection locked="0"/>
    </xf>
    <xf numFmtId="164" fontId="8" fillId="0" borderId="16" xfId="0" applyFont="1" applyFill="1" applyBorder="1" applyAlignment="1">
      <alignment/>
    </xf>
    <xf numFmtId="164" fontId="8" fillId="0" borderId="17" xfId="0" applyFont="1" applyFill="1" applyBorder="1" applyAlignment="1">
      <alignment/>
    </xf>
    <xf numFmtId="172" fontId="8" fillId="34" borderId="34" xfId="42" applyNumberFormat="1" applyFont="1" applyFill="1" applyBorder="1" applyAlignment="1">
      <alignment/>
    </xf>
    <xf numFmtId="43" fontId="8" fillId="34" borderId="34" xfId="42" applyNumberFormat="1" applyFont="1" applyFill="1" applyBorder="1" applyAlignment="1">
      <alignment/>
    </xf>
    <xf numFmtId="43" fontId="4" fillId="0" borderId="48" xfId="42" applyFont="1" applyFill="1" applyBorder="1" applyAlignment="1">
      <alignment horizontal="center"/>
    </xf>
    <xf numFmtId="43" fontId="8" fillId="34" borderId="49" xfId="42" applyFont="1" applyFill="1" applyBorder="1" applyAlignment="1">
      <alignment/>
    </xf>
    <xf numFmtId="164" fontId="8" fillId="2" borderId="31" xfId="0" applyFont="1" applyBorder="1" applyAlignment="1">
      <alignment horizontal="center"/>
    </xf>
    <xf numFmtId="164" fontId="8" fillId="2" borderId="31" xfId="0" applyFont="1" applyBorder="1" applyAlignment="1">
      <alignment/>
    </xf>
    <xf numFmtId="164" fontId="4" fillId="2" borderId="16" xfId="0" applyFont="1" applyBorder="1" applyAlignment="1">
      <alignment horizontal="center"/>
    </xf>
    <xf numFmtId="43" fontId="8" fillId="0" borderId="0" xfId="42" applyFont="1" applyFill="1" applyAlignment="1">
      <alignment/>
    </xf>
    <xf numFmtId="0" fontId="8" fillId="0" borderId="15" xfId="42" applyNumberFormat="1" applyFont="1" applyFill="1" applyBorder="1" applyAlignment="1">
      <alignment/>
    </xf>
    <xf numFmtId="43" fontId="8" fillId="0" borderId="16" xfId="42" applyFont="1" applyFill="1" applyBorder="1" applyAlignment="1">
      <alignment/>
    </xf>
    <xf numFmtId="43" fontId="8" fillId="0" borderId="17" xfId="42" applyFont="1" applyFill="1" applyBorder="1" applyAlignment="1">
      <alignment/>
    </xf>
    <xf numFmtId="167" fontId="8" fillId="34" borderId="29" xfId="0" applyNumberFormat="1" applyFont="1" applyFill="1" applyBorder="1" applyAlignment="1">
      <alignment/>
    </xf>
    <xf numFmtId="167" fontId="8" fillId="0" borderId="0" xfId="0" applyNumberFormat="1" applyFont="1" applyFill="1" applyBorder="1" applyAlignment="1">
      <alignment/>
    </xf>
    <xf numFmtId="39" fontId="8" fillId="0" borderId="0" xfId="0" applyNumberFormat="1" applyFont="1" applyFill="1" applyBorder="1" applyAlignment="1">
      <alignment/>
    </xf>
    <xf numFmtId="164" fontId="4" fillId="2" borderId="0" xfId="0" applyFont="1" applyAlignment="1">
      <alignment/>
    </xf>
    <xf numFmtId="164" fontId="8" fillId="2" borderId="0" xfId="0" applyFont="1" applyAlignment="1" quotePrefix="1">
      <alignment/>
    </xf>
    <xf numFmtId="164" fontId="8" fillId="2" borderId="0" xfId="0" applyFont="1" applyAlignment="1">
      <alignment horizontal="left"/>
    </xf>
    <xf numFmtId="164" fontId="8" fillId="0" borderId="0" xfId="0" applyFont="1" applyFill="1" applyBorder="1" applyAlignment="1">
      <alignment horizontal="left"/>
    </xf>
    <xf numFmtId="164" fontId="12" fillId="2" borderId="0" xfId="0" applyFont="1" applyAlignment="1">
      <alignment/>
    </xf>
    <xf numFmtId="164" fontId="8" fillId="2" borderId="0" xfId="0" applyFont="1" applyAlignment="1">
      <alignment horizontal="right"/>
    </xf>
    <xf numFmtId="168" fontId="8" fillId="2" borderId="0" xfId="0" applyNumberFormat="1" applyFont="1" applyAlignment="1">
      <alignment/>
    </xf>
    <xf numFmtId="169" fontId="8" fillId="2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view="pageBreakPreview" zoomScaleSheetLayoutView="100" zoomScalePageLayoutView="0" workbookViewId="0" topLeftCell="A1">
      <selection activeCell="A13" sqref="A13"/>
    </sheetView>
  </sheetViews>
  <sheetFormatPr defaultColWidth="8.83203125" defaultRowHeight="10.5"/>
  <cols>
    <col min="1" max="1" width="30" style="7" customWidth="1"/>
    <col min="2" max="3" width="9.33203125" style="7" customWidth="1"/>
    <col min="4" max="4" width="7.66015625" style="7" customWidth="1"/>
    <col min="5" max="5" width="6" style="7" customWidth="1"/>
    <col min="6" max="7" width="9.33203125" style="7" customWidth="1"/>
    <col min="8" max="8" width="7.66015625" style="7" customWidth="1"/>
    <col min="9" max="9" width="6" style="7" customWidth="1"/>
    <col min="10" max="11" width="11.33203125" style="7" customWidth="1"/>
    <col min="12" max="12" width="7.33203125" style="7" customWidth="1"/>
    <col min="13" max="13" width="28.5" style="7" customWidth="1"/>
    <col min="14" max="14" width="10.5" style="7" customWidth="1"/>
    <col min="15" max="15" width="11.5" style="7" customWidth="1"/>
    <col min="16" max="20" width="12.16015625" style="7" customWidth="1"/>
    <col min="21" max="21" width="13.5" style="7" bestFit="1" customWidth="1"/>
    <col min="22" max="16384" width="8.83203125" style="7" customWidth="1"/>
  </cols>
  <sheetData>
    <row r="1" spans="1:21" ht="15">
      <c r="A1" s="2" t="s">
        <v>0</v>
      </c>
      <c r="B1" s="3"/>
      <c r="C1" s="3"/>
      <c r="D1" s="3"/>
      <c r="E1" s="3"/>
      <c r="F1" s="3"/>
      <c r="G1" s="3"/>
      <c r="H1" s="3"/>
      <c r="I1" s="3"/>
      <c r="J1" s="4"/>
      <c r="K1" s="3"/>
      <c r="L1" s="5"/>
      <c r="M1" s="2" t="s">
        <v>0</v>
      </c>
      <c r="N1" s="3"/>
      <c r="O1" s="4"/>
      <c r="P1" s="3"/>
      <c r="Q1" s="3"/>
      <c r="R1" s="3"/>
      <c r="S1" s="6"/>
      <c r="T1" s="6"/>
      <c r="U1" s="5"/>
    </row>
    <row r="2" spans="1:21" ht="15">
      <c r="A2" s="8" t="s">
        <v>67</v>
      </c>
      <c r="B2" s="9"/>
      <c r="C2" s="9"/>
      <c r="D2" s="9"/>
      <c r="E2" s="9"/>
      <c r="F2" s="9"/>
      <c r="G2" s="9"/>
      <c r="H2" s="9"/>
      <c r="I2" s="9"/>
      <c r="J2" s="10"/>
      <c r="K2" s="9"/>
      <c r="L2" s="11"/>
      <c r="M2" s="8" t="s">
        <v>67</v>
      </c>
      <c r="N2" s="9"/>
      <c r="O2" s="10"/>
      <c r="P2" s="9"/>
      <c r="Q2" s="9"/>
      <c r="R2" s="9"/>
      <c r="S2" s="12"/>
      <c r="T2" s="12"/>
      <c r="U2" s="11"/>
    </row>
    <row r="3" spans="1:21" ht="15">
      <c r="A3" s="8" t="s">
        <v>1</v>
      </c>
      <c r="B3" s="9"/>
      <c r="C3" s="9"/>
      <c r="D3" s="9"/>
      <c r="E3" s="9"/>
      <c r="F3" s="9"/>
      <c r="G3" s="9"/>
      <c r="H3" s="9"/>
      <c r="I3" s="9"/>
      <c r="J3" s="10"/>
      <c r="K3" s="9"/>
      <c r="L3" s="11"/>
      <c r="M3" s="8" t="s">
        <v>1</v>
      </c>
      <c r="N3" s="9"/>
      <c r="O3" s="10"/>
      <c r="P3" s="9"/>
      <c r="Q3" s="9"/>
      <c r="R3" s="9"/>
      <c r="S3" s="12"/>
      <c r="T3" s="12"/>
      <c r="U3" s="11"/>
    </row>
    <row r="4" spans="1:21" ht="9" customHeight="1">
      <c r="A4" s="13"/>
      <c r="B4" s="14"/>
      <c r="C4" s="14"/>
      <c r="D4" s="15"/>
      <c r="E4" s="14"/>
      <c r="F4" s="14"/>
      <c r="G4" s="14"/>
      <c r="H4" s="15"/>
      <c r="I4" s="14"/>
      <c r="J4" s="14"/>
      <c r="K4" s="14"/>
      <c r="L4" s="16"/>
      <c r="M4" s="13"/>
      <c r="N4" s="14"/>
      <c r="O4" s="14"/>
      <c r="P4" s="14"/>
      <c r="Q4" s="17"/>
      <c r="R4" s="14"/>
      <c r="S4" s="14"/>
      <c r="T4" s="17"/>
      <c r="U4" s="16"/>
    </row>
    <row r="5" spans="1:21" s="21" customFormat="1" ht="18.75" customHeight="1">
      <c r="A5" s="18" t="str">
        <f>B9&amp;" 2009"</f>
        <v>JULY 2009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18" t="str">
        <f>A5</f>
        <v>JULY 2009</v>
      </c>
      <c r="N5" s="19"/>
      <c r="O5" s="19"/>
      <c r="P5" s="19"/>
      <c r="Q5" s="19"/>
      <c r="R5" s="19"/>
      <c r="S5" s="19"/>
      <c r="T5" s="19"/>
      <c r="U5" s="20"/>
    </row>
    <row r="6" spans="1:21" ht="11.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4"/>
      <c r="M6" s="22"/>
      <c r="N6" s="23"/>
      <c r="O6" s="23"/>
      <c r="P6" s="23"/>
      <c r="Q6" s="23"/>
      <c r="R6" s="23"/>
      <c r="S6" s="23"/>
      <c r="T6" s="23"/>
      <c r="U6" s="24"/>
    </row>
    <row r="7" spans="1:21" ht="12" customHeight="1">
      <c r="A7" s="25"/>
      <c r="B7" s="26" t="s">
        <v>2</v>
      </c>
      <c r="C7" s="27"/>
      <c r="D7" s="27"/>
      <c r="E7" s="28"/>
      <c r="F7" s="26" t="s">
        <v>2</v>
      </c>
      <c r="G7" s="27"/>
      <c r="H7" s="27"/>
      <c r="I7" s="28"/>
      <c r="J7" s="29" t="s">
        <v>3</v>
      </c>
      <c r="K7" s="30"/>
      <c r="L7" s="31"/>
      <c r="M7" s="32" t="s">
        <v>4</v>
      </c>
      <c r="N7" s="33" t="s">
        <v>5</v>
      </c>
      <c r="O7" s="34"/>
      <c r="P7" s="35"/>
      <c r="Q7" s="36"/>
      <c r="R7" s="33" t="s">
        <v>6</v>
      </c>
      <c r="S7" s="36"/>
      <c r="T7" s="36"/>
      <c r="U7" s="34"/>
    </row>
    <row r="8" spans="1:21" ht="12" customHeight="1">
      <c r="A8" s="37" t="s">
        <v>4</v>
      </c>
      <c r="B8" s="26" t="s">
        <v>7</v>
      </c>
      <c r="C8" s="38"/>
      <c r="D8" s="38"/>
      <c r="E8" s="28"/>
      <c r="F8" s="26" t="s">
        <v>8</v>
      </c>
      <c r="G8" s="38"/>
      <c r="H8" s="38"/>
      <c r="I8" s="28"/>
      <c r="J8" s="39" t="s">
        <v>9</v>
      </c>
      <c r="K8" s="40"/>
      <c r="L8" s="41"/>
      <c r="M8" s="42" t="s">
        <v>10</v>
      </c>
      <c r="N8" s="43" t="s">
        <v>11</v>
      </c>
      <c r="O8" s="44" t="s">
        <v>12</v>
      </c>
      <c r="P8" s="45" t="s">
        <v>13</v>
      </c>
      <c r="Q8" s="45" t="s">
        <v>14</v>
      </c>
      <c r="R8" s="45" t="s">
        <v>15</v>
      </c>
      <c r="S8" s="46" t="s">
        <v>16</v>
      </c>
      <c r="T8" s="45" t="s">
        <v>17</v>
      </c>
      <c r="U8" s="45" t="s">
        <v>18</v>
      </c>
    </row>
    <row r="9" spans="1:21" ht="13.5" customHeight="1">
      <c r="A9" s="37" t="s">
        <v>10</v>
      </c>
      <c r="B9" s="47" t="s">
        <v>74</v>
      </c>
      <c r="C9" s="48"/>
      <c r="D9" s="44" t="s">
        <v>19</v>
      </c>
      <c r="E9" s="49" t="s">
        <v>20</v>
      </c>
      <c r="F9" s="47" t="str">
        <f>B9</f>
        <v>JULY</v>
      </c>
      <c r="G9" s="48"/>
      <c r="H9" s="50" t="s">
        <v>19</v>
      </c>
      <c r="I9" s="49" t="s">
        <v>20</v>
      </c>
      <c r="J9" s="51" t="str">
        <f>B9</f>
        <v>JULY</v>
      </c>
      <c r="K9" s="52" t="s">
        <v>21</v>
      </c>
      <c r="L9" s="46" t="s">
        <v>20</v>
      </c>
      <c r="M9" s="53" t="s">
        <v>22</v>
      </c>
      <c r="N9" s="54">
        <v>0.298</v>
      </c>
      <c r="O9" s="55">
        <v>0.595</v>
      </c>
      <c r="P9" s="55">
        <v>0.403</v>
      </c>
      <c r="Q9" s="55">
        <v>0.806</v>
      </c>
      <c r="R9" s="55">
        <v>0.403</v>
      </c>
      <c r="S9" s="55">
        <v>0.806</v>
      </c>
      <c r="T9" s="55">
        <v>0.4</v>
      </c>
      <c r="U9" s="56">
        <v>0.8</v>
      </c>
    </row>
    <row r="10" spans="1:21" ht="12" customHeight="1">
      <c r="A10" s="35"/>
      <c r="B10" s="57">
        <v>2009</v>
      </c>
      <c r="C10" s="58">
        <v>2008</v>
      </c>
      <c r="D10" s="59" t="s">
        <v>23</v>
      </c>
      <c r="E10" s="34" t="s">
        <v>24</v>
      </c>
      <c r="F10" s="57">
        <v>2009</v>
      </c>
      <c r="G10" s="58">
        <v>2008</v>
      </c>
      <c r="H10" s="59" t="s">
        <v>23</v>
      </c>
      <c r="I10" s="34" t="s">
        <v>24</v>
      </c>
      <c r="J10" s="60">
        <v>2008</v>
      </c>
      <c r="K10" s="60" t="s">
        <v>25</v>
      </c>
      <c r="L10" s="61" t="s">
        <v>24</v>
      </c>
      <c r="M10" s="62" t="s">
        <v>26</v>
      </c>
      <c r="N10" s="63" t="s">
        <v>27</v>
      </c>
      <c r="O10" s="60" t="s">
        <v>27</v>
      </c>
      <c r="P10" s="61" t="s">
        <v>28</v>
      </c>
      <c r="Q10" s="61" t="s">
        <v>28</v>
      </c>
      <c r="R10" s="61" t="s">
        <v>29</v>
      </c>
      <c r="S10" s="61" t="s">
        <v>29</v>
      </c>
      <c r="T10" s="61" t="s">
        <v>30</v>
      </c>
      <c r="U10" s="61" t="s">
        <v>30</v>
      </c>
    </row>
    <row r="11" spans="1:21" ht="6.7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5"/>
      <c r="N11" s="64"/>
      <c r="O11" s="64"/>
      <c r="P11" s="64"/>
      <c r="Q11" s="64"/>
      <c r="R11" s="64"/>
      <c r="S11" s="64"/>
      <c r="T11" s="64"/>
      <c r="U11" s="64"/>
    </row>
    <row r="12" spans="1:21" ht="9.75" customHeight="1">
      <c r="A12" s="66" t="s">
        <v>31</v>
      </c>
      <c r="B12" s="64" t="s">
        <v>32</v>
      </c>
      <c r="C12" s="64" t="s">
        <v>32</v>
      </c>
      <c r="D12" s="64"/>
      <c r="E12" s="64"/>
      <c r="F12" s="64" t="s">
        <v>32</v>
      </c>
      <c r="G12" s="64" t="s">
        <v>32</v>
      </c>
      <c r="H12" s="64"/>
      <c r="I12" s="64"/>
      <c r="J12" s="64"/>
      <c r="K12" s="64" t="s">
        <v>32</v>
      </c>
      <c r="L12" s="64"/>
      <c r="M12" s="66" t="s">
        <v>31</v>
      </c>
      <c r="N12" s="64" t="s">
        <v>32</v>
      </c>
      <c r="O12" s="64" t="s">
        <v>32</v>
      </c>
      <c r="P12" s="64" t="s">
        <v>32</v>
      </c>
      <c r="Q12" s="64" t="s">
        <v>32</v>
      </c>
      <c r="R12" s="64" t="s">
        <v>32</v>
      </c>
      <c r="S12" s="64" t="s">
        <v>32</v>
      </c>
      <c r="T12" s="64" t="s">
        <v>32</v>
      </c>
      <c r="U12" s="64" t="s">
        <v>32</v>
      </c>
    </row>
    <row r="13" spans="1:23" s="75" customFormat="1" ht="12" customHeight="1">
      <c r="A13" s="67" t="s">
        <v>66</v>
      </c>
      <c r="B13" s="68">
        <v>66.19</v>
      </c>
      <c r="C13" s="68">
        <v>88.39</v>
      </c>
      <c r="D13" s="69">
        <f aca="true" t="shared" si="0" ref="D13:D19">(B13-C13)/C13</f>
        <v>-0.25115963344269715</v>
      </c>
      <c r="E13" s="70">
        <f aca="true" t="shared" si="1" ref="E13:E18">RANK(B13,B$13:B$18,1)</f>
        <v>6</v>
      </c>
      <c r="F13" s="68">
        <v>122.39</v>
      </c>
      <c r="G13" s="68">
        <v>166.79</v>
      </c>
      <c r="H13" s="69">
        <f aca="true" t="shared" si="2" ref="H13:H19">(F13-G13)/G13</f>
        <v>-0.2662030097727681</v>
      </c>
      <c r="I13" s="70">
        <f aca="true" t="shared" si="3" ref="I13:I18">RANK(F13,F$13:F$18,1)</f>
        <v>5</v>
      </c>
      <c r="J13" s="71">
        <v>1178</v>
      </c>
      <c r="K13" s="72">
        <v>109.73</v>
      </c>
      <c r="L13" s="73">
        <f aca="true" t="shared" si="4" ref="L13:L18">RANK($K13,$K$13:$K$18,1)</f>
        <v>3</v>
      </c>
      <c r="M13" s="67" t="s">
        <v>66</v>
      </c>
      <c r="N13" s="68">
        <v>865.35</v>
      </c>
      <c r="O13" s="68">
        <v>1537.26</v>
      </c>
      <c r="P13" s="68">
        <v>8746.41</v>
      </c>
      <c r="Q13" s="68">
        <v>16267.82</v>
      </c>
      <c r="R13" s="68">
        <v>14568.69</v>
      </c>
      <c r="S13" s="68">
        <v>27104.37</v>
      </c>
      <c r="T13" s="68">
        <v>72359.16</v>
      </c>
      <c r="U13" s="74">
        <v>134605.32</v>
      </c>
      <c r="W13" s="76"/>
    </row>
    <row r="14" spans="1:23" s="75" customFormat="1" ht="12" customHeight="1">
      <c r="A14" s="67" t="s">
        <v>33</v>
      </c>
      <c r="B14" s="68">
        <v>63.84</v>
      </c>
      <c r="C14" s="68">
        <v>63.1</v>
      </c>
      <c r="D14" s="69">
        <f t="shared" si="0"/>
        <v>0.011727416798732203</v>
      </c>
      <c r="E14" s="70">
        <f t="shared" si="1"/>
        <v>5</v>
      </c>
      <c r="F14" s="68">
        <v>123.17</v>
      </c>
      <c r="G14" s="68">
        <v>121.67</v>
      </c>
      <c r="H14" s="69">
        <f t="shared" si="2"/>
        <v>0.012328429358099777</v>
      </c>
      <c r="I14" s="70">
        <f t="shared" si="3"/>
        <v>6</v>
      </c>
      <c r="J14" s="77">
        <v>753</v>
      </c>
      <c r="K14" s="68">
        <v>93.86</v>
      </c>
      <c r="L14" s="73">
        <f t="shared" si="4"/>
        <v>2</v>
      </c>
      <c r="M14" s="67" t="s">
        <v>33</v>
      </c>
      <c r="N14" s="68">
        <v>1086.45</v>
      </c>
      <c r="O14" s="68">
        <v>1608.22</v>
      </c>
      <c r="P14" s="68">
        <v>10902.31</v>
      </c>
      <c r="Q14" s="68">
        <v>16473.4</v>
      </c>
      <c r="R14" s="68">
        <v>18161.85</v>
      </c>
      <c r="S14" s="68">
        <v>27447</v>
      </c>
      <c r="T14" s="68">
        <v>92175.4</v>
      </c>
      <c r="U14" s="74">
        <v>126920.2</v>
      </c>
      <c r="W14" s="76"/>
    </row>
    <row r="15" spans="1:23" s="75" customFormat="1" ht="12" customHeight="1">
      <c r="A15" s="67" t="s">
        <v>61</v>
      </c>
      <c r="B15" s="68">
        <v>48.52</v>
      </c>
      <c r="C15" s="68">
        <v>63.26</v>
      </c>
      <c r="D15" s="69">
        <f t="shared" si="0"/>
        <v>-0.23300663926651904</v>
      </c>
      <c r="E15" s="70">
        <f t="shared" si="1"/>
        <v>2</v>
      </c>
      <c r="F15" s="68">
        <v>92.46</v>
      </c>
      <c r="G15" s="68">
        <v>122.44</v>
      </c>
      <c r="H15" s="69">
        <f t="shared" si="2"/>
        <v>-0.24485462267232935</v>
      </c>
      <c r="I15" s="70">
        <f t="shared" si="3"/>
        <v>2</v>
      </c>
      <c r="J15" s="77">
        <v>1677</v>
      </c>
      <c r="K15" s="68">
        <v>151.97</v>
      </c>
      <c r="L15" s="73">
        <f t="shared" si="4"/>
        <v>6</v>
      </c>
      <c r="M15" s="67" t="s">
        <v>61</v>
      </c>
      <c r="N15" s="68">
        <v>592.31</v>
      </c>
      <c r="O15" s="68">
        <v>996.61</v>
      </c>
      <c r="P15" s="68">
        <v>5888.66</v>
      </c>
      <c r="Q15" s="68">
        <v>9064.93</v>
      </c>
      <c r="R15" s="68">
        <v>9789.66</v>
      </c>
      <c r="S15" s="68">
        <v>14839.58</v>
      </c>
      <c r="T15" s="68">
        <v>45798.51</v>
      </c>
      <c r="U15" s="78">
        <v>91440.15</v>
      </c>
      <c r="W15" s="76"/>
    </row>
    <row r="16" spans="1:23" s="75" customFormat="1" ht="12" customHeight="1">
      <c r="A16" s="67" t="s">
        <v>34</v>
      </c>
      <c r="B16" s="68">
        <v>45.61</v>
      </c>
      <c r="C16" s="68">
        <v>57.36</v>
      </c>
      <c r="D16" s="69">
        <f t="shared" si="0"/>
        <v>-0.2048465829846583</v>
      </c>
      <c r="E16" s="70">
        <f t="shared" si="1"/>
        <v>1</v>
      </c>
      <c r="F16" s="68">
        <v>85.61</v>
      </c>
      <c r="G16" s="68">
        <v>109.6</v>
      </c>
      <c r="H16" s="69">
        <f t="shared" si="2"/>
        <v>-0.21888686131386859</v>
      </c>
      <c r="I16" s="70">
        <f t="shared" si="3"/>
        <v>1</v>
      </c>
      <c r="J16" s="71">
        <v>1037</v>
      </c>
      <c r="K16" s="72">
        <v>88.57</v>
      </c>
      <c r="L16" s="73">
        <f t="shared" si="4"/>
        <v>1</v>
      </c>
      <c r="M16" s="67" t="s">
        <v>34</v>
      </c>
      <c r="N16" s="68">
        <v>668.71</v>
      </c>
      <c r="O16" s="68">
        <v>883.76</v>
      </c>
      <c r="P16" s="68">
        <v>5896.01</v>
      </c>
      <c r="Q16" s="68">
        <v>8347.23</v>
      </c>
      <c r="R16" s="68">
        <v>9757.15</v>
      </c>
      <c r="S16" s="68">
        <v>13842.52</v>
      </c>
      <c r="T16" s="68">
        <v>48227.66</v>
      </c>
      <c r="U16" s="74">
        <v>68513.66</v>
      </c>
      <c r="W16" s="76"/>
    </row>
    <row r="17" spans="1:23" s="75" customFormat="1" ht="12" customHeight="1">
      <c r="A17" s="67" t="s">
        <v>35</v>
      </c>
      <c r="B17" s="68">
        <v>50.21</v>
      </c>
      <c r="C17" s="68">
        <v>46.83</v>
      </c>
      <c r="D17" s="69">
        <f t="shared" si="0"/>
        <v>0.0721759555840274</v>
      </c>
      <c r="E17" s="70">
        <f t="shared" si="1"/>
        <v>3</v>
      </c>
      <c r="F17" s="68">
        <v>93.64</v>
      </c>
      <c r="G17" s="68">
        <v>86.91</v>
      </c>
      <c r="H17" s="69">
        <f t="shared" si="2"/>
        <v>0.07743642848924179</v>
      </c>
      <c r="I17" s="70">
        <f t="shared" si="3"/>
        <v>3</v>
      </c>
      <c r="J17" s="79">
        <v>1619</v>
      </c>
      <c r="K17" s="72">
        <v>147.41</v>
      </c>
      <c r="L17" s="73">
        <f t="shared" si="4"/>
        <v>5</v>
      </c>
      <c r="M17" s="67" t="s">
        <v>35</v>
      </c>
      <c r="N17" s="68">
        <v>567.57</v>
      </c>
      <c r="O17" s="68">
        <v>951.96</v>
      </c>
      <c r="P17" s="68">
        <v>5748.89</v>
      </c>
      <c r="Q17" s="68">
        <v>10018.28</v>
      </c>
      <c r="R17" s="68">
        <v>9581.47</v>
      </c>
      <c r="S17" s="68">
        <v>16697.12</v>
      </c>
      <c r="T17" s="68">
        <v>47661.99</v>
      </c>
      <c r="U17" s="74">
        <v>82994.85</v>
      </c>
      <c r="W17" s="76"/>
    </row>
    <row r="18" spans="1:23" s="75" customFormat="1" ht="12" customHeight="1">
      <c r="A18" s="67" t="s">
        <v>60</v>
      </c>
      <c r="B18" s="80">
        <v>58.31</v>
      </c>
      <c r="C18" s="80">
        <v>57.72</v>
      </c>
      <c r="D18" s="69">
        <f t="shared" si="0"/>
        <v>0.010221760221760282</v>
      </c>
      <c r="E18" s="70">
        <f t="shared" si="1"/>
        <v>4</v>
      </c>
      <c r="F18" s="80">
        <v>110.6</v>
      </c>
      <c r="G18" s="80">
        <v>111.98</v>
      </c>
      <c r="H18" s="69">
        <f t="shared" si="2"/>
        <v>-0.012323629219503569</v>
      </c>
      <c r="I18" s="70">
        <f t="shared" si="3"/>
        <v>4</v>
      </c>
      <c r="J18" s="81">
        <v>1101</v>
      </c>
      <c r="K18" s="82">
        <v>120.41</v>
      </c>
      <c r="L18" s="73">
        <f t="shared" si="4"/>
        <v>4</v>
      </c>
      <c r="M18" s="67" t="s">
        <v>60</v>
      </c>
      <c r="N18" s="80">
        <v>792.52</v>
      </c>
      <c r="O18" s="80">
        <v>1274.04</v>
      </c>
      <c r="P18" s="80">
        <v>7984.16</v>
      </c>
      <c r="Q18" s="80">
        <v>13694.32</v>
      </c>
      <c r="R18" s="80">
        <v>13290.94</v>
      </c>
      <c r="S18" s="80">
        <v>22807.86</v>
      </c>
      <c r="T18" s="80">
        <v>63632.48</v>
      </c>
      <c r="U18" s="83">
        <v>110564.96</v>
      </c>
      <c r="V18" s="84"/>
      <c r="W18" s="76"/>
    </row>
    <row r="19" spans="1:23" ht="12" customHeight="1">
      <c r="A19" s="85" t="s">
        <v>21</v>
      </c>
      <c r="B19" s="86">
        <f>AVERAGE(B13:B18)</f>
        <v>55.446666666666665</v>
      </c>
      <c r="C19" s="86">
        <f>AVERAGE(C13:C18)</f>
        <v>62.776666666666664</v>
      </c>
      <c r="D19" s="87">
        <f t="shared" si="0"/>
        <v>-0.11676312855094778</v>
      </c>
      <c r="E19" s="35"/>
      <c r="F19" s="86">
        <f>AVERAGE(F13:F18)</f>
        <v>104.645</v>
      </c>
      <c r="G19" s="86">
        <f>AVERAGE(G13:G18)</f>
        <v>119.89833333333333</v>
      </c>
      <c r="H19" s="87">
        <f t="shared" si="2"/>
        <v>-0.12721889378501228</v>
      </c>
      <c r="I19" s="35"/>
      <c r="J19" s="88">
        <f>AVERAGE(J13:J18)</f>
        <v>1227.5</v>
      </c>
      <c r="K19" s="86">
        <f>AVERAGE(K13:K18)</f>
        <v>118.65833333333332</v>
      </c>
      <c r="L19" s="89"/>
      <c r="M19" s="85" t="s">
        <v>21</v>
      </c>
      <c r="N19" s="90">
        <f>AVERAGE(N13:N18)</f>
        <v>762.1516666666666</v>
      </c>
      <c r="O19" s="90">
        <f aca="true" t="shared" si="5" ref="O19:U19">AVERAGE(O13:O18)</f>
        <v>1208.6416666666667</v>
      </c>
      <c r="P19" s="90">
        <f t="shared" si="5"/>
        <v>7527.740000000001</v>
      </c>
      <c r="Q19" s="90">
        <f t="shared" si="5"/>
        <v>12310.996666666668</v>
      </c>
      <c r="R19" s="90">
        <f t="shared" si="5"/>
        <v>12524.96</v>
      </c>
      <c r="S19" s="90">
        <f t="shared" si="5"/>
        <v>20456.408333333333</v>
      </c>
      <c r="T19" s="90">
        <f t="shared" si="5"/>
        <v>61642.53333333333</v>
      </c>
      <c r="U19" s="90">
        <f t="shared" si="5"/>
        <v>102506.52333333333</v>
      </c>
      <c r="V19" s="91"/>
      <c r="W19" s="92"/>
    </row>
    <row r="20" spans="1:21" ht="6.75" customHeight="1">
      <c r="A20" s="93"/>
      <c r="B20" s="94"/>
      <c r="C20" s="94"/>
      <c r="D20" s="64"/>
      <c r="E20" s="64"/>
      <c r="F20" s="94"/>
      <c r="G20" s="94"/>
      <c r="H20" s="64"/>
      <c r="I20" s="64"/>
      <c r="J20" s="64"/>
      <c r="K20" s="64"/>
      <c r="L20" s="64"/>
      <c r="M20" s="65"/>
      <c r="N20" s="94"/>
      <c r="O20" s="94"/>
      <c r="P20" s="94"/>
      <c r="Q20" s="94"/>
      <c r="R20" s="94"/>
      <c r="S20" s="94"/>
      <c r="T20" s="94"/>
      <c r="U20" s="94"/>
    </row>
    <row r="21" spans="1:21" ht="12" customHeight="1">
      <c r="A21" s="95" t="s">
        <v>36</v>
      </c>
      <c r="B21" s="94"/>
      <c r="C21" s="94"/>
      <c r="D21" s="64"/>
      <c r="E21" s="64"/>
      <c r="F21" s="94"/>
      <c r="G21" s="94"/>
      <c r="H21" s="64"/>
      <c r="I21" s="64"/>
      <c r="J21" s="64"/>
      <c r="K21" s="64"/>
      <c r="L21" s="64"/>
      <c r="M21" s="66" t="s">
        <v>36</v>
      </c>
      <c r="N21" s="94"/>
      <c r="O21" s="94"/>
      <c r="P21" s="94"/>
      <c r="Q21" s="94"/>
      <c r="R21" s="94"/>
      <c r="S21" s="94"/>
      <c r="T21" s="94"/>
      <c r="U21" s="94"/>
    </row>
    <row r="22" spans="1:21" s="75" customFormat="1" ht="12" customHeight="1">
      <c r="A22" s="96" t="s">
        <v>57</v>
      </c>
      <c r="B22" s="74">
        <v>59.79</v>
      </c>
      <c r="C22" s="74">
        <v>87.04</v>
      </c>
      <c r="D22" s="69">
        <f>(B22-C22)/C22</f>
        <v>-0.3130744485294118</v>
      </c>
      <c r="E22" s="70">
        <f>RANK(B22,B$22:B$24,1)</f>
        <v>2</v>
      </c>
      <c r="F22" s="74">
        <v>104.58</v>
      </c>
      <c r="G22" s="74">
        <v>159.08</v>
      </c>
      <c r="H22" s="69">
        <f>(F22-G22)/G22</f>
        <v>-0.3425949207945688</v>
      </c>
      <c r="I22" s="70">
        <f>RANK(F22,F$22:F$24,1)</f>
        <v>2</v>
      </c>
      <c r="J22" s="71">
        <v>1412</v>
      </c>
      <c r="K22" s="72">
        <v>141.48</v>
      </c>
      <c r="L22" s="96">
        <f>RANK(K22,K$22:K$24,1)</f>
        <v>2</v>
      </c>
      <c r="M22" s="96" t="s">
        <v>57</v>
      </c>
      <c r="N22" s="74">
        <v>670.76</v>
      </c>
      <c r="O22" s="74">
        <v>1242.52</v>
      </c>
      <c r="P22" s="74">
        <v>7893.43</v>
      </c>
      <c r="Q22" s="74">
        <v>13441.73</v>
      </c>
      <c r="R22" s="74">
        <v>13105.72</v>
      </c>
      <c r="S22" s="74">
        <v>22352.89</v>
      </c>
      <c r="T22" s="74">
        <v>60700.1</v>
      </c>
      <c r="U22" s="74">
        <v>103206.26</v>
      </c>
    </row>
    <row r="23" spans="1:23" s="75" customFormat="1" ht="12" customHeight="1">
      <c r="A23" s="96" t="s">
        <v>59</v>
      </c>
      <c r="B23" s="68">
        <v>46.78</v>
      </c>
      <c r="C23" s="68">
        <v>49.61</v>
      </c>
      <c r="D23" s="69">
        <f>(B23-C23)/C23</f>
        <v>-0.05704495061479537</v>
      </c>
      <c r="E23" s="70">
        <f>RANK(B23,B$22:B$24,1)</f>
        <v>1</v>
      </c>
      <c r="F23" s="97">
        <v>82.55</v>
      </c>
      <c r="G23" s="97">
        <v>89.72</v>
      </c>
      <c r="H23" s="69">
        <f>(F23-G23)/G23</f>
        <v>-0.0799152920196166</v>
      </c>
      <c r="I23" s="70">
        <f>RANK(F23,F$22:F$24,1)</f>
        <v>1</v>
      </c>
      <c r="J23" s="71">
        <v>1173</v>
      </c>
      <c r="K23" s="72">
        <v>94.92</v>
      </c>
      <c r="L23" s="96">
        <f>RANK(K23,K$22:K$24,1)</f>
        <v>1</v>
      </c>
      <c r="M23" s="96" t="s">
        <v>59</v>
      </c>
      <c r="N23" s="68">
        <v>624.61</v>
      </c>
      <c r="O23" s="68">
        <v>1146.71</v>
      </c>
      <c r="P23" s="68">
        <v>6081.28</v>
      </c>
      <c r="Q23" s="68">
        <v>9862.56</v>
      </c>
      <c r="R23" s="68">
        <v>10102.14</v>
      </c>
      <c r="S23" s="98">
        <v>16404.27</v>
      </c>
      <c r="T23" s="99">
        <v>50093.36</v>
      </c>
      <c r="U23" s="100">
        <v>81386.72</v>
      </c>
      <c r="W23" s="76"/>
    </row>
    <row r="24" spans="1:23" ht="12" customHeight="1">
      <c r="A24" s="96" t="s">
        <v>37</v>
      </c>
      <c r="B24" s="68">
        <v>65.39</v>
      </c>
      <c r="C24" s="68">
        <v>64.53</v>
      </c>
      <c r="D24" s="69">
        <f>(B24-C24)/C24</f>
        <v>0.013327134666046792</v>
      </c>
      <c r="E24" s="70">
        <f>RANK(B24,B$22:B$24,1)</f>
        <v>3</v>
      </c>
      <c r="F24" s="101">
        <v>112.28</v>
      </c>
      <c r="G24" s="101">
        <v>111.55</v>
      </c>
      <c r="H24" s="69">
        <f>(F24-G24)/G24</f>
        <v>0.006544150605109852</v>
      </c>
      <c r="I24" s="73">
        <f>RANK(F24,F$22:F$24,1)</f>
        <v>3</v>
      </c>
      <c r="J24" s="102">
        <v>1468</v>
      </c>
      <c r="K24" s="103">
        <v>156.17</v>
      </c>
      <c r="L24" s="96">
        <f>RANK(K24,K$22:K$24,1)</f>
        <v>3</v>
      </c>
      <c r="M24" s="96" t="s">
        <v>37</v>
      </c>
      <c r="N24" s="68">
        <v>721.82</v>
      </c>
      <c r="O24" s="68">
        <v>1425.14</v>
      </c>
      <c r="P24" s="68">
        <v>8263.69</v>
      </c>
      <c r="Q24" s="68">
        <v>13464.37</v>
      </c>
      <c r="R24" s="68">
        <v>13772.81</v>
      </c>
      <c r="S24" s="68">
        <v>22440.62</v>
      </c>
      <c r="T24" s="68">
        <v>66508.45</v>
      </c>
      <c r="U24" s="100">
        <v>108257.65</v>
      </c>
      <c r="W24" s="104"/>
    </row>
    <row r="25" spans="1:23" s="75" customFormat="1" ht="12" customHeight="1">
      <c r="A25" s="85" t="s">
        <v>21</v>
      </c>
      <c r="B25" s="105">
        <f>AVERAGE(B22:B24)</f>
        <v>57.31999999999999</v>
      </c>
      <c r="C25" s="105">
        <f>AVERAGE(C22:C24)</f>
        <v>67.06</v>
      </c>
      <c r="D25" s="87">
        <f>(B25-C25)/C25</f>
        <v>-0.14524306591112449</v>
      </c>
      <c r="E25" s="89"/>
      <c r="F25" s="105">
        <f>AVERAGE(F22:F24)</f>
        <v>99.80333333333333</v>
      </c>
      <c r="G25" s="105">
        <f>AVERAGE(G22:G24)</f>
        <v>120.11666666666667</v>
      </c>
      <c r="H25" s="87">
        <f>(F25-G25)/G25</f>
        <v>-0.16911336200915786</v>
      </c>
      <c r="I25" s="89"/>
      <c r="J25" s="106">
        <f>AVERAGE(J22:J24)</f>
        <v>1351</v>
      </c>
      <c r="K25" s="105">
        <f>AVERAGE(K22:K24)</f>
        <v>130.85666666666665</v>
      </c>
      <c r="L25" s="89"/>
      <c r="M25" s="85" t="s">
        <v>21</v>
      </c>
      <c r="N25" s="90">
        <f aca="true" t="shared" si="6" ref="N25:U25">AVERAGE(N22:N24)</f>
        <v>672.3966666666666</v>
      </c>
      <c r="O25" s="90">
        <f t="shared" si="6"/>
        <v>1271.4566666666667</v>
      </c>
      <c r="P25" s="90">
        <f t="shared" si="6"/>
        <v>7412.8</v>
      </c>
      <c r="Q25" s="90">
        <f t="shared" si="6"/>
        <v>12256.220000000001</v>
      </c>
      <c r="R25" s="90">
        <f t="shared" si="6"/>
        <v>12326.89</v>
      </c>
      <c r="S25" s="90">
        <f t="shared" si="6"/>
        <v>20399.26</v>
      </c>
      <c r="T25" s="90">
        <f t="shared" si="6"/>
        <v>59100.63666666666</v>
      </c>
      <c r="U25" s="90">
        <f t="shared" si="6"/>
        <v>97616.87666666666</v>
      </c>
      <c r="V25" s="107"/>
      <c r="W25" s="108"/>
    </row>
    <row r="26" spans="1:24" ht="6.75" customHeight="1">
      <c r="A26" s="9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5"/>
      <c r="N26" s="64"/>
      <c r="O26" s="64"/>
      <c r="P26" s="64"/>
      <c r="Q26" s="64"/>
      <c r="R26" s="64"/>
      <c r="S26" s="64"/>
      <c r="T26" s="64"/>
      <c r="U26" s="64"/>
      <c r="V26" s="91"/>
      <c r="W26" s="91"/>
      <c r="X26" s="91"/>
    </row>
    <row r="27" spans="1:21" ht="12" customHeight="1">
      <c r="A27" s="95" t="s">
        <v>38</v>
      </c>
      <c r="B27" s="64"/>
      <c r="C27" s="64"/>
      <c r="D27" s="64"/>
      <c r="E27" s="64"/>
      <c r="F27" s="64"/>
      <c r="G27" s="64"/>
      <c r="H27" s="64"/>
      <c r="I27" s="64"/>
      <c r="J27" s="109"/>
      <c r="K27" s="64"/>
      <c r="L27" s="64"/>
      <c r="M27" s="66" t="s">
        <v>38</v>
      </c>
      <c r="N27" s="64"/>
      <c r="O27" s="64"/>
      <c r="P27" s="64"/>
      <c r="Q27" s="64"/>
      <c r="R27" s="64"/>
      <c r="S27" s="64"/>
      <c r="T27" s="64"/>
      <c r="U27" s="64"/>
    </row>
    <row r="28" spans="1:21" s="75" customFormat="1" ht="11.25">
      <c r="A28" s="67" t="s">
        <v>39</v>
      </c>
      <c r="B28" s="72">
        <v>42.02</v>
      </c>
      <c r="C28" s="72">
        <v>42.02</v>
      </c>
      <c r="D28" s="69">
        <f>(B28-C28)/C28</f>
        <v>0</v>
      </c>
      <c r="E28" s="70">
        <f>RANK(B28,B$28:B$30,1)</f>
        <v>1</v>
      </c>
      <c r="F28" s="72">
        <v>99.38</v>
      </c>
      <c r="G28" s="72">
        <v>99.38</v>
      </c>
      <c r="H28" s="69">
        <f>(F28-G28)/G28</f>
        <v>0</v>
      </c>
      <c r="I28" s="70">
        <f>RANK(F28,F$28:F$30,1)</f>
        <v>2</v>
      </c>
      <c r="J28" s="71">
        <v>1413</v>
      </c>
      <c r="K28" s="72">
        <v>146.76</v>
      </c>
      <c r="L28" s="96">
        <f>RANK(K28,K$28:K$30,1)</f>
        <v>2</v>
      </c>
      <c r="M28" s="96" t="s">
        <v>39</v>
      </c>
      <c r="N28" s="72">
        <v>900.03</v>
      </c>
      <c r="O28" s="72">
        <v>1309.01</v>
      </c>
      <c r="P28" s="72">
        <v>8026.98</v>
      </c>
      <c r="Q28" s="72">
        <v>12423.96</v>
      </c>
      <c r="R28" s="72">
        <v>13378.3</v>
      </c>
      <c r="S28" s="72">
        <v>20706.6</v>
      </c>
      <c r="T28" s="72">
        <v>66638.8</v>
      </c>
      <c r="U28" s="72">
        <v>103027.6</v>
      </c>
    </row>
    <row r="29" spans="1:21" s="75" customFormat="1" ht="11.25">
      <c r="A29" s="96" t="s">
        <v>40</v>
      </c>
      <c r="B29" s="72">
        <v>52.7</v>
      </c>
      <c r="C29" s="72">
        <v>56.37</v>
      </c>
      <c r="D29" s="69">
        <f>(B29-C29)/C29</f>
        <v>-0.06510555259890004</v>
      </c>
      <c r="E29" s="70">
        <f>RANK(B29,B$28:B$30,1)</f>
        <v>3</v>
      </c>
      <c r="F29" s="72">
        <v>104.11</v>
      </c>
      <c r="G29" s="72">
        <v>114.47</v>
      </c>
      <c r="H29" s="69">
        <f>(F29-G29)/G29</f>
        <v>-0.09050406219970297</v>
      </c>
      <c r="I29" s="70">
        <f>RANK(F29,F$28:F$30,1)</f>
        <v>3</v>
      </c>
      <c r="J29" s="110">
        <v>1570</v>
      </c>
      <c r="K29" s="72">
        <v>164.44</v>
      </c>
      <c r="L29" s="96">
        <f>RANK(K29,K$28:K$30,1)</f>
        <v>3</v>
      </c>
      <c r="M29" s="96" t="s">
        <v>40</v>
      </c>
      <c r="N29" s="72">
        <v>805.2</v>
      </c>
      <c r="O29" s="72">
        <v>1360.52</v>
      </c>
      <c r="P29" s="111" t="s">
        <v>46</v>
      </c>
      <c r="Q29" s="111" t="s">
        <v>46</v>
      </c>
      <c r="R29" s="111" t="s">
        <v>46</v>
      </c>
      <c r="S29" s="111" t="s">
        <v>46</v>
      </c>
      <c r="T29" s="111" t="s">
        <v>46</v>
      </c>
      <c r="U29" s="111" t="s">
        <v>46</v>
      </c>
    </row>
    <row r="30" spans="1:21" s="75" customFormat="1" ht="11.25">
      <c r="A30" s="112" t="s">
        <v>56</v>
      </c>
      <c r="B30" s="113">
        <v>51.86</v>
      </c>
      <c r="C30" s="113">
        <v>52.9</v>
      </c>
      <c r="D30" s="69">
        <f>(B30-C30)/C30</f>
        <v>-0.01965973534971643</v>
      </c>
      <c r="E30" s="70">
        <f>RANK(B30,B$28:B$30,1)</f>
        <v>2</v>
      </c>
      <c r="F30" s="113">
        <v>95.21</v>
      </c>
      <c r="G30" s="113">
        <v>97.3</v>
      </c>
      <c r="H30" s="69">
        <f>(F30-G30)/G30</f>
        <v>-0.02147995889003087</v>
      </c>
      <c r="I30" s="70">
        <f>RANK(F30,F$28:F$30,1)</f>
        <v>1</v>
      </c>
      <c r="J30" s="114">
        <v>1185</v>
      </c>
      <c r="K30" s="103">
        <v>111.25</v>
      </c>
      <c r="L30" s="96">
        <f>RANK(K30,K$28:K$30,1)</f>
        <v>1</v>
      </c>
      <c r="M30" s="115" t="s">
        <v>56</v>
      </c>
      <c r="N30" s="113">
        <v>660.36</v>
      </c>
      <c r="O30" s="113">
        <v>1300.71</v>
      </c>
      <c r="P30" s="113">
        <v>7735.22</v>
      </c>
      <c r="Q30" s="113">
        <v>14435.44</v>
      </c>
      <c r="R30" s="113">
        <v>13041.53</v>
      </c>
      <c r="S30" s="113">
        <v>23933.06</v>
      </c>
      <c r="T30" s="113">
        <v>62032.08</v>
      </c>
      <c r="U30" s="116">
        <v>116114.16</v>
      </c>
    </row>
    <row r="31" spans="1:21" s="75" customFormat="1" ht="12" customHeight="1">
      <c r="A31" s="117" t="s">
        <v>21</v>
      </c>
      <c r="B31" s="118">
        <f>AVERAGE(B28:B30)</f>
        <v>48.85999999999999</v>
      </c>
      <c r="C31" s="118">
        <f>AVERAGE(C28:C30)</f>
        <v>50.43</v>
      </c>
      <c r="D31" s="87">
        <f>(B31-C31)/C31</f>
        <v>-0.031132262542137763</v>
      </c>
      <c r="E31" s="89"/>
      <c r="F31" s="118">
        <f>AVERAGE(F28:F30)</f>
        <v>99.56666666666666</v>
      </c>
      <c r="G31" s="118">
        <f>AVERAGE(G28:G30)</f>
        <v>103.71666666666665</v>
      </c>
      <c r="H31" s="87">
        <f>(F31-G31)/G31</f>
        <v>-0.040012855535915076</v>
      </c>
      <c r="I31" s="89"/>
      <c r="J31" s="119">
        <f>AVERAGE(J28:J30)</f>
        <v>1389.3333333333333</v>
      </c>
      <c r="K31" s="118">
        <f>AVERAGE(K28:K30)</f>
        <v>140.81666666666666</v>
      </c>
      <c r="L31" s="89"/>
      <c r="M31" s="117" t="s">
        <v>21</v>
      </c>
      <c r="N31" s="118">
        <f aca="true" t="shared" si="7" ref="N31:U31">AVERAGE(N28:N30)</f>
        <v>788.5300000000001</v>
      </c>
      <c r="O31" s="118">
        <f t="shared" si="7"/>
        <v>1323.4133333333332</v>
      </c>
      <c r="P31" s="118">
        <f t="shared" si="7"/>
        <v>7881.1</v>
      </c>
      <c r="Q31" s="118">
        <f t="shared" si="7"/>
        <v>13429.7</v>
      </c>
      <c r="R31" s="118">
        <f t="shared" si="7"/>
        <v>13209.915</v>
      </c>
      <c r="S31" s="118">
        <f t="shared" si="7"/>
        <v>22319.83</v>
      </c>
      <c r="T31" s="118">
        <f t="shared" si="7"/>
        <v>64335.44</v>
      </c>
      <c r="U31" s="118">
        <f t="shared" si="7"/>
        <v>109570.88</v>
      </c>
    </row>
    <row r="32" spans="1:21" ht="11.25">
      <c r="A32" s="120" t="s">
        <v>41</v>
      </c>
      <c r="B32" s="118">
        <f>AVERAGE(B28:B30,B22:B24,B13:B18)</f>
        <v>54.26833333333334</v>
      </c>
      <c r="C32" s="118">
        <f>AVERAGE(C28:C30,C22:C24,C13:C18)</f>
        <v>60.760833333333345</v>
      </c>
      <c r="D32" s="87">
        <f>(B32-C32)/C32</f>
        <v>-0.1068533731981952</v>
      </c>
      <c r="E32" s="89"/>
      <c r="F32" s="118">
        <f>AVERAGE(F28:F30,F22:F24,F13:F18)</f>
        <v>102.165</v>
      </c>
      <c r="G32" s="118">
        <f>AVERAGE(G28:G30,G22:G24,G13:G18)</f>
        <v>115.90749999999998</v>
      </c>
      <c r="H32" s="87">
        <f>(F32-G32)/G32</f>
        <v>-0.11856437245217075</v>
      </c>
      <c r="I32" s="89"/>
      <c r="J32" s="121">
        <f>AVERAGE(J28:J30,J22:J24,J13:J18)</f>
        <v>1298.8333333333333</v>
      </c>
      <c r="K32" s="118">
        <f>AVERAGE(K28:K30,K22:K24,K13:K18)</f>
        <v>127.2475</v>
      </c>
      <c r="L32" s="89"/>
      <c r="M32" s="120" t="s">
        <v>41</v>
      </c>
      <c r="N32" s="118">
        <f aca="true" t="shared" si="8" ref="N32:U32">AVERAGE(N13:N18,N22:N24,N28:N30)</f>
        <v>746.3075</v>
      </c>
      <c r="O32" s="118">
        <f t="shared" si="8"/>
        <v>1253.0383333333336</v>
      </c>
      <c r="P32" s="118">
        <f t="shared" si="8"/>
        <v>7560.639999999999</v>
      </c>
      <c r="Q32" s="118">
        <f t="shared" si="8"/>
        <v>12499.458181818183</v>
      </c>
      <c r="R32" s="118">
        <f t="shared" si="8"/>
        <v>12595.478181818182</v>
      </c>
      <c r="S32" s="118">
        <f t="shared" si="8"/>
        <v>20779.626363636362</v>
      </c>
      <c r="T32" s="118">
        <f t="shared" si="8"/>
        <v>61438.90818181818</v>
      </c>
      <c r="U32" s="118">
        <f t="shared" si="8"/>
        <v>102457.41181818182</v>
      </c>
    </row>
    <row r="33" spans="1:21" ht="11.25">
      <c r="A33" s="93"/>
      <c r="L33" s="64"/>
      <c r="M33" s="64"/>
      <c r="N33" s="64"/>
      <c r="O33" s="64"/>
      <c r="P33" s="64"/>
      <c r="Q33" s="64"/>
      <c r="R33" s="64"/>
      <c r="S33" s="64"/>
      <c r="T33" s="64"/>
      <c r="U33" s="64"/>
    </row>
    <row r="34" spans="1:23" ht="12" customHeight="1">
      <c r="A34" s="95" t="s">
        <v>42</v>
      </c>
      <c r="B34" s="7">
        <v>500</v>
      </c>
      <c r="C34" s="7">
        <v>1000</v>
      </c>
      <c r="E34" s="122" t="s">
        <v>43</v>
      </c>
      <c r="F34" s="123"/>
      <c r="G34" s="123"/>
      <c r="H34" s="123"/>
      <c r="I34" s="124"/>
      <c r="J34" s="125" t="s">
        <v>44</v>
      </c>
      <c r="K34" s="126"/>
      <c r="L34" s="127"/>
      <c r="M34" s="66" t="s">
        <v>42</v>
      </c>
      <c r="O34" s="64"/>
      <c r="U34" s="64"/>
      <c r="W34" s="128"/>
    </row>
    <row r="35" spans="1:21" s="75" customFormat="1" ht="12" customHeight="1">
      <c r="A35" s="96" t="s">
        <v>62</v>
      </c>
      <c r="B35" s="68">
        <v>41.26</v>
      </c>
      <c r="C35" s="72">
        <v>82.5</v>
      </c>
      <c r="D35" s="129" t="s">
        <v>45</v>
      </c>
      <c r="E35" s="130" t="s">
        <v>70</v>
      </c>
      <c r="F35" s="131"/>
      <c r="G35" s="131"/>
      <c r="H35" s="131"/>
      <c r="I35" s="132"/>
      <c r="J35" s="71">
        <v>1657</v>
      </c>
      <c r="K35" s="72">
        <v>136.7</v>
      </c>
      <c r="L35" s="96">
        <f>RANK(K35,K$35:K$38,1)</f>
        <v>2</v>
      </c>
      <c r="M35" s="96" t="s">
        <v>62</v>
      </c>
      <c r="N35" s="68">
        <v>753.12</v>
      </c>
      <c r="O35" s="72">
        <v>1302.87</v>
      </c>
      <c r="P35" s="68">
        <v>6623.1</v>
      </c>
      <c r="Q35" s="72">
        <v>10806.03</v>
      </c>
      <c r="R35" s="68">
        <v>10668.56</v>
      </c>
      <c r="S35" s="72">
        <v>17708.36</v>
      </c>
      <c r="T35" s="72">
        <v>50767.15</v>
      </c>
      <c r="U35" s="133">
        <v>81781.34</v>
      </c>
    </row>
    <row r="36" spans="1:21" s="75" customFormat="1" ht="12" customHeight="1">
      <c r="A36" s="96" t="s">
        <v>63</v>
      </c>
      <c r="B36" s="68">
        <v>58.76</v>
      </c>
      <c r="C36" s="72">
        <v>111</v>
      </c>
      <c r="D36" s="129"/>
      <c r="E36" s="130" t="s">
        <v>69</v>
      </c>
      <c r="F36" s="131"/>
      <c r="G36" s="131"/>
      <c r="H36" s="131"/>
      <c r="I36" s="132"/>
      <c r="J36" s="71">
        <v>901</v>
      </c>
      <c r="K36" s="72">
        <v>100.67</v>
      </c>
      <c r="L36" s="96">
        <f>RANK(K36,K$35:K$38,1)</f>
        <v>1</v>
      </c>
      <c r="M36" s="96" t="s">
        <v>63</v>
      </c>
      <c r="N36" s="68">
        <v>825.22</v>
      </c>
      <c r="O36" s="68">
        <v>1207.4</v>
      </c>
      <c r="P36" s="68">
        <v>8079.57</v>
      </c>
      <c r="Q36" s="68">
        <v>12098.71</v>
      </c>
      <c r="R36" s="68">
        <v>13450.03</v>
      </c>
      <c r="S36" s="68">
        <v>20148.6</v>
      </c>
      <c r="T36" s="68">
        <v>66893.34</v>
      </c>
      <c r="U36" s="134">
        <v>100222.59</v>
      </c>
    </row>
    <row r="37" spans="1:21" s="75" customFormat="1" ht="12" customHeight="1">
      <c r="A37" s="96" t="s">
        <v>64</v>
      </c>
      <c r="B37" s="135">
        <v>56.18</v>
      </c>
      <c r="C37" s="136">
        <v>105.49</v>
      </c>
      <c r="E37" s="137" t="s">
        <v>47</v>
      </c>
      <c r="F37" s="138"/>
      <c r="G37" s="138"/>
      <c r="H37" s="139"/>
      <c r="I37" s="140"/>
      <c r="J37" s="141">
        <v>1678</v>
      </c>
      <c r="K37" s="136">
        <v>172.35</v>
      </c>
      <c r="L37" s="96">
        <f>RANK(K37,K$35:K$38,1)</f>
        <v>3</v>
      </c>
      <c r="M37" s="142" t="s">
        <v>64</v>
      </c>
      <c r="N37" s="135">
        <v>856.37</v>
      </c>
      <c r="O37" s="136">
        <v>1274.35</v>
      </c>
      <c r="P37" s="135">
        <v>7630.77</v>
      </c>
      <c r="Q37" s="136">
        <v>12282.59</v>
      </c>
      <c r="R37" s="135">
        <v>12625.13</v>
      </c>
      <c r="S37" s="136">
        <v>20378.18</v>
      </c>
      <c r="T37" s="136">
        <v>62301.4</v>
      </c>
      <c r="U37" s="136">
        <v>88539.49</v>
      </c>
    </row>
    <row r="38" spans="1:21" s="75" customFormat="1" ht="12" customHeight="1">
      <c r="A38" s="96" t="s">
        <v>65</v>
      </c>
      <c r="B38" s="143">
        <v>54.66</v>
      </c>
      <c r="C38" s="143">
        <v>101.32</v>
      </c>
      <c r="E38" s="130" t="s">
        <v>48</v>
      </c>
      <c r="F38" s="131"/>
      <c r="G38" s="131"/>
      <c r="H38" s="93"/>
      <c r="I38" s="132"/>
      <c r="J38" s="102" t="s">
        <v>46</v>
      </c>
      <c r="K38" s="103" t="s">
        <v>46</v>
      </c>
      <c r="L38" s="144" t="s">
        <v>46</v>
      </c>
      <c r="M38" s="96" t="s">
        <v>65</v>
      </c>
      <c r="N38" s="143">
        <v>867.74</v>
      </c>
      <c r="O38" s="143">
        <v>1129.99</v>
      </c>
      <c r="P38" s="143">
        <v>7622.22</v>
      </c>
      <c r="Q38" s="143">
        <v>10499.75</v>
      </c>
      <c r="R38" s="143">
        <v>12592.83</v>
      </c>
      <c r="S38" s="143">
        <v>17388.72</v>
      </c>
      <c r="T38" s="143">
        <v>62133.62</v>
      </c>
      <c r="U38" s="143">
        <v>85947.68</v>
      </c>
    </row>
    <row r="39" spans="1:21" ht="12" customHeight="1">
      <c r="A39" s="67"/>
      <c r="B39" s="145"/>
      <c r="C39" s="145"/>
      <c r="E39" s="146" t="s">
        <v>49</v>
      </c>
      <c r="F39" s="147"/>
      <c r="G39" s="147"/>
      <c r="H39" s="64"/>
      <c r="I39" s="148"/>
      <c r="J39" s="149"/>
      <c r="K39" s="145"/>
      <c r="L39" s="96"/>
      <c r="M39" s="67"/>
      <c r="N39" s="145"/>
      <c r="O39" s="145"/>
      <c r="P39" s="145"/>
      <c r="Q39" s="145"/>
      <c r="R39" s="145"/>
      <c r="S39" s="145"/>
      <c r="T39" s="145"/>
      <c r="U39" s="145"/>
    </row>
    <row r="40" spans="1:21" s="75" customFormat="1" ht="12" customHeight="1">
      <c r="A40" s="150" t="s">
        <v>51</v>
      </c>
      <c r="B40" s="151">
        <f>AVERAGE(B35:B38)</f>
        <v>52.714999999999996</v>
      </c>
      <c r="C40" s="151">
        <f>AVERAGE(C35:C38)</f>
        <v>100.0775</v>
      </c>
      <c r="E40" s="152" t="s">
        <v>58</v>
      </c>
      <c r="F40" s="153"/>
      <c r="G40" s="153"/>
      <c r="H40" s="154"/>
      <c r="I40" s="155"/>
      <c r="J40" s="156">
        <f>AVERAGE(J35:J38)</f>
        <v>1412</v>
      </c>
      <c r="K40" s="157">
        <f>AVERAGE(K35:K38)</f>
        <v>136.57333333333335</v>
      </c>
      <c r="L40" s="89"/>
      <c r="M40" s="158" t="s">
        <v>53</v>
      </c>
      <c r="N40" s="159">
        <f aca="true" t="shared" si="9" ref="N40:U40">AVERAGE(N35:N38)</f>
        <v>825.6125</v>
      </c>
      <c r="O40" s="159">
        <f t="shared" si="9"/>
        <v>1228.6525</v>
      </c>
      <c r="P40" s="159">
        <f t="shared" si="9"/>
        <v>7488.915000000001</v>
      </c>
      <c r="Q40" s="159">
        <f t="shared" si="9"/>
        <v>11421.77</v>
      </c>
      <c r="R40" s="159">
        <f t="shared" si="9"/>
        <v>12334.1375</v>
      </c>
      <c r="S40" s="159">
        <f t="shared" si="9"/>
        <v>18905.965</v>
      </c>
      <c r="T40" s="159">
        <f t="shared" si="9"/>
        <v>60523.877499999995</v>
      </c>
      <c r="U40" s="159">
        <f t="shared" si="9"/>
        <v>89122.775</v>
      </c>
    </row>
    <row r="41" spans="1:21" s="75" customFormat="1" ht="12" customHeight="1">
      <c r="A41" s="160"/>
      <c r="B41" s="7"/>
      <c r="C41" s="7"/>
      <c r="E41" s="137" t="s">
        <v>50</v>
      </c>
      <c r="F41" s="138"/>
      <c r="G41" s="138"/>
      <c r="H41" s="139"/>
      <c r="I41" s="140"/>
      <c r="J41" s="7"/>
      <c r="K41" s="7"/>
      <c r="L41" s="161"/>
      <c r="M41" s="64"/>
      <c r="N41" s="7"/>
      <c r="O41" s="7"/>
      <c r="P41" s="7"/>
      <c r="Q41" s="7"/>
      <c r="R41" s="7"/>
      <c r="S41" s="7"/>
      <c r="T41" s="7"/>
      <c r="U41" s="123"/>
    </row>
    <row r="42" spans="1:21" s="75" customFormat="1" ht="12" customHeight="1">
      <c r="A42" s="162"/>
      <c r="B42" s="7">
        <v>500</v>
      </c>
      <c r="C42" s="7">
        <v>1000</v>
      </c>
      <c r="D42" s="163"/>
      <c r="E42" s="164" t="s">
        <v>52</v>
      </c>
      <c r="F42" s="165"/>
      <c r="G42" s="165"/>
      <c r="H42" s="165"/>
      <c r="I42" s="166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  <row r="43" spans="1:25" ht="12" customHeight="1">
      <c r="A43" s="85" t="s">
        <v>75</v>
      </c>
      <c r="B43" s="167">
        <f>500*0.1159</f>
        <v>57.95</v>
      </c>
      <c r="C43" s="167">
        <f>1000*0.1159</f>
        <v>115.9</v>
      </c>
      <c r="E43" s="161"/>
      <c r="I43" s="161"/>
      <c r="M43" s="93"/>
      <c r="N43" s="168"/>
      <c r="O43" s="168"/>
      <c r="P43" s="169"/>
      <c r="Q43" s="169"/>
      <c r="R43" s="169"/>
      <c r="S43" s="169"/>
      <c r="T43" s="169"/>
      <c r="U43" s="169"/>
      <c r="W43" s="128"/>
      <c r="Y43" s="170"/>
    </row>
    <row r="44" spans="2:13" ht="12" customHeight="1">
      <c r="B44" s="161"/>
      <c r="C44" s="161"/>
      <c r="E44" s="1" t="s">
        <v>68</v>
      </c>
      <c r="F44" s="64"/>
      <c r="G44" s="64"/>
      <c r="H44" s="64"/>
      <c r="I44" s="1"/>
      <c r="M44" s="171"/>
    </row>
    <row r="45" spans="2:13" ht="11.25">
      <c r="B45" s="64"/>
      <c r="C45" s="64"/>
      <c r="E45" s="1"/>
      <c r="F45" s="64"/>
      <c r="G45" s="64"/>
      <c r="H45" s="64"/>
      <c r="I45" s="1"/>
      <c r="M45" s="172"/>
    </row>
    <row r="46" spans="1:21" s="75" customFormat="1" ht="12" customHeight="1">
      <c r="A46" s="172"/>
      <c r="B46" s="7"/>
      <c r="C46" s="7"/>
      <c r="D46" s="93"/>
      <c r="E46" s="173" t="s">
        <v>71</v>
      </c>
      <c r="F46" s="168"/>
      <c r="G46" s="168"/>
      <c r="H46" s="93"/>
      <c r="I46" s="173"/>
      <c r="J46" s="93"/>
      <c r="K46" s="93"/>
      <c r="L46" s="93"/>
      <c r="N46" s="7"/>
      <c r="O46" s="7"/>
      <c r="P46" s="7"/>
      <c r="Q46" s="7"/>
      <c r="R46" s="7"/>
      <c r="S46" s="7"/>
      <c r="T46" s="7"/>
      <c r="U46" s="7"/>
    </row>
    <row r="47" spans="5:6" ht="10.5" customHeight="1">
      <c r="E47" s="7" t="s">
        <v>72</v>
      </c>
      <c r="F47" s="174"/>
    </row>
    <row r="48" spans="5:6" ht="10.5" customHeight="1">
      <c r="E48" s="7" t="s">
        <v>73</v>
      </c>
      <c r="F48" s="174"/>
    </row>
    <row r="49" spans="12:21" ht="10.5" customHeight="1">
      <c r="L49" s="175" t="s">
        <v>55</v>
      </c>
      <c r="U49" s="175" t="s">
        <v>54</v>
      </c>
    </row>
    <row r="50" ht="10.5" customHeight="1">
      <c r="A50" s="170"/>
    </row>
    <row r="51" ht="10.5" customHeight="1"/>
    <row r="52" ht="9.75" customHeight="1"/>
    <row r="53" ht="10.5" customHeight="1"/>
    <row r="54" spans="10:11" ht="12" customHeight="1">
      <c r="J54" s="176"/>
      <c r="K54" s="177"/>
    </row>
    <row r="55" ht="11.25">
      <c r="J55" s="177"/>
    </row>
    <row r="65" ht="11.25">
      <c r="A65" s="128"/>
    </row>
    <row r="66" ht="11.25">
      <c r="A66" s="128"/>
    </row>
  </sheetData>
  <sheetProtection/>
  <printOptions/>
  <pageMargins left="0.75" right="0.75" top="1" bottom="1" header="0.5" footer="0.5"/>
  <pageSetup fitToWidth="2" horizontalDpi="600" verticalDpi="600" orientation="landscape" scale="83" r:id="rId1"/>
  <colBreaks count="1" manualBreakCount="1">
    <brk id="1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2008-07-15T16:59:55Z</dcterms:created>
  <dcterms:modified xsi:type="dcterms:W3CDTF">2009-09-18T20:03:43Z</dcterms:modified>
  <cp:category/>
  <cp:version/>
  <cp:contentType/>
  <cp:contentStatus/>
</cp:coreProperties>
</file>