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900" activeTab="11"/>
  </bookViews>
  <sheets>
    <sheet name="1986-87" sheetId="1" r:id="rId1"/>
    <sheet name="1988" sheetId="2" r:id="rId2"/>
    <sheet name="1989" sheetId="3" r:id="rId3"/>
    <sheet name="1990" sheetId="4" r:id="rId4"/>
    <sheet name="1991" sheetId="5" r:id="rId5"/>
    <sheet name="1992" sheetId="6" r:id="rId6"/>
    <sheet name="1994" sheetId="7" r:id="rId7"/>
    <sheet name="1993" sheetId="8" r:id="rId8"/>
    <sheet name="1995" sheetId="9" r:id="rId9"/>
    <sheet name="1996-97" sheetId="10" r:id="rId10"/>
    <sheet name="1998-03" sheetId="11" r:id="rId11"/>
    <sheet name="2004-06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Railroad Commission</author>
  </authors>
  <commentList>
    <comment ref="C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  <comment ref="D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</commentList>
</comments>
</file>

<file path=xl/comments10.xml><?xml version="1.0" encoding="utf-8"?>
<comments xmlns="http://schemas.openxmlformats.org/spreadsheetml/2006/main">
  <authors>
    <author>Railroad Commission</author>
  </authors>
  <commentList>
    <comment ref="C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  <comment ref="D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</commentList>
</comments>
</file>

<file path=xl/comments11.xml><?xml version="1.0" encoding="utf-8"?>
<comments xmlns="http://schemas.openxmlformats.org/spreadsheetml/2006/main">
  <authors>
    <author>Railroad Commission</author>
  </authors>
  <commentList>
    <comment ref="C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  <comment ref="D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</commentList>
</comments>
</file>

<file path=xl/comments12.xml><?xml version="1.0" encoding="utf-8"?>
<comments xmlns="http://schemas.openxmlformats.org/spreadsheetml/2006/main">
  <authors>
    <author>Railroad Commission</author>
  </authors>
  <commentList>
    <comment ref="C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  <comment ref="D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</commentList>
</comments>
</file>

<file path=xl/comments2.xml><?xml version="1.0" encoding="utf-8"?>
<comments xmlns="http://schemas.openxmlformats.org/spreadsheetml/2006/main">
  <authors>
    <author>Railroad Commission</author>
  </authors>
  <commentList>
    <comment ref="C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  <comment ref="D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</commentList>
</comments>
</file>

<file path=xl/comments3.xml><?xml version="1.0" encoding="utf-8"?>
<comments xmlns="http://schemas.openxmlformats.org/spreadsheetml/2006/main">
  <authors>
    <author>Railroad Commission</author>
  </authors>
  <commentList>
    <comment ref="C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  <comment ref="D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</commentList>
</comments>
</file>

<file path=xl/comments4.xml><?xml version="1.0" encoding="utf-8"?>
<comments xmlns="http://schemas.openxmlformats.org/spreadsheetml/2006/main">
  <authors>
    <author>Railroad Commission</author>
  </authors>
  <commentList>
    <comment ref="C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  <comment ref="D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</commentList>
</comments>
</file>

<file path=xl/comments5.xml><?xml version="1.0" encoding="utf-8"?>
<comments xmlns="http://schemas.openxmlformats.org/spreadsheetml/2006/main">
  <authors>
    <author>Railroad Commission</author>
  </authors>
  <commentList>
    <comment ref="C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  <comment ref="D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</commentList>
</comments>
</file>

<file path=xl/comments6.xml><?xml version="1.0" encoding="utf-8"?>
<comments xmlns="http://schemas.openxmlformats.org/spreadsheetml/2006/main">
  <authors>
    <author>Railroad Commission</author>
  </authors>
  <commentList>
    <comment ref="C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  <comment ref="D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</commentList>
</comments>
</file>

<file path=xl/comments7.xml><?xml version="1.0" encoding="utf-8"?>
<comments xmlns="http://schemas.openxmlformats.org/spreadsheetml/2006/main">
  <authors>
    <author>Railroad Commission</author>
  </authors>
  <commentList>
    <comment ref="C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  <comment ref="D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</commentList>
</comments>
</file>

<file path=xl/comments8.xml><?xml version="1.0" encoding="utf-8"?>
<comments xmlns="http://schemas.openxmlformats.org/spreadsheetml/2006/main">
  <authors>
    <author>Railroad Commission</author>
  </authors>
  <commentList>
    <comment ref="C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  <comment ref="D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</commentList>
</comments>
</file>

<file path=xl/comments9.xml><?xml version="1.0" encoding="utf-8"?>
<comments xmlns="http://schemas.openxmlformats.org/spreadsheetml/2006/main">
  <authors>
    <author>Railroad Commission</author>
  </authors>
  <commentList>
    <comment ref="C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  <comment ref="D13" authorId="0">
      <text>
        <r>
          <rPr>
            <b/>
            <sz val="8"/>
            <rFont val="Tahoma"/>
            <family val="0"/>
          </rPr>
          <t>Railroad Commission:</t>
        </r>
        <r>
          <rPr>
            <sz val="8"/>
            <rFont val="Tahoma"/>
            <family val="0"/>
          </rPr>
          <t xml:space="preserve">
Constant value of "1" does not vary.</t>
        </r>
      </text>
    </comment>
  </commentList>
</comments>
</file>

<file path=xl/sharedStrings.xml><?xml version="1.0" encoding="utf-8"?>
<sst xmlns="http://schemas.openxmlformats.org/spreadsheetml/2006/main" count="428" uniqueCount="39">
  <si>
    <t>Replacement</t>
  </si>
  <si>
    <t>x</t>
  </si>
  <si>
    <t>Percentage of time operated in eligible counties</t>
  </si>
  <si>
    <t>=</t>
  </si>
  <si>
    <t>Percentage reduction</t>
  </si>
  <si>
    <t>Grant amount requested</t>
  </si>
  <si>
    <t>Total Years (Choose 5, 6, or 7 years)</t>
  </si>
  <si>
    <t>% annual NOx reduction must be 25% or greater to proceed</t>
  </si>
  <si>
    <t>Baseline NOx (g/bhp-hr)</t>
  </si>
  <si>
    <t>TxLED Correction Factor</t>
  </si>
  <si>
    <t>Conversion Factor (bhp-hr/mi)</t>
  </si>
  <si>
    <t>TX LED Adjusted NOx (g/bhp-hr)</t>
  </si>
  <si>
    <t>TX LED Adjusted NOx (tons/mi)</t>
  </si>
  <si>
    <t>Model Year 1990</t>
  </si>
  <si>
    <t>Model Year 1986-87</t>
  </si>
  <si>
    <t>Annual NOx emissions (tons)</t>
  </si>
  <si>
    <t>Net annual NOx emissions reductions (tons)</t>
  </si>
  <si>
    <t>Grant Life NOx emissions reductions (tons)</t>
  </si>
  <si>
    <t>Old School Bus</t>
  </si>
  <si>
    <t>Model Year 1988</t>
  </si>
  <si>
    <t>Model Year 1989</t>
  </si>
  <si>
    <t>Model Year 1991</t>
  </si>
  <si>
    <t>Model Year 1992</t>
  </si>
  <si>
    <t>Model Year 1993</t>
  </si>
  <si>
    <t>Model Year 1995</t>
  </si>
  <si>
    <t>Model Year 1996-97</t>
  </si>
  <si>
    <t>Diesel to Propane School Bus Replacement</t>
  </si>
  <si>
    <t>Diesel</t>
  </si>
  <si>
    <t>Propane</t>
  </si>
  <si>
    <t>Enter Miles Driven Per Year</t>
  </si>
  <si>
    <t>Grams/Ton</t>
  </si>
  <si>
    <t>div</t>
  </si>
  <si>
    <t>Annual miles per year</t>
  </si>
  <si>
    <t>Total Years</t>
  </si>
  <si>
    <t>Cost effectiveness of $10,000/ton NOx</t>
  </si>
  <si>
    <t>Total miles of operation per year</t>
  </si>
  <si>
    <t>Model Year  1994</t>
  </si>
  <si>
    <t>Model Year 1998-03</t>
  </si>
  <si>
    <t>Model Year 2004-06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</si>
</sst>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00000_);_(* \(#,##0.000000000000\);_(* &quot;-&quot;????????????_);_(@_)"/>
    <numFmt numFmtId="165" formatCode="_(* #,##0.0000000000_);_(* \(#,##0.0000000000\);_(* &quot;-&quot;??????????_);_(@_)"/>
    <numFmt numFmtId="166" formatCode="&quot;$&quot;#,##0.00"/>
    <numFmt numFmtId="167" formatCode="&quot;$&quot;#,##0"/>
    <numFmt numFmtId="168" formatCode="0.00000000"/>
    <numFmt numFmtId="169" formatCode="0.0000000000"/>
    <numFmt numFmtId="170" formatCode="&quot;$&quot;#,##0.0000000000_);[Red]\(&quot;$&quot;#,##0.0000000000\)"/>
    <numFmt numFmtId="171" formatCode="#,##0.0000_);\(#,##0.0000\)"/>
    <numFmt numFmtId="172" formatCode="0.0000"/>
    <numFmt numFmtId="173" formatCode="0.0000000000%"/>
    <numFmt numFmtId="174" formatCode="#,##0.0000"/>
    <numFmt numFmtId="175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4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64" fontId="1" fillId="0" borderId="0" xfId="0" applyNumberFormat="1" applyFont="1" applyFill="1" applyBorder="1" applyAlignment="1">
      <alignment/>
    </xf>
    <xf numFmtId="7" fontId="1" fillId="0" borderId="0" xfId="0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6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169" fontId="0" fillId="2" borderId="3" xfId="0" applyNumberFormat="1" applyFont="1" applyFill="1" applyBorder="1" applyAlignment="1">
      <alignment/>
    </xf>
    <xf numFmtId="9" fontId="0" fillId="2" borderId="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169" fontId="0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9" fontId="0" fillId="0" borderId="3" xfId="0" applyNumberFormat="1" applyFont="1" applyFill="1" applyBorder="1" applyAlignment="1">
      <alignment/>
    </xf>
    <xf numFmtId="169" fontId="0" fillId="0" borderId="3" xfId="0" applyNumberFormat="1" applyBorder="1" applyAlignment="1">
      <alignment/>
    </xf>
    <xf numFmtId="0" fontId="6" fillId="3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right"/>
    </xf>
    <xf numFmtId="6" fontId="0" fillId="2" borderId="3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7" fontId="1" fillId="0" borderId="3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9" fontId="1" fillId="2" borderId="3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5" fontId="0" fillId="0" borderId="0" xfId="0" applyNumberFormat="1" applyAlignment="1">
      <alignment/>
    </xf>
    <xf numFmtId="0" fontId="1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G6" sqref="G6:I11"/>
    </sheetView>
  </sheetViews>
  <sheetFormatPr defaultColWidth="9.140625" defaultRowHeight="12.75"/>
  <cols>
    <col min="1" max="1" width="40.140625" style="0" customWidth="1"/>
    <col min="2" max="2" width="9.8515625" style="0" customWidth="1"/>
    <col min="3" max="3" width="21.7109375" style="0" customWidth="1"/>
    <col min="4" max="4" width="16.140625" style="0" customWidth="1"/>
    <col min="5" max="5" width="16.57421875" style="0" customWidth="1"/>
  </cols>
  <sheetData>
    <row r="1" spans="1:5" ht="12.75">
      <c r="A1" s="8" t="s">
        <v>26</v>
      </c>
      <c r="E1" s="8"/>
    </row>
    <row r="2" spans="1:2" ht="13.5" thickBot="1">
      <c r="A2" s="2"/>
      <c r="B2" s="1"/>
    </row>
    <row r="3" spans="1:4" ht="18">
      <c r="A3" s="59" t="s">
        <v>14</v>
      </c>
      <c r="B3" s="2"/>
      <c r="C3" s="23" t="s">
        <v>27</v>
      </c>
      <c r="D3" s="24" t="s">
        <v>28</v>
      </c>
    </row>
    <row r="4" spans="2:4" ht="13.5" thickBot="1">
      <c r="B4" s="2"/>
      <c r="C4" s="25" t="s">
        <v>18</v>
      </c>
      <c r="D4" s="25" t="s">
        <v>0</v>
      </c>
    </row>
    <row r="5" spans="1:4" ht="12.75">
      <c r="A5" s="26" t="s">
        <v>29</v>
      </c>
      <c r="B5" s="27"/>
      <c r="C5" s="28">
        <v>5000</v>
      </c>
      <c r="D5" s="28">
        <f>SUM(C5)</f>
        <v>5000</v>
      </c>
    </row>
    <row r="6" spans="1:4" ht="12.75">
      <c r="A6" s="29"/>
      <c r="B6" s="30"/>
      <c r="C6" s="29"/>
      <c r="D6" s="29"/>
    </row>
    <row r="7" spans="1:8" ht="20.25">
      <c r="A7" s="31" t="s">
        <v>9</v>
      </c>
      <c r="B7" s="32"/>
      <c r="C7" s="31">
        <f>1-0.057</f>
        <v>0.943</v>
      </c>
      <c r="D7" s="31">
        <v>1</v>
      </c>
      <c r="H7" s="60"/>
    </row>
    <row r="8" spans="1:8" ht="12.75">
      <c r="A8" s="31" t="s">
        <v>8</v>
      </c>
      <c r="B8" s="32" t="s">
        <v>1</v>
      </c>
      <c r="C8" s="33">
        <v>10.7</v>
      </c>
      <c r="D8" s="4">
        <v>0.2</v>
      </c>
      <c r="H8" s="63"/>
    </row>
    <row r="9" spans="1:4" ht="12.75">
      <c r="A9" s="31" t="s">
        <v>11</v>
      </c>
      <c r="B9" s="34" t="s">
        <v>3</v>
      </c>
      <c r="C9" s="33">
        <f>C7*C8</f>
        <v>10.0901</v>
      </c>
      <c r="D9" s="9">
        <v>0.2</v>
      </c>
    </row>
    <row r="10" spans="1:4" ht="12.75">
      <c r="A10" s="31" t="s">
        <v>10</v>
      </c>
      <c r="B10" s="32" t="s">
        <v>1</v>
      </c>
      <c r="C10" s="33">
        <v>1.62</v>
      </c>
      <c r="D10" s="33">
        <v>2.99</v>
      </c>
    </row>
    <row r="11" spans="1:4" ht="12.75">
      <c r="A11" s="31" t="s">
        <v>30</v>
      </c>
      <c r="B11" s="32" t="s">
        <v>31</v>
      </c>
      <c r="C11" s="33">
        <v>907200</v>
      </c>
      <c r="D11" s="33">
        <v>907200</v>
      </c>
    </row>
    <row r="12" spans="1:8" ht="12.75">
      <c r="A12" s="33" t="s">
        <v>12</v>
      </c>
      <c r="B12" s="35" t="s">
        <v>3</v>
      </c>
      <c r="C12" s="36">
        <f>C9*C10/907200</f>
        <v>1.8018035714285715E-05</v>
      </c>
      <c r="D12" s="36">
        <f>D9*D10/907200</f>
        <v>6.591710758377426E-07</v>
      </c>
      <c r="H12" s="11"/>
    </row>
    <row r="13" spans="1:4" ht="12.75">
      <c r="A13" s="33" t="s">
        <v>2</v>
      </c>
      <c r="B13" s="32" t="s">
        <v>1</v>
      </c>
      <c r="C13" s="37">
        <v>1</v>
      </c>
      <c r="D13" s="37">
        <v>1</v>
      </c>
    </row>
    <row r="14" spans="1:4" s="13" customFormat="1" ht="12.75">
      <c r="A14" s="38" t="s">
        <v>35</v>
      </c>
      <c r="B14" s="30" t="s">
        <v>1</v>
      </c>
      <c r="C14" s="39">
        <f>C5</f>
        <v>5000</v>
      </c>
      <c r="D14" s="39">
        <f>D5</f>
        <v>5000</v>
      </c>
    </row>
    <row r="15" spans="1:4" s="13" customFormat="1" ht="12.75">
      <c r="A15" s="29" t="s">
        <v>15</v>
      </c>
      <c r="B15" s="30" t="s">
        <v>3</v>
      </c>
      <c r="C15" s="40">
        <f>C12*C13*C14</f>
        <v>0.09009017857142858</v>
      </c>
      <c r="D15" s="40">
        <f>D12*D13*D14</f>
        <v>0.003295855379188713</v>
      </c>
    </row>
    <row r="16" spans="1:4" s="13" customFormat="1" ht="12.75">
      <c r="A16" s="29" t="s">
        <v>16</v>
      </c>
      <c r="B16" s="41"/>
      <c r="C16" s="40">
        <f>C15-D15</f>
        <v>0.08679432319223987</v>
      </c>
      <c r="D16" s="42"/>
    </row>
    <row r="17" spans="1:4" s="13" customFormat="1" ht="12.75">
      <c r="A17" s="29" t="s">
        <v>4</v>
      </c>
      <c r="B17" s="41"/>
      <c r="C17" s="42">
        <f>C16/C15</f>
        <v>0.9634160412216791</v>
      </c>
      <c r="D17" s="42"/>
    </row>
    <row r="18" spans="1:4" ht="12.75">
      <c r="A18" s="64" t="s">
        <v>7</v>
      </c>
      <c r="B18" s="64"/>
      <c r="C18" s="64"/>
      <c r="D18" s="64"/>
    </row>
    <row r="19" spans="1:4" ht="12.75">
      <c r="A19" s="29" t="s">
        <v>16</v>
      </c>
      <c r="B19" s="30"/>
      <c r="C19" s="43">
        <f>C16</f>
        <v>0.08679432319223987</v>
      </c>
      <c r="D19" s="29"/>
    </row>
    <row r="20" spans="1:4" ht="12.75">
      <c r="A20" s="26" t="s">
        <v>33</v>
      </c>
      <c r="B20" s="44" t="s">
        <v>1</v>
      </c>
      <c r="C20" s="26">
        <v>7</v>
      </c>
      <c r="D20" s="29"/>
    </row>
    <row r="21" spans="1:4" ht="12.75">
      <c r="A21" s="45" t="s">
        <v>17</v>
      </c>
      <c r="B21" s="46" t="s">
        <v>1</v>
      </c>
      <c r="C21" s="47">
        <f>C19*C20</f>
        <v>0.6075602623456791</v>
      </c>
      <c r="D21" s="29"/>
    </row>
    <row r="22" spans="1:4" ht="12.75">
      <c r="A22" s="31" t="s">
        <v>34</v>
      </c>
      <c r="B22" s="32" t="s">
        <v>1</v>
      </c>
      <c r="C22" s="48">
        <v>10000</v>
      </c>
      <c r="D22" s="29"/>
    </row>
    <row r="23" spans="1:4" ht="12.75">
      <c r="A23" s="29"/>
      <c r="B23" s="29"/>
      <c r="C23" s="29"/>
      <c r="D23" s="29"/>
    </row>
    <row r="24" spans="1:4" ht="12.75">
      <c r="A24" s="49" t="s">
        <v>5</v>
      </c>
      <c r="B24" s="30" t="s">
        <v>3</v>
      </c>
      <c r="C24" s="50">
        <f>C20*C19*C22</f>
        <v>6075.602623456791</v>
      </c>
      <c r="D24" s="51"/>
    </row>
    <row r="25" spans="1:4" ht="12.75">
      <c r="A25" s="2"/>
      <c r="B25" s="3"/>
      <c r="C25" s="15"/>
      <c r="D25" s="15"/>
    </row>
  </sheetData>
  <mergeCells count="1">
    <mergeCell ref="A18:D18"/>
  </mergeCells>
  <printOptions/>
  <pageMargins left="0.75" right="0.75" top="1" bottom="1" header="0.5" footer="0.5"/>
  <pageSetup fitToHeight="1" fitToWidth="1" horizontalDpi="600" verticalDpi="600" orientation="landscape" scale="8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40.140625" style="0" customWidth="1"/>
    <col min="2" max="2" width="9.8515625" style="0" customWidth="1"/>
    <col min="3" max="3" width="21.7109375" style="0" customWidth="1"/>
    <col min="4" max="4" width="16.28125" style="0" customWidth="1"/>
    <col min="5" max="5" width="11.00390625" style="0" customWidth="1"/>
  </cols>
  <sheetData>
    <row r="1" ht="12.75">
      <c r="A1" s="8" t="s">
        <v>26</v>
      </c>
    </row>
    <row r="2" spans="1:2" ht="13.5" thickBot="1">
      <c r="A2" s="2"/>
      <c r="B2" s="1"/>
    </row>
    <row r="3" spans="1:4" ht="18">
      <c r="A3" s="59" t="s">
        <v>25</v>
      </c>
      <c r="B3" s="2"/>
      <c r="C3" s="23" t="s">
        <v>27</v>
      </c>
      <c r="D3" s="24" t="s">
        <v>28</v>
      </c>
    </row>
    <row r="4" spans="2:4" ht="13.5" thickBot="1">
      <c r="B4" s="2"/>
      <c r="C4" s="25" t="s">
        <v>18</v>
      </c>
      <c r="D4" s="25" t="s">
        <v>0</v>
      </c>
    </row>
    <row r="5" spans="1:4" ht="12.75">
      <c r="A5" s="26" t="s">
        <v>29</v>
      </c>
      <c r="B5" s="27"/>
      <c r="C5" s="28">
        <v>15000</v>
      </c>
      <c r="D5" s="28">
        <f>SUM(C5)</f>
        <v>15000</v>
      </c>
    </row>
    <row r="6" spans="1:4" ht="12.75">
      <c r="A6" s="29"/>
      <c r="B6" s="30"/>
      <c r="C6" s="29"/>
      <c r="D6" s="29"/>
    </row>
    <row r="7" spans="1:4" ht="12.75">
      <c r="A7" s="14" t="s">
        <v>9</v>
      </c>
      <c r="B7" s="5"/>
      <c r="C7" s="9">
        <f>1-0.057</f>
        <v>0.943</v>
      </c>
      <c r="D7" s="4">
        <v>1</v>
      </c>
    </row>
    <row r="8" spans="1:4" ht="12.75">
      <c r="A8" s="14" t="s">
        <v>8</v>
      </c>
      <c r="B8" s="5" t="s">
        <v>1</v>
      </c>
      <c r="C8" s="4">
        <v>5</v>
      </c>
      <c r="D8" s="4">
        <v>0.2</v>
      </c>
    </row>
    <row r="9" spans="1:4" ht="12.75">
      <c r="A9" s="14" t="s">
        <v>11</v>
      </c>
      <c r="B9" s="18" t="s">
        <v>3</v>
      </c>
      <c r="C9" s="9">
        <f>C7*C8</f>
        <v>4.715</v>
      </c>
      <c r="D9" s="9">
        <v>0.2</v>
      </c>
    </row>
    <row r="10" spans="1:8" ht="12.75">
      <c r="A10" s="14" t="s">
        <v>10</v>
      </c>
      <c r="B10" s="5" t="s">
        <v>1</v>
      </c>
      <c r="C10" s="9">
        <v>2.99</v>
      </c>
      <c r="D10" s="33">
        <v>2.99</v>
      </c>
      <c r="H10" s="61"/>
    </row>
    <row r="11" spans="1:8" ht="12.75">
      <c r="A11" s="14" t="s">
        <v>30</v>
      </c>
      <c r="B11" s="5" t="s">
        <v>31</v>
      </c>
      <c r="C11" s="9">
        <v>907200</v>
      </c>
      <c r="D11" s="9">
        <v>907200</v>
      </c>
      <c r="H11" s="63"/>
    </row>
    <row r="12" spans="1:4" ht="12.75">
      <c r="A12" s="9" t="s">
        <v>12</v>
      </c>
      <c r="B12" s="18" t="s">
        <v>3</v>
      </c>
      <c r="C12" s="10">
        <f>C9*C10/907200</f>
        <v>1.553995811287478E-05</v>
      </c>
      <c r="D12" s="10">
        <f>D9*D10/907200</f>
        <v>6.591710758377426E-07</v>
      </c>
    </row>
    <row r="13" spans="1:4" ht="12.75">
      <c r="A13" s="4" t="s">
        <v>2</v>
      </c>
      <c r="B13" s="5" t="s">
        <v>1</v>
      </c>
      <c r="C13" s="17">
        <v>1</v>
      </c>
      <c r="D13" s="17">
        <v>1</v>
      </c>
    </row>
    <row r="14" spans="1:5" ht="12.75">
      <c r="A14" s="29" t="s">
        <v>32</v>
      </c>
      <c r="B14" s="30" t="s">
        <v>1</v>
      </c>
      <c r="C14" s="55">
        <f>SUM(C5)</f>
        <v>15000</v>
      </c>
      <c r="D14" s="55">
        <f>SUM(D5)</f>
        <v>15000</v>
      </c>
      <c r="E14" s="13"/>
    </row>
    <row r="15" spans="1:5" ht="12.75">
      <c r="A15" s="56" t="s">
        <v>15</v>
      </c>
      <c r="B15" s="41" t="s">
        <v>3</v>
      </c>
      <c r="C15" s="40">
        <f>C12*C13*C14</f>
        <v>0.2330993716931217</v>
      </c>
      <c r="D15" s="40">
        <f>D12*D13*D14</f>
        <v>0.009887566137566138</v>
      </c>
      <c r="E15" s="13"/>
    </row>
    <row r="16" spans="1:5" ht="12.75">
      <c r="A16" s="29" t="s">
        <v>16</v>
      </c>
      <c r="B16" s="41"/>
      <c r="C16" s="40">
        <f>C15-D15</f>
        <v>0.22321180555555556</v>
      </c>
      <c r="D16" s="42"/>
      <c r="E16" s="13"/>
    </row>
    <row r="17" spans="1:5" ht="12.75">
      <c r="A17" s="29" t="s">
        <v>4</v>
      </c>
      <c r="B17" s="41"/>
      <c r="C17" s="42">
        <f>C16/C15</f>
        <v>0.9575821845174973</v>
      </c>
      <c r="D17" s="42"/>
      <c r="E17" s="13"/>
    </row>
    <row r="18" spans="1:4" ht="12.75">
      <c r="A18" s="64" t="s">
        <v>7</v>
      </c>
      <c r="B18" s="64"/>
      <c r="C18" s="64"/>
      <c r="D18" s="64"/>
    </row>
    <row r="19" spans="1:4" ht="12.75">
      <c r="A19" s="29" t="s">
        <v>16</v>
      </c>
      <c r="B19" s="30"/>
      <c r="C19" s="43">
        <f>C16</f>
        <v>0.22321180555555556</v>
      </c>
      <c r="D19" s="29"/>
    </row>
    <row r="20" spans="1:4" ht="12.75">
      <c r="A20" s="26" t="s">
        <v>6</v>
      </c>
      <c r="B20" s="44" t="s">
        <v>1</v>
      </c>
      <c r="C20" s="26">
        <v>7</v>
      </c>
      <c r="D20" s="29"/>
    </row>
    <row r="21" spans="1:4" ht="12.75">
      <c r="A21" s="45" t="s">
        <v>17</v>
      </c>
      <c r="B21" s="46" t="s">
        <v>3</v>
      </c>
      <c r="C21" s="47">
        <f>C19*C20</f>
        <v>1.5624826388888888</v>
      </c>
      <c r="D21" s="29"/>
    </row>
    <row r="22" spans="1:4" ht="12.75">
      <c r="A22" s="31" t="s">
        <v>34</v>
      </c>
      <c r="B22" s="32" t="s">
        <v>1</v>
      </c>
      <c r="C22" s="48">
        <v>10000</v>
      </c>
      <c r="D22" s="29"/>
    </row>
    <row r="23" spans="1:4" ht="12.75">
      <c r="A23" s="29"/>
      <c r="B23" s="29"/>
      <c r="C23" s="29"/>
      <c r="D23" s="29"/>
    </row>
    <row r="24" spans="1:4" ht="12.75">
      <c r="A24" s="49" t="s">
        <v>5</v>
      </c>
      <c r="B24" s="30" t="s">
        <v>3</v>
      </c>
      <c r="C24" s="50">
        <f>C20*C19*C22</f>
        <v>15624.826388888889</v>
      </c>
      <c r="D24" s="51"/>
    </row>
    <row r="25" spans="1:4" ht="12.75">
      <c r="A25" s="2"/>
      <c r="B25" s="3"/>
      <c r="C25" s="15"/>
      <c r="D25" s="15"/>
    </row>
    <row r="26" spans="1:5" ht="12.75">
      <c r="A26" s="6"/>
      <c r="B26" s="19"/>
      <c r="C26" s="20"/>
      <c r="D26" s="13"/>
      <c r="E26" s="13"/>
    </row>
    <row r="27" spans="1:5" ht="12.75">
      <c r="A27" s="6"/>
      <c r="B27" s="12"/>
      <c r="C27" s="21"/>
      <c r="D27" s="13"/>
      <c r="E27" s="13"/>
    </row>
    <row r="28" spans="1:5" ht="12.75">
      <c r="A28" s="6"/>
      <c r="B28" s="12"/>
      <c r="C28" s="13"/>
      <c r="D28" s="13"/>
      <c r="E28" s="22"/>
    </row>
    <row r="29" spans="1:4" ht="12.75">
      <c r="A29" s="1"/>
      <c r="B29" s="3"/>
      <c r="C29" s="16"/>
      <c r="D29" s="15"/>
    </row>
    <row r="40" ht="12.75">
      <c r="A40" s="8"/>
    </row>
    <row r="41" ht="12.75">
      <c r="A41" s="8"/>
    </row>
    <row r="42" ht="12.75">
      <c r="A42" s="8"/>
    </row>
    <row r="45" spans="2:4" ht="12.75">
      <c r="B45" s="7"/>
      <c r="C45" s="7"/>
      <c r="D45" s="7"/>
    </row>
    <row r="46" spans="2:4" ht="12.75">
      <c r="B46" s="7"/>
      <c r="C46" s="7"/>
      <c r="D46" s="7"/>
    </row>
    <row r="47" spans="2:4" ht="12.75">
      <c r="B47" s="7"/>
      <c r="C47" s="7"/>
      <c r="D47" s="7"/>
    </row>
    <row r="48" spans="2:4" ht="12.75">
      <c r="B48" s="7"/>
      <c r="C48" s="7"/>
      <c r="D48" s="7"/>
    </row>
  </sheetData>
  <mergeCells count="1">
    <mergeCell ref="A18:D18"/>
  </mergeCells>
  <printOptions/>
  <pageMargins left="0.75" right="0.75" top="1" bottom="1" header="0.5" footer="0.5"/>
  <pageSetup fitToHeight="1" fitToWidth="1" horizontalDpi="600" verticalDpi="600" orientation="landscape" scale="8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G9" sqref="G9:H16"/>
    </sheetView>
  </sheetViews>
  <sheetFormatPr defaultColWidth="9.140625" defaultRowHeight="12.75"/>
  <cols>
    <col min="1" max="1" width="40.140625" style="0" customWidth="1"/>
    <col min="2" max="2" width="9.8515625" style="0" customWidth="1"/>
    <col min="3" max="3" width="21.7109375" style="0" customWidth="1"/>
    <col min="4" max="4" width="16.28125" style="0" customWidth="1"/>
    <col min="5" max="5" width="11.00390625" style="0" customWidth="1"/>
  </cols>
  <sheetData>
    <row r="1" ht="12.75">
      <c r="A1" s="8" t="s">
        <v>26</v>
      </c>
    </row>
    <row r="2" spans="1:2" ht="13.5" thickBot="1">
      <c r="A2" s="2"/>
      <c r="B2" s="1"/>
    </row>
    <row r="3" spans="1:4" ht="18">
      <c r="A3" s="59" t="s">
        <v>37</v>
      </c>
      <c r="B3" s="2"/>
      <c r="C3" s="23" t="s">
        <v>27</v>
      </c>
      <c r="D3" s="24" t="s">
        <v>28</v>
      </c>
    </row>
    <row r="4" spans="2:4" ht="13.5" thickBot="1">
      <c r="B4" s="2"/>
      <c r="C4" s="25" t="s">
        <v>18</v>
      </c>
      <c r="D4" s="25" t="s">
        <v>0</v>
      </c>
    </row>
    <row r="5" spans="1:4" ht="12.75">
      <c r="A5" s="26" t="s">
        <v>29</v>
      </c>
      <c r="B5" s="27"/>
      <c r="C5" s="28">
        <v>15000</v>
      </c>
      <c r="D5" s="28">
        <f>SUM(C5)</f>
        <v>15000</v>
      </c>
    </row>
    <row r="6" spans="1:4" ht="12.75">
      <c r="A6" s="29"/>
      <c r="B6" s="30"/>
      <c r="C6" s="29"/>
      <c r="D6" s="29"/>
    </row>
    <row r="7" spans="1:4" ht="12.75">
      <c r="A7" s="31" t="s">
        <v>9</v>
      </c>
      <c r="B7" s="32"/>
      <c r="C7" s="33">
        <f>1-0.057</f>
        <v>0.943</v>
      </c>
      <c r="D7" s="33">
        <v>1</v>
      </c>
    </row>
    <row r="8" spans="1:4" ht="12.75">
      <c r="A8" s="31" t="s">
        <v>8</v>
      </c>
      <c r="B8" s="32" t="s">
        <v>1</v>
      </c>
      <c r="C8" s="33">
        <v>4</v>
      </c>
      <c r="D8" s="4">
        <v>0.2</v>
      </c>
    </row>
    <row r="9" spans="1:4" ht="12.75">
      <c r="A9" s="31" t="s">
        <v>11</v>
      </c>
      <c r="B9" s="32" t="s">
        <v>3</v>
      </c>
      <c r="C9" s="33">
        <f>C7*C8</f>
        <v>3.772</v>
      </c>
      <c r="D9" s="9">
        <v>0.2</v>
      </c>
    </row>
    <row r="10" spans="1:8" ht="12.75">
      <c r="A10" s="31" t="s">
        <v>10</v>
      </c>
      <c r="B10" s="32" t="s">
        <v>1</v>
      </c>
      <c r="C10" s="33">
        <v>2.99</v>
      </c>
      <c r="D10" s="33">
        <v>2.99</v>
      </c>
      <c r="H10" s="61"/>
    </row>
    <row r="11" spans="1:8" ht="12.75">
      <c r="A11" s="31" t="s">
        <v>30</v>
      </c>
      <c r="B11" s="32" t="s">
        <v>31</v>
      </c>
      <c r="C11" s="33">
        <v>907200</v>
      </c>
      <c r="D11" s="33">
        <v>907200</v>
      </c>
      <c r="H11" s="63"/>
    </row>
    <row r="12" spans="1:4" ht="12.75">
      <c r="A12" s="33" t="s">
        <v>12</v>
      </c>
      <c r="B12" s="32" t="s">
        <v>3</v>
      </c>
      <c r="C12" s="36">
        <f>C9*C10/907200</f>
        <v>1.2431966490299825E-05</v>
      </c>
      <c r="D12" s="36">
        <f>D9*D10/907200</f>
        <v>6.591710758377426E-07</v>
      </c>
    </row>
    <row r="13" spans="1:4" ht="12.75">
      <c r="A13" s="33" t="s">
        <v>2</v>
      </c>
      <c r="B13" s="32" t="s">
        <v>1</v>
      </c>
      <c r="C13" s="37">
        <v>1</v>
      </c>
      <c r="D13" s="37">
        <v>1</v>
      </c>
    </row>
    <row r="14" spans="1:5" ht="12.75">
      <c r="A14" s="29" t="s">
        <v>32</v>
      </c>
      <c r="B14" s="30" t="s">
        <v>1</v>
      </c>
      <c r="C14" s="55">
        <f>SUM(C5)</f>
        <v>15000</v>
      </c>
      <c r="D14" s="55">
        <f>SUM(D5)</f>
        <v>15000</v>
      </c>
      <c r="E14" s="13"/>
    </row>
    <row r="15" spans="1:5" ht="12.75">
      <c r="A15" s="56" t="s">
        <v>15</v>
      </c>
      <c r="B15" s="41" t="s">
        <v>3</v>
      </c>
      <c r="C15" s="40">
        <f>C12*C13*C14</f>
        <v>0.18647949735449737</v>
      </c>
      <c r="D15" s="40">
        <f>D12*D13*D14</f>
        <v>0.009887566137566138</v>
      </c>
      <c r="E15" s="13"/>
    </row>
    <row r="16" spans="1:5" ht="12.75">
      <c r="A16" s="29" t="s">
        <v>16</v>
      </c>
      <c r="B16" s="41"/>
      <c r="C16" s="40">
        <f>C15-D15</f>
        <v>0.17659193121693123</v>
      </c>
      <c r="D16" s="42"/>
      <c r="E16" s="13"/>
    </row>
    <row r="17" spans="1:5" ht="12.75">
      <c r="A17" s="29" t="s">
        <v>4</v>
      </c>
      <c r="B17" s="41"/>
      <c r="C17" s="42">
        <f>C16/C15</f>
        <v>0.9469777306468716</v>
      </c>
      <c r="D17" s="42"/>
      <c r="E17" s="13"/>
    </row>
    <row r="18" spans="1:4" ht="12.75">
      <c r="A18" s="64" t="s">
        <v>7</v>
      </c>
      <c r="B18" s="64"/>
      <c r="C18" s="64"/>
      <c r="D18" s="64"/>
    </row>
    <row r="19" spans="1:4" ht="12.75">
      <c r="A19" s="29" t="s">
        <v>16</v>
      </c>
      <c r="B19" s="30"/>
      <c r="C19" s="43">
        <f>C16</f>
        <v>0.17659193121693123</v>
      </c>
      <c r="D19" s="29"/>
    </row>
    <row r="20" spans="1:4" ht="12.75">
      <c r="A20" s="26" t="s">
        <v>6</v>
      </c>
      <c r="B20" s="44" t="s">
        <v>1</v>
      </c>
      <c r="C20" s="26">
        <v>7</v>
      </c>
      <c r="D20" s="29"/>
    </row>
    <row r="21" spans="1:4" ht="12.75">
      <c r="A21" s="45" t="s">
        <v>17</v>
      </c>
      <c r="B21" s="46" t="s">
        <v>3</v>
      </c>
      <c r="C21" s="47">
        <f>C19*C20</f>
        <v>1.2361435185185186</v>
      </c>
      <c r="D21" s="29"/>
    </row>
    <row r="22" spans="1:4" ht="12.75">
      <c r="A22" s="31" t="s">
        <v>34</v>
      </c>
      <c r="B22" s="32" t="s">
        <v>1</v>
      </c>
      <c r="C22" s="48">
        <v>10000</v>
      </c>
      <c r="D22" s="29"/>
    </row>
    <row r="23" spans="1:4" ht="12.75">
      <c r="A23" s="29"/>
      <c r="B23" s="29"/>
      <c r="C23" s="29"/>
      <c r="D23" s="29"/>
    </row>
    <row r="24" spans="1:4" ht="12.75">
      <c r="A24" s="49" t="s">
        <v>5</v>
      </c>
      <c r="B24" s="30" t="s">
        <v>3</v>
      </c>
      <c r="C24" s="50">
        <f>C20*C19*C22</f>
        <v>12361.435185185186</v>
      </c>
      <c r="D24" s="51"/>
    </row>
    <row r="25" spans="1:4" ht="12.75">
      <c r="A25" s="2"/>
      <c r="B25" s="3"/>
      <c r="C25" s="15"/>
      <c r="D25" s="15"/>
    </row>
    <row r="26" spans="1:5" ht="12.75">
      <c r="A26" s="6"/>
      <c r="B26" s="19"/>
      <c r="C26" s="20"/>
      <c r="D26" s="13"/>
      <c r="E26" s="13"/>
    </row>
    <row r="27" spans="1:5" ht="12.75">
      <c r="A27" s="6"/>
      <c r="B27" s="12"/>
      <c r="C27" s="21"/>
      <c r="D27" s="13"/>
      <c r="E27" s="13"/>
    </row>
    <row r="28" spans="1:5" ht="12.75">
      <c r="A28" s="6"/>
      <c r="B28" s="12"/>
      <c r="C28" s="13"/>
      <c r="D28" s="13"/>
      <c r="E28" s="22"/>
    </row>
    <row r="29" spans="1:4" ht="12.75">
      <c r="A29" s="1"/>
      <c r="B29" s="3"/>
      <c r="C29" s="16"/>
      <c r="D29" s="15"/>
    </row>
    <row r="40" ht="12.75">
      <c r="A40" s="8"/>
    </row>
    <row r="41" ht="12.75">
      <c r="A41" s="8"/>
    </row>
    <row r="42" ht="12.75">
      <c r="A42" s="8"/>
    </row>
    <row r="45" spans="2:4" ht="12.75">
      <c r="B45" s="7"/>
      <c r="C45" s="7"/>
      <c r="D45" s="7"/>
    </row>
    <row r="46" spans="2:4" ht="12.75">
      <c r="B46" s="7"/>
      <c r="C46" s="7"/>
      <c r="D46" s="7"/>
    </row>
    <row r="47" spans="2:4" ht="12.75">
      <c r="B47" s="7"/>
      <c r="C47" s="7"/>
      <c r="D47" s="7"/>
    </row>
    <row r="48" spans="2:4" ht="12.75">
      <c r="B48" s="7"/>
      <c r="C48" s="7"/>
      <c r="D48" s="7"/>
    </row>
  </sheetData>
  <mergeCells count="1">
    <mergeCell ref="A18:D18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workbookViewId="0" topLeftCell="A1">
      <selection activeCell="G23" sqref="G23"/>
    </sheetView>
  </sheetViews>
  <sheetFormatPr defaultColWidth="9.140625" defaultRowHeight="12.75"/>
  <cols>
    <col min="1" max="1" width="40.140625" style="0" customWidth="1"/>
    <col min="2" max="2" width="9.8515625" style="0" customWidth="1"/>
    <col min="3" max="3" width="21.7109375" style="0" customWidth="1"/>
    <col min="4" max="4" width="16.28125" style="0" customWidth="1"/>
    <col min="5" max="5" width="11.00390625" style="0" customWidth="1"/>
  </cols>
  <sheetData>
    <row r="1" ht="12.75">
      <c r="A1" s="8" t="s">
        <v>26</v>
      </c>
    </row>
    <row r="2" spans="1:2" ht="13.5" thickBot="1">
      <c r="A2" s="2"/>
      <c r="B2" s="1"/>
    </row>
    <row r="3" spans="1:4" ht="18">
      <c r="A3" s="59" t="s">
        <v>38</v>
      </c>
      <c r="B3" s="2"/>
      <c r="C3" s="23" t="s">
        <v>27</v>
      </c>
      <c r="D3" s="24" t="s">
        <v>28</v>
      </c>
    </row>
    <row r="4" spans="2:4" ht="13.5" thickBot="1">
      <c r="B4" s="2"/>
      <c r="C4" s="25" t="s">
        <v>18</v>
      </c>
      <c r="D4" s="25" t="s">
        <v>0</v>
      </c>
    </row>
    <row r="5" spans="1:4" ht="12.75">
      <c r="A5" s="26" t="s">
        <v>29</v>
      </c>
      <c r="B5" s="27"/>
      <c r="C5" s="28">
        <v>12000</v>
      </c>
      <c r="D5" s="28">
        <f>SUM(C5)</f>
        <v>12000</v>
      </c>
    </row>
    <row r="6" spans="1:4" ht="12.75">
      <c r="A6" s="29"/>
      <c r="B6" s="30"/>
      <c r="C6" s="29"/>
      <c r="D6" s="29"/>
    </row>
    <row r="7" spans="1:4" ht="12.75">
      <c r="A7" s="31" t="s">
        <v>9</v>
      </c>
      <c r="B7" s="32"/>
      <c r="C7" s="33">
        <f>1-0.057</f>
        <v>0.943</v>
      </c>
      <c r="D7" s="33">
        <v>1</v>
      </c>
    </row>
    <row r="8" spans="1:4" ht="12.75">
      <c r="A8" s="31" t="s">
        <v>8</v>
      </c>
      <c r="B8" s="32" t="s">
        <v>1</v>
      </c>
      <c r="C8" s="33">
        <v>2.375</v>
      </c>
      <c r="D8" s="4">
        <v>0.2</v>
      </c>
    </row>
    <row r="9" spans="1:4" ht="12.75">
      <c r="A9" s="31" t="s">
        <v>11</v>
      </c>
      <c r="B9" s="32" t="s">
        <v>3</v>
      </c>
      <c r="C9" s="31">
        <f>C8*C7</f>
        <v>2.2396249999999998</v>
      </c>
      <c r="D9" s="9">
        <v>0.2</v>
      </c>
    </row>
    <row r="10" spans="1:7" ht="12.75">
      <c r="A10" s="31" t="s">
        <v>10</v>
      </c>
      <c r="B10" s="32" t="s">
        <v>1</v>
      </c>
      <c r="C10" s="33">
        <v>2.99</v>
      </c>
      <c r="D10" s="33">
        <v>2.99</v>
      </c>
      <c r="G10" s="61"/>
    </row>
    <row r="11" spans="1:7" ht="12.75">
      <c r="A11" s="31" t="s">
        <v>30</v>
      </c>
      <c r="B11" s="32" t="s">
        <v>31</v>
      </c>
      <c r="C11" s="33">
        <v>907200</v>
      </c>
      <c r="D11" s="33">
        <v>907200</v>
      </c>
      <c r="G11" s="63"/>
    </row>
    <row r="12" spans="1:4" ht="12.75">
      <c r="A12" s="33" t="s">
        <v>12</v>
      </c>
      <c r="B12" s="32" t="s">
        <v>3</v>
      </c>
      <c r="C12" s="36">
        <f>C9*C10/907200</f>
        <v>7.38148010361552E-06</v>
      </c>
      <c r="D12" s="36">
        <f>D9*D10/907200</f>
        <v>6.591710758377426E-07</v>
      </c>
    </row>
    <row r="13" spans="1:4" ht="12.75">
      <c r="A13" s="33" t="s">
        <v>2</v>
      </c>
      <c r="B13" s="32" t="s">
        <v>1</v>
      </c>
      <c r="C13" s="37">
        <v>1</v>
      </c>
      <c r="D13" s="37">
        <v>1</v>
      </c>
    </row>
    <row r="14" spans="1:5" ht="12.75">
      <c r="A14" s="57" t="s">
        <v>32</v>
      </c>
      <c r="B14" s="58" t="s">
        <v>1</v>
      </c>
      <c r="C14" s="55">
        <f>SUM(C5)</f>
        <v>12000</v>
      </c>
      <c r="D14" s="55">
        <f>SUM(D5)</f>
        <v>12000</v>
      </c>
      <c r="E14" s="13"/>
    </row>
    <row r="15" spans="1:5" ht="12.75">
      <c r="A15" s="56" t="s">
        <v>15</v>
      </c>
      <c r="B15" s="41" t="s">
        <v>3</v>
      </c>
      <c r="C15" s="40">
        <f>C12*C13*C14</f>
        <v>0.08857776124338625</v>
      </c>
      <c r="D15" s="40">
        <f>D12*D13*D14</f>
        <v>0.00791005291005291</v>
      </c>
      <c r="E15" s="13"/>
    </row>
    <row r="16" spans="1:5" ht="12.75">
      <c r="A16" s="29" t="s">
        <v>16</v>
      </c>
      <c r="B16" s="41"/>
      <c r="C16" s="40">
        <f>C15-D15</f>
        <v>0.08066770833333334</v>
      </c>
      <c r="D16" s="42"/>
      <c r="E16" s="13"/>
    </row>
    <row r="17" spans="1:5" ht="12.75">
      <c r="A17" s="29" t="s">
        <v>4</v>
      </c>
      <c r="B17" s="41"/>
      <c r="C17" s="42">
        <f>C16/C15</f>
        <v>0.9106993358263102</v>
      </c>
      <c r="D17" s="42"/>
      <c r="E17" s="13"/>
    </row>
    <row r="18" spans="1:4" ht="12.75">
      <c r="A18" s="64" t="s">
        <v>7</v>
      </c>
      <c r="B18" s="64"/>
      <c r="C18" s="64"/>
      <c r="D18" s="64"/>
    </row>
    <row r="19" spans="1:4" ht="12.75">
      <c r="A19" s="29" t="s">
        <v>16</v>
      </c>
      <c r="B19" s="30"/>
      <c r="C19" s="43">
        <f>C16</f>
        <v>0.08066770833333334</v>
      </c>
      <c r="D19" s="29"/>
    </row>
    <row r="20" spans="1:4" ht="12.75">
      <c r="A20" s="26" t="s">
        <v>6</v>
      </c>
      <c r="B20" s="44" t="s">
        <v>1</v>
      </c>
      <c r="C20" s="26">
        <v>7</v>
      </c>
      <c r="D20" s="29"/>
    </row>
    <row r="21" spans="1:4" ht="12.75">
      <c r="A21" s="45" t="s">
        <v>17</v>
      </c>
      <c r="B21" s="46" t="s">
        <v>3</v>
      </c>
      <c r="C21" s="47">
        <f>C19*C20</f>
        <v>0.5646739583333333</v>
      </c>
      <c r="D21" s="29"/>
    </row>
    <row r="22" spans="1:4" ht="12.75">
      <c r="A22" s="31" t="s">
        <v>34</v>
      </c>
      <c r="B22" s="32" t="s">
        <v>1</v>
      </c>
      <c r="C22" s="48">
        <v>10000</v>
      </c>
      <c r="D22" s="29"/>
    </row>
    <row r="23" spans="1:4" ht="12.75">
      <c r="A23" s="29"/>
      <c r="B23" s="29"/>
      <c r="C23" s="29"/>
      <c r="D23" s="29"/>
    </row>
    <row r="24" spans="1:4" ht="12.75">
      <c r="A24" s="49" t="s">
        <v>5</v>
      </c>
      <c r="B24" s="30" t="s">
        <v>3</v>
      </c>
      <c r="C24" s="50">
        <f>C20*C19*C22</f>
        <v>5646.739583333333</v>
      </c>
      <c r="D24" s="51"/>
    </row>
    <row r="25" spans="1:4" ht="12.75">
      <c r="A25" s="2"/>
      <c r="B25" s="3"/>
      <c r="C25" s="15"/>
      <c r="D25" s="15"/>
    </row>
    <row r="26" spans="1:5" ht="12.75">
      <c r="A26" s="6"/>
      <c r="B26" s="19"/>
      <c r="C26" s="20"/>
      <c r="D26" s="13"/>
      <c r="E26" s="13"/>
    </row>
    <row r="27" spans="1:5" ht="12.75">
      <c r="A27" s="6"/>
      <c r="B27" s="12"/>
      <c r="C27" s="21"/>
      <c r="D27" s="13"/>
      <c r="E27" s="13"/>
    </row>
    <row r="28" spans="1:5" ht="12.75">
      <c r="A28" s="6"/>
      <c r="B28" s="12"/>
      <c r="C28" s="13"/>
      <c r="D28" s="13"/>
      <c r="E28" s="22"/>
    </row>
    <row r="29" spans="1:4" ht="12.75">
      <c r="A29" s="1"/>
      <c r="B29" s="3"/>
      <c r="C29" s="16"/>
      <c r="D29" s="15"/>
    </row>
    <row r="40" ht="12.75">
      <c r="A40" s="8"/>
    </row>
    <row r="41" ht="12.75">
      <c r="A41" s="8"/>
    </row>
    <row r="42" ht="12.75">
      <c r="A42" s="8"/>
    </row>
    <row r="45" spans="2:4" ht="12.75">
      <c r="B45" s="7"/>
      <c r="C45" s="7"/>
      <c r="D45" s="7"/>
    </row>
    <row r="46" spans="2:4" ht="12.75">
      <c r="B46" s="7"/>
      <c r="C46" s="7"/>
      <c r="D46" s="7"/>
    </row>
    <row r="47" spans="2:4" ht="12.75">
      <c r="B47" s="7"/>
      <c r="C47" s="7"/>
      <c r="D47" s="7"/>
    </row>
    <row r="48" spans="2:4" ht="12.75">
      <c r="B48" s="7"/>
      <c r="C48" s="7"/>
      <c r="D48" s="7"/>
    </row>
  </sheetData>
  <mergeCells count="1">
    <mergeCell ref="A18:D18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showGridLines="0" workbookViewId="0" topLeftCell="A1">
      <selection activeCell="H6" sqref="H6:J12"/>
    </sheetView>
  </sheetViews>
  <sheetFormatPr defaultColWidth="9.140625" defaultRowHeight="12.75"/>
  <cols>
    <col min="1" max="1" width="40.140625" style="0" customWidth="1"/>
    <col min="2" max="2" width="9.8515625" style="0" customWidth="1"/>
    <col min="3" max="3" width="21.7109375" style="0" customWidth="1"/>
    <col min="4" max="4" width="16.28125" style="0" customWidth="1"/>
    <col min="5" max="5" width="10.140625" style="0" customWidth="1"/>
  </cols>
  <sheetData>
    <row r="1" ht="12.75">
      <c r="A1" s="8" t="s">
        <v>26</v>
      </c>
    </row>
    <row r="2" spans="1:2" ht="13.5" thickBot="1">
      <c r="A2" s="2"/>
      <c r="B2" s="1"/>
    </row>
    <row r="3" spans="1:4" ht="18">
      <c r="A3" s="59" t="s">
        <v>19</v>
      </c>
      <c r="B3" s="2"/>
      <c r="C3" s="23" t="s">
        <v>27</v>
      </c>
      <c r="D3" s="24" t="s">
        <v>28</v>
      </c>
    </row>
    <row r="4" spans="2:4" ht="13.5" thickBot="1">
      <c r="B4" s="2"/>
      <c r="C4" s="25" t="s">
        <v>18</v>
      </c>
      <c r="D4" s="25" t="s">
        <v>0</v>
      </c>
    </row>
    <row r="5" spans="1:4" ht="12.75">
      <c r="A5" s="26" t="s">
        <v>29</v>
      </c>
      <c r="B5" s="27"/>
      <c r="C5" s="28">
        <v>12000</v>
      </c>
      <c r="D5" s="28">
        <f>SUM(C5)</f>
        <v>12000</v>
      </c>
    </row>
    <row r="6" spans="1:4" ht="12.75">
      <c r="A6" s="29"/>
      <c r="B6" s="30"/>
      <c r="C6" s="29"/>
      <c r="D6" s="29"/>
    </row>
    <row r="7" spans="1:9" ht="20.25">
      <c r="A7" s="31" t="s">
        <v>9</v>
      </c>
      <c r="B7" s="32"/>
      <c r="C7" s="31">
        <f>1-0.057</f>
        <v>0.943</v>
      </c>
      <c r="D7" s="31">
        <v>1</v>
      </c>
      <c r="I7" s="60"/>
    </row>
    <row r="8" spans="1:9" ht="12.75">
      <c r="A8" s="31" t="s">
        <v>8</v>
      </c>
      <c r="B8" s="32" t="s">
        <v>1</v>
      </c>
      <c r="C8" s="33">
        <v>10.7</v>
      </c>
      <c r="D8" s="4">
        <v>0.2</v>
      </c>
      <c r="I8" s="63"/>
    </row>
    <row r="9" spans="1:4" ht="12.75">
      <c r="A9" s="31" t="s">
        <v>11</v>
      </c>
      <c r="B9" s="34" t="s">
        <v>3</v>
      </c>
      <c r="C9" s="33">
        <f>C7*C8</f>
        <v>10.0901</v>
      </c>
      <c r="D9" s="9">
        <v>0.2</v>
      </c>
    </row>
    <row r="10" spans="1:4" ht="12.75">
      <c r="A10" s="31" t="s">
        <v>10</v>
      </c>
      <c r="B10" s="32"/>
      <c r="C10" s="33">
        <v>2.67</v>
      </c>
      <c r="D10" s="33">
        <v>2.99</v>
      </c>
    </row>
    <row r="11" spans="1:4" ht="12.75">
      <c r="A11" s="31" t="s">
        <v>30</v>
      </c>
      <c r="B11" s="32" t="s">
        <v>31</v>
      </c>
      <c r="C11" s="33">
        <v>907200</v>
      </c>
      <c r="D11" s="33">
        <v>907200</v>
      </c>
    </row>
    <row r="12" spans="1:8" ht="12.75">
      <c r="A12" s="33" t="s">
        <v>12</v>
      </c>
      <c r="B12" s="35"/>
      <c r="C12" s="36">
        <f>C9*C10/C11</f>
        <v>2.9696392195767194E-05</v>
      </c>
      <c r="D12" s="36">
        <f>D9*D10/D11</f>
        <v>6.591710758377426E-07</v>
      </c>
      <c r="H12" s="11"/>
    </row>
    <row r="13" spans="1:4" ht="12.75">
      <c r="A13" s="33" t="s">
        <v>2</v>
      </c>
      <c r="B13" s="32" t="s">
        <v>1</v>
      </c>
      <c r="C13" s="37">
        <v>1</v>
      </c>
      <c r="D13" s="37">
        <v>1</v>
      </c>
    </row>
    <row r="14" spans="1:4" s="13" customFormat="1" ht="12.75">
      <c r="A14" s="38" t="s">
        <v>32</v>
      </c>
      <c r="B14" s="30" t="s">
        <v>1</v>
      </c>
      <c r="C14" s="39">
        <f>SUM(C5)</f>
        <v>12000</v>
      </c>
      <c r="D14" s="39">
        <f>SUM(D5)</f>
        <v>12000</v>
      </c>
    </row>
    <row r="15" spans="1:4" s="13" customFormat="1" ht="12.75">
      <c r="A15" s="29" t="s">
        <v>15</v>
      </c>
      <c r="B15" s="30" t="s">
        <v>3</v>
      </c>
      <c r="C15" s="40">
        <f>C12*C13*C14</f>
        <v>0.35635670634920635</v>
      </c>
      <c r="D15" s="40">
        <f>D12*D13*D14</f>
        <v>0.00791005291005291</v>
      </c>
    </row>
    <row r="16" spans="1:4" s="13" customFormat="1" ht="12.75">
      <c r="A16" s="29" t="s">
        <v>16</v>
      </c>
      <c r="B16" s="41"/>
      <c r="C16" s="40">
        <f>C15-D15</f>
        <v>0.34844665343915343</v>
      </c>
      <c r="D16" s="42"/>
    </row>
    <row r="17" spans="1:4" s="13" customFormat="1" ht="12.75">
      <c r="A17" s="29" t="s">
        <v>4</v>
      </c>
      <c r="B17" s="41"/>
      <c r="C17" s="42">
        <f>C16/C15</f>
        <v>0.9778029913030412</v>
      </c>
      <c r="D17" s="42"/>
    </row>
    <row r="18" spans="1:4" ht="12.75">
      <c r="A18" s="64" t="s">
        <v>7</v>
      </c>
      <c r="B18" s="64"/>
      <c r="C18" s="64"/>
      <c r="D18" s="64"/>
    </row>
    <row r="19" spans="1:4" ht="12.75">
      <c r="A19" s="29" t="s">
        <v>16</v>
      </c>
      <c r="B19" s="30"/>
      <c r="C19" s="43">
        <f>C16</f>
        <v>0.34844665343915343</v>
      </c>
      <c r="D19" s="29"/>
    </row>
    <row r="20" spans="1:4" ht="12.75">
      <c r="A20" s="26" t="s">
        <v>6</v>
      </c>
      <c r="B20" s="44" t="s">
        <v>1</v>
      </c>
      <c r="C20" s="26">
        <v>7</v>
      </c>
      <c r="D20" s="29"/>
    </row>
    <row r="21" spans="1:4" ht="12.75">
      <c r="A21" s="45" t="s">
        <v>17</v>
      </c>
      <c r="B21" s="46" t="s">
        <v>3</v>
      </c>
      <c r="C21" s="47">
        <f>C19*C20</f>
        <v>2.439126574074074</v>
      </c>
      <c r="D21" s="29"/>
    </row>
    <row r="22" spans="1:4" ht="12.75">
      <c r="A22" s="31" t="s">
        <v>34</v>
      </c>
      <c r="B22" s="32" t="s">
        <v>1</v>
      </c>
      <c r="C22" s="48">
        <v>10000</v>
      </c>
      <c r="D22" s="29"/>
    </row>
    <row r="23" spans="1:4" ht="12.75">
      <c r="A23" s="29"/>
      <c r="B23" s="29"/>
      <c r="C23" s="29"/>
      <c r="D23" s="29"/>
    </row>
    <row r="24" spans="1:4" ht="12.75">
      <c r="A24" s="49" t="s">
        <v>5</v>
      </c>
      <c r="B24" s="30" t="s">
        <v>3</v>
      </c>
      <c r="C24" s="50">
        <f>C20*C19*C22</f>
        <v>24391.26574074074</v>
      </c>
      <c r="D24" s="51"/>
    </row>
    <row r="25" spans="1:4" ht="12.75">
      <c r="A25" s="2"/>
      <c r="B25" s="3"/>
      <c r="C25" s="15"/>
      <c r="D25" s="15"/>
    </row>
    <row r="26" spans="1:3" s="13" customFormat="1" ht="12.75">
      <c r="A26" s="6"/>
      <c r="B26" s="12"/>
      <c r="C26" s="21"/>
    </row>
    <row r="27" spans="1:8" s="13" customFormat="1" ht="12.75">
      <c r="A27" s="6"/>
      <c r="B27" s="12"/>
      <c r="E27" s="22"/>
      <c r="F27" s="22"/>
      <c r="G27" s="22"/>
      <c r="H27" s="22"/>
    </row>
    <row r="28" spans="1:4" ht="12.75">
      <c r="A28" s="1"/>
      <c r="B28" s="3"/>
      <c r="C28" s="16"/>
      <c r="D28" s="15"/>
    </row>
    <row r="39" ht="12.75">
      <c r="A39" s="8"/>
    </row>
    <row r="40" ht="12.75">
      <c r="A40" s="8"/>
    </row>
    <row r="41" ht="12.75">
      <c r="A41" s="8"/>
    </row>
    <row r="44" spans="2:4" ht="12.75">
      <c r="B44" s="7"/>
      <c r="C44" s="7"/>
      <c r="D44" s="7"/>
    </row>
    <row r="45" spans="2:4" ht="12.75">
      <c r="B45" s="7"/>
      <c r="C45" s="7"/>
      <c r="D45" s="7"/>
    </row>
    <row r="46" spans="2:4" ht="12.75">
      <c r="B46" s="7"/>
      <c r="C46" s="7"/>
      <c r="D46" s="7"/>
    </row>
    <row r="47" spans="2:4" ht="12.75">
      <c r="B47" s="7"/>
      <c r="C47" s="7"/>
      <c r="D47" s="7"/>
    </row>
  </sheetData>
  <mergeCells count="1">
    <mergeCell ref="A18:D18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H6" sqref="H6:I13"/>
    </sheetView>
  </sheetViews>
  <sheetFormatPr defaultColWidth="9.140625" defaultRowHeight="12.75"/>
  <cols>
    <col min="1" max="1" width="40.140625" style="0" customWidth="1"/>
    <col min="2" max="2" width="9.8515625" style="0" customWidth="1"/>
    <col min="3" max="3" width="21.7109375" style="0" customWidth="1"/>
    <col min="4" max="4" width="16.28125" style="0" customWidth="1"/>
    <col min="5" max="5" width="9.8515625" style="0" customWidth="1"/>
  </cols>
  <sheetData>
    <row r="1" ht="12.75">
      <c r="A1" s="8" t="s">
        <v>26</v>
      </c>
    </row>
    <row r="2" spans="1:2" ht="13.5" thickBot="1">
      <c r="A2" s="2"/>
      <c r="B2" s="1"/>
    </row>
    <row r="3" spans="1:4" ht="18">
      <c r="A3" s="59" t="s">
        <v>20</v>
      </c>
      <c r="B3" s="2"/>
      <c r="C3" s="23" t="s">
        <v>27</v>
      </c>
      <c r="D3" s="24" t="s">
        <v>28</v>
      </c>
    </row>
    <row r="4" spans="2:4" ht="13.5" thickBot="1">
      <c r="B4" s="2"/>
      <c r="C4" s="25" t="s">
        <v>18</v>
      </c>
      <c r="D4" s="25" t="s">
        <v>0</v>
      </c>
    </row>
    <row r="5" spans="1:4" ht="12.75">
      <c r="A5" s="26" t="s">
        <v>29</v>
      </c>
      <c r="B5" s="27"/>
      <c r="C5" s="28">
        <v>15000</v>
      </c>
      <c r="D5" s="28">
        <f>SUM(C5)</f>
        <v>15000</v>
      </c>
    </row>
    <row r="6" spans="1:4" ht="12.75">
      <c r="A6" s="29"/>
      <c r="B6" s="30"/>
      <c r="C6" s="29"/>
      <c r="D6" s="29"/>
    </row>
    <row r="7" spans="1:8" ht="20.25">
      <c r="A7" s="31" t="s">
        <v>9</v>
      </c>
      <c r="B7" s="32"/>
      <c r="C7" s="33">
        <f>1-0.057</f>
        <v>0.943</v>
      </c>
      <c r="D7" s="33">
        <v>1</v>
      </c>
      <c r="H7" s="60"/>
    </row>
    <row r="8" spans="1:8" s="6" customFormat="1" ht="12.75">
      <c r="A8" s="31" t="s">
        <v>8</v>
      </c>
      <c r="B8" s="32" t="s">
        <v>1</v>
      </c>
      <c r="C8" s="52">
        <v>10.7</v>
      </c>
      <c r="D8" s="4">
        <v>0.2</v>
      </c>
      <c r="E8"/>
      <c r="H8" s="63"/>
    </row>
    <row r="9" spans="1:4" ht="12.75">
      <c r="A9" s="31" t="s">
        <v>11</v>
      </c>
      <c r="B9" s="32" t="s">
        <v>3</v>
      </c>
      <c r="C9" s="33">
        <f>C7*C8</f>
        <v>10.0901</v>
      </c>
      <c r="D9" s="9">
        <v>0.2</v>
      </c>
    </row>
    <row r="10" spans="1:4" ht="12.75">
      <c r="A10" s="31" t="s">
        <v>10</v>
      </c>
      <c r="B10" s="32"/>
      <c r="C10" s="31">
        <v>2.69</v>
      </c>
      <c r="D10" s="33">
        <v>2.99</v>
      </c>
    </row>
    <row r="11" spans="1:4" ht="12.75">
      <c r="A11" s="31" t="s">
        <v>30</v>
      </c>
      <c r="B11" s="32" t="s">
        <v>31</v>
      </c>
      <c r="C11" s="33">
        <v>907200</v>
      </c>
      <c r="D11" s="33">
        <v>907200</v>
      </c>
    </row>
    <row r="12" spans="1:4" ht="12.75">
      <c r="A12" s="33" t="s">
        <v>12</v>
      </c>
      <c r="B12" s="53"/>
      <c r="C12" s="36">
        <f>C9*C10/C11</f>
        <v>2.9918837081128745E-05</v>
      </c>
      <c r="D12" s="36">
        <f>D9*D10/D11</f>
        <v>6.591710758377426E-07</v>
      </c>
    </row>
    <row r="13" spans="1:4" ht="12.75">
      <c r="A13" s="33" t="s">
        <v>2</v>
      </c>
      <c r="B13" s="32" t="s">
        <v>1</v>
      </c>
      <c r="C13" s="54">
        <v>1</v>
      </c>
      <c r="D13" s="54">
        <v>1</v>
      </c>
    </row>
    <row r="14" spans="1:4" s="13" customFormat="1" ht="12.75">
      <c r="A14" s="38" t="s">
        <v>32</v>
      </c>
      <c r="B14" s="30" t="s">
        <v>1</v>
      </c>
      <c r="C14" s="39">
        <f>SUM(C5)</f>
        <v>15000</v>
      </c>
      <c r="D14" s="39">
        <f>SUM(D5)</f>
        <v>15000</v>
      </c>
    </row>
    <row r="15" spans="1:4" s="13" customFormat="1" ht="12.75">
      <c r="A15" s="29" t="s">
        <v>15</v>
      </c>
      <c r="B15" s="30" t="s">
        <v>3</v>
      </c>
      <c r="C15" s="40">
        <f>C12*C13*C14</f>
        <v>0.4487825562169312</v>
      </c>
      <c r="D15" s="40">
        <f>D12*D13*D14</f>
        <v>0.009887566137566138</v>
      </c>
    </row>
    <row r="16" spans="1:4" s="13" customFormat="1" ht="12.75">
      <c r="A16" s="29" t="s">
        <v>16</v>
      </c>
      <c r="B16" s="41"/>
      <c r="C16" s="40">
        <f>C15-D15</f>
        <v>0.43889499007936505</v>
      </c>
      <c r="D16" s="42"/>
    </row>
    <row r="17" spans="1:5" ht="12.75">
      <c r="A17" s="29" t="s">
        <v>4</v>
      </c>
      <c r="B17" s="41"/>
      <c r="C17" s="42">
        <f>C16/C15</f>
        <v>0.9779680248249517</v>
      </c>
      <c r="D17" s="42"/>
      <c r="E17" s="13"/>
    </row>
    <row r="18" spans="1:4" ht="12.75">
      <c r="A18" s="64" t="s">
        <v>7</v>
      </c>
      <c r="B18" s="64"/>
      <c r="C18" s="64"/>
      <c r="D18" s="64"/>
    </row>
    <row r="19" spans="1:4" ht="12.75">
      <c r="A19" s="29" t="s">
        <v>16</v>
      </c>
      <c r="B19" s="30"/>
      <c r="C19" s="43">
        <f>C16</f>
        <v>0.43889499007936505</v>
      </c>
      <c r="D19" s="29"/>
    </row>
    <row r="20" spans="1:4" ht="12.75">
      <c r="A20" s="26" t="s">
        <v>6</v>
      </c>
      <c r="B20" s="44" t="s">
        <v>1</v>
      </c>
      <c r="C20" s="26">
        <v>7</v>
      </c>
      <c r="D20" s="29"/>
    </row>
    <row r="21" spans="1:4" ht="12.75">
      <c r="A21" s="45" t="s">
        <v>17</v>
      </c>
      <c r="B21" s="46" t="s">
        <v>3</v>
      </c>
      <c r="C21" s="47">
        <f>C19*C20</f>
        <v>3.0722649305555554</v>
      </c>
      <c r="D21" s="29"/>
    </row>
    <row r="22" spans="1:4" ht="12.75">
      <c r="A22" s="31" t="s">
        <v>34</v>
      </c>
      <c r="B22" s="32" t="s">
        <v>1</v>
      </c>
      <c r="C22" s="48">
        <v>10000</v>
      </c>
      <c r="D22" s="29"/>
    </row>
    <row r="23" spans="1:4" ht="12.75">
      <c r="A23" s="29"/>
      <c r="B23" s="29"/>
      <c r="C23" s="29"/>
      <c r="D23" s="29"/>
    </row>
    <row r="24" spans="1:4" ht="12.75">
      <c r="A24" s="49" t="s">
        <v>5</v>
      </c>
      <c r="B24" s="30" t="s">
        <v>3</v>
      </c>
      <c r="C24" s="50">
        <f>C20*C19*C22</f>
        <v>30722.649305555555</v>
      </c>
      <c r="D24" s="51"/>
    </row>
    <row r="25" spans="1:4" ht="12.75">
      <c r="A25" s="2"/>
      <c r="B25" s="3"/>
      <c r="C25" s="15"/>
      <c r="D25" s="15"/>
    </row>
    <row r="26" spans="1:5" ht="12.75">
      <c r="A26" s="6"/>
      <c r="B26" s="19"/>
      <c r="C26" s="20"/>
      <c r="D26" s="13"/>
      <c r="E26" s="13"/>
    </row>
    <row r="27" spans="1:5" ht="12.75">
      <c r="A27" s="6"/>
      <c r="B27" s="12"/>
      <c r="C27" s="21"/>
      <c r="D27" s="13"/>
      <c r="E27" s="13"/>
    </row>
    <row r="28" spans="1:5" ht="12.75">
      <c r="A28" s="6"/>
      <c r="B28" s="12"/>
      <c r="C28" s="13"/>
      <c r="D28" s="13"/>
      <c r="E28" s="22"/>
    </row>
    <row r="29" spans="1:4" ht="12.75">
      <c r="A29" s="1"/>
      <c r="B29" s="3"/>
      <c r="C29" s="16"/>
      <c r="D29" s="15"/>
    </row>
    <row r="40" ht="12.75">
      <c r="A40" s="8"/>
    </row>
    <row r="41" ht="12.75">
      <c r="A41" s="8"/>
    </row>
    <row r="42" ht="12.75">
      <c r="A42" s="8"/>
    </row>
    <row r="45" spans="2:4" ht="12.75">
      <c r="B45" s="7"/>
      <c r="C45" s="7"/>
      <c r="D45" s="7"/>
    </row>
    <row r="46" spans="2:4" ht="12.75">
      <c r="B46" s="7"/>
      <c r="C46" s="7"/>
      <c r="D46" s="7"/>
    </row>
    <row r="47" spans="2:4" ht="12.75">
      <c r="B47" s="7"/>
      <c r="C47" s="7"/>
      <c r="D47" s="7"/>
    </row>
    <row r="48" spans="2:4" ht="12.75">
      <c r="B48" s="7"/>
      <c r="C48" s="7"/>
      <c r="D48" s="7"/>
    </row>
  </sheetData>
  <mergeCells count="1">
    <mergeCell ref="A18:D18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workbookViewId="0" topLeftCell="A1">
      <selection activeCell="H7" sqref="H7:I13"/>
    </sheetView>
  </sheetViews>
  <sheetFormatPr defaultColWidth="9.140625" defaultRowHeight="12.75"/>
  <cols>
    <col min="1" max="1" width="40.140625" style="0" customWidth="1"/>
    <col min="2" max="2" width="9.8515625" style="0" customWidth="1"/>
    <col min="3" max="3" width="21.7109375" style="0" customWidth="1"/>
    <col min="4" max="4" width="16.28125" style="0" customWidth="1"/>
    <col min="5" max="5" width="9.7109375" style="0" customWidth="1"/>
  </cols>
  <sheetData>
    <row r="1" ht="12.75">
      <c r="A1" s="8" t="s">
        <v>26</v>
      </c>
    </row>
    <row r="2" spans="1:2" ht="13.5" thickBot="1">
      <c r="A2" s="2"/>
      <c r="B2" s="1"/>
    </row>
    <row r="3" spans="1:4" ht="18">
      <c r="A3" s="59" t="s">
        <v>13</v>
      </c>
      <c r="B3" s="2"/>
      <c r="C3" s="23" t="s">
        <v>27</v>
      </c>
      <c r="D3" s="24" t="s">
        <v>28</v>
      </c>
    </row>
    <row r="4" spans="2:4" ht="13.5" thickBot="1">
      <c r="B4" s="2"/>
      <c r="C4" s="25" t="s">
        <v>18</v>
      </c>
      <c r="D4" s="25" t="s">
        <v>0</v>
      </c>
    </row>
    <row r="5" spans="1:4" ht="12.75">
      <c r="A5" s="26" t="s">
        <v>29</v>
      </c>
      <c r="B5" s="27"/>
      <c r="C5" s="28">
        <v>12000</v>
      </c>
      <c r="D5" s="28">
        <f>SUM(C5)</f>
        <v>12000</v>
      </c>
    </row>
    <row r="6" spans="1:4" ht="12.75">
      <c r="A6" s="29"/>
      <c r="B6" s="30"/>
      <c r="C6" s="29"/>
      <c r="D6" s="29"/>
    </row>
    <row r="7" spans="1:8" ht="20.25">
      <c r="A7" s="31" t="s">
        <v>9</v>
      </c>
      <c r="B7" s="32"/>
      <c r="C7" s="33">
        <f>1-0.057</f>
        <v>0.943</v>
      </c>
      <c r="D7" s="33">
        <v>1</v>
      </c>
      <c r="H7" s="60"/>
    </row>
    <row r="8" spans="1:8" ht="12.75">
      <c r="A8" s="31" t="s">
        <v>8</v>
      </c>
      <c r="B8" s="32" t="s">
        <v>1</v>
      </c>
      <c r="C8" s="33">
        <v>6</v>
      </c>
      <c r="D8" s="4">
        <v>0.2</v>
      </c>
      <c r="H8" s="63"/>
    </row>
    <row r="9" spans="1:4" ht="12.75">
      <c r="A9" s="31" t="s">
        <v>11</v>
      </c>
      <c r="B9" s="32" t="s">
        <v>3</v>
      </c>
      <c r="C9" s="33">
        <f>C7*C8</f>
        <v>5.6579999999999995</v>
      </c>
      <c r="D9" s="9">
        <v>0.2</v>
      </c>
    </row>
    <row r="10" spans="1:4" ht="12.75">
      <c r="A10" s="31" t="s">
        <v>10</v>
      </c>
      <c r="B10" s="32" t="s">
        <v>1</v>
      </c>
      <c r="C10" s="33">
        <v>2.7</v>
      </c>
      <c r="D10" s="33">
        <v>2.99</v>
      </c>
    </row>
    <row r="11" spans="1:4" ht="12.75">
      <c r="A11" s="31" t="s">
        <v>30</v>
      </c>
      <c r="B11" s="32" t="s">
        <v>31</v>
      </c>
      <c r="C11" s="33">
        <v>907200</v>
      </c>
      <c r="D11" s="33">
        <v>907200</v>
      </c>
    </row>
    <row r="12" spans="1:4" ht="12.75">
      <c r="A12" s="33" t="s">
        <v>12</v>
      </c>
      <c r="B12" s="32" t="s">
        <v>3</v>
      </c>
      <c r="C12" s="36">
        <f>C9*C10/907200</f>
        <v>1.6839285714285716E-05</v>
      </c>
      <c r="D12" s="36">
        <f>D9*D10/907200</f>
        <v>6.591710758377426E-07</v>
      </c>
    </row>
    <row r="13" spans="1:4" ht="12.75">
      <c r="A13" s="33" t="s">
        <v>2</v>
      </c>
      <c r="B13" s="32" t="s">
        <v>1</v>
      </c>
      <c r="C13" s="37">
        <v>1</v>
      </c>
      <c r="D13" s="37">
        <v>1</v>
      </c>
    </row>
    <row r="14" spans="1:5" ht="12.75">
      <c r="A14" s="38" t="s">
        <v>32</v>
      </c>
      <c r="B14" s="30" t="s">
        <v>1</v>
      </c>
      <c r="C14" s="39">
        <f>SUM(C5)</f>
        <v>12000</v>
      </c>
      <c r="D14" s="39">
        <f>SUM(D5)</f>
        <v>12000</v>
      </c>
      <c r="E14" s="13"/>
    </row>
    <row r="15" spans="1:5" ht="12.75">
      <c r="A15" s="29" t="s">
        <v>15</v>
      </c>
      <c r="B15" s="30" t="s">
        <v>3</v>
      </c>
      <c r="C15" s="40">
        <f>C12*C13*C14</f>
        <v>0.2020714285714286</v>
      </c>
      <c r="D15" s="40">
        <f>D12*D13*D14</f>
        <v>0.00791005291005291</v>
      </c>
      <c r="E15" s="13"/>
    </row>
    <row r="16" spans="1:5" ht="12.75">
      <c r="A16" s="29" t="s">
        <v>16</v>
      </c>
      <c r="B16" s="41"/>
      <c r="C16" s="40">
        <f>C15-D15</f>
        <v>0.19416137566137567</v>
      </c>
      <c r="D16" s="42"/>
      <c r="E16" s="13"/>
    </row>
    <row r="17" spans="1:5" ht="12.75">
      <c r="A17" s="29" t="s">
        <v>4</v>
      </c>
      <c r="B17" s="41"/>
      <c r="C17" s="42">
        <f>C16/C15</f>
        <v>0.9608551641071966</v>
      </c>
      <c r="D17" s="42"/>
      <c r="E17" s="13"/>
    </row>
    <row r="18" spans="1:4" ht="12.75">
      <c r="A18" s="64" t="s">
        <v>7</v>
      </c>
      <c r="B18" s="64"/>
      <c r="C18" s="64"/>
      <c r="D18" s="64"/>
    </row>
    <row r="19" spans="1:4" ht="12.75">
      <c r="A19" s="29" t="s">
        <v>16</v>
      </c>
      <c r="B19" s="30"/>
      <c r="C19" s="43">
        <f>C16</f>
        <v>0.19416137566137567</v>
      </c>
      <c r="D19" s="29"/>
    </row>
    <row r="20" spans="1:4" ht="12.75">
      <c r="A20" s="26" t="s">
        <v>6</v>
      </c>
      <c r="B20" s="44" t="s">
        <v>1</v>
      </c>
      <c r="C20" s="26">
        <v>7</v>
      </c>
      <c r="D20" s="29"/>
    </row>
    <row r="21" spans="1:4" ht="12.75">
      <c r="A21" s="45" t="s">
        <v>17</v>
      </c>
      <c r="B21" s="46" t="s">
        <v>3</v>
      </c>
      <c r="C21" s="47">
        <f>C19*C20</f>
        <v>1.3591296296296298</v>
      </c>
      <c r="D21" s="29"/>
    </row>
    <row r="22" spans="1:4" ht="12.75">
      <c r="A22" s="31" t="s">
        <v>34</v>
      </c>
      <c r="B22" s="32" t="s">
        <v>1</v>
      </c>
      <c r="C22" s="48">
        <v>10000</v>
      </c>
      <c r="D22" s="29"/>
    </row>
    <row r="23" spans="1:4" ht="12.75">
      <c r="A23" s="29"/>
      <c r="B23" s="29"/>
      <c r="C23" s="29"/>
      <c r="D23" s="29"/>
    </row>
    <row r="24" spans="1:4" ht="12.75">
      <c r="A24" s="49" t="s">
        <v>5</v>
      </c>
      <c r="B24" s="30" t="s">
        <v>3</v>
      </c>
      <c r="C24" s="50">
        <f>C20*C19*C22</f>
        <v>13591.296296296297</v>
      </c>
      <c r="D24" s="51"/>
    </row>
    <row r="25" spans="1:4" ht="12.75">
      <c r="A25" s="2"/>
      <c r="B25" s="3"/>
      <c r="C25" s="15"/>
      <c r="D25" s="15"/>
    </row>
    <row r="26" spans="1:5" ht="12.75">
      <c r="A26" s="6"/>
      <c r="B26" s="19"/>
      <c r="C26" s="20"/>
      <c r="D26" s="13"/>
      <c r="E26" s="13"/>
    </row>
    <row r="27" spans="1:5" ht="12.75">
      <c r="A27" s="6"/>
      <c r="B27" s="12"/>
      <c r="C27" s="21"/>
      <c r="D27" s="13"/>
      <c r="E27" s="13"/>
    </row>
    <row r="28" spans="1:5" ht="12.75">
      <c r="A28" s="6"/>
      <c r="B28" s="12"/>
      <c r="C28" s="13"/>
      <c r="D28" s="13"/>
      <c r="E28" s="22"/>
    </row>
    <row r="29" spans="1:4" ht="12.75">
      <c r="A29" s="1"/>
      <c r="B29" s="3"/>
      <c r="C29" s="16"/>
      <c r="D29" s="15"/>
    </row>
    <row r="40" ht="12.75">
      <c r="A40" s="8"/>
    </row>
    <row r="41" ht="12.75">
      <c r="A41" s="8"/>
    </row>
    <row r="42" ht="12.75">
      <c r="A42" s="8"/>
    </row>
    <row r="45" spans="2:4" ht="12.75">
      <c r="B45" s="7"/>
      <c r="C45" s="7"/>
      <c r="D45" s="7"/>
    </row>
    <row r="46" spans="2:4" ht="12.75">
      <c r="B46" s="7"/>
      <c r="C46" s="7"/>
      <c r="D46" s="7"/>
    </row>
    <row r="47" spans="2:4" ht="12.75">
      <c r="B47" s="7"/>
      <c r="C47" s="7"/>
      <c r="D47" s="7"/>
    </row>
    <row r="48" spans="2:4" ht="12.75">
      <c r="B48" s="7"/>
      <c r="C48" s="7"/>
      <c r="D48" s="7"/>
    </row>
  </sheetData>
  <mergeCells count="1">
    <mergeCell ref="A18:D18"/>
  </mergeCells>
  <printOptions/>
  <pageMargins left="0.75" right="0.75" top="1" bottom="1" header="0.5" footer="0.5"/>
  <pageSetup fitToHeight="1" fitToWidth="1" horizontalDpi="600" verticalDpi="600" orientation="landscape" scale="8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40.140625" style="0" customWidth="1"/>
    <col min="2" max="2" width="9.8515625" style="0" customWidth="1"/>
    <col min="3" max="3" width="21.7109375" style="0" customWidth="1"/>
    <col min="4" max="4" width="16.28125" style="0" customWidth="1"/>
    <col min="5" max="5" width="10.28125" style="0" customWidth="1"/>
  </cols>
  <sheetData>
    <row r="1" ht="12.75">
      <c r="A1" s="8" t="s">
        <v>26</v>
      </c>
    </row>
    <row r="2" spans="1:2" ht="13.5" thickBot="1">
      <c r="A2" s="2"/>
      <c r="B2" s="1"/>
    </row>
    <row r="3" spans="1:4" ht="18">
      <c r="A3" s="59" t="s">
        <v>21</v>
      </c>
      <c r="B3" s="2"/>
      <c r="C3" s="23" t="s">
        <v>27</v>
      </c>
      <c r="D3" s="24" t="s">
        <v>28</v>
      </c>
    </row>
    <row r="4" spans="2:4" ht="13.5" thickBot="1">
      <c r="B4" s="2"/>
      <c r="C4" s="25" t="s">
        <v>18</v>
      </c>
      <c r="D4" s="25" t="s">
        <v>0</v>
      </c>
    </row>
    <row r="5" spans="1:4" ht="12.75">
      <c r="A5" s="26" t="s">
        <v>29</v>
      </c>
      <c r="B5" s="27"/>
      <c r="C5" s="28">
        <v>12000</v>
      </c>
      <c r="D5" s="28">
        <f>SUM(C5)</f>
        <v>12000</v>
      </c>
    </row>
    <row r="6" spans="1:4" ht="12.75">
      <c r="A6" s="29"/>
      <c r="B6" s="30"/>
      <c r="C6" s="29"/>
      <c r="D6" s="29"/>
    </row>
    <row r="7" spans="1:4" ht="12.75">
      <c r="A7" s="31" t="s">
        <v>9</v>
      </c>
      <c r="B7" s="32"/>
      <c r="C7" s="33">
        <f>1-0.057</f>
        <v>0.943</v>
      </c>
      <c r="D7" s="33">
        <v>1</v>
      </c>
    </row>
    <row r="8" spans="1:4" ht="12.75">
      <c r="A8" s="31" t="s">
        <v>8</v>
      </c>
      <c r="B8" s="32" t="s">
        <v>1</v>
      </c>
      <c r="C8" s="33">
        <v>5</v>
      </c>
      <c r="D8" s="4">
        <v>0.2</v>
      </c>
    </row>
    <row r="9" spans="1:8" ht="12.75">
      <c r="A9" s="31" t="s">
        <v>11</v>
      </c>
      <c r="B9" s="32" t="s">
        <v>3</v>
      </c>
      <c r="C9" s="33">
        <f>C7*C8</f>
        <v>4.715</v>
      </c>
      <c r="D9" s="9">
        <v>0.2</v>
      </c>
      <c r="H9" s="61"/>
    </row>
    <row r="10" spans="1:8" ht="12.75">
      <c r="A10" s="31" t="s">
        <v>10</v>
      </c>
      <c r="B10" s="32" t="s">
        <v>1</v>
      </c>
      <c r="C10" s="33">
        <v>2.71</v>
      </c>
      <c r="D10" s="33">
        <v>2.99</v>
      </c>
      <c r="H10" s="63"/>
    </row>
    <row r="11" spans="1:4" ht="12.75">
      <c r="A11" s="31" t="s">
        <v>30</v>
      </c>
      <c r="B11" s="32" t="s">
        <v>31</v>
      </c>
      <c r="C11" s="33">
        <v>907200</v>
      </c>
      <c r="D11" s="33">
        <v>907200</v>
      </c>
    </row>
    <row r="12" spans="1:4" ht="12.75">
      <c r="A12" s="33" t="s">
        <v>12</v>
      </c>
      <c r="B12" s="32" t="s">
        <v>3</v>
      </c>
      <c r="C12" s="36">
        <f>C9*C10/907200</f>
        <v>1.4084711199294532E-05</v>
      </c>
      <c r="D12" s="36">
        <f>D9*D10/907200</f>
        <v>6.591710758377426E-07</v>
      </c>
    </row>
    <row r="13" spans="1:4" ht="12.75">
      <c r="A13" s="33" t="s">
        <v>2</v>
      </c>
      <c r="B13" s="32" t="s">
        <v>1</v>
      </c>
      <c r="C13" s="37">
        <v>1</v>
      </c>
      <c r="D13" s="37">
        <v>1</v>
      </c>
    </row>
    <row r="14" spans="1:5" ht="12.75">
      <c r="A14" s="38" t="s">
        <v>32</v>
      </c>
      <c r="B14" s="30" t="s">
        <v>1</v>
      </c>
      <c r="C14" s="39">
        <f>SUM(C5)</f>
        <v>12000</v>
      </c>
      <c r="D14" s="39">
        <f>SUM(D5)</f>
        <v>12000</v>
      </c>
      <c r="E14" s="13"/>
    </row>
    <row r="15" spans="1:5" ht="12.75">
      <c r="A15" s="29" t="s">
        <v>15</v>
      </c>
      <c r="B15" s="30" t="s">
        <v>3</v>
      </c>
      <c r="C15" s="40">
        <f>C12*C13*C14</f>
        <v>0.16901653439153438</v>
      </c>
      <c r="D15" s="40">
        <f>D12*D13*D14</f>
        <v>0.00791005291005291</v>
      </c>
      <c r="E15" s="13"/>
    </row>
    <row r="16" spans="1:5" ht="12.75">
      <c r="A16" s="29" t="s">
        <v>16</v>
      </c>
      <c r="B16" s="41"/>
      <c r="C16" s="40">
        <f>C15-D15</f>
        <v>0.16110648148148146</v>
      </c>
      <c r="D16" s="42"/>
      <c r="E16" s="13"/>
    </row>
    <row r="17" spans="1:5" ht="12.75">
      <c r="A17" s="29" t="s">
        <v>4</v>
      </c>
      <c r="B17" s="41"/>
      <c r="C17" s="42">
        <f>C16/C15</f>
        <v>0.9531995319953199</v>
      </c>
      <c r="D17" s="42"/>
      <c r="E17" s="13"/>
    </row>
    <row r="18" spans="1:4" ht="12.75">
      <c r="A18" s="64" t="s">
        <v>7</v>
      </c>
      <c r="B18" s="64"/>
      <c r="C18" s="64"/>
      <c r="D18" s="64"/>
    </row>
    <row r="19" spans="1:4" ht="12.75">
      <c r="A19" s="29" t="s">
        <v>16</v>
      </c>
      <c r="B19" s="30"/>
      <c r="C19" s="43">
        <f>C16</f>
        <v>0.16110648148148146</v>
      </c>
      <c r="D19" s="29"/>
    </row>
    <row r="20" spans="1:4" ht="12.75">
      <c r="A20" s="26" t="s">
        <v>6</v>
      </c>
      <c r="B20" s="44" t="s">
        <v>1</v>
      </c>
      <c r="C20" s="26">
        <v>7</v>
      </c>
      <c r="D20" s="29"/>
    </row>
    <row r="21" spans="1:4" ht="12.75">
      <c r="A21" s="45" t="s">
        <v>17</v>
      </c>
      <c r="B21" s="46" t="s">
        <v>3</v>
      </c>
      <c r="C21" s="47">
        <f>C19*C20</f>
        <v>1.1277453703703701</v>
      </c>
      <c r="D21" s="29"/>
    </row>
    <row r="22" spans="1:4" ht="12.75">
      <c r="A22" s="31" t="s">
        <v>34</v>
      </c>
      <c r="B22" s="32" t="s">
        <v>1</v>
      </c>
      <c r="C22" s="48">
        <v>10000</v>
      </c>
      <c r="D22" s="29"/>
    </row>
    <row r="23" spans="1:4" ht="12.75">
      <c r="A23" s="29"/>
      <c r="B23" s="29"/>
      <c r="C23" s="29"/>
      <c r="D23" s="29"/>
    </row>
    <row r="24" spans="1:4" ht="12.75">
      <c r="A24" s="49" t="s">
        <v>5</v>
      </c>
      <c r="B24" s="30" t="s">
        <v>3</v>
      </c>
      <c r="C24" s="50">
        <f>C20*C19*C22</f>
        <v>11277.4537037037</v>
      </c>
      <c r="D24" s="51"/>
    </row>
    <row r="25" spans="1:4" ht="12.75">
      <c r="A25" s="2"/>
      <c r="B25" s="3"/>
      <c r="C25" s="15"/>
      <c r="D25" s="15"/>
    </row>
    <row r="26" spans="1:5" ht="12.75">
      <c r="A26" s="6"/>
      <c r="B26" s="12"/>
      <c r="C26" s="21"/>
      <c r="D26" s="13"/>
      <c r="E26" s="13"/>
    </row>
    <row r="27" spans="1:5" ht="12.75">
      <c r="A27" s="6"/>
      <c r="B27" s="12"/>
      <c r="C27" s="13"/>
      <c r="D27" s="13"/>
      <c r="E27" s="22"/>
    </row>
    <row r="28" spans="1:4" ht="12.75">
      <c r="A28" s="1"/>
      <c r="B28" s="3"/>
      <c r="C28" s="16"/>
      <c r="D28" s="15"/>
    </row>
    <row r="39" ht="12.75">
      <c r="A39" s="8"/>
    </row>
    <row r="40" ht="12.75">
      <c r="A40" s="8"/>
    </row>
    <row r="41" ht="12.75">
      <c r="A41" s="8"/>
    </row>
    <row r="44" spans="2:4" ht="12.75">
      <c r="B44" s="7"/>
      <c r="C44" s="7"/>
      <c r="D44" s="7"/>
    </row>
    <row r="45" spans="2:4" ht="12.75">
      <c r="B45" s="7"/>
      <c r="C45" s="7"/>
      <c r="D45" s="7"/>
    </row>
    <row r="46" spans="2:4" ht="12.75">
      <c r="B46" s="7"/>
      <c r="C46" s="7"/>
      <c r="D46" s="7"/>
    </row>
    <row r="47" spans="2:4" ht="12.75">
      <c r="B47" s="7"/>
      <c r="C47" s="7"/>
      <c r="D47" s="7"/>
    </row>
  </sheetData>
  <mergeCells count="1">
    <mergeCell ref="A18:D18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C44" sqref="C44"/>
    </sheetView>
  </sheetViews>
  <sheetFormatPr defaultColWidth="9.140625" defaultRowHeight="12.75"/>
  <cols>
    <col min="1" max="1" width="40.140625" style="0" customWidth="1"/>
    <col min="2" max="2" width="9.8515625" style="0" customWidth="1"/>
    <col min="3" max="3" width="21.7109375" style="0" customWidth="1"/>
    <col min="4" max="4" width="16.28125" style="0" customWidth="1"/>
    <col min="5" max="5" width="10.28125" style="0" customWidth="1"/>
  </cols>
  <sheetData>
    <row r="1" ht="12.75">
      <c r="A1" s="8" t="s">
        <v>26</v>
      </c>
    </row>
    <row r="2" spans="1:2" ht="13.5" thickBot="1">
      <c r="A2" s="2"/>
      <c r="B2" s="1"/>
    </row>
    <row r="3" spans="1:4" ht="18">
      <c r="A3" s="59" t="s">
        <v>22</v>
      </c>
      <c r="B3" s="2"/>
      <c r="C3" s="23" t="s">
        <v>27</v>
      </c>
      <c r="D3" s="24" t="s">
        <v>28</v>
      </c>
    </row>
    <row r="4" spans="2:4" ht="13.5" thickBot="1">
      <c r="B4" s="2"/>
      <c r="C4" s="25" t="s">
        <v>18</v>
      </c>
      <c r="D4" s="25" t="s">
        <v>0</v>
      </c>
    </row>
    <row r="5" spans="1:4" ht="12.75">
      <c r="A5" s="26" t="s">
        <v>29</v>
      </c>
      <c r="B5" s="27"/>
      <c r="C5" s="28">
        <v>16000</v>
      </c>
      <c r="D5" s="28">
        <f>SUM(C5)</f>
        <v>16000</v>
      </c>
    </row>
    <row r="6" spans="1:4" ht="12.75">
      <c r="A6" s="29"/>
      <c r="B6" s="30"/>
      <c r="C6" s="29"/>
      <c r="D6" s="29"/>
    </row>
    <row r="7" spans="1:4" ht="12.75">
      <c r="A7" s="31" t="s">
        <v>9</v>
      </c>
      <c r="B7" s="32"/>
      <c r="C7" s="33">
        <f>1-0.057</f>
        <v>0.943</v>
      </c>
      <c r="D7" s="33">
        <v>1</v>
      </c>
    </row>
    <row r="8" spans="1:4" ht="12.75">
      <c r="A8" s="31" t="s">
        <v>8</v>
      </c>
      <c r="B8" s="32" t="s">
        <v>1</v>
      </c>
      <c r="C8" s="33">
        <v>5</v>
      </c>
      <c r="D8" s="4">
        <v>0.2</v>
      </c>
    </row>
    <row r="9" spans="1:4" ht="12.75">
      <c r="A9" s="31" t="s">
        <v>11</v>
      </c>
      <c r="B9" s="32" t="s">
        <v>3</v>
      </c>
      <c r="C9" s="33">
        <f>C7*C8</f>
        <v>4.715</v>
      </c>
      <c r="D9" s="9">
        <v>0.2</v>
      </c>
    </row>
    <row r="10" spans="1:8" ht="12.75">
      <c r="A10" s="31" t="s">
        <v>10</v>
      </c>
      <c r="B10" s="32" t="s">
        <v>1</v>
      </c>
      <c r="C10" s="33">
        <v>2.77</v>
      </c>
      <c r="D10" s="33">
        <v>2.99</v>
      </c>
      <c r="H10" s="61"/>
    </row>
    <row r="11" spans="1:8" ht="12.75">
      <c r="A11" s="31" t="s">
        <v>30</v>
      </c>
      <c r="B11" s="32" t="s">
        <v>31</v>
      </c>
      <c r="C11" s="33">
        <v>907200</v>
      </c>
      <c r="D11" s="33">
        <v>907200</v>
      </c>
      <c r="H11" s="63"/>
    </row>
    <row r="12" spans="1:4" ht="12.75">
      <c r="A12" s="33" t="s">
        <v>12</v>
      </c>
      <c r="B12" s="32" t="s">
        <v>3</v>
      </c>
      <c r="C12" s="36">
        <f>C9*C10/907200</f>
        <v>1.4396549823633156E-05</v>
      </c>
      <c r="D12" s="36">
        <f>D9*D10/907200</f>
        <v>6.591710758377426E-07</v>
      </c>
    </row>
    <row r="13" spans="1:4" ht="12.75">
      <c r="A13" s="33" t="s">
        <v>2</v>
      </c>
      <c r="B13" s="32" t="s">
        <v>1</v>
      </c>
      <c r="C13" s="37">
        <v>1</v>
      </c>
      <c r="D13" s="37">
        <v>1</v>
      </c>
    </row>
    <row r="14" spans="1:5" ht="12.75">
      <c r="A14" s="38" t="s">
        <v>32</v>
      </c>
      <c r="B14" s="30" t="s">
        <v>1</v>
      </c>
      <c r="C14" s="39">
        <f>SUM(C5)</f>
        <v>16000</v>
      </c>
      <c r="D14" s="39">
        <f>SUM(D5)</f>
        <v>16000</v>
      </c>
      <c r="E14" s="13"/>
    </row>
    <row r="15" spans="1:5" ht="12.75">
      <c r="A15" s="29" t="s">
        <v>15</v>
      </c>
      <c r="B15" s="30" t="s">
        <v>3</v>
      </c>
      <c r="C15" s="40">
        <f>C12*C13*C14</f>
        <v>0.2303447971781305</v>
      </c>
      <c r="D15" s="40">
        <f>D12*D13*D14</f>
        <v>0.01054673721340388</v>
      </c>
      <c r="E15" s="13"/>
    </row>
    <row r="16" spans="1:5" ht="12.75">
      <c r="A16" s="29" t="s">
        <v>16</v>
      </c>
      <c r="B16" s="41"/>
      <c r="C16" s="40">
        <f>C15-D15</f>
        <v>0.21979805996472662</v>
      </c>
      <c r="D16" s="42"/>
      <c r="E16" s="13"/>
    </row>
    <row r="17" spans="1:5" ht="12.75">
      <c r="A17" s="29" t="s">
        <v>4</v>
      </c>
      <c r="B17" s="41"/>
      <c r="C17" s="42">
        <f>C16/C15</f>
        <v>0.9542132605441578</v>
      </c>
      <c r="D17" s="42"/>
      <c r="E17" s="13"/>
    </row>
    <row r="18" spans="1:4" ht="12.75">
      <c r="A18" s="64" t="s">
        <v>7</v>
      </c>
      <c r="B18" s="64"/>
      <c r="C18" s="64"/>
      <c r="D18" s="64"/>
    </row>
    <row r="19" spans="1:4" ht="12.75">
      <c r="A19" s="29" t="s">
        <v>16</v>
      </c>
      <c r="B19" s="30"/>
      <c r="C19" s="43">
        <f>C16</f>
        <v>0.21979805996472662</v>
      </c>
      <c r="D19" s="29"/>
    </row>
    <row r="20" spans="1:4" ht="12.75">
      <c r="A20" s="26" t="s">
        <v>6</v>
      </c>
      <c r="B20" s="44" t="s">
        <v>1</v>
      </c>
      <c r="C20" s="26">
        <v>7</v>
      </c>
      <c r="D20" s="29"/>
    </row>
    <row r="21" spans="1:4" ht="12.75">
      <c r="A21" s="45" t="s">
        <v>17</v>
      </c>
      <c r="B21" s="46" t="s">
        <v>3</v>
      </c>
      <c r="C21" s="47">
        <f>C19*C20</f>
        <v>1.5385864197530863</v>
      </c>
      <c r="D21" s="29"/>
    </row>
    <row r="22" spans="1:4" ht="12.75">
      <c r="A22" s="31" t="s">
        <v>34</v>
      </c>
      <c r="B22" s="32" t="s">
        <v>1</v>
      </c>
      <c r="C22" s="48">
        <v>10000</v>
      </c>
      <c r="D22" s="29"/>
    </row>
    <row r="23" spans="1:4" ht="12.75">
      <c r="A23" s="29"/>
      <c r="B23" s="29"/>
      <c r="C23" s="29"/>
      <c r="D23" s="29"/>
    </row>
    <row r="24" spans="1:4" ht="12.75">
      <c r="A24" s="49" t="s">
        <v>5</v>
      </c>
      <c r="B24" s="30" t="s">
        <v>3</v>
      </c>
      <c r="C24" s="50">
        <f>C20*C19*C22</f>
        <v>15385.864197530864</v>
      </c>
      <c r="D24" s="51"/>
    </row>
    <row r="25" spans="1:4" ht="12.75">
      <c r="A25" s="2"/>
      <c r="B25" s="3"/>
      <c r="C25" s="15"/>
      <c r="D25" s="15"/>
    </row>
    <row r="26" spans="1:5" ht="12.75">
      <c r="A26" s="6"/>
      <c r="B26" s="19"/>
      <c r="C26" s="20"/>
      <c r="D26" s="13"/>
      <c r="E26" s="13"/>
    </row>
    <row r="27" spans="1:5" ht="12.75">
      <c r="A27" s="6"/>
      <c r="B27" s="12"/>
      <c r="C27" s="21"/>
      <c r="D27" s="13"/>
      <c r="E27" s="13"/>
    </row>
    <row r="28" spans="1:5" ht="12.75">
      <c r="A28" s="6"/>
      <c r="B28" s="12"/>
      <c r="C28" s="13"/>
      <c r="D28" s="13"/>
      <c r="E28" s="22"/>
    </row>
    <row r="29" spans="1:4" ht="12.75">
      <c r="A29" s="1"/>
      <c r="B29" s="3"/>
      <c r="C29" s="16"/>
      <c r="D29" s="15"/>
    </row>
    <row r="40" ht="12.75">
      <c r="A40" s="8"/>
    </row>
    <row r="41" ht="12.75">
      <c r="A41" s="8"/>
    </row>
    <row r="42" ht="12.75">
      <c r="A42" s="8"/>
    </row>
    <row r="45" spans="2:4" ht="12.75">
      <c r="B45" s="7"/>
      <c r="C45" s="7"/>
      <c r="D45" s="7"/>
    </row>
    <row r="46" spans="2:4" ht="12.75">
      <c r="B46" s="7"/>
      <c r="C46" s="7"/>
      <c r="D46" s="7"/>
    </row>
    <row r="47" spans="2:4" ht="12.75">
      <c r="B47" s="7"/>
      <c r="C47" s="7"/>
      <c r="D47" s="7"/>
    </row>
    <row r="48" spans="2:4" ht="12.75">
      <c r="B48" s="7"/>
      <c r="C48" s="7"/>
      <c r="D48" s="7"/>
    </row>
  </sheetData>
  <mergeCells count="1">
    <mergeCell ref="A18:D18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40.140625" style="0" customWidth="1"/>
    <col min="2" max="2" width="9.8515625" style="0" customWidth="1"/>
    <col min="3" max="3" width="21.7109375" style="0" customWidth="1"/>
    <col min="4" max="4" width="16.28125" style="0" customWidth="1"/>
    <col min="5" max="5" width="10.28125" style="0" customWidth="1"/>
  </cols>
  <sheetData>
    <row r="1" ht="12.75">
      <c r="A1" s="8" t="s">
        <v>26</v>
      </c>
    </row>
    <row r="2" spans="1:2" ht="13.5" thickBot="1">
      <c r="A2" s="2"/>
      <c r="B2" s="1"/>
    </row>
    <row r="3" spans="1:4" ht="18">
      <c r="A3" s="59" t="s">
        <v>36</v>
      </c>
      <c r="B3" s="2"/>
      <c r="C3" s="23" t="s">
        <v>27</v>
      </c>
      <c r="D3" s="24" t="s">
        <v>28</v>
      </c>
    </row>
    <row r="4" spans="2:4" ht="13.5" thickBot="1">
      <c r="B4" s="2"/>
      <c r="C4" s="25" t="s">
        <v>18</v>
      </c>
      <c r="D4" s="25" t="s">
        <v>0</v>
      </c>
    </row>
    <row r="5" spans="1:4" ht="12.75">
      <c r="A5" s="26" t="s">
        <v>29</v>
      </c>
      <c r="B5" s="27"/>
      <c r="C5" s="28">
        <v>12300</v>
      </c>
      <c r="D5" s="28">
        <f>SUM(C5)</f>
        <v>12300</v>
      </c>
    </row>
    <row r="6" spans="1:4" ht="12.75">
      <c r="A6" s="29"/>
      <c r="B6" s="30"/>
      <c r="C6" s="29"/>
      <c r="D6" s="29"/>
    </row>
    <row r="7" spans="1:4" ht="12.75">
      <c r="A7" s="31" t="s">
        <v>9</v>
      </c>
      <c r="B7" s="32"/>
      <c r="C7" s="33">
        <f>1-0.057</f>
        <v>0.943</v>
      </c>
      <c r="D7" s="33">
        <v>1</v>
      </c>
    </row>
    <row r="8" spans="1:4" ht="12.75">
      <c r="A8" s="31" t="s">
        <v>8</v>
      </c>
      <c r="B8" s="32" t="s">
        <v>1</v>
      </c>
      <c r="C8" s="33">
        <v>5</v>
      </c>
      <c r="D8" s="4">
        <v>0.2</v>
      </c>
    </row>
    <row r="9" spans="1:4" ht="12.75">
      <c r="A9" s="31" t="s">
        <v>11</v>
      </c>
      <c r="B9" s="32" t="s">
        <v>3</v>
      </c>
      <c r="C9" s="33">
        <f>C7*C8</f>
        <v>4.715</v>
      </c>
      <c r="D9" s="9">
        <v>0.2</v>
      </c>
    </row>
    <row r="10" spans="1:8" ht="15.75">
      <c r="A10" s="31" t="s">
        <v>10</v>
      </c>
      <c r="B10" s="32" t="s">
        <v>1</v>
      </c>
      <c r="C10" s="33">
        <v>2.88</v>
      </c>
      <c r="D10" s="33">
        <v>2.99</v>
      </c>
      <c r="H10" s="62"/>
    </row>
    <row r="11" spans="1:8" ht="12.75">
      <c r="A11" s="31" t="s">
        <v>30</v>
      </c>
      <c r="B11" s="32" t="s">
        <v>31</v>
      </c>
      <c r="C11" s="33">
        <v>907200</v>
      </c>
      <c r="D11" s="33">
        <v>907200</v>
      </c>
      <c r="H11" s="63"/>
    </row>
    <row r="12" spans="1:4" ht="12.75">
      <c r="A12" s="33" t="s">
        <v>12</v>
      </c>
      <c r="B12" s="32" t="s">
        <v>3</v>
      </c>
      <c r="C12" s="36">
        <f>C9*C10/907200</f>
        <v>1.4968253968253967E-05</v>
      </c>
      <c r="D12" s="36">
        <f>D9*D10/907200</f>
        <v>6.591710758377426E-07</v>
      </c>
    </row>
    <row r="13" spans="1:4" ht="12.75">
      <c r="A13" s="33" t="s">
        <v>2</v>
      </c>
      <c r="B13" s="32" t="s">
        <v>1</v>
      </c>
      <c r="C13" s="37">
        <v>1</v>
      </c>
      <c r="D13" s="37">
        <v>1</v>
      </c>
    </row>
    <row r="14" spans="1:5" ht="12.75">
      <c r="A14" s="29" t="s">
        <v>32</v>
      </c>
      <c r="B14" s="30" t="s">
        <v>1</v>
      </c>
      <c r="C14" s="55">
        <f>SUM(C5)</f>
        <v>12300</v>
      </c>
      <c r="D14" s="55">
        <f>SUM(D5)</f>
        <v>12300</v>
      </c>
      <c r="E14" s="13"/>
    </row>
    <row r="15" spans="1:5" ht="12.75">
      <c r="A15" s="56" t="s">
        <v>15</v>
      </c>
      <c r="B15" s="41" t="s">
        <v>3</v>
      </c>
      <c r="C15" s="40">
        <f>C12*C13*C14</f>
        <v>0.1841095238095238</v>
      </c>
      <c r="D15" s="40">
        <f>D12*D13*D14</f>
        <v>0.008107804232804234</v>
      </c>
      <c r="E15" s="13"/>
    </row>
    <row r="16" spans="1:5" ht="12.75">
      <c r="A16" s="29" t="s">
        <v>16</v>
      </c>
      <c r="B16" s="41"/>
      <c r="C16" s="40">
        <f>C15-D15</f>
        <v>0.17600171957671956</v>
      </c>
      <c r="D16" s="42"/>
      <c r="E16" s="13"/>
    </row>
    <row r="17" spans="1:5" ht="12.75">
      <c r="A17" s="29" t="s">
        <v>4</v>
      </c>
      <c r="B17" s="41"/>
      <c r="C17" s="42">
        <f>C16/C15</f>
        <v>0.9559620596205961</v>
      </c>
      <c r="D17" s="42"/>
      <c r="E17" s="13"/>
    </row>
    <row r="18" spans="1:4" ht="12.75">
      <c r="A18" s="64" t="s">
        <v>7</v>
      </c>
      <c r="B18" s="64"/>
      <c r="C18" s="64"/>
      <c r="D18" s="64"/>
    </row>
    <row r="19" spans="1:4" ht="12.75">
      <c r="A19" s="29" t="s">
        <v>16</v>
      </c>
      <c r="B19" s="30"/>
      <c r="C19" s="43">
        <f>C16</f>
        <v>0.17600171957671956</v>
      </c>
      <c r="D19" s="29"/>
    </row>
    <row r="20" spans="1:4" ht="12.75">
      <c r="A20" s="26" t="s">
        <v>6</v>
      </c>
      <c r="B20" s="44" t="s">
        <v>1</v>
      </c>
      <c r="C20" s="26">
        <v>7</v>
      </c>
      <c r="D20" s="29"/>
    </row>
    <row r="21" spans="1:4" ht="12.75">
      <c r="A21" s="45" t="s">
        <v>17</v>
      </c>
      <c r="B21" s="46" t="s">
        <v>3</v>
      </c>
      <c r="C21" s="47">
        <f>C19*C20</f>
        <v>1.2320120370370369</v>
      </c>
      <c r="D21" s="29"/>
    </row>
    <row r="22" spans="1:4" ht="12.75">
      <c r="A22" s="31" t="s">
        <v>34</v>
      </c>
      <c r="B22" s="32" t="s">
        <v>1</v>
      </c>
      <c r="C22" s="48">
        <v>10000</v>
      </c>
      <c r="D22" s="29"/>
    </row>
    <row r="23" spans="1:4" ht="12.75">
      <c r="A23" s="29"/>
      <c r="B23" s="29"/>
      <c r="C23" s="29"/>
      <c r="D23" s="29"/>
    </row>
    <row r="24" spans="1:4" ht="12.75">
      <c r="A24" s="49" t="s">
        <v>5</v>
      </c>
      <c r="B24" s="30" t="s">
        <v>3</v>
      </c>
      <c r="C24" s="50">
        <f>C20*C19*C22</f>
        <v>12320.120370370369</v>
      </c>
      <c r="D24" s="51"/>
    </row>
    <row r="25" spans="1:4" ht="12.75">
      <c r="A25" s="2"/>
      <c r="B25" s="3"/>
      <c r="C25" s="15"/>
      <c r="D25" s="15"/>
    </row>
    <row r="26" spans="1:5" ht="12.75">
      <c r="A26" s="6"/>
      <c r="B26" s="19"/>
      <c r="C26" s="20"/>
      <c r="D26" s="13"/>
      <c r="E26" s="13"/>
    </row>
    <row r="27" spans="1:5" ht="12.75">
      <c r="A27" s="6"/>
      <c r="B27" s="12"/>
      <c r="C27" s="21"/>
      <c r="D27" s="13"/>
      <c r="E27" s="13"/>
    </row>
    <row r="28" spans="1:5" ht="12.75">
      <c r="A28" s="6"/>
      <c r="B28" s="12"/>
      <c r="C28" s="13"/>
      <c r="D28" s="13"/>
      <c r="E28" s="22"/>
    </row>
    <row r="29" spans="1:4" ht="12.75">
      <c r="A29" s="1"/>
      <c r="B29" s="3"/>
      <c r="C29" s="16"/>
      <c r="D29" s="15"/>
    </row>
    <row r="40" ht="12.75">
      <c r="A40" s="8"/>
    </row>
    <row r="41" ht="12.75">
      <c r="A41" s="8"/>
    </row>
    <row r="42" ht="12.75">
      <c r="A42" s="8"/>
    </row>
    <row r="45" spans="2:4" ht="12.75">
      <c r="B45" s="7"/>
      <c r="C45" s="7"/>
      <c r="D45" s="7"/>
    </row>
    <row r="46" spans="2:4" ht="12.75">
      <c r="B46" s="7"/>
      <c r="C46" s="7"/>
      <c r="D46" s="7"/>
    </row>
    <row r="47" spans="2:4" ht="12.75">
      <c r="B47" s="7"/>
      <c r="C47" s="7"/>
      <c r="D47" s="7"/>
    </row>
    <row r="48" spans="2:4" ht="12.75">
      <c r="B48" s="7"/>
      <c r="C48" s="7"/>
      <c r="D48" s="7"/>
    </row>
  </sheetData>
  <mergeCells count="1">
    <mergeCell ref="A18:D18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 topLeftCell="A1">
      <selection activeCell="G9" sqref="G9:J19"/>
    </sheetView>
  </sheetViews>
  <sheetFormatPr defaultColWidth="9.140625" defaultRowHeight="12.75"/>
  <cols>
    <col min="1" max="1" width="40.140625" style="0" customWidth="1"/>
    <col min="2" max="2" width="9.8515625" style="0" customWidth="1"/>
    <col min="3" max="3" width="21.7109375" style="0" customWidth="1"/>
    <col min="4" max="4" width="16.28125" style="0" customWidth="1"/>
    <col min="5" max="5" width="10.28125" style="0" customWidth="1"/>
  </cols>
  <sheetData>
    <row r="1" ht="12.75">
      <c r="A1" s="8" t="s">
        <v>26</v>
      </c>
    </row>
    <row r="2" spans="1:2" ht="13.5" thickBot="1">
      <c r="A2" s="2"/>
      <c r="B2" s="1"/>
    </row>
    <row r="3" spans="1:4" ht="18">
      <c r="A3" s="59" t="s">
        <v>23</v>
      </c>
      <c r="B3" s="2"/>
      <c r="C3" s="23" t="s">
        <v>27</v>
      </c>
      <c r="D3" s="24" t="s">
        <v>28</v>
      </c>
    </row>
    <row r="4" spans="2:4" ht="13.5" thickBot="1">
      <c r="B4" s="2"/>
      <c r="C4" s="25" t="s">
        <v>18</v>
      </c>
      <c r="D4" s="25" t="s">
        <v>0</v>
      </c>
    </row>
    <row r="5" spans="1:4" ht="12.75">
      <c r="A5" s="26" t="s">
        <v>29</v>
      </c>
      <c r="B5" s="27"/>
      <c r="C5" s="28">
        <v>15000</v>
      </c>
      <c r="D5" s="28">
        <f>SUM(C5)</f>
        <v>15000</v>
      </c>
    </row>
    <row r="6" spans="1:4" ht="12.75">
      <c r="A6" s="29"/>
      <c r="B6" s="30"/>
      <c r="C6" s="29"/>
      <c r="D6" s="29"/>
    </row>
    <row r="7" spans="1:4" ht="12.75">
      <c r="A7" s="31" t="s">
        <v>9</v>
      </c>
      <c r="B7" s="32"/>
      <c r="C7" s="33">
        <f>1-0.057</f>
        <v>0.943</v>
      </c>
      <c r="D7" s="33">
        <v>1</v>
      </c>
    </row>
    <row r="8" spans="1:4" ht="12.75">
      <c r="A8" s="31" t="s">
        <v>8</v>
      </c>
      <c r="B8" s="32" t="s">
        <v>1</v>
      </c>
      <c r="C8" s="33">
        <v>5</v>
      </c>
      <c r="D8" s="4">
        <v>0.2</v>
      </c>
    </row>
    <row r="9" spans="1:4" ht="12.75">
      <c r="A9" s="31" t="s">
        <v>11</v>
      </c>
      <c r="B9" s="32" t="s">
        <v>3</v>
      </c>
      <c r="C9" s="33">
        <f>C7*C8</f>
        <v>4.715</v>
      </c>
      <c r="D9" s="9">
        <v>0.2</v>
      </c>
    </row>
    <row r="10" spans="1:7" ht="12.75">
      <c r="A10" s="31" t="s">
        <v>10</v>
      </c>
      <c r="B10" s="32" t="s">
        <v>1</v>
      </c>
      <c r="C10" s="33">
        <v>2.82</v>
      </c>
      <c r="D10" s="33">
        <v>2.99</v>
      </c>
      <c r="G10" s="61"/>
    </row>
    <row r="11" spans="1:7" ht="12.75">
      <c r="A11" s="31" t="s">
        <v>30</v>
      </c>
      <c r="B11" s="32" t="s">
        <v>31</v>
      </c>
      <c r="C11" s="33">
        <v>907200</v>
      </c>
      <c r="D11" s="33">
        <v>907200</v>
      </c>
      <c r="G11" s="63"/>
    </row>
    <row r="12" spans="1:4" ht="12.75">
      <c r="A12" s="33" t="s">
        <v>12</v>
      </c>
      <c r="B12" s="32" t="s">
        <v>3</v>
      </c>
      <c r="C12" s="36">
        <f>C9*C10/907200</f>
        <v>1.4656415343915343E-05</v>
      </c>
      <c r="D12" s="36">
        <f>D9*D10/907200</f>
        <v>6.591710758377426E-07</v>
      </c>
    </row>
    <row r="13" spans="1:4" ht="12.75">
      <c r="A13" s="33" t="s">
        <v>2</v>
      </c>
      <c r="B13" s="32" t="s">
        <v>1</v>
      </c>
      <c r="C13" s="37">
        <v>1</v>
      </c>
      <c r="D13" s="37">
        <v>1</v>
      </c>
    </row>
    <row r="14" spans="1:5" ht="12.75">
      <c r="A14" s="29" t="s">
        <v>32</v>
      </c>
      <c r="B14" s="30" t="s">
        <v>1</v>
      </c>
      <c r="C14" s="55">
        <f>SUM(C5)</f>
        <v>15000</v>
      </c>
      <c r="D14" s="55">
        <f>SUM(D5)</f>
        <v>15000</v>
      </c>
      <c r="E14" s="13"/>
    </row>
    <row r="15" spans="1:5" ht="12.75">
      <c r="A15" s="56" t="s">
        <v>15</v>
      </c>
      <c r="B15" s="41" t="s">
        <v>3</v>
      </c>
      <c r="C15" s="40">
        <f>C12*C13*C14</f>
        <v>0.21984623015873014</v>
      </c>
      <c r="D15" s="40">
        <f>D12*D13*D14</f>
        <v>0.009887566137566138</v>
      </c>
      <c r="E15" s="13"/>
    </row>
    <row r="16" spans="1:5" ht="12.75">
      <c r="A16" s="29" t="s">
        <v>16</v>
      </c>
      <c r="B16" s="41"/>
      <c r="C16" s="40">
        <f>C15-D15</f>
        <v>0.209958664021164</v>
      </c>
      <c r="D16" s="42"/>
      <c r="E16" s="13"/>
    </row>
    <row r="17" spans="1:5" ht="12.75">
      <c r="A17" s="29" t="s">
        <v>4</v>
      </c>
      <c r="B17" s="41"/>
      <c r="C17" s="42">
        <f>C16/C15</f>
        <v>0.9550250821657152</v>
      </c>
      <c r="D17" s="42"/>
      <c r="E17" s="13"/>
    </row>
    <row r="18" spans="1:4" ht="12.75">
      <c r="A18" s="64" t="s">
        <v>7</v>
      </c>
      <c r="B18" s="64"/>
      <c r="C18" s="64"/>
      <c r="D18" s="64"/>
    </row>
    <row r="19" spans="1:4" ht="12.75">
      <c r="A19" s="29" t="s">
        <v>16</v>
      </c>
      <c r="B19" s="30"/>
      <c r="C19" s="43">
        <f>C16</f>
        <v>0.209958664021164</v>
      </c>
      <c r="D19" s="29"/>
    </row>
    <row r="20" spans="1:4" ht="12.75">
      <c r="A20" s="26" t="s">
        <v>6</v>
      </c>
      <c r="B20" s="44" t="s">
        <v>1</v>
      </c>
      <c r="C20" s="26">
        <v>7</v>
      </c>
      <c r="D20" s="29"/>
    </row>
    <row r="21" spans="1:4" ht="12.75">
      <c r="A21" s="45" t="s">
        <v>17</v>
      </c>
      <c r="B21" s="46" t="s">
        <v>3</v>
      </c>
      <c r="C21" s="47">
        <f>C19*C20</f>
        <v>1.4697106481481481</v>
      </c>
      <c r="D21" s="29"/>
    </row>
    <row r="22" spans="1:4" ht="12.75">
      <c r="A22" s="31" t="s">
        <v>34</v>
      </c>
      <c r="B22" s="32" t="s">
        <v>1</v>
      </c>
      <c r="C22" s="48">
        <v>10000</v>
      </c>
      <c r="D22" s="29"/>
    </row>
    <row r="23" spans="1:4" ht="12.75">
      <c r="A23" s="29"/>
      <c r="B23" s="29"/>
      <c r="C23" s="29"/>
      <c r="D23" s="29"/>
    </row>
    <row r="24" spans="1:4" ht="12.75">
      <c r="A24" s="49" t="s">
        <v>5</v>
      </c>
      <c r="B24" s="30" t="s">
        <v>3</v>
      </c>
      <c r="C24" s="50">
        <f>C20*C19*C22</f>
        <v>14697.106481481482</v>
      </c>
      <c r="D24" s="51"/>
    </row>
    <row r="25" spans="1:4" ht="12.75">
      <c r="A25" s="2"/>
      <c r="B25" s="3"/>
      <c r="C25" s="15"/>
      <c r="D25" s="15"/>
    </row>
    <row r="26" spans="1:5" ht="12.75">
      <c r="A26" s="6"/>
      <c r="B26" s="19"/>
      <c r="C26" s="20"/>
      <c r="D26" s="13"/>
      <c r="E26" s="13"/>
    </row>
    <row r="27" spans="1:5" ht="12.75">
      <c r="A27" s="6"/>
      <c r="B27" s="12"/>
      <c r="C27" s="21"/>
      <c r="D27" s="13"/>
      <c r="E27" s="13"/>
    </row>
    <row r="28" spans="1:5" ht="12.75">
      <c r="A28" s="6"/>
      <c r="B28" s="12"/>
      <c r="C28" s="13"/>
      <c r="D28" s="13"/>
      <c r="E28" s="22"/>
    </row>
    <row r="29" spans="1:4" ht="12.75">
      <c r="A29" s="1"/>
      <c r="B29" s="3"/>
      <c r="C29" s="16"/>
      <c r="D29" s="15"/>
    </row>
    <row r="40" ht="12.75">
      <c r="A40" s="8"/>
    </row>
    <row r="41" ht="12.75">
      <c r="A41" s="8"/>
    </row>
    <row r="42" ht="12.75">
      <c r="A42" s="8"/>
    </row>
    <row r="45" spans="2:4" ht="12.75">
      <c r="B45" s="7"/>
      <c r="C45" s="7"/>
      <c r="D45" s="7"/>
    </row>
    <row r="46" spans="2:4" ht="12.75">
      <c r="B46" s="7"/>
      <c r="C46" s="7"/>
      <c r="D46" s="7"/>
    </row>
    <row r="47" spans="2:4" ht="12.75">
      <c r="B47" s="7"/>
      <c r="C47" s="7"/>
      <c r="D47" s="7"/>
    </row>
    <row r="48" spans="2:4" ht="12.75">
      <c r="B48" s="7"/>
      <c r="C48" s="7"/>
      <c r="D48" s="7"/>
    </row>
  </sheetData>
  <mergeCells count="1">
    <mergeCell ref="A18:D18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40.140625" style="0" customWidth="1"/>
    <col min="2" max="2" width="9.8515625" style="0" customWidth="1"/>
    <col min="3" max="3" width="21.7109375" style="0" customWidth="1"/>
    <col min="4" max="4" width="16.28125" style="0" customWidth="1"/>
    <col min="5" max="5" width="10.28125" style="0" customWidth="1"/>
  </cols>
  <sheetData>
    <row r="1" ht="12.75">
      <c r="A1" s="8" t="s">
        <v>26</v>
      </c>
    </row>
    <row r="2" spans="1:2" ht="13.5" thickBot="1">
      <c r="A2" s="2"/>
      <c r="B2" s="1"/>
    </row>
    <row r="3" spans="1:4" ht="18">
      <c r="A3" s="59" t="s">
        <v>24</v>
      </c>
      <c r="B3" s="2"/>
      <c r="C3" s="23" t="s">
        <v>27</v>
      </c>
      <c r="D3" s="24" t="s">
        <v>28</v>
      </c>
    </row>
    <row r="4" spans="2:4" ht="13.5" thickBot="1">
      <c r="B4" s="2"/>
      <c r="C4" s="25" t="s">
        <v>18</v>
      </c>
      <c r="D4" s="25" t="s">
        <v>0</v>
      </c>
    </row>
    <row r="5" spans="1:4" ht="12.75">
      <c r="A5" s="26" t="s">
        <v>29</v>
      </c>
      <c r="B5" s="27"/>
      <c r="C5" s="28">
        <v>7000</v>
      </c>
      <c r="D5" s="28">
        <f>SUM(C5)</f>
        <v>7000</v>
      </c>
    </row>
    <row r="6" spans="1:4" ht="12.75">
      <c r="A6" s="29"/>
      <c r="B6" s="30"/>
      <c r="C6" s="29"/>
      <c r="D6" s="29"/>
    </row>
    <row r="7" spans="1:4" ht="12.75">
      <c r="A7" s="31" t="s">
        <v>9</v>
      </c>
      <c r="B7" s="32"/>
      <c r="C7" s="33">
        <f>1-0.057</f>
        <v>0.943</v>
      </c>
      <c r="D7" s="33">
        <v>1</v>
      </c>
    </row>
    <row r="8" spans="1:4" ht="12.75">
      <c r="A8" s="31" t="s">
        <v>8</v>
      </c>
      <c r="B8" s="32" t="s">
        <v>1</v>
      </c>
      <c r="C8" s="33">
        <v>5</v>
      </c>
      <c r="D8" s="4">
        <v>0.2</v>
      </c>
    </row>
    <row r="9" spans="1:4" ht="12.75">
      <c r="A9" s="31" t="s">
        <v>11</v>
      </c>
      <c r="B9" s="32" t="s">
        <v>3</v>
      </c>
      <c r="C9" s="33">
        <f>C7*C8</f>
        <v>4.715</v>
      </c>
      <c r="D9" s="9">
        <v>0.2</v>
      </c>
    </row>
    <row r="10" spans="1:8" ht="12.75">
      <c r="A10" s="31" t="s">
        <v>10</v>
      </c>
      <c r="B10" s="32" t="s">
        <v>1</v>
      </c>
      <c r="C10" s="33">
        <v>2.93</v>
      </c>
      <c r="D10" s="33">
        <v>2.99</v>
      </c>
      <c r="H10" s="61"/>
    </row>
    <row r="11" spans="1:8" ht="12.75">
      <c r="A11" s="31" t="s">
        <v>30</v>
      </c>
      <c r="B11" s="32" t="s">
        <v>31</v>
      </c>
      <c r="C11" s="33">
        <v>907200</v>
      </c>
      <c r="D11" s="33">
        <v>907200</v>
      </c>
      <c r="H11" s="63"/>
    </row>
    <row r="12" spans="1:4" ht="12.75">
      <c r="A12" s="33" t="s">
        <v>12</v>
      </c>
      <c r="B12" s="32" t="s">
        <v>3</v>
      </c>
      <c r="C12" s="36">
        <f>C9*C10/907200</f>
        <v>1.5228119488536155E-05</v>
      </c>
      <c r="D12" s="36">
        <f>D9*D10/907200</f>
        <v>6.591710758377426E-07</v>
      </c>
    </row>
    <row r="13" spans="1:4" ht="12.75">
      <c r="A13" s="33" t="s">
        <v>2</v>
      </c>
      <c r="B13" s="32" t="s">
        <v>1</v>
      </c>
      <c r="C13" s="37">
        <v>1</v>
      </c>
      <c r="D13" s="37">
        <v>1</v>
      </c>
    </row>
    <row r="14" spans="1:5" ht="12.75">
      <c r="A14" s="29" t="s">
        <v>32</v>
      </c>
      <c r="B14" s="30" t="s">
        <v>1</v>
      </c>
      <c r="C14" s="55">
        <f>SUM(C5)</f>
        <v>7000</v>
      </c>
      <c r="D14" s="55">
        <f>SUM(D5)</f>
        <v>7000</v>
      </c>
      <c r="E14" s="13"/>
    </row>
    <row r="15" spans="1:5" ht="12.75">
      <c r="A15" s="56" t="s">
        <v>15</v>
      </c>
      <c r="B15" s="41" t="s">
        <v>3</v>
      </c>
      <c r="C15" s="40">
        <f>C12*C13*C14</f>
        <v>0.10659683641975308</v>
      </c>
      <c r="D15" s="40">
        <f>D12*D13*D14</f>
        <v>0.004614197530864198</v>
      </c>
      <c r="E15" s="13"/>
    </row>
    <row r="16" spans="1:5" ht="12.75">
      <c r="A16" s="29" t="s">
        <v>16</v>
      </c>
      <c r="B16" s="41"/>
      <c r="C16" s="40">
        <f>C15-D15</f>
        <v>0.10198263888888888</v>
      </c>
      <c r="D16" s="42"/>
      <c r="E16" s="13"/>
    </row>
    <row r="17" spans="1:5" ht="12.75">
      <c r="A17" s="29" t="s">
        <v>4</v>
      </c>
      <c r="B17" s="41"/>
      <c r="C17" s="42">
        <f>C16/C15</f>
        <v>0.9567135603096645</v>
      </c>
      <c r="D17" s="42"/>
      <c r="E17" s="13"/>
    </row>
    <row r="18" spans="1:4" ht="12.75">
      <c r="A18" s="64" t="s">
        <v>7</v>
      </c>
      <c r="B18" s="64"/>
      <c r="C18" s="64"/>
      <c r="D18" s="64"/>
    </row>
    <row r="19" spans="1:4" ht="12.75">
      <c r="A19" s="29" t="s">
        <v>16</v>
      </c>
      <c r="B19" s="30"/>
      <c r="C19" s="43">
        <f>C16</f>
        <v>0.10198263888888888</v>
      </c>
      <c r="D19" s="29"/>
    </row>
    <row r="20" spans="1:4" ht="12.75">
      <c r="A20" s="26" t="s">
        <v>6</v>
      </c>
      <c r="B20" s="44" t="s">
        <v>1</v>
      </c>
      <c r="C20" s="26">
        <v>7</v>
      </c>
      <c r="D20" s="29"/>
    </row>
    <row r="21" spans="1:4" ht="12.75">
      <c r="A21" s="45" t="s">
        <v>17</v>
      </c>
      <c r="B21" s="46" t="s">
        <v>3</v>
      </c>
      <c r="C21" s="47">
        <f>C19*C20</f>
        <v>0.7138784722222221</v>
      </c>
      <c r="D21" s="29"/>
    </row>
    <row r="22" spans="1:4" ht="12.75">
      <c r="A22" s="31" t="s">
        <v>34</v>
      </c>
      <c r="B22" s="32" t="s">
        <v>1</v>
      </c>
      <c r="C22" s="48">
        <v>10000</v>
      </c>
      <c r="D22" s="29"/>
    </row>
    <row r="23" spans="1:4" ht="12.75">
      <c r="A23" s="29"/>
      <c r="B23" s="29"/>
      <c r="C23" s="29"/>
      <c r="D23" s="29"/>
    </row>
    <row r="24" spans="1:4" ht="12.75">
      <c r="A24" s="49" t="s">
        <v>5</v>
      </c>
      <c r="B24" s="30" t="s">
        <v>3</v>
      </c>
      <c r="C24" s="50">
        <f>C20*C19*C22</f>
        <v>7138.784722222221</v>
      </c>
      <c r="D24" s="51"/>
    </row>
    <row r="25" spans="1:4" ht="12.75">
      <c r="A25" s="2"/>
      <c r="B25" s="3"/>
      <c r="C25" s="15"/>
      <c r="D25" s="15"/>
    </row>
    <row r="26" spans="1:5" ht="12.75">
      <c r="A26" s="6"/>
      <c r="B26" s="19"/>
      <c r="C26" s="20"/>
      <c r="D26" s="13"/>
      <c r="E26" s="13"/>
    </row>
    <row r="27" spans="1:5" ht="12.75">
      <c r="A27" s="6"/>
      <c r="B27" s="12"/>
      <c r="C27" s="21"/>
      <c r="D27" s="13"/>
      <c r="E27" s="13"/>
    </row>
    <row r="28" spans="1:5" ht="12.75">
      <c r="A28" s="6"/>
      <c r="B28" s="12"/>
      <c r="C28" s="13"/>
      <c r="D28" s="13"/>
      <c r="E28" s="22"/>
    </row>
    <row r="29" spans="1:4" ht="12.75">
      <c r="A29" s="1"/>
      <c r="B29" s="3"/>
      <c r="C29" s="16"/>
      <c r="D29" s="15"/>
    </row>
    <row r="40" ht="12.75">
      <c r="A40" s="8"/>
    </row>
    <row r="41" ht="12.75">
      <c r="A41" s="8"/>
    </row>
    <row r="42" ht="12.75">
      <c r="A42" s="8"/>
    </row>
    <row r="45" spans="2:4" ht="12.75">
      <c r="B45" s="7"/>
      <c r="C45" s="7"/>
      <c r="D45" s="7"/>
    </row>
    <row r="46" spans="2:4" ht="12.75">
      <c r="B46" s="7"/>
      <c r="C46" s="7"/>
      <c r="D46" s="7"/>
    </row>
    <row r="47" spans="2:4" ht="12.75">
      <c r="B47" s="7"/>
      <c r="C47" s="7"/>
      <c r="D47" s="7"/>
    </row>
    <row r="48" spans="2:4" ht="12.75">
      <c r="B48" s="7"/>
      <c r="C48" s="7"/>
      <c r="D48" s="7"/>
    </row>
  </sheetData>
  <mergeCells count="1">
    <mergeCell ref="A18:D18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Railroad Commission</dc:creator>
  <cp:keywords/>
  <dc:description/>
  <cp:lastModifiedBy>Railroad Commission</cp:lastModifiedBy>
  <cp:lastPrinted>2008-09-24T14:49:00Z</cp:lastPrinted>
  <dcterms:created xsi:type="dcterms:W3CDTF">2004-11-12T19:45:43Z</dcterms:created>
  <dcterms:modified xsi:type="dcterms:W3CDTF">2008-10-03T15:06:26Z</dcterms:modified>
  <cp:category/>
  <cp:version/>
  <cp:contentType/>
  <cp:contentStatus/>
</cp:coreProperties>
</file>