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0"/>
  </bookViews>
  <sheets>
    <sheet name="2-35" sheetId="1" r:id="rId1"/>
  </sheets>
  <externalReferences>
    <externalReference r:id="rId4"/>
  </externalReferences>
  <definedNames>
    <definedName name="Eno_TM">'[1]1997  Table 1a Modified'!#REF!</definedName>
    <definedName name="Eno_Tons">'[1]1997  Table 1a Modified'!#REF!</definedName>
    <definedName name="_xlnm.Print_Area" localSheetId="0">'2-35'!$A$1:$M$48</definedName>
    <definedName name="Sum_T2">'[1]1997  Table 1a Modified'!#REF!</definedName>
    <definedName name="Sum_TTM">'[1]1997  Table 1a Modified'!#REF!</definedName>
  </definedNames>
  <calcPr fullCalcOnLoad="1"/>
</workbook>
</file>

<file path=xl/sharedStrings.xml><?xml version="1.0" encoding="utf-8"?>
<sst xmlns="http://schemas.openxmlformats.org/spreadsheetml/2006/main" count="91" uniqueCount="38">
  <si>
    <t>Railroad and Grade-Crossing Fatalities by Victim Class</t>
  </si>
  <si>
    <t>Passengers on trains</t>
  </si>
  <si>
    <t>Railroad only</t>
  </si>
  <si>
    <t>Grade crossing only</t>
  </si>
  <si>
    <t>Employees on duty</t>
  </si>
  <si>
    <t>Employees not on duty</t>
  </si>
  <si>
    <t>Contractor employees</t>
  </si>
  <si>
    <t>a</t>
  </si>
  <si>
    <t>Trespassers</t>
  </si>
  <si>
    <t>Volunteer employees</t>
  </si>
  <si>
    <t>N</t>
  </si>
  <si>
    <t xml:space="preserve">  Motor vehicles</t>
  </si>
  <si>
    <t xml:space="preserve">  Nonmotor vehicles</t>
  </si>
  <si>
    <t xml:space="preserve">    Total</t>
  </si>
  <si>
    <t xml:space="preserve">SOURCES:  </t>
  </si>
  <si>
    <r>
      <t>Nontrespassers</t>
    </r>
    <r>
      <rPr>
        <b/>
        <vertAlign val="superscript"/>
        <sz val="10"/>
        <rFont val="Arial"/>
        <family val="2"/>
      </rPr>
      <t>b</t>
    </r>
  </si>
  <si>
    <t>521</t>
  </si>
  <si>
    <t>645</t>
  </si>
  <si>
    <t>772</t>
  </si>
  <si>
    <t>454</t>
  </si>
  <si>
    <t>599</t>
  </si>
  <si>
    <t>614</t>
  </si>
  <si>
    <t>84</t>
  </si>
  <si>
    <t>586</t>
  </si>
  <si>
    <r>
      <t xml:space="preserve">1980-94: U.S. Department of Transportation, Federal Railroad Administration, </t>
    </r>
    <r>
      <rPr>
        <i/>
        <sz val="8"/>
        <rFont val="Arial"/>
        <family val="2"/>
      </rPr>
      <t xml:space="preserve">Highway-Rail Crossing Accident/Incident and </t>
    </r>
  </si>
  <si>
    <r>
      <t xml:space="preserve">Inventory Bulletin </t>
    </r>
    <r>
      <rPr>
        <sz val="8"/>
        <rFont val="Arial"/>
        <family val="2"/>
      </rPr>
      <t>(Washington, DC: Annual issues), and the Accident/Incident Bulletin (Washington DC: Annual issues).</t>
    </r>
  </si>
  <si>
    <r>
      <t xml:space="preserve">KEY:  </t>
    </r>
    <r>
      <rPr>
        <sz val="8"/>
        <rFont val="Arial"/>
        <family val="2"/>
      </rPr>
      <t xml:space="preserve"> N = data do not exist; U = data are not available.</t>
    </r>
  </si>
  <si>
    <r>
      <t xml:space="preserve">a 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Prior to 1992, contractor employees were included with nontrespassers. They include 7 in 1980, 4 in 1985, 3 in 1990, and 3 in 1991.</t>
    </r>
  </si>
  <si>
    <r>
      <t xml:space="preserve">b  </t>
    </r>
    <r>
      <rPr>
        <sz val="8"/>
        <rFont val="Arial"/>
        <family val="2"/>
      </rPr>
      <t>Beginning in 1997, nontresspassers off railroad property are also included.</t>
    </r>
  </si>
  <si>
    <t>402</t>
  </si>
  <si>
    <t>345</t>
  </si>
  <si>
    <t>57</t>
  </si>
  <si>
    <t>369</t>
  </si>
  <si>
    <t>62</t>
  </si>
  <si>
    <r>
      <t xml:space="preserve">NOTES: </t>
    </r>
    <r>
      <rPr>
        <sz val="8"/>
        <rFont val="Arial"/>
        <family val="2"/>
      </rPr>
      <t xml:space="preserve"> "Railroad only" includes fatalities from train accidents, train incidents, and nontrain incidents (excludes highway-rail</t>
    </r>
  </si>
  <si>
    <t>grade crossings).  This table includes information for both freight and passenger railroad operations.</t>
  </si>
  <si>
    <t>1995-99: Ibid. Internet site http://safetydata.fra.dot.gov/objects/bull99.pdf, as of Nov. 28, 2000.</t>
  </si>
  <si>
    <t>Table 2-35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</si>
</sst>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"/>
    <numFmt numFmtId="165" formatCode="###0.00_)"/>
    <numFmt numFmtId="166" formatCode="0.0_W"/>
    <numFmt numFmtId="167" formatCode="&quot;$&quot;#,##0\ ;\(&quot;$&quot;#,##0\)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9"/>
      <name val="Helv"/>
      <family val="0"/>
    </font>
    <font>
      <sz val="8.5"/>
      <name val="Helv"/>
      <family val="0"/>
    </font>
    <font>
      <b/>
      <sz val="10"/>
      <name val="Helv"/>
      <family val="0"/>
    </font>
    <font>
      <b/>
      <sz val="14"/>
      <name val="Helv"/>
      <family val="0"/>
    </font>
    <font>
      <b/>
      <sz val="14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3" fontId="6" fillId="0" borderId="1" applyAlignment="0">
      <protection/>
    </xf>
    <xf numFmtId="164" fontId="6" fillId="0" borderId="1">
      <alignment horizontal="right" vertical="center"/>
      <protection/>
    </xf>
    <xf numFmtId="49" fontId="7" fillId="0" borderId="1">
      <alignment horizontal="left" vertical="center"/>
      <protection/>
    </xf>
    <xf numFmtId="165" fontId="8" fillId="0" borderId="1" applyNumberFormat="0" applyFill="0">
      <alignment horizontal="right"/>
      <protection/>
    </xf>
    <xf numFmtId="165" fontId="8" fillId="0" borderId="1" applyNumberFormat="0">
      <alignment horizontal="right" vertical="center"/>
      <protection/>
    </xf>
    <xf numFmtId="166" fontId="8" fillId="0" borderId="1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>
      <alignment horizontal="left"/>
      <protection/>
    </xf>
    <xf numFmtId="0" fontId="12" fillId="0" borderId="2">
      <alignment horizontal="right" vertical="center"/>
      <protection/>
    </xf>
    <xf numFmtId="0" fontId="13" fillId="0" borderId="1">
      <alignment horizontal="left" vertical="center"/>
      <protection/>
    </xf>
    <xf numFmtId="0" fontId="8" fillId="0" borderId="1">
      <alignment horizontal="left" vertical="center"/>
      <protection/>
    </xf>
    <xf numFmtId="0" fontId="14" fillId="0" borderId="1">
      <alignment horizontal="left"/>
      <protection/>
    </xf>
    <xf numFmtId="0" fontId="12" fillId="0" borderId="1">
      <alignment horizontal="left"/>
      <protection/>
    </xf>
    <xf numFmtId="0" fontId="14" fillId="0" borderId="1">
      <alignment horizontal="left" vertical="center"/>
      <protection/>
    </xf>
    <xf numFmtId="0" fontId="14" fillId="2" borderId="0">
      <alignment horizontal="centerContinuous" wrapText="1"/>
      <protection/>
    </xf>
    <xf numFmtId="49" fontId="14" fillId="2" borderId="3">
      <alignment horizontal="left" vertical="center"/>
      <protection/>
    </xf>
    <xf numFmtId="0" fontId="14" fillId="2" borderId="0">
      <alignment horizontal="centerContinuous" vertical="center" wrapText="1"/>
      <protection/>
    </xf>
    <xf numFmtId="0" fontId="14" fillId="2" borderId="0">
      <alignment horizontal="centerContinuous" vertical="center" wrapText="1"/>
      <protection/>
    </xf>
    <xf numFmtId="9" fontId="0" fillId="0" borderId="0" applyFont="0" applyFill="0" applyBorder="0" applyAlignment="0" applyProtection="0"/>
    <xf numFmtId="3" fontId="6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9" fillId="0" borderId="0">
      <alignment horizontal="right"/>
      <protection/>
    </xf>
    <xf numFmtId="49" fontId="9" fillId="0" borderId="0">
      <alignment horizontal="center"/>
      <protection/>
    </xf>
    <xf numFmtId="0" fontId="7" fillId="0" borderId="0">
      <alignment horizontal="right"/>
      <protection/>
    </xf>
    <xf numFmtId="0" fontId="9" fillId="0" borderId="0">
      <alignment horizontal="left"/>
      <protection/>
    </xf>
    <xf numFmtId="49" fontId="6" fillId="0" borderId="0">
      <alignment horizontal="left" vertical="center"/>
      <protection/>
    </xf>
    <xf numFmtId="49" fontId="7" fillId="0" borderId="1">
      <alignment horizontal="left" vertical="center"/>
      <protection/>
    </xf>
    <xf numFmtId="49" fontId="4" fillId="0" borderId="1" applyFill="0">
      <alignment horizontal="left" vertical="center"/>
      <protection/>
    </xf>
    <xf numFmtId="49" fontId="7" fillId="0" borderId="1">
      <alignment horizontal="left"/>
      <protection/>
    </xf>
    <xf numFmtId="165" fontId="6" fillId="0" borderId="0" applyNumberFormat="0">
      <alignment horizontal="right"/>
      <protection/>
    </xf>
    <xf numFmtId="0" fontId="12" fillId="3" borderId="0">
      <alignment horizontal="centerContinuous" vertical="center" wrapText="1"/>
      <protection/>
    </xf>
    <xf numFmtId="0" fontId="12" fillId="0" borderId="4">
      <alignment horizontal="left" vertical="center"/>
      <protection/>
    </xf>
    <xf numFmtId="0" fontId="15" fillId="0" borderId="0">
      <alignment horizontal="left" vertical="top"/>
      <protection/>
    </xf>
    <xf numFmtId="0" fontId="14" fillId="0" borderId="0">
      <alignment horizontal="left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15" fillId="0" borderId="0">
      <alignment horizontal="left" vertical="top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0" fillId="0" borderId="5" applyNumberFormat="0" applyFont="0" applyFill="0" applyAlignment="0" applyProtection="0"/>
    <xf numFmtId="49" fontId="6" fillId="0" borderId="1">
      <alignment horizontal="left"/>
      <protection/>
    </xf>
    <xf numFmtId="0" fontId="12" fillId="0" borderId="2">
      <alignment horizontal="left"/>
      <protection/>
    </xf>
    <xf numFmtId="0" fontId="14" fillId="0" borderId="0">
      <alignment horizontal="left" vertical="center"/>
      <protection/>
    </xf>
    <xf numFmtId="49" fontId="9" fillId="0" borderId="1">
      <alignment horizontal="left"/>
      <protection/>
    </xf>
  </cellStyleXfs>
  <cellXfs count="39">
    <xf numFmtId="0" fontId="0" fillId="0" borderId="0" xfId="0" applyAlignment="1">
      <alignment/>
    </xf>
    <xf numFmtId="0" fontId="1" fillId="0" borderId="0" xfId="43" applyFont="1" applyFill="1" applyBorder="1" applyAlignment="1">
      <alignment horizontal="left"/>
      <protection/>
    </xf>
    <xf numFmtId="3" fontId="1" fillId="0" borderId="0" xfId="27" applyNumberFormat="1" applyFont="1" applyFill="1" applyBorder="1" applyAlignment="1" quotePrefix="1">
      <alignment horizontal="right"/>
      <protection/>
    </xf>
    <xf numFmtId="3" fontId="1" fillId="0" borderId="0" xfId="27" applyNumberFormat="1" applyFont="1" applyFill="1" applyBorder="1" applyAlignment="1">
      <alignment horizontal="right"/>
      <protection/>
    </xf>
    <xf numFmtId="0" fontId="0" fillId="0" borderId="0" xfId="43" applyFont="1" applyFill="1" applyBorder="1" applyAlignment="1">
      <alignment horizontal="left"/>
      <protection/>
    </xf>
    <xf numFmtId="3" fontId="0" fillId="0" borderId="0" xfId="27" applyNumberFormat="1" applyFont="1" applyFill="1" applyBorder="1" applyAlignment="1" quotePrefix="1">
      <alignment horizontal="right"/>
      <protection/>
    </xf>
    <xf numFmtId="3" fontId="0" fillId="0" borderId="0" xfId="27" applyNumberFormat="1" applyFont="1" applyFill="1" applyBorder="1" applyAlignment="1">
      <alignment horizontal="right"/>
      <protection/>
    </xf>
    <xf numFmtId="3" fontId="18" fillId="0" borderId="0" xfId="27" applyNumberFormat="1" applyFont="1" applyFill="1" applyBorder="1" applyAlignment="1">
      <alignment horizontal="right"/>
      <protection/>
    </xf>
    <xf numFmtId="0" fontId="1" fillId="0" borderId="3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49" fontId="0" fillId="0" borderId="6" xfId="27" applyNumberFormat="1" applyFont="1" applyFill="1" applyBorder="1" applyAlignment="1">
      <alignment horizontal="right"/>
      <protection/>
    </xf>
    <xf numFmtId="49" fontId="0" fillId="0" borderId="0" xfId="27" applyNumberFormat="1" applyFont="1" applyFill="1" applyBorder="1" applyAlignment="1">
      <alignment horizontal="right"/>
      <protection/>
    </xf>
    <xf numFmtId="0" fontId="18" fillId="0" borderId="0" xfId="43" applyFont="1" applyFill="1" applyBorder="1" applyAlignment="1">
      <alignment/>
      <protection/>
    </xf>
    <xf numFmtId="3" fontId="0" fillId="0" borderId="0" xfId="27" applyNumberFormat="1" applyFont="1" applyFill="1" applyBorder="1" applyAlignment="1">
      <alignment/>
      <protection/>
    </xf>
    <xf numFmtId="0" fontId="0" fillId="0" borderId="0" xfId="43" applyFont="1" applyFill="1" applyBorder="1" applyAlignment="1">
      <alignment/>
      <protection/>
    </xf>
    <xf numFmtId="0" fontId="1" fillId="0" borderId="7" xfId="43" applyFont="1" applyFill="1" applyBorder="1" applyAlignment="1">
      <alignment horizontal="left"/>
      <protection/>
    </xf>
    <xf numFmtId="3" fontId="1" fillId="0" borderId="7" xfId="39" applyNumberFormat="1" applyFont="1" applyFill="1" applyBorder="1" applyAlignment="1">
      <alignment horizontal="right"/>
      <protection/>
    </xf>
    <xf numFmtId="49" fontId="0" fillId="0" borderId="0" xfId="27" applyNumberFormat="1" applyFont="1" applyFill="1" applyBorder="1" applyAlignment="1" quotePrefix="1">
      <alignment horizontal="right"/>
      <protection/>
    </xf>
    <xf numFmtId="49" fontId="0" fillId="0" borderId="3" xfId="27" applyNumberFormat="1" applyFont="1" applyFill="1" applyBorder="1" applyAlignment="1">
      <alignment horizontal="right"/>
      <protection/>
    </xf>
    <xf numFmtId="3" fontId="1" fillId="0" borderId="0" xfId="39" applyNumberFormat="1" applyFont="1" applyFill="1" applyBorder="1" applyAlignment="1">
      <alignment horizontal="right"/>
      <protection/>
    </xf>
    <xf numFmtId="0" fontId="16" fillId="0" borderId="0" xfId="62" applyFont="1" applyFill="1" applyAlignment="1">
      <alignment horizontal="left"/>
      <protection/>
    </xf>
    <xf numFmtId="0" fontId="0" fillId="0" borderId="0" xfId="0" applyFont="1" applyFill="1" applyAlignment="1">
      <alignment/>
    </xf>
    <xf numFmtId="0" fontId="11" fillId="0" borderId="7" xfId="63" applyFont="1" applyFill="1" applyBorder="1" applyAlignment="1">
      <alignment horizontal="left"/>
      <protection/>
    </xf>
    <xf numFmtId="0" fontId="0" fillId="0" borderId="7" xfId="0" applyFont="1" applyFill="1" applyBorder="1" applyAlignment="1">
      <alignment/>
    </xf>
    <xf numFmtId="0" fontId="0" fillId="0" borderId="3" xfId="43" applyFont="1" applyFill="1" applyBorder="1" applyAlignment="1">
      <alignment horizontal="right"/>
      <protection/>
    </xf>
    <xf numFmtId="0" fontId="1" fillId="0" borderId="3" xfId="39" applyFont="1" applyFill="1" applyBorder="1" applyAlignment="1">
      <alignment horizontal="right"/>
      <protection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8" fillId="0" borderId="0" xfId="43" applyFont="1" applyFill="1" applyBorder="1" applyAlignment="1">
      <alignment horizontal="left"/>
      <protection/>
    </xf>
    <xf numFmtId="0" fontId="0" fillId="0" borderId="0" xfId="0" applyFont="1" applyFill="1" applyAlignment="1">
      <alignment/>
    </xf>
    <xf numFmtId="3" fontId="21" fillId="0" borderId="0" xfId="38" applyNumberFormat="1" applyFont="1" applyFill="1" applyBorder="1" applyAlignment="1">
      <alignment/>
      <protection/>
    </xf>
    <xf numFmtId="3" fontId="19" fillId="0" borderId="0" xfId="38" applyNumberFormat="1" applyFont="1" applyFill="1" applyBorder="1" applyAlignment="1">
      <alignment/>
      <protection/>
    </xf>
    <xf numFmtId="3" fontId="0" fillId="0" borderId="0" xfId="38" applyNumberFormat="1" applyFont="1" applyFill="1" applyBorder="1" applyAlignment="1">
      <alignment horizontal="right"/>
      <protection/>
    </xf>
    <xf numFmtId="0" fontId="19" fillId="0" borderId="0" xfId="43" applyFont="1" applyFill="1" applyBorder="1" applyAlignment="1">
      <alignment/>
      <protection/>
    </xf>
    <xf numFmtId="3" fontId="21" fillId="0" borderId="0" xfId="38" applyNumberFormat="1" applyFont="1" applyFill="1" applyBorder="1" applyAlignment="1">
      <alignment/>
      <protection/>
    </xf>
    <xf numFmtId="3" fontId="19" fillId="0" borderId="0" xfId="38" applyNumberFormat="1" applyFont="1" applyFill="1" applyBorder="1" applyAlignment="1">
      <alignment/>
      <protection/>
    </xf>
    <xf numFmtId="49" fontId="19" fillId="0" borderId="0" xfId="0" applyNumberFormat="1" applyFont="1" applyFill="1" applyAlignment="1">
      <alignment vertical="center"/>
    </xf>
    <xf numFmtId="49" fontId="21" fillId="0" borderId="0" xfId="0" applyNumberFormat="1" applyFont="1" applyFill="1" applyAlignment="1">
      <alignment vertical="center"/>
    </xf>
    <xf numFmtId="49" fontId="20" fillId="0" borderId="0" xfId="0" applyNumberFormat="1" applyFont="1" applyFill="1" applyAlignment="1">
      <alignment vertical="center"/>
    </xf>
  </cellXfs>
  <cellStyles count="56">
    <cellStyle name="Normal" xfId="0"/>
    <cellStyle name="Column heading" xfId="15"/>
    <cellStyle name="Comma" xfId="16"/>
    <cellStyle name="Comma [0]" xfId="17"/>
    <cellStyle name="Comma0" xfId="18"/>
    <cellStyle name="Corner heading" xfId="19"/>
    <cellStyle name="Currency" xfId="20"/>
    <cellStyle name="Currency [0]" xfId="21"/>
    <cellStyle name="Currency0" xfId="22"/>
    <cellStyle name="Data" xfId="23"/>
    <cellStyle name="Data no deci" xfId="24"/>
    <cellStyle name="Data Superscript" xfId="25"/>
    <cellStyle name="Data_1-1A-Regular" xfId="26"/>
    <cellStyle name="Data_Sheet2 (2)" xfId="27"/>
    <cellStyle name="Data-one deci" xfId="28"/>
    <cellStyle name="Date" xfId="29"/>
    <cellStyle name="Fixed" xfId="30"/>
    <cellStyle name="Heading 1" xfId="31"/>
    <cellStyle name="Heading 2" xfId="32"/>
    <cellStyle name="Hed Side" xfId="33"/>
    <cellStyle name="Hed Side bold" xfId="34"/>
    <cellStyle name="Hed Side Indent" xfId="35"/>
    <cellStyle name="Hed Side Regular" xfId="36"/>
    <cellStyle name="Hed Side_1-1A-Regular" xfId="37"/>
    <cellStyle name="Hed Side_Chapter4" xfId="38"/>
    <cellStyle name="Hed Side_Sheet2 (2)" xfId="39"/>
    <cellStyle name="Hed Top" xfId="40"/>
    <cellStyle name="Hed Top - SECTION" xfId="41"/>
    <cellStyle name="Hed Top_3-new4" xfId="42"/>
    <cellStyle name="Hed Top_Sheet2 (2)" xfId="43"/>
    <cellStyle name="Percent" xfId="44"/>
    <cellStyle name="Reference" xfId="45"/>
    <cellStyle name="Row heading" xfId="46"/>
    <cellStyle name="Source Hed" xfId="47"/>
    <cellStyle name="Source Letter" xfId="48"/>
    <cellStyle name="Source Superscript" xfId="49"/>
    <cellStyle name="Source Text" xfId="50"/>
    <cellStyle name="State" xfId="51"/>
    <cellStyle name="Superscript" xfId="52"/>
    <cellStyle name="Superscript- regular" xfId="53"/>
    <cellStyle name="Superscript_1-1A-Regular" xfId="54"/>
    <cellStyle name="Table Data" xfId="55"/>
    <cellStyle name="Table Head Top" xfId="56"/>
    <cellStyle name="Table Hed Side" xfId="57"/>
    <cellStyle name="Table Title" xfId="58"/>
    <cellStyle name="Title Text" xfId="59"/>
    <cellStyle name="Title Text 1" xfId="60"/>
    <cellStyle name="Title Text 2" xfId="61"/>
    <cellStyle name="Title-1" xfId="62"/>
    <cellStyle name="Title-2" xfId="63"/>
    <cellStyle name="Title-3" xfId="64"/>
    <cellStyle name="Total" xfId="65"/>
    <cellStyle name="Wrap" xfId="66"/>
    <cellStyle name="Wrap Bold" xfId="67"/>
    <cellStyle name="Wrap Title" xfId="68"/>
    <cellStyle name="Wrap_NTS99-~11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tabSelected="1" zoomScaleSheetLayoutView="100" workbookViewId="0" topLeftCell="A15">
      <selection activeCell="L35" sqref="L35"/>
    </sheetView>
  </sheetViews>
  <sheetFormatPr defaultColWidth="9.140625" defaultRowHeight="12.75"/>
  <cols>
    <col min="1" max="1" width="21.7109375" style="21" customWidth="1"/>
    <col min="2" max="12" width="8.8515625" style="21" customWidth="1"/>
    <col min="13" max="13" width="8.57421875" style="21" customWidth="1"/>
    <col min="14" max="16384" width="8.8515625" style="21" customWidth="1"/>
  </cols>
  <sheetData>
    <row r="1" ht="18">
      <c r="A1" s="20" t="s">
        <v>37</v>
      </c>
    </row>
    <row r="2" spans="1:13" ht="16.5" thickBot="1">
      <c r="A2" s="22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2.75">
      <c r="A3" s="24"/>
      <c r="B3" s="25">
        <v>1980</v>
      </c>
      <c r="C3" s="25">
        <v>1985</v>
      </c>
      <c r="D3" s="25">
        <v>1990</v>
      </c>
      <c r="E3" s="25">
        <v>1991</v>
      </c>
      <c r="F3" s="25">
        <v>1992</v>
      </c>
      <c r="G3" s="25">
        <v>1993</v>
      </c>
      <c r="H3" s="25">
        <v>1994</v>
      </c>
      <c r="I3" s="25">
        <v>1995</v>
      </c>
      <c r="J3" s="25">
        <v>1996</v>
      </c>
      <c r="K3" s="25">
        <v>1997</v>
      </c>
      <c r="L3" s="25">
        <v>1998</v>
      </c>
      <c r="M3" s="25">
        <v>1999</v>
      </c>
    </row>
    <row r="4" spans="1:13" s="26" customFormat="1" ht="12.75">
      <c r="A4" s="1" t="s">
        <v>1</v>
      </c>
      <c r="B4" s="2">
        <v>4</v>
      </c>
      <c r="C4" s="2">
        <v>3</v>
      </c>
      <c r="D4" s="2">
        <v>3</v>
      </c>
      <c r="E4" s="2">
        <v>8</v>
      </c>
      <c r="F4" s="2">
        <v>3</v>
      </c>
      <c r="G4" s="3">
        <v>58</v>
      </c>
      <c r="H4" s="3">
        <v>5</v>
      </c>
      <c r="I4" s="3">
        <v>0</v>
      </c>
      <c r="J4" s="3">
        <v>12</v>
      </c>
      <c r="K4" s="3">
        <v>6</v>
      </c>
      <c r="L4" s="3">
        <v>4</v>
      </c>
      <c r="M4" s="3">
        <v>14</v>
      </c>
    </row>
    <row r="5" spans="1:13" ht="12.75">
      <c r="A5" s="4" t="s">
        <v>2</v>
      </c>
      <c r="B5" s="5">
        <v>4</v>
      </c>
      <c r="C5" s="5">
        <v>3</v>
      </c>
      <c r="D5" s="5">
        <v>3</v>
      </c>
      <c r="E5" s="5">
        <v>8</v>
      </c>
      <c r="F5" s="6">
        <f aca="true" t="shared" si="0" ref="F5:L5">F4-F6</f>
        <v>3</v>
      </c>
      <c r="G5" s="6">
        <f t="shared" si="0"/>
        <v>58</v>
      </c>
      <c r="H5" s="6">
        <f t="shared" si="0"/>
        <v>5</v>
      </c>
      <c r="I5" s="6">
        <f t="shared" si="0"/>
        <v>0</v>
      </c>
      <c r="J5" s="6">
        <f t="shared" si="0"/>
        <v>12</v>
      </c>
      <c r="K5" s="6">
        <f t="shared" si="0"/>
        <v>6</v>
      </c>
      <c r="L5" s="6">
        <f t="shared" si="0"/>
        <v>2</v>
      </c>
      <c r="M5" s="6">
        <v>3</v>
      </c>
    </row>
    <row r="6" spans="1:13" ht="12.75">
      <c r="A6" s="4" t="s">
        <v>3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2</v>
      </c>
      <c r="M6" s="6">
        <v>11</v>
      </c>
    </row>
    <row r="7" spans="1:13" ht="12.75">
      <c r="A7" s="4"/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</row>
    <row r="8" spans="1:13" s="26" customFormat="1" ht="12.75">
      <c r="A8" s="1" t="s">
        <v>4</v>
      </c>
      <c r="B8" s="2">
        <v>97</v>
      </c>
      <c r="C8" s="2">
        <v>46</v>
      </c>
      <c r="D8" s="2">
        <v>40</v>
      </c>
      <c r="E8" s="2">
        <v>35</v>
      </c>
      <c r="F8" s="2">
        <v>34</v>
      </c>
      <c r="G8" s="3">
        <v>47</v>
      </c>
      <c r="H8" s="3">
        <v>31</v>
      </c>
      <c r="I8" s="3">
        <v>34</v>
      </c>
      <c r="J8" s="3">
        <v>33</v>
      </c>
      <c r="K8" s="3">
        <v>37</v>
      </c>
      <c r="L8" s="3">
        <v>27</v>
      </c>
      <c r="M8" s="3">
        <v>31</v>
      </c>
    </row>
    <row r="9" spans="1:13" ht="12.75">
      <c r="A9" s="4" t="s">
        <v>2</v>
      </c>
      <c r="B9" s="6">
        <v>97</v>
      </c>
      <c r="C9" s="6">
        <v>44</v>
      </c>
      <c r="D9" s="6">
        <v>35</v>
      </c>
      <c r="E9" s="6">
        <v>34</v>
      </c>
      <c r="F9" s="6">
        <f aca="true" t="shared" si="1" ref="F9:L9">F8-F10</f>
        <v>32</v>
      </c>
      <c r="G9" s="6">
        <f t="shared" si="1"/>
        <v>44</v>
      </c>
      <c r="H9" s="6">
        <f t="shared" si="1"/>
        <v>30</v>
      </c>
      <c r="I9" s="6">
        <f t="shared" si="1"/>
        <v>32</v>
      </c>
      <c r="J9" s="6">
        <f t="shared" si="1"/>
        <v>32</v>
      </c>
      <c r="K9" s="6">
        <f t="shared" si="1"/>
        <v>37</v>
      </c>
      <c r="L9" s="6">
        <f t="shared" si="1"/>
        <v>23</v>
      </c>
      <c r="M9" s="6">
        <v>29</v>
      </c>
    </row>
    <row r="10" spans="1:13" ht="12.75">
      <c r="A10" s="4" t="s">
        <v>3</v>
      </c>
      <c r="B10" s="6">
        <v>0</v>
      </c>
      <c r="C10" s="6">
        <v>2</v>
      </c>
      <c r="D10" s="6">
        <v>5</v>
      </c>
      <c r="E10" s="6">
        <v>1</v>
      </c>
      <c r="F10" s="6">
        <f>1+1+0</f>
        <v>2</v>
      </c>
      <c r="G10" s="6">
        <v>3</v>
      </c>
      <c r="H10" s="6">
        <v>1</v>
      </c>
      <c r="I10" s="6">
        <v>2</v>
      </c>
      <c r="J10" s="6">
        <v>1</v>
      </c>
      <c r="K10" s="6">
        <v>0</v>
      </c>
      <c r="L10" s="6">
        <v>4</v>
      </c>
      <c r="M10" s="6">
        <v>2</v>
      </c>
    </row>
    <row r="11" spans="1:13" ht="12.75">
      <c r="A11" s="4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s="26" customFormat="1" ht="12.75">
      <c r="A12" s="1" t="s">
        <v>5</v>
      </c>
      <c r="B12" s="2">
        <v>4</v>
      </c>
      <c r="C12" s="2">
        <v>2</v>
      </c>
      <c r="D12" s="2">
        <v>0</v>
      </c>
      <c r="E12" s="2">
        <v>1</v>
      </c>
      <c r="F12" s="2">
        <v>1</v>
      </c>
      <c r="G12" s="3">
        <v>4</v>
      </c>
      <c r="H12" s="3">
        <v>0</v>
      </c>
      <c r="I12" s="3">
        <v>2</v>
      </c>
      <c r="J12" s="3">
        <v>0</v>
      </c>
      <c r="K12" s="3">
        <v>0</v>
      </c>
      <c r="L12" s="3">
        <v>2</v>
      </c>
      <c r="M12" s="3">
        <v>0</v>
      </c>
    </row>
    <row r="13" spans="1:13" ht="12.75">
      <c r="A13" s="4" t="s">
        <v>2</v>
      </c>
      <c r="B13" s="6">
        <v>3</v>
      </c>
      <c r="C13" s="6">
        <v>2</v>
      </c>
      <c r="D13" s="6">
        <v>0</v>
      </c>
      <c r="E13" s="6">
        <v>1</v>
      </c>
      <c r="F13" s="6">
        <f aca="true" t="shared" si="2" ref="F13:M13">F12-F14</f>
        <v>1</v>
      </c>
      <c r="G13" s="6">
        <f t="shared" si="2"/>
        <v>4</v>
      </c>
      <c r="H13" s="6">
        <f t="shared" si="2"/>
        <v>0</v>
      </c>
      <c r="I13" s="6">
        <f t="shared" si="2"/>
        <v>2</v>
      </c>
      <c r="J13" s="6">
        <f t="shared" si="2"/>
        <v>0</v>
      </c>
      <c r="K13" s="6">
        <f t="shared" si="2"/>
        <v>0</v>
      </c>
      <c r="L13" s="6">
        <f t="shared" si="2"/>
        <v>2</v>
      </c>
      <c r="M13" s="6">
        <f t="shared" si="2"/>
        <v>0</v>
      </c>
    </row>
    <row r="14" spans="1:13" ht="12.75">
      <c r="A14" s="4" t="s">
        <v>3</v>
      </c>
      <c r="B14" s="6">
        <v>1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</row>
    <row r="15" spans="1:13" ht="12.75">
      <c r="A15" s="4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s="26" customFormat="1" ht="14.25">
      <c r="A16" s="1" t="s">
        <v>6</v>
      </c>
      <c r="B16" s="7" t="s">
        <v>7</v>
      </c>
      <c r="C16" s="7" t="s">
        <v>7</v>
      </c>
      <c r="D16" s="7" t="s">
        <v>7</v>
      </c>
      <c r="E16" s="7" t="s">
        <v>7</v>
      </c>
      <c r="F16" s="2">
        <v>11</v>
      </c>
      <c r="G16" s="3">
        <v>6</v>
      </c>
      <c r="H16" s="3">
        <v>3</v>
      </c>
      <c r="I16" s="3">
        <v>7</v>
      </c>
      <c r="J16" s="3">
        <v>9</v>
      </c>
      <c r="K16" s="3">
        <v>11</v>
      </c>
      <c r="L16" s="3">
        <v>5</v>
      </c>
      <c r="M16" s="3">
        <v>12</v>
      </c>
    </row>
    <row r="17" spans="1:13" ht="13.5" customHeight="1">
      <c r="A17" s="4" t="s">
        <v>2</v>
      </c>
      <c r="B17" s="7" t="s">
        <v>7</v>
      </c>
      <c r="C17" s="7" t="s">
        <v>7</v>
      </c>
      <c r="D17" s="7" t="s">
        <v>7</v>
      </c>
      <c r="E17" s="7" t="s">
        <v>7</v>
      </c>
      <c r="F17" s="6">
        <f aca="true" t="shared" si="3" ref="F17:L17">F16-F18</f>
        <v>10</v>
      </c>
      <c r="G17" s="6">
        <f t="shared" si="3"/>
        <v>6</v>
      </c>
      <c r="H17" s="6">
        <f t="shared" si="3"/>
        <v>3</v>
      </c>
      <c r="I17" s="6">
        <f t="shared" si="3"/>
        <v>7</v>
      </c>
      <c r="J17" s="6">
        <f t="shared" si="3"/>
        <v>9</v>
      </c>
      <c r="K17" s="6">
        <f t="shared" si="3"/>
        <v>11</v>
      </c>
      <c r="L17" s="6">
        <f t="shared" si="3"/>
        <v>5</v>
      </c>
      <c r="M17" s="6">
        <v>11</v>
      </c>
    </row>
    <row r="18" spans="1:13" ht="12.75" customHeight="1">
      <c r="A18" s="4" t="s">
        <v>3</v>
      </c>
      <c r="B18" s="7" t="s">
        <v>7</v>
      </c>
      <c r="C18" s="7" t="s">
        <v>7</v>
      </c>
      <c r="D18" s="7" t="s">
        <v>7</v>
      </c>
      <c r="E18" s="7" t="s">
        <v>7</v>
      </c>
      <c r="F18" s="6">
        <v>1</v>
      </c>
      <c r="G18" s="5">
        <v>0</v>
      </c>
      <c r="H18" s="5">
        <v>0</v>
      </c>
      <c r="I18" s="5">
        <v>0</v>
      </c>
      <c r="J18" s="6">
        <v>0</v>
      </c>
      <c r="K18" s="6">
        <v>0</v>
      </c>
      <c r="L18" s="6">
        <v>0</v>
      </c>
      <c r="M18" s="6">
        <v>1</v>
      </c>
    </row>
    <row r="19" spans="1:13" ht="12.75" customHeight="1">
      <c r="A19" s="4"/>
      <c r="B19" s="7"/>
      <c r="C19" s="7"/>
      <c r="D19" s="7"/>
      <c r="E19" s="7"/>
      <c r="F19" s="6"/>
      <c r="G19" s="5"/>
      <c r="H19" s="5"/>
      <c r="I19" s="5"/>
      <c r="J19" s="6"/>
      <c r="K19" s="6"/>
      <c r="L19" s="6"/>
      <c r="M19" s="6"/>
    </row>
    <row r="20" spans="1:13" s="26" customFormat="1" ht="14.25">
      <c r="A20" s="1" t="s">
        <v>15</v>
      </c>
      <c r="B20" s="2">
        <v>746</v>
      </c>
      <c r="C20" s="2">
        <v>511</v>
      </c>
      <c r="D20" s="2">
        <v>554</v>
      </c>
      <c r="E20" s="2">
        <v>487</v>
      </c>
      <c r="F20" s="2">
        <v>475</v>
      </c>
      <c r="G20" s="3">
        <v>489</v>
      </c>
      <c r="H20" s="3">
        <v>505</v>
      </c>
      <c r="I20" s="3">
        <v>443</v>
      </c>
      <c r="J20" s="3">
        <v>365</v>
      </c>
      <c r="K20" s="3">
        <v>363</v>
      </c>
      <c r="L20" s="3">
        <v>326</v>
      </c>
      <c r="M20" s="3">
        <v>302</v>
      </c>
    </row>
    <row r="21" spans="1:13" ht="12.75">
      <c r="A21" s="4" t="s">
        <v>2</v>
      </c>
      <c r="B21" s="6">
        <f>746-665</f>
        <v>81</v>
      </c>
      <c r="C21" s="6">
        <f>511-497</f>
        <v>14</v>
      </c>
      <c r="D21" s="6">
        <f>554-536</f>
        <v>18</v>
      </c>
      <c r="E21" s="6">
        <f>487-468</f>
        <v>19</v>
      </c>
      <c r="F21" s="6">
        <f aca="true" t="shared" si="4" ref="F21:L21">F20-F22</f>
        <v>12</v>
      </c>
      <c r="G21" s="6">
        <f t="shared" si="4"/>
        <v>18</v>
      </c>
      <c r="H21" s="6">
        <f t="shared" si="4"/>
        <v>44</v>
      </c>
      <c r="I21" s="6">
        <f t="shared" si="4"/>
        <v>32</v>
      </c>
      <c r="J21" s="6">
        <f t="shared" si="4"/>
        <v>27</v>
      </c>
      <c r="K21" s="6">
        <f t="shared" si="4"/>
        <v>15</v>
      </c>
      <c r="L21" s="6">
        <f t="shared" si="4"/>
        <v>9</v>
      </c>
      <c r="M21" s="6">
        <v>8</v>
      </c>
    </row>
    <row r="22" spans="1:13" ht="12.75">
      <c r="A22" s="4" t="s">
        <v>3</v>
      </c>
      <c r="B22" s="6">
        <f>61+604+0</f>
        <v>665</v>
      </c>
      <c r="C22" s="6">
        <f>36+450+11</f>
        <v>497</v>
      </c>
      <c r="D22" s="6">
        <f>30+496+10</f>
        <v>536</v>
      </c>
      <c r="E22" s="6">
        <f>23+438+7</f>
        <v>468</v>
      </c>
      <c r="F22" s="6">
        <f>20+443+0</f>
        <v>463</v>
      </c>
      <c r="G22" s="6">
        <f>42+422+7</f>
        <v>471</v>
      </c>
      <c r="H22" s="6">
        <f>440+17+4</f>
        <v>461</v>
      </c>
      <c r="I22" s="6">
        <f>383+27+1</f>
        <v>411</v>
      </c>
      <c r="J22" s="6">
        <v>338</v>
      </c>
      <c r="K22" s="6">
        <v>348</v>
      </c>
      <c r="L22" s="6">
        <v>317</v>
      </c>
      <c r="M22" s="6">
        <v>294</v>
      </c>
    </row>
    <row r="23" spans="1:13" ht="12.75">
      <c r="A23" s="4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s="26" customFormat="1" ht="12.75">
      <c r="A24" s="1" t="s">
        <v>8</v>
      </c>
      <c r="B24" s="2">
        <v>566</v>
      </c>
      <c r="C24" s="2">
        <v>474</v>
      </c>
      <c r="D24" s="2">
        <v>700</v>
      </c>
      <c r="E24" s="2">
        <v>663</v>
      </c>
      <c r="F24" s="2">
        <v>646</v>
      </c>
      <c r="G24" s="3">
        <v>675</v>
      </c>
      <c r="H24" s="3">
        <v>682</v>
      </c>
      <c r="I24" s="3">
        <v>660</v>
      </c>
      <c r="J24" s="3">
        <v>620</v>
      </c>
      <c r="K24" s="3">
        <v>646</v>
      </c>
      <c r="L24" s="3">
        <v>644</v>
      </c>
      <c r="M24" s="3">
        <v>572</v>
      </c>
    </row>
    <row r="25" spans="1:13" ht="12.75">
      <c r="A25" s="4" t="s">
        <v>2</v>
      </c>
      <c r="B25" s="5">
        <v>460</v>
      </c>
      <c r="C25" s="5">
        <f>474-83</f>
        <v>391</v>
      </c>
      <c r="D25" s="5">
        <f>700-157</f>
        <v>543</v>
      </c>
      <c r="E25" s="5">
        <f>663-139</f>
        <v>524</v>
      </c>
      <c r="F25" s="6">
        <f aca="true" t="shared" si="5" ref="F25:K25">F24-F26</f>
        <v>533</v>
      </c>
      <c r="G25" s="6">
        <f t="shared" si="5"/>
        <v>523</v>
      </c>
      <c r="H25" s="6">
        <f t="shared" si="5"/>
        <v>529</v>
      </c>
      <c r="I25" s="6">
        <f t="shared" si="5"/>
        <v>494</v>
      </c>
      <c r="J25" s="6">
        <f t="shared" si="5"/>
        <v>471</v>
      </c>
      <c r="K25" s="6">
        <f t="shared" si="5"/>
        <v>533</v>
      </c>
      <c r="L25" s="6">
        <v>536</v>
      </c>
      <c r="M25" s="6">
        <v>479</v>
      </c>
    </row>
    <row r="26" spans="1:13" ht="12.75">
      <c r="A26" s="4" t="s">
        <v>3</v>
      </c>
      <c r="B26" s="5">
        <f>7+99</f>
        <v>106</v>
      </c>
      <c r="C26" s="5">
        <f>6+74+3</f>
        <v>83</v>
      </c>
      <c r="D26" s="5">
        <f>18+139+0</f>
        <v>157</v>
      </c>
      <c r="E26" s="5">
        <f>7+132+0</f>
        <v>139</v>
      </c>
      <c r="F26" s="5">
        <f>8+102+3</f>
        <v>113</v>
      </c>
      <c r="G26" s="5">
        <f>15+134+3</f>
        <v>152</v>
      </c>
      <c r="H26" s="5">
        <f>15+138+0</f>
        <v>153</v>
      </c>
      <c r="I26" s="5">
        <f>7+159</f>
        <v>166</v>
      </c>
      <c r="J26" s="5">
        <f>13+135+1</f>
        <v>149</v>
      </c>
      <c r="K26" s="5">
        <v>113</v>
      </c>
      <c r="L26" s="5">
        <v>108</v>
      </c>
      <c r="M26" s="5">
        <v>93</v>
      </c>
    </row>
    <row r="27" spans="1:13" ht="12.7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s="26" customFormat="1" ht="12.75">
      <c r="A28" s="1" t="s">
        <v>9</v>
      </c>
      <c r="B28" s="3" t="s">
        <v>10</v>
      </c>
      <c r="C28" s="3" t="s">
        <v>10</v>
      </c>
      <c r="D28" s="3" t="s">
        <v>10</v>
      </c>
      <c r="E28" s="3" t="s">
        <v>10</v>
      </c>
      <c r="F28" s="3" t="s">
        <v>10</v>
      </c>
      <c r="G28" s="3" t="s">
        <v>10</v>
      </c>
      <c r="H28" s="3" t="s">
        <v>10</v>
      </c>
      <c r="I28" s="3" t="s">
        <v>10</v>
      </c>
      <c r="J28" s="3" t="s">
        <v>10</v>
      </c>
      <c r="K28" s="3">
        <v>0</v>
      </c>
      <c r="L28" s="3">
        <v>0</v>
      </c>
      <c r="M28" s="3">
        <v>0</v>
      </c>
    </row>
    <row r="29" spans="1:13" ht="13.5" customHeight="1">
      <c r="A29" s="4" t="s">
        <v>2</v>
      </c>
      <c r="B29" s="6" t="s">
        <v>10</v>
      </c>
      <c r="C29" s="6" t="s">
        <v>10</v>
      </c>
      <c r="D29" s="6" t="s">
        <v>10</v>
      </c>
      <c r="E29" s="6" t="s">
        <v>10</v>
      </c>
      <c r="F29" s="6" t="s">
        <v>10</v>
      </c>
      <c r="G29" s="6" t="s">
        <v>10</v>
      </c>
      <c r="H29" s="6" t="s">
        <v>10</v>
      </c>
      <c r="I29" s="6" t="s">
        <v>10</v>
      </c>
      <c r="J29" s="6" t="s">
        <v>10</v>
      </c>
      <c r="K29" s="6">
        <f>K28-K30</f>
        <v>0</v>
      </c>
      <c r="L29" s="6">
        <f>L28-L30</f>
        <v>0</v>
      </c>
      <c r="M29" s="6">
        <f>M28-M30</f>
        <v>0</v>
      </c>
    </row>
    <row r="30" spans="1:13" ht="12.75" customHeight="1">
      <c r="A30" s="4" t="s">
        <v>3</v>
      </c>
      <c r="B30" s="6" t="s">
        <v>10</v>
      </c>
      <c r="C30" s="6" t="s">
        <v>10</v>
      </c>
      <c r="D30" s="6" t="s">
        <v>10</v>
      </c>
      <c r="E30" s="6" t="s">
        <v>10</v>
      </c>
      <c r="F30" s="6" t="s">
        <v>10</v>
      </c>
      <c r="G30" s="6" t="s">
        <v>10</v>
      </c>
      <c r="H30" s="6" t="s">
        <v>10</v>
      </c>
      <c r="I30" s="6" t="s">
        <v>10</v>
      </c>
      <c r="J30" s="6" t="s">
        <v>10</v>
      </c>
      <c r="K30" s="6">
        <v>0</v>
      </c>
      <c r="L30" s="6">
        <v>0</v>
      </c>
      <c r="M30" s="6">
        <v>0</v>
      </c>
    </row>
    <row r="31" spans="1:13" ht="7.5" customHeight="1">
      <c r="A31" s="8"/>
      <c r="B31" s="6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pans="1:13" ht="12.75">
      <c r="A32" s="4" t="s">
        <v>2</v>
      </c>
      <c r="B32" s="10" t="s">
        <v>17</v>
      </c>
      <c r="C32" s="11" t="s">
        <v>19</v>
      </c>
      <c r="D32" s="11" t="s">
        <v>20</v>
      </c>
      <c r="E32" s="11" t="s">
        <v>23</v>
      </c>
      <c r="F32" s="11">
        <f aca="true" t="shared" si="6" ref="F32:L32">(F5+F9+F13+F17+F21+F25)</f>
        <v>591</v>
      </c>
      <c r="G32" s="11">
        <f t="shared" si="6"/>
        <v>653</v>
      </c>
      <c r="H32" s="11">
        <f t="shared" si="6"/>
        <v>611</v>
      </c>
      <c r="I32" s="11">
        <f t="shared" si="6"/>
        <v>567</v>
      </c>
      <c r="J32" s="11">
        <f t="shared" si="6"/>
        <v>551</v>
      </c>
      <c r="K32" s="11">
        <f t="shared" si="6"/>
        <v>602</v>
      </c>
      <c r="L32" s="11">
        <f t="shared" si="6"/>
        <v>577</v>
      </c>
      <c r="M32" s="11">
        <f>(M5+M9+M13+M17+M21+M25)</f>
        <v>530</v>
      </c>
    </row>
    <row r="33" spans="1:13" ht="12.75">
      <c r="A33" s="4" t="s">
        <v>3</v>
      </c>
      <c r="B33" s="11" t="s">
        <v>18</v>
      </c>
      <c r="C33" s="11">
        <f>+C6+C10+C14+C22+C26</f>
        <v>582</v>
      </c>
      <c r="D33" s="11">
        <f>+D6+D10+D14+D22+D26</f>
        <v>698</v>
      </c>
      <c r="E33" s="11">
        <f>+E6+E10+E14+E22+E26</f>
        <v>608</v>
      </c>
      <c r="F33" s="11">
        <f aca="true" t="shared" si="7" ref="F33:L33">+F6+F10+F14+F18+F22+F26</f>
        <v>579</v>
      </c>
      <c r="G33" s="11">
        <f t="shared" si="7"/>
        <v>626</v>
      </c>
      <c r="H33" s="11">
        <f t="shared" si="7"/>
        <v>615</v>
      </c>
      <c r="I33" s="11">
        <f t="shared" si="7"/>
        <v>579</v>
      </c>
      <c r="J33" s="11">
        <f t="shared" si="7"/>
        <v>488</v>
      </c>
      <c r="K33" s="11">
        <f t="shared" si="7"/>
        <v>461</v>
      </c>
      <c r="L33" s="11">
        <f t="shared" si="7"/>
        <v>431</v>
      </c>
      <c r="M33" s="11" t="s">
        <v>29</v>
      </c>
    </row>
    <row r="34" spans="1:13" ht="12.75">
      <c r="A34" s="4" t="s">
        <v>11</v>
      </c>
      <c r="B34" s="11" t="s">
        <v>10</v>
      </c>
      <c r="C34" s="11" t="s">
        <v>16</v>
      </c>
      <c r="D34" s="11" t="s">
        <v>21</v>
      </c>
      <c r="E34" s="17">
        <v>535</v>
      </c>
      <c r="F34" s="17">
        <v>506</v>
      </c>
      <c r="G34" s="11">
        <v>554</v>
      </c>
      <c r="H34" s="11">
        <v>542</v>
      </c>
      <c r="I34" s="11">
        <v>508</v>
      </c>
      <c r="J34" s="11">
        <v>415</v>
      </c>
      <c r="K34" s="11">
        <v>419</v>
      </c>
      <c r="L34" s="11" t="s">
        <v>32</v>
      </c>
      <c r="M34" s="11" t="s">
        <v>30</v>
      </c>
    </row>
    <row r="35" spans="1:13" ht="12.75">
      <c r="A35" s="4" t="s">
        <v>12</v>
      </c>
      <c r="B35" s="18" t="s">
        <v>10</v>
      </c>
      <c r="C35" s="18">
        <f aca="true" t="shared" si="8" ref="C35:K35">C33-C34</f>
        <v>61</v>
      </c>
      <c r="D35" s="18" t="s">
        <v>22</v>
      </c>
      <c r="E35" s="18">
        <f t="shared" si="8"/>
        <v>73</v>
      </c>
      <c r="F35" s="18">
        <f t="shared" si="8"/>
        <v>73</v>
      </c>
      <c r="G35" s="18">
        <f t="shared" si="8"/>
        <v>72</v>
      </c>
      <c r="H35" s="18">
        <f t="shared" si="8"/>
        <v>73</v>
      </c>
      <c r="I35" s="18">
        <f t="shared" si="8"/>
        <v>71</v>
      </c>
      <c r="J35" s="18">
        <f t="shared" si="8"/>
        <v>73</v>
      </c>
      <c r="K35" s="18">
        <f t="shared" si="8"/>
        <v>42</v>
      </c>
      <c r="L35" s="18" t="s">
        <v>33</v>
      </c>
      <c r="M35" s="18" t="s">
        <v>31</v>
      </c>
    </row>
    <row r="36" spans="1:13" s="27" customFormat="1" ht="13.5" thickBot="1">
      <c r="A36" s="15" t="s">
        <v>13</v>
      </c>
      <c r="B36" s="16">
        <v>1417</v>
      </c>
      <c r="C36" s="16">
        <v>1036</v>
      </c>
      <c r="D36" s="16">
        <v>1297</v>
      </c>
      <c r="E36" s="16">
        <v>1194</v>
      </c>
      <c r="F36" s="16">
        <v>1170</v>
      </c>
      <c r="G36" s="16">
        <v>1279</v>
      </c>
      <c r="H36" s="16">
        <v>1226</v>
      </c>
      <c r="I36" s="16">
        <v>1146</v>
      </c>
      <c r="J36" s="16">
        <v>1039</v>
      </c>
      <c r="K36" s="16">
        <f>(K4+K8+K12+K16+K20+K24+K28)</f>
        <v>1063</v>
      </c>
      <c r="L36" s="16">
        <f>(L4+L8+L12+L16+L20+L24+L28)</f>
        <v>1008</v>
      </c>
      <c r="M36" s="16">
        <v>932</v>
      </c>
    </row>
    <row r="37" spans="1:13" s="27" customFormat="1" ht="14.25">
      <c r="A37" s="28" t="s">
        <v>27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</row>
    <row r="38" spans="1:13" s="27" customFormat="1" ht="14.25">
      <c r="A38" s="28" t="s">
        <v>28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</row>
    <row r="39" spans="1:12" ht="14.25">
      <c r="A39" s="12"/>
      <c r="B39" s="13"/>
      <c r="C39" s="13"/>
      <c r="D39" s="13"/>
      <c r="E39" s="13"/>
      <c r="F39" s="13"/>
      <c r="G39" s="13"/>
      <c r="H39" s="13"/>
      <c r="I39" s="13"/>
      <c r="J39" s="13"/>
      <c r="K39" s="29"/>
      <c r="L39" s="29"/>
    </row>
    <row r="40" spans="1:12" s="32" customFormat="1" ht="13.5" customHeight="1">
      <c r="A40" s="34" t="s">
        <v>26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</row>
    <row r="41" spans="1:12" s="32" customFormat="1" ht="13.5" customHeight="1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</row>
    <row r="42" spans="1:12" s="32" customFormat="1" ht="13.5" customHeight="1">
      <c r="A42" s="30" t="s">
        <v>34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</row>
    <row r="43" spans="1:12" ht="12.75">
      <c r="A43" s="33" t="s">
        <v>35</v>
      </c>
      <c r="B43" s="13"/>
      <c r="C43" s="13"/>
      <c r="D43" s="13"/>
      <c r="E43" s="13"/>
      <c r="F43" s="13"/>
      <c r="G43" s="13"/>
      <c r="H43" s="13"/>
      <c r="I43" s="13"/>
      <c r="J43" s="13"/>
      <c r="K43" s="29"/>
      <c r="L43" s="29"/>
    </row>
    <row r="44" spans="1:12" ht="12.75">
      <c r="A44" s="14"/>
      <c r="B44" s="13"/>
      <c r="C44" s="13"/>
      <c r="D44" s="13"/>
      <c r="E44" s="13"/>
      <c r="F44" s="13"/>
      <c r="G44" s="13"/>
      <c r="H44" s="13"/>
      <c r="I44" s="13"/>
      <c r="J44" s="13"/>
      <c r="K44" s="29"/>
      <c r="L44" s="29"/>
    </row>
    <row r="45" spans="1:12" ht="12.75">
      <c r="A45" s="37" t="s">
        <v>14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</row>
    <row r="46" spans="1:12" s="32" customFormat="1" ht="13.5" customHeight="1">
      <c r="A46" s="36" t="s">
        <v>24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</row>
    <row r="47" spans="1:12" s="32" customFormat="1" ht="13.5" customHeight="1">
      <c r="A47" s="38" t="s">
        <v>25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</row>
    <row r="48" spans="1:12" s="32" customFormat="1" ht="13.5" customHeight="1">
      <c r="A48" s="36" t="s">
        <v>36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</row>
  </sheetData>
  <mergeCells count="5">
    <mergeCell ref="A40:L40"/>
    <mergeCell ref="A48:L48"/>
    <mergeCell ref="A45:L45"/>
    <mergeCell ref="A46:L46"/>
    <mergeCell ref="A47:L47"/>
  </mergeCells>
  <printOptions horizontalCentered="1"/>
  <pageMargins left="0.75" right="0.43" top="0.75" bottom="0.51" header="0.5" footer="0.25"/>
  <pageSetup fitToHeight="1" fitToWidth="1" horizontalDpi="300" verticalDpi="300" orientation="portrait" scale="74" r:id="rId1"/>
  <headerFooter alignWithMargins="0">
    <oddFooter>&amp;L&amp;D&amp;RNTSmain/&amp;F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tthomas</cp:lastModifiedBy>
  <cp:lastPrinted>2000-01-21T21:22:08Z</cp:lastPrinted>
  <dcterms:created xsi:type="dcterms:W3CDTF">1999-07-20T12:04:38Z</dcterms:created>
  <dcterms:modified xsi:type="dcterms:W3CDTF">2001-03-07T19:35:32Z</dcterms:modified>
  <cp:category/>
  <cp:version/>
  <cp:contentType/>
  <cp:contentStatus/>
</cp:coreProperties>
</file>