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able_0K_03" sheetId="1" r:id="rId1"/>
    <sheet name="percentages" sheetId="2" r:id="rId2"/>
  </sheets>
  <definedNames>
    <definedName name="_xlnm.Print_Area" localSheetId="0">'table_0K_03'!$A$1:$G$29</definedName>
  </definedNames>
  <calcPr fullCalcOnLoad="1"/>
</workbook>
</file>

<file path=xl/sharedStrings.xml><?xml version="1.0" encoding="utf-8"?>
<sst xmlns="http://schemas.openxmlformats.org/spreadsheetml/2006/main" count="21" uniqueCount="16">
  <si>
    <t>Millions of barrels per day</t>
  </si>
  <si>
    <t>Transportation</t>
  </si>
  <si>
    <t>Industry</t>
  </si>
  <si>
    <t>Buildings</t>
  </si>
  <si>
    <t>Utilities</t>
  </si>
  <si>
    <t>Total</t>
  </si>
  <si>
    <t>Transportation as a percentage of total</t>
  </si>
  <si>
    <t>TABLE K-3  U.S. Petroleum Use by Sector: 1995–2005</t>
  </si>
  <si>
    <r>
      <t xml:space="preserve">
SOURCE: </t>
    </r>
    <r>
      <rPr>
        <sz val="10"/>
        <rFont val="Arial"/>
        <family val="2"/>
      </rPr>
      <t>U.S. Department of Energy, Energy Information Administration,</t>
    </r>
    <r>
      <rPr>
        <i/>
        <sz val="10"/>
        <rFont val="Arial"/>
        <family val="2"/>
      </rPr>
      <t xml:space="preserve"> Annual Energy Review 2005</t>
    </r>
    <r>
      <rPr>
        <sz val="10"/>
        <rFont val="Arial"/>
        <family val="2"/>
      </rPr>
      <t>, table 5.13a-d, available at http://www.eia.doe.gov/, as of September 2006.</t>
    </r>
  </si>
  <si>
    <r>
      <t xml:space="preserve">
NOTES:</t>
    </r>
    <r>
      <rPr>
        <sz val="10"/>
        <rFont val="Arial"/>
        <family val="2"/>
      </rPr>
      <t xml:space="preserve"> 2003-2005 data are preliminary, except for utilities.  Data may not add to total because of independent rounding.</t>
    </r>
  </si>
  <si>
    <t>%Transportation</t>
  </si>
  <si>
    <t>%Industry</t>
  </si>
  <si>
    <t>%Buildings</t>
  </si>
  <si>
    <t>%Utilties</t>
  </si>
  <si>
    <t>Percentage of total</t>
  </si>
  <si>
    <t>FIGURE K-3  U.S. Petroleum Use by Sector: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</si>
</sst>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[$-409]h:mm:ss\ AM/PM"/>
    <numFmt numFmtId="177" formatCode="[$-409]dddd\,\ mmmm\ dd\,\ yyyy"/>
    <numFmt numFmtId="178" formatCode="#,##0.0_);[Red]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(R)&quot;\ #,##0;&quot;(R) -&quot;#,##0;&quot;(R) &quot;\ 0"/>
    <numFmt numFmtId="184" formatCode="&quot;(R)&quot;\ #,##0.00;&quot;(R) -&quot;#,##0.00;&quot;(R) &quot;\ 0.00"/>
    <numFmt numFmtId="185" formatCode="&quot;(R) &quot;#,##0.00;&quot;(R) &quot;\-#,##0.00;&quot;(R) &quot;0.00"/>
    <numFmt numFmtId="186" formatCode="&quot;(P) &quot;#,##0.00;&quot;(R) &quot;\-#,##0.00;&quot;(R) &quot;0.00"/>
    <numFmt numFmtId="187" formatCode="_(* #,##0.0_);_(* \(#,##0.0\);_(* &quot;-&quot;?_);_(@_)"/>
  </numFmts>
  <fonts count="11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3" fillId="0" borderId="1">
      <alignment horizontal="left" vertical="center"/>
      <protection/>
    </xf>
    <xf numFmtId="0" fontId="2" fillId="0" borderId="1" applyFill="0">
      <alignment horizontal="left"/>
      <protection/>
    </xf>
    <xf numFmtId="0" fontId="2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3" fillId="0" borderId="0">
      <alignment horizontal="left"/>
      <protection/>
    </xf>
    <xf numFmtId="49" fontId="4" fillId="0" borderId="1">
      <alignment horizontal="left" vertical="center"/>
      <protection/>
    </xf>
    <xf numFmtId="0" fontId="5" fillId="0" borderId="0">
      <alignment horizontal="left" vertical="top"/>
      <protection/>
    </xf>
    <xf numFmtId="0" fontId="6" fillId="0" borderId="0">
      <alignment horizontal="left"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7" fontId="0" fillId="0" borderId="2" xfId="0" applyNumberForma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3" xfId="0" applyNumberFormat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167" fontId="0" fillId="0" borderId="0" xfId="15" applyNumberFormat="1" applyFont="1" applyBorder="1" applyAlignment="1">
      <alignment/>
    </xf>
    <xf numFmtId="167" fontId="0" fillId="0" borderId="3" xfId="15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wrapText="1"/>
    </xf>
    <xf numFmtId="167" fontId="0" fillId="0" borderId="5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Side Regular_Regular" xfId="21"/>
    <cellStyle name="Hed Side_Regular" xfId="22"/>
    <cellStyle name="Hed Top" xfId="23"/>
    <cellStyle name="Percent" xfId="24"/>
    <cellStyle name="Source Superscript" xfId="25"/>
    <cellStyle name="Source Text" xfId="26"/>
    <cellStyle name="Superscript" xfId="27"/>
    <cellStyle name="Title-1" xfId="28"/>
    <cellStyle name="Title-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475"/>
          <c:y val="0.133"/>
          <c:w val="0.386"/>
          <c:h val="0.81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percentages!$G$14:$J$14</c:f>
              <c:numCache>
                <c:ptCount val="4"/>
                <c:pt idx="0">
                  <c:v>66.92970565453138</c:v>
                </c:pt>
                <c:pt idx="1">
                  <c:v>7.516841663652802</c:v>
                </c:pt>
                <c:pt idx="2">
                  <c:v>16.69584189951041</c:v>
                </c:pt>
                <c:pt idx="3">
                  <c:v>3.264285822064365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0.3065</cdr:y>
    </cdr:from>
    <cdr:to>
      <cdr:x>0.4645</cdr:x>
      <cdr:y>0.44275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809625"/>
          <a:ext cx="5810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Buildings
16.7%</a:t>
          </a:r>
        </a:p>
      </cdr:txBody>
    </cdr:sp>
  </cdr:relSizeAnchor>
  <cdr:relSizeAnchor xmlns:cdr="http://schemas.openxmlformats.org/drawingml/2006/chartDrawing">
    <cdr:from>
      <cdr:x>0.2235</cdr:x>
      <cdr:y>0.48425</cdr:y>
    </cdr:from>
    <cdr:to>
      <cdr:x>0.303</cdr:x>
      <cdr:y>0.5975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1285875"/>
          <a:ext cx="4381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Industry
7.5%</a:t>
          </a:r>
        </a:p>
      </cdr:txBody>
    </cdr:sp>
  </cdr:relSizeAnchor>
  <cdr:relSizeAnchor xmlns:cdr="http://schemas.openxmlformats.org/drawingml/2006/chartDrawing">
    <cdr:from>
      <cdr:x>0.43725</cdr:x>
      <cdr:y>0</cdr:y>
    </cdr:from>
    <cdr:to>
      <cdr:x>0.51475</cdr:x>
      <cdr:y>0.145</cdr:y>
    </cdr:to>
    <cdr:sp>
      <cdr:nvSpPr>
        <cdr:cNvPr id="3" name="TextBox 3"/>
        <cdr:cNvSpPr txBox="1">
          <a:spLocks noChangeArrowheads="1"/>
        </cdr:cNvSpPr>
      </cdr:nvSpPr>
      <cdr:spPr>
        <a:xfrm>
          <a:off x="2419350" y="0"/>
          <a:ext cx="4286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Utilities
3.3%</a:t>
          </a:r>
        </a:p>
      </cdr:txBody>
    </cdr:sp>
  </cdr:relSizeAnchor>
  <cdr:relSizeAnchor xmlns:cdr="http://schemas.openxmlformats.org/drawingml/2006/chartDrawing">
    <cdr:from>
      <cdr:x>0.5145</cdr:x>
      <cdr:y>0.44275</cdr:y>
    </cdr:from>
    <cdr:to>
      <cdr:x>0.67175</cdr:x>
      <cdr:y>0.5975</cdr:y>
    </cdr:to>
    <cdr:sp>
      <cdr:nvSpPr>
        <cdr:cNvPr id="4" name="TextBox 4"/>
        <cdr:cNvSpPr txBox="1">
          <a:spLocks noChangeArrowheads="1"/>
        </cdr:cNvSpPr>
      </cdr:nvSpPr>
      <cdr:spPr>
        <a:xfrm>
          <a:off x="2838450" y="1171575"/>
          <a:ext cx="86677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Transportation
66.9%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6</xdr:col>
      <xdr:colOff>666750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28575" y="533400"/>
        <a:ext cx="5534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11.8515625" style="0" customWidth="1"/>
    <col min="4" max="4" width="11.7109375" style="0" customWidth="1"/>
    <col min="5" max="6" width="11.8515625" style="0" customWidth="1"/>
    <col min="7" max="7" width="15.57421875" style="0" customWidth="1"/>
    <col min="8" max="11" width="8.28125" style="0" customWidth="1"/>
    <col min="12" max="12" width="9.421875" style="0" customWidth="1"/>
  </cols>
  <sheetData>
    <row r="1" spans="1:12" ht="19.5" customHeight="1">
      <c r="A1" s="29" t="s">
        <v>15</v>
      </c>
      <c r="B1" s="29"/>
      <c r="C1" s="29"/>
      <c r="D1" s="29"/>
      <c r="E1" s="29"/>
      <c r="F1" s="29"/>
      <c r="G1" s="29"/>
      <c r="H1" s="21"/>
      <c r="I1" s="21"/>
      <c r="J1" s="21"/>
      <c r="K1" s="21"/>
      <c r="L1" s="21"/>
    </row>
    <row r="2" spans="1:12" ht="15" customHeight="1">
      <c r="A2" s="28" t="s">
        <v>14</v>
      </c>
      <c r="B2" s="22"/>
      <c r="C2" s="22"/>
      <c r="D2" s="22"/>
      <c r="E2" s="22"/>
      <c r="F2" s="22"/>
      <c r="G2" s="22"/>
      <c r="H2" s="21"/>
      <c r="I2" s="21"/>
      <c r="J2" s="21"/>
      <c r="K2" s="21"/>
      <c r="L2" s="21"/>
    </row>
    <row r="3" spans="8:12" ht="24.75" customHeight="1">
      <c r="H3" s="2"/>
      <c r="I3" s="2"/>
      <c r="J3" s="2"/>
      <c r="K3" s="2"/>
      <c r="L3" s="2"/>
    </row>
    <row r="4" ht="44.25" customHeight="1"/>
    <row r="13" spans="8:12" ht="33" customHeight="1">
      <c r="H13" s="1"/>
      <c r="I13" s="1"/>
      <c r="J13" s="1"/>
      <c r="K13" s="1"/>
      <c r="L13" s="1"/>
    </row>
    <row r="14" spans="1:12" ht="42" customHeight="1">
      <c r="A14" s="29" t="s">
        <v>7</v>
      </c>
      <c r="B14" s="29"/>
      <c r="C14" s="29"/>
      <c r="D14" s="29"/>
      <c r="E14" s="29"/>
      <c r="F14" s="29"/>
      <c r="G14" s="29"/>
      <c r="H14" s="16"/>
      <c r="I14" s="16"/>
      <c r="J14" s="16"/>
      <c r="K14" s="16"/>
      <c r="L14" s="16"/>
    </row>
    <row r="15" spans="1:7" ht="12.75">
      <c r="A15" s="32" t="s">
        <v>0</v>
      </c>
      <c r="B15" s="32"/>
      <c r="C15" s="32"/>
      <c r="D15" s="32"/>
      <c r="E15" s="32"/>
      <c r="F15" s="32"/>
      <c r="G15" s="32"/>
    </row>
    <row r="16" spans="1:7" ht="51">
      <c r="A16" s="3"/>
      <c r="B16" s="20" t="s">
        <v>1</v>
      </c>
      <c r="C16" s="20" t="s">
        <v>2</v>
      </c>
      <c r="D16" s="20" t="s">
        <v>3</v>
      </c>
      <c r="E16" s="17" t="s">
        <v>4</v>
      </c>
      <c r="F16" s="17" t="s">
        <v>5</v>
      </c>
      <c r="G16" s="17" t="s">
        <v>6</v>
      </c>
    </row>
    <row r="17" spans="1:7" ht="12.75">
      <c r="A17" s="9">
        <v>1995</v>
      </c>
      <c r="B17" s="10">
        <v>11.668</v>
      </c>
      <c r="C17" s="10">
        <v>4.594</v>
      </c>
      <c r="D17" s="10">
        <f>0.767+0.361</f>
        <v>1.1280000000000001</v>
      </c>
      <c r="E17" s="10">
        <v>0.334</v>
      </c>
      <c r="F17" s="11">
        <f aca="true" t="shared" si="0" ref="F17:F27">SUM(B17:E17)</f>
        <v>17.724</v>
      </c>
      <c r="G17" s="11">
        <f>(B17/F17)*100</f>
        <v>65.83164071315728</v>
      </c>
    </row>
    <row r="18" spans="1:7" ht="12.75">
      <c r="A18" s="3">
        <v>1996</v>
      </c>
      <c r="B18" s="4">
        <v>11.921</v>
      </c>
      <c r="C18" s="4">
        <v>4.819</v>
      </c>
      <c r="D18" s="4">
        <f>0.835+0.373</f>
        <v>1.208</v>
      </c>
      <c r="E18" s="4">
        <v>0.36</v>
      </c>
      <c r="F18" s="5">
        <f t="shared" si="0"/>
        <v>18.307999999999996</v>
      </c>
      <c r="G18" s="5">
        <f>(B18/F18)*100</f>
        <v>65.11361153594059</v>
      </c>
    </row>
    <row r="19" spans="1:7" ht="12.75">
      <c r="A19" s="3">
        <v>1997</v>
      </c>
      <c r="B19" s="4">
        <v>12.099</v>
      </c>
      <c r="C19" s="4">
        <v>4.953</v>
      </c>
      <c r="D19" s="4">
        <f>0.805+0.353</f>
        <v>1.158</v>
      </c>
      <c r="E19" s="4">
        <v>0.41</v>
      </c>
      <c r="F19" s="5">
        <f t="shared" si="0"/>
        <v>18.62</v>
      </c>
      <c r="G19" s="5">
        <f aca="true" t="shared" si="1" ref="G19:G27">B19/F19*100</f>
        <v>64.97851772287862</v>
      </c>
    </row>
    <row r="20" spans="1:7" ht="12.75">
      <c r="A20" s="3">
        <v>1998</v>
      </c>
      <c r="B20" s="4">
        <v>12.42</v>
      </c>
      <c r="C20" s="4">
        <v>4.844</v>
      </c>
      <c r="D20" s="4">
        <f>0.744+0.332</f>
        <v>1.076</v>
      </c>
      <c r="E20" s="4">
        <v>0.576</v>
      </c>
      <c r="F20" s="5">
        <f t="shared" si="0"/>
        <v>18.916</v>
      </c>
      <c r="G20" s="5">
        <f t="shared" si="1"/>
        <v>65.65870162825121</v>
      </c>
    </row>
    <row r="21" spans="1:7" ht="12.75">
      <c r="A21" s="3">
        <v>1999</v>
      </c>
      <c r="B21" s="4">
        <v>12.765</v>
      </c>
      <c r="C21" s="4">
        <v>5.035</v>
      </c>
      <c r="D21" s="4">
        <f>0.847+0.338</f>
        <v>1.185</v>
      </c>
      <c r="E21" s="4">
        <v>0.535</v>
      </c>
      <c r="F21" s="5">
        <f t="shared" si="0"/>
        <v>19.52</v>
      </c>
      <c r="G21" s="5">
        <f t="shared" si="1"/>
        <v>65.39446721311477</v>
      </c>
    </row>
    <row r="22" spans="1:7" ht="12.75">
      <c r="A22" s="3">
        <v>2000</v>
      </c>
      <c r="B22" s="4">
        <v>13.012</v>
      </c>
      <c r="C22" s="4">
        <v>4.903</v>
      </c>
      <c r="D22" s="4">
        <f>0.897+0.383</f>
        <v>1.28</v>
      </c>
      <c r="E22" s="4">
        <v>0.505</v>
      </c>
      <c r="F22" s="5">
        <f t="shared" si="0"/>
        <v>19.7</v>
      </c>
      <c r="G22" s="5">
        <f t="shared" si="1"/>
        <v>66.0507614213198</v>
      </c>
    </row>
    <row r="23" spans="1:7" ht="12.75">
      <c r="A23" s="3">
        <v>2001</v>
      </c>
      <c r="B23" s="4">
        <v>12.938</v>
      </c>
      <c r="C23" s="4">
        <v>4.892</v>
      </c>
      <c r="D23" s="4">
        <f>0.879+0.376</f>
        <v>1.255</v>
      </c>
      <c r="E23" s="4">
        <v>0.564</v>
      </c>
      <c r="F23" s="5">
        <f t="shared" si="0"/>
        <v>19.649</v>
      </c>
      <c r="G23" s="5">
        <f t="shared" si="1"/>
        <v>65.84559010636674</v>
      </c>
    </row>
    <row r="24" spans="1:7" ht="12.75">
      <c r="A24" s="8">
        <v>2002</v>
      </c>
      <c r="B24" s="6">
        <v>13.208</v>
      </c>
      <c r="C24" s="4">
        <v>4.934</v>
      </c>
      <c r="D24" s="4">
        <f>0.845+0.348</f>
        <v>1.193</v>
      </c>
      <c r="E24" s="4">
        <v>0.427</v>
      </c>
      <c r="F24" s="5">
        <f t="shared" si="0"/>
        <v>19.762</v>
      </c>
      <c r="G24" s="5">
        <f t="shared" si="1"/>
        <v>66.83534055257564</v>
      </c>
    </row>
    <row r="25" spans="1:7" ht="12.75">
      <c r="A25" s="8">
        <v>2003</v>
      </c>
      <c r="B25" s="18">
        <v>13.333</v>
      </c>
      <c r="C25" s="18">
        <v>4.932</v>
      </c>
      <c r="D25" s="18">
        <f>0.857+0.378</f>
        <v>1.2349999999999999</v>
      </c>
      <c r="E25" s="18">
        <v>0.534</v>
      </c>
      <c r="F25" s="18">
        <f t="shared" si="0"/>
        <v>20.034</v>
      </c>
      <c r="G25" s="18">
        <f t="shared" si="1"/>
        <v>66.55186183488071</v>
      </c>
    </row>
    <row r="26" spans="1:7" ht="12.75">
      <c r="A26" s="8">
        <v>2004</v>
      </c>
      <c r="B26" s="6">
        <v>13.743</v>
      </c>
      <c r="C26" s="4">
        <v>5.19</v>
      </c>
      <c r="D26" s="7">
        <f>0.882+0.381</f>
        <v>1.263</v>
      </c>
      <c r="E26" s="4">
        <v>0.535</v>
      </c>
      <c r="F26" s="18">
        <f t="shared" si="0"/>
        <v>20.730999999999998</v>
      </c>
      <c r="G26" s="18">
        <f t="shared" si="1"/>
        <v>66.29202643384305</v>
      </c>
    </row>
    <row r="27" spans="1:7" ht="12.75">
      <c r="A27" s="12">
        <v>2005</v>
      </c>
      <c r="B27" s="13">
        <v>13.825</v>
      </c>
      <c r="C27" s="14">
        <v>5.031</v>
      </c>
      <c r="D27" s="15">
        <f>0.869+0.386</f>
        <v>1.255</v>
      </c>
      <c r="E27" s="14">
        <v>0.545</v>
      </c>
      <c r="F27" s="19">
        <f t="shared" si="0"/>
        <v>20.656</v>
      </c>
      <c r="G27" s="19">
        <f t="shared" si="1"/>
        <v>66.92970565453138</v>
      </c>
    </row>
    <row r="28" spans="1:7" ht="39" customHeight="1">
      <c r="A28" s="30" t="s">
        <v>9</v>
      </c>
      <c r="B28" s="30"/>
      <c r="C28" s="30"/>
      <c r="D28" s="30"/>
      <c r="E28" s="30"/>
      <c r="F28" s="30"/>
      <c r="G28" s="30"/>
    </row>
    <row r="29" spans="1:7" ht="39" customHeight="1">
      <c r="A29" s="31" t="s">
        <v>8</v>
      </c>
      <c r="B29" s="31"/>
      <c r="C29" s="31"/>
      <c r="D29" s="31"/>
      <c r="E29" s="31"/>
      <c r="F29" s="31"/>
      <c r="G29" s="31"/>
    </row>
  </sheetData>
  <mergeCells count="5">
    <mergeCell ref="A1:G1"/>
    <mergeCell ref="A28:G28"/>
    <mergeCell ref="A29:G29"/>
    <mergeCell ref="A14:G14"/>
    <mergeCell ref="A15:G15"/>
  </mergeCells>
  <printOptions horizontalCentered="1"/>
  <pageMargins left="0.75" right="0.75" top="1" bottom="1" header="0.7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7" max="7" width="16.00390625" style="0" customWidth="1"/>
    <col min="8" max="9" width="15.7109375" style="0" customWidth="1"/>
    <col min="10" max="10" width="15.140625" style="0" customWidth="1"/>
  </cols>
  <sheetData>
    <row r="3" spans="1:10" ht="25.5">
      <c r="A3" s="3"/>
      <c r="B3" s="20" t="s">
        <v>1</v>
      </c>
      <c r="C3" s="20" t="s">
        <v>2</v>
      </c>
      <c r="D3" s="20" t="s">
        <v>3</v>
      </c>
      <c r="E3" s="17" t="s">
        <v>4</v>
      </c>
      <c r="F3" s="17" t="s">
        <v>5</v>
      </c>
      <c r="G3" s="23" t="s">
        <v>10</v>
      </c>
      <c r="H3" s="17" t="s">
        <v>11</v>
      </c>
      <c r="I3" s="17" t="s">
        <v>12</v>
      </c>
      <c r="J3" s="17" t="s">
        <v>13</v>
      </c>
    </row>
    <row r="4" spans="1:10" ht="12.75">
      <c r="A4" s="9">
        <v>1995</v>
      </c>
      <c r="B4" s="10">
        <v>11.668</v>
      </c>
      <c r="C4" s="10">
        <v>4.594</v>
      </c>
      <c r="D4" s="10">
        <f>0.767+0.361</f>
        <v>1.1280000000000001</v>
      </c>
      <c r="E4" s="10">
        <v>0.334</v>
      </c>
      <c r="F4" s="11">
        <f aca="true" t="shared" si="0" ref="F4:F14">SUM(B4:E4)</f>
        <v>17.724</v>
      </c>
      <c r="G4" s="24">
        <f>(B4/F4)*100</f>
        <v>65.83164071315728</v>
      </c>
      <c r="H4" s="11">
        <f>(C4/G4)*100</f>
        <v>6.978407267740831</v>
      </c>
      <c r="I4" s="11">
        <f>(D4/H4)*100</f>
        <v>16.164146870797</v>
      </c>
      <c r="J4" s="11">
        <f>(E4/I4)*100</f>
        <v>2.0663014427530477</v>
      </c>
    </row>
    <row r="5" spans="1:10" ht="12.75">
      <c r="A5" s="3">
        <v>1996</v>
      </c>
      <c r="B5" s="4">
        <v>11.921</v>
      </c>
      <c r="C5" s="4">
        <v>4.819</v>
      </c>
      <c r="D5" s="4">
        <f>0.835+0.373</f>
        <v>1.208</v>
      </c>
      <c r="E5" s="4">
        <v>0.36</v>
      </c>
      <c r="F5" s="5">
        <f t="shared" si="0"/>
        <v>18.307999999999996</v>
      </c>
      <c r="G5" s="25">
        <f aca="true" t="shared" si="1" ref="G5:G14">(B5/F5)*100</f>
        <v>65.11361153594059</v>
      </c>
      <c r="H5" s="5">
        <f aca="true" t="shared" si="2" ref="H5:H14">(C5/G5)*100</f>
        <v>7.400910326314904</v>
      </c>
      <c r="I5" s="5">
        <f aca="true" t="shared" si="3" ref="I5:I14">(D5/H5)*100</f>
        <v>16.322316400791912</v>
      </c>
      <c r="J5" s="5">
        <f aca="true" t="shared" si="4" ref="J5:J14">(E5/I5)*100</f>
        <v>2.205569302544177</v>
      </c>
    </row>
    <row r="6" spans="1:10" ht="12.75">
      <c r="A6" s="3">
        <v>1997</v>
      </c>
      <c r="B6" s="4">
        <v>12.099</v>
      </c>
      <c r="C6" s="4">
        <v>4.953</v>
      </c>
      <c r="D6" s="4">
        <f>0.805+0.353</f>
        <v>1.158</v>
      </c>
      <c r="E6" s="4">
        <v>0.41</v>
      </c>
      <c r="F6" s="5">
        <f t="shared" si="0"/>
        <v>18.62</v>
      </c>
      <c r="G6" s="25">
        <f t="shared" si="1"/>
        <v>64.97851772287862</v>
      </c>
      <c r="H6" s="5">
        <f t="shared" si="2"/>
        <v>7.6225192164641715</v>
      </c>
      <c r="I6" s="5">
        <f t="shared" si="3"/>
        <v>15.191827886754176</v>
      </c>
      <c r="J6" s="5">
        <f t="shared" si="4"/>
        <v>2.6988194117014768</v>
      </c>
    </row>
    <row r="7" spans="1:10" ht="12.75">
      <c r="A7" s="3">
        <v>1998</v>
      </c>
      <c r="B7" s="4">
        <v>12.42</v>
      </c>
      <c r="C7" s="4">
        <v>4.844</v>
      </c>
      <c r="D7" s="4">
        <f>0.744+0.332</f>
        <v>1.076</v>
      </c>
      <c r="E7" s="4">
        <v>0.576</v>
      </c>
      <c r="F7" s="5">
        <f t="shared" si="0"/>
        <v>18.916</v>
      </c>
      <c r="G7" s="25">
        <f t="shared" si="1"/>
        <v>65.65870162825121</v>
      </c>
      <c r="H7" s="5">
        <f t="shared" si="2"/>
        <v>7.377544605475042</v>
      </c>
      <c r="I7" s="5">
        <f t="shared" si="3"/>
        <v>14.584798297274629</v>
      </c>
      <c r="J7" s="5">
        <f t="shared" si="4"/>
        <v>3.949317558321211</v>
      </c>
    </row>
    <row r="8" spans="1:10" ht="12.75">
      <c r="A8" s="3">
        <v>1999</v>
      </c>
      <c r="B8" s="4">
        <v>12.765</v>
      </c>
      <c r="C8" s="4">
        <v>5.035</v>
      </c>
      <c r="D8" s="4">
        <f>0.847+0.338</f>
        <v>1.185</v>
      </c>
      <c r="E8" s="4">
        <v>0.535</v>
      </c>
      <c r="F8" s="5">
        <f t="shared" si="0"/>
        <v>19.52</v>
      </c>
      <c r="G8" s="25">
        <f t="shared" si="1"/>
        <v>65.39446721311477</v>
      </c>
      <c r="H8" s="5">
        <f t="shared" si="2"/>
        <v>7.699428123775949</v>
      </c>
      <c r="I8" s="5">
        <f t="shared" si="3"/>
        <v>15.390753455320953</v>
      </c>
      <c r="J8" s="5">
        <f t="shared" si="4"/>
        <v>3.4761131191731076</v>
      </c>
    </row>
    <row r="9" spans="1:10" ht="12.75">
      <c r="A9" s="3">
        <v>2000</v>
      </c>
      <c r="B9" s="4">
        <v>13.012</v>
      </c>
      <c r="C9" s="4">
        <v>4.903</v>
      </c>
      <c r="D9" s="4">
        <f>0.897+0.383</f>
        <v>1.28</v>
      </c>
      <c r="E9" s="4">
        <v>0.505</v>
      </c>
      <c r="F9" s="5">
        <f t="shared" si="0"/>
        <v>19.7</v>
      </c>
      <c r="G9" s="25">
        <f t="shared" si="1"/>
        <v>66.0507614213198</v>
      </c>
      <c r="H9" s="5">
        <f t="shared" si="2"/>
        <v>7.423078696587764</v>
      </c>
      <c r="I9" s="5">
        <f t="shared" si="3"/>
        <v>17.24351919626542</v>
      </c>
      <c r="J9" s="5">
        <f t="shared" si="4"/>
        <v>2.928636517013141</v>
      </c>
    </row>
    <row r="10" spans="1:10" ht="12.75">
      <c r="A10" s="3">
        <v>2001</v>
      </c>
      <c r="B10" s="4">
        <v>12.938</v>
      </c>
      <c r="C10" s="4">
        <v>4.892</v>
      </c>
      <c r="D10" s="4">
        <f>0.879+0.376</f>
        <v>1.255</v>
      </c>
      <c r="E10" s="4">
        <v>0.564</v>
      </c>
      <c r="F10" s="5">
        <f t="shared" si="0"/>
        <v>19.649</v>
      </c>
      <c r="G10" s="25">
        <f t="shared" si="1"/>
        <v>65.84559010636674</v>
      </c>
      <c r="H10" s="5">
        <f t="shared" si="2"/>
        <v>7.4295028597928585</v>
      </c>
      <c r="I10" s="5">
        <f t="shared" si="3"/>
        <v>16.892112752144367</v>
      </c>
      <c r="J10" s="5">
        <f t="shared" si="4"/>
        <v>3.338836344958703</v>
      </c>
    </row>
    <row r="11" spans="1:10" ht="12.75">
      <c r="A11" s="8">
        <v>2002</v>
      </c>
      <c r="B11" s="6">
        <v>13.208</v>
      </c>
      <c r="C11" s="4">
        <v>4.934</v>
      </c>
      <c r="D11" s="4">
        <f>0.845+0.348</f>
        <v>1.193</v>
      </c>
      <c r="E11" s="4">
        <v>0.427</v>
      </c>
      <c r="F11" s="5">
        <f t="shared" si="0"/>
        <v>19.762</v>
      </c>
      <c r="G11" s="25">
        <f t="shared" si="1"/>
        <v>66.83534055257564</v>
      </c>
      <c r="H11" s="5">
        <f t="shared" si="2"/>
        <v>7.382321926105391</v>
      </c>
      <c r="I11" s="5">
        <f t="shared" si="3"/>
        <v>16.160227255618718</v>
      </c>
      <c r="J11" s="5">
        <f t="shared" si="4"/>
        <v>2.6422895745574193</v>
      </c>
    </row>
    <row r="12" spans="1:10" ht="12.75">
      <c r="A12" s="8">
        <v>2003</v>
      </c>
      <c r="B12" s="18">
        <v>13.333</v>
      </c>
      <c r="C12" s="18">
        <v>4.932</v>
      </c>
      <c r="D12" s="18">
        <f>0.857+0.378</f>
        <v>1.2349999999999999</v>
      </c>
      <c r="E12" s="18">
        <v>0.534</v>
      </c>
      <c r="F12" s="18">
        <f t="shared" si="0"/>
        <v>20.034</v>
      </c>
      <c r="G12" s="25">
        <f t="shared" si="1"/>
        <v>66.55186183488071</v>
      </c>
      <c r="H12" s="5">
        <f t="shared" si="2"/>
        <v>7.410761869046725</v>
      </c>
      <c r="I12" s="5">
        <f t="shared" si="3"/>
        <v>16.664953237242024</v>
      </c>
      <c r="J12" s="5">
        <f t="shared" si="4"/>
        <v>3.2043294235392326</v>
      </c>
    </row>
    <row r="13" spans="1:10" ht="12.75">
      <c r="A13" s="8">
        <v>2004</v>
      </c>
      <c r="B13" s="6">
        <v>13.743</v>
      </c>
      <c r="C13" s="4">
        <v>5.19</v>
      </c>
      <c r="D13" s="7">
        <f>0.882+0.381</f>
        <v>1.263</v>
      </c>
      <c r="E13" s="4">
        <v>0.535</v>
      </c>
      <c r="F13" s="18">
        <f t="shared" si="0"/>
        <v>20.730999999999998</v>
      </c>
      <c r="G13" s="25">
        <f t="shared" si="1"/>
        <v>66.29202643384305</v>
      </c>
      <c r="H13" s="5">
        <f t="shared" si="2"/>
        <v>7.828995852433966</v>
      </c>
      <c r="I13" s="5">
        <f t="shared" si="3"/>
        <v>16.13233706858261</v>
      </c>
      <c r="J13" s="5">
        <f t="shared" si="4"/>
        <v>3.3163204917277693</v>
      </c>
    </row>
    <row r="14" spans="1:10" ht="12.75">
      <c r="A14" s="12">
        <v>2005</v>
      </c>
      <c r="B14" s="13">
        <v>13.825</v>
      </c>
      <c r="C14" s="14">
        <v>5.031</v>
      </c>
      <c r="D14" s="15">
        <f>0.869+0.386</f>
        <v>1.255</v>
      </c>
      <c r="E14" s="14">
        <v>0.545</v>
      </c>
      <c r="F14" s="19">
        <f t="shared" si="0"/>
        <v>20.656</v>
      </c>
      <c r="G14" s="27">
        <f t="shared" si="1"/>
        <v>66.92970565453138</v>
      </c>
      <c r="H14" s="26">
        <f t="shared" si="2"/>
        <v>7.516841663652802</v>
      </c>
      <c r="I14" s="26">
        <f t="shared" si="3"/>
        <v>16.69584189951041</v>
      </c>
      <c r="J14" s="26">
        <f t="shared" si="4"/>
        <v>3.264285822064365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Ktsibuls</dc:creator>
  <cp:keywords/>
  <dc:description/>
  <cp:lastModifiedBy>luwito.tardia</cp:lastModifiedBy>
  <cp:lastPrinted>2007-03-22T19:16:23Z</cp:lastPrinted>
  <dcterms:created xsi:type="dcterms:W3CDTF">2003-05-06T20:49:48Z</dcterms:created>
  <dcterms:modified xsi:type="dcterms:W3CDTF">2007-03-22T19:16:23Z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742078527</vt:i4>
  </property>
  <property fmtid="{D5CDD505-2E9C-101B-9397-08002B2CF9AE}" pid="3" name="_EmailSubject">
    <vt:lpwstr>Section K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