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'Data'!$A$1:$J$39</definedName>
  </definedNames>
  <calcPr fullCalcOnLoad="1"/>
</workbook>
</file>

<file path=xl/sharedStrings.xml><?xml version="1.0" encoding="utf-8"?>
<sst xmlns="http://schemas.openxmlformats.org/spreadsheetml/2006/main" count="50" uniqueCount="39">
  <si>
    <t>forces during times of war or national emergency, and the Individual Ready Reserve which,</t>
  </si>
  <si>
    <t>during times of war or national emergency, would be used to fill out Active,</t>
  </si>
  <si>
    <t>Guard and Reserve units, and which would also be a source for casualty replacements;</t>
  </si>
  <si>
    <t xml:space="preserve">Ready Reservists serve in an active status (except for the Inactive </t>
  </si>
  <si>
    <t xml:space="preserve">National Guard - a very small pool within the Army National Guard). </t>
  </si>
  <si>
    <t>Reserve Status and</t>
  </si>
  <si>
    <t>Branch of Service</t>
  </si>
  <si>
    <t>Army\2</t>
  </si>
  <si>
    <t>Navy</t>
  </si>
  <si>
    <t>Marine Corps</t>
  </si>
  <si>
    <t>Air Force\3</t>
  </si>
  <si>
    <t>Coast Guard</t>
  </si>
  <si>
    <t>\1 Less Retired Reseve</t>
  </si>
  <si>
    <t>Army</t>
  </si>
  <si>
    <t>Air Force</t>
  </si>
  <si>
    <t>FOOTNOTES</t>
  </si>
  <si>
    <t>INTERNET LINK</t>
  </si>
  <si>
    <t>The Ready Reserve includes the Selected Reserve which is scheduled to augment active</t>
  </si>
  <si>
    <t>The Standby Reserve cannot be called to active duty, other than for training, unless authorized</t>
  </si>
  <si>
    <t>by Congress under "full mobilization," and a determination is made that there are</t>
  </si>
  <si>
    <t>not enough qualified members in the Ready Reserve in the required categories who are readily available.</t>
  </si>
  <si>
    <t>[As of end of fiscal year; Coast Guard Reserve included.</t>
  </si>
  <si>
    <t xml:space="preserve">    Total reserves\1</t>
  </si>
  <si>
    <t xml:space="preserve">  Ready reserve</t>
  </si>
  <si>
    <t xml:space="preserve">  Standby reserve</t>
  </si>
  <si>
    <t xml:space="preserve">Source: U.S. Department of Defense, DoD Personnel and Procurement Statistics, </t>
  </si>
  <si>
    <t>\&lt;http://siadapp.dior.whs.mil/personnel/MMIDHOME.HTM\&gt;</t>
  </si>
  <si>
    <t>\3 Includes Air National.</t>
  </si>
  <si>
    <t>\2 Includes Army National Guard.</t>
  </si>
  <si>
    <t>The Retired Reserve represents a lower potential for involuntary mobilization]</t>
  </si>
  <si>
    <t xml:space="preserve">Personnel, Publications,Atlas/Data Abstract for the United States and Selected Areas, </t>
  </si>
  <si>
    <t xml:space="preserve">    Retired reserve</t>
  </si>
  <si>
    <t>Selected Manpower Statistics, annual.</t>
  </si>
  <si>
    <t>http://siadapp.dmdc.osd.mil</t>
  </si>
  <si>
    <t>Back to data.</t>
  </si>
  <si>
    <t>See notes.</t>
  </si>
  <si>
    <t>HEADNOTE</t>
  </si>
  <si>
    <t>\&lt;http://siadapp.dmdc.osd.mil\&gt;</t>
  </si>
  <si>
    <r>
      <t xml:space="preserve">Table 499. </t>
    </r>
    <r>
      <rPr>
        <b/>
        <sz val="12"/>
        <rFont val="Courier New"/>
        <family val="3"/>
      </rPr>
      <t xml:space="preserve"> Military Reserve Personnel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</si>
</sst>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0" borderId="0" xfId="16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showOutlineSymbols="0" zoomScale="75" zoomScaleNormal="75" workbookViewId="0" topLeftCell="A1">
      <selection activeCell="C35" sqref="C35"/>
    </sheetView>
  </sheetViews>
  <sheetFormatPr defaultColWidth="12.69921875" defaultRowHeight="15.75"/>
  <cols>
    <col min="1" max="1" width="24" style="4" customWidth="1"/>
    <col min="2" max="9" width="12.69921875" style="4" customWidth="1"/>
    <col min="10" max="10" width="13.3984375" style="4" customWidth="1"/>
    <col min="11" max="16384" width="12.69921875" style="4" customWidth="1"/>
  </cols>
  <sheetData>
    <row r="1" ht="16.5">
      <c r="A1" s="9" t="s">
        <v>38</v>
      </c>
    </row>
    <row r="2" ht="15.75">
      <c r="A2" s="9"/>
    </row>
    <row r="3" ht="15.75">
      <c r="A3" s="34" t="s">
        <v>35</v>
      </c>
    </row>
    <row r="4" ht="15.75">
      <c r="A4" s="8"/>
    </row>
    <row r="5" ht="15.75" hidden="1"/>
    <row r="6" spans="1:6" ht="15.75" hidden="1">
      <c r="A6" s="11"/>
      <c r="B6" s="12"/>
      <c r="C6" s="12"/>
      <c r="D6" s="12"/>
      <c r="E6" s="12"/>
      <c r="F6" s="12"/>
    </row>
    <row r="7" spans="1:10" ht="16.5">
      <c r="A7" s="28" t="s">
        <v>5</v>
      </c>
      <c r="B7" s="3">
        <v>1995</v>
      </c>
      <c r="C7" s="1">
        <v>2000</v>
      </c>
      <c r="D7" s="1">
        <v>2001</v>
      </c>
      <c r="E7" s="1">
        <v>2002</v>
      </c>
      <c r="F7" s="1">
        <v>2003</v>
      </c>
      <c r="G7" s="1">
        <v>2004</v>
      </c>
      <c r="H7" s="1">
        <v>2005</v>
      </c>
      <c r="I7" s="1">
        <v>2006</v>
      </c>
      <c r="J7" s="1">
        <v>2007</v>
      </c>
    </row>
    <row r="8" spans="1:10" ht="15.75">
      <c r="A8" s="13" t="s">
        <v>6</v>
      </c>
      <c r="B8" s="14"/>
      <c r="C8" s="12"/>
      <c r="D8" s="12"/>
      <c r="E8" s="12"/>
      <c r="F8" s="12"/>
      <c r="G8" s="12"/>
      <c r="H8" s="12"/>
      <c r="I8" s="12"/>
      <c r="J8" s="12"/>
    </row>
    <row r="9" spans="1:10" s="2" customFormat="1" ht="16.5">
      <c r="A9" s="25" t="s">
        <v>22</v>
      </c>
      <c r="B9" s="5">
        <f>SUM(B11)+B17</f>
        <v>1674164</v>
      </c>
      <c r="C9" s="6">
        <f>SUM(C11)+C17</f>
        <v>1276843</v>
      </c>
      <c r="D9" s="6">
        <v>1249043</v>
      </c>
      <c r="E9" s="6">
        <v>1222337</v>
      </c>
      <c r="F9" s="7">
        <f>SUM(F11+F17)</f>
        <v>1188851</v>
      </c>
      <c r="G9" s="7">
        <f>SUM(G11+G17)</f>
        <v>1166937</v>
      </c>
      <c r="H9" s="7">
        <f>H11+H17</f>
        <v>1136200</v>
      </c>
      <c r="I9" s="7">
        <f>I11+I17</f>
        <v>1119902</v>
      </c>
      <c r="J9" s="29">
        <f>J11+J17</f>
        <v>1109805</v>
      </c>
    </row>
    <row r="10" spans="1:10" ht="15.75" hidden="1">
      <c r="A10" s="8"/>
      <c r="B10" s="16"/>
      <c r="C10" s="15"/>
      <c r="D10" s="15"/>
      <c r="E10" s="15"/>
      <c r="F10" s="17"/>
      <c r="H10" s="18"/>
      <c r="I10" s="19"/>
      <c r="J10" s="19"/>
    </row>
    <row r="11" spans="1:10" ht="15.75">
      <c r="A11" s="9" t="s">
        <v>23</v>
      </c>
      <c r="B11" s="16">
        <f>SUM(B12:B16)</f>
        <v>1648388</v>
      </c>
      <c r="C11" s="15">
        <f>SUM(C12:C16)</f>
        <v>1251452</v>
      </c>
      <c r="D11" s="15">
        <v>1224121</v>
      </c>
      <c r="E11" s="15">
        <v>1199321</v>
      </c>
      <c r="F11" s="17">
        <f>SUM(F12:F16)</f>
        <v>1167101</v>
      </c>
      <c r="G11" s="17">
        <f>SUM(G12:G16)</f>
        <v>1145035</v>
      </c>
      <c r="H11" s="18">
        <f>H12+H13+H14+H15+H16</f>
        <v>1113427</v>
      </c>
      <c r="I11" s="19">
        <f>I12+I13+I14+I15+I16</f>
        <v>1101565</v>
      </c>
      <c r="J11" s="19">
        <f>J12+J13+J14+J15+J16</f>
        <v>1088587</v>
      </c>
    </row>
    <row r="12" spans="1:10" ht="15.75">
      <c r="A12" s="9" t="s">
        <v>7</v>
      </c>
      <c r="B12" s="16">
        <f>381372+618090</f>
        <v>999462</v>
      </c>
      <c r="C12" s="15">
        <f>(357257+368514)</f>
        <v>725771</v>
      </c>
      <c r="D12" s="15">
        <v>713251</v>
      </c>
      <c r="E12" s="15">
        <v>699548</v>
      </c>
      <c r="F12" s="17">
        <f>351089+2138+211890+117405</f>
        <v>682522</v>
      </c>
      <c r="G12" s="19">
        <f>342918+204131+1428+114732</f>
        <v>663209</v>
      </c>
      <c r="H12" s="18">
        <f>333177+189005+1505+112668</f>
        <v>636355</v>
      </c>
      <c r="I12" s="19">
        <f>346288+189975+1795+93798</f>
        <v>631856</v>
      </c>
      <c r="J12" s="19">
        <v>621422</v>
      </c>
    </row>
    <row r="13" spans="1:10" ht="15.75">
      <c r="A13" s="9" t="s">
        <v>8</v>
      </c>
      <c r="B13" s="16">
        <v>267356</v>
      </c>
      <c r="C13" s="15">
        <f>184080</f>
        <v>184080</v>
      </c>
      <c r="D13" s="15">
        <v>168454</v>
      </c>
      <c r="E13" s="15">
        <v>159098</v>
      </c>
      <c r="F13" s="17">
        <f>88156+64699</f>
        <v>152855</v>
      </c>
      <c r="G13" s="19">
        <f>82558+66085</f>
        <v>148643</v>
      </c>
      <c r="H13" s="18">
        <f>76466+64355</f>
        <v>140821</v>
      </c>
      <c r="I13" s="19">
        <f>70500+61302</f>
        <v>131802</v>
      </c>
      <c r="J13" s="19">
        <v>128421</v>
      </c>
    </row>
    <row r="14" spans="1:10" ht="15.75">
      <c r="A14" s="9" t="s">
        <v>9</v>
      </c>
      <c r="B14" s="16">
        <v>103668</v>
      </c>
      <c r="C14" s="15">
        <f>99855</f>
        <v>99855</v>
      </c>
      <c r="D14" s="15">
        <v>99377</v>
      </c>
      <c r="E14" s="15">
        <v>97944</v>
      </c>
      <c r="F14" s="17">
        <f>41046+57822</f>
        <v>98868</v>
      </c>
      <c r="G14" s="19">
        <f>39644+61799</f>
        <v>101443</v>
      </c>
      <c r="H14" s="18">
        <f>39938+59882</f>
        <v>99820</v>
      </c>
      <c r="I14" s="19">
        <f>39489+61033</f>
        <v>100522</v>
      </c>
      <c r="J14" s="19">
        <v>100787</v>
      </c>
    </row>
    <row r="15" spans="1:10" ht="15.75">
      <c r="A15" s="9" t="s">
        <v>10</v>
      </c>
      <c r="B15" s="16">
        <f>109825+153186</f>
        <v>263011</v>
      </c>
      <c r="C15" s="15">
        <f>(106365+122644)</f>
        <v>229009</v>
      </c>
      <c r="D15" s="15">
        <v>230182</v>
      </c>
      <c r="E15" s="15">
        <v>229798</v>
      </c>
      <c r="F15" s="17">
        <f>108137+74754+37004</f>
        <v>219895</v>
      </c>
      <c r="G15" s="19">
        <f>106822+75322+37015</f>
        <v>219159</v>
      </c>
      <c r="H15" s="18">
        <f>106430+75802+41319</f>
        <v>223551</v>
      </c>
      <c r="I15" s="19">
        <f>105658+74075+44904</f>
        <v>224637</v>
      </c>
      <c r="J15" s="19">
        <v>226806</v>
      </c>
    </row>
    <row r="16" spans="1:10" ht="15.75">
      <c r="A16" s="9" t="s">
        <v>11</v>
      </c>
      <c r="B16" s="16">
        <v>14891</v>
      </c>
      <c r="C16" s="15">
        <f>12737</f>
        <v>12737</v>
      </c>
      <c r="D16" s="15">
        <v>12857</v>
      </c>
      <c r="E16" s="15">
        <v>12933</v>
      </c>
      <c r="F16" s="17">
        <f>7720+5241</f>
        <v>12961</v>
      </c>
      <c r="G16" s="19">
        <f>8011+4570</f>
        <v>12581</v>
      </c>
      <c r="H16" s="18">
        <f>8187+4693</f>
        <v>12880</v>
      </c>
      <c r="I16" s="19">
        <f>7945+4803</f>
        <v>12748</v>
      </c>
      <c r="J16" s="19">
        <v>11151</v>
      </c>
    </row>
    <row r="17" spans="1:10" ht="15.75">
      <c r="A17" s="9" t="s">
        <v>24</v>
      </c>
      <c r="B17" s="16">
        <f>SUM(B18:B22)</f>
        <v>25776</v>
      </c>
      <c r="C17" s="15">
        <f>SUM(C18:C22)</f>
        <v>25391</v>
      </c>
      <c r="D17" s="15">
        <v>24922</v>
      </c>
      <c r="E17" s="15">
        <v>23016</v>
      </c>
      <c r="F17" s="17">
        <f>SUM(F18:F22)</f>
        <v>21750</v>
      </c>
      <c r="G17" s="17">
        <f>SUM(G18:G22)</f>
        <v>21902</v>
      </c>
      <c r="H17" s="18">
        <f>H18+H19+H20+H21+H22</f>
        <v>22773</v>
      </c>
      <c r="I17" s="18">
        <f>I18+I19+I20+I21+I22</f>
        <v>18337</v>
      </c>
      <c r="J17" s="19">
        <f>J18+J19+J20+J21+J22</f>
        <v>21218</v>
      </c>
    </row>
    <row r="18" spans="1:10" ht="15.75">
      <c r="A18" s="9" t="s">
        <v>13</v>
      </c>
      <c r="B18" s="16">
        <v>1128</v>
      </c>
      <c r="C18" s="15">
        <v>701</v>
      </c>
      <c r="D18" s="4">
        <v>753</v>
      </c>
      <c r="E18" s="15">
        <v>726</v>
      </c>
      <c r="F18" s="17">
        <v>744</v>
      </c>
      <c r="G18" s="19">
        <v>715</v>
      </c>
      <c r="H18" s="18">
        <v>1668</v>
      </c>
      <c r="I18" s="19">
        <v>1586</v>
      </c>
      <c r="J18" s="19">
        <v>5294</v>
      </c>
    </row>
    <row r="19" spans="1:10" ht="15.75">
      <c r="A19" s="9" t="s">
        <v>8</v>
      </c>
      <c r="B19" s="16">
        <v>12707</v>
      </c>
      <c r="C19" s="15">
        <v>7213</v>
      </c>
      <c r="D19" s="15">
        <v>5650</v>
      </c>
      <c r="E19" s="15">
        <v>4051</v>
      </c>
      <c r="F19" s="17">
        <v>2520</v>
      </c>
      <c r="G19" s="19">
        <v>2502</v>
      </c>
      <c r="H19" s="18">
        <v>4038</v>
      </c>
      <c r="I19" s="19">
        <v>4514</v>
      </c>
      <c r="J19" s="19">
        <v>3046</v>
      </c>
    </row>
    <row r="20" spans="1:10" ht="15.75">
      <c r="A20" s="9" t="s">
        <v>9</v>
      </c>
      <c r="B20" s="16">
        <v>216</v>
      </c>
      <c r="C20" s="15">
        <v>895</v>
      </c>
      <c r="D20" s="4">
        <v>507</v>
      </c>
      <c r="E20" s="15">
        <v>605</v>
      </c>
      <c r="F20" s="17">
        <v>685</v>
      </c>
      <c r="G20" s="19">
        <v>992</v>
      </c>
      <c r="H20" s="18">
        <v>1129</v>
      </c>
      <c r="I20" s="19">
        <v>1210</v>
      </c>
      <c r="J20" s="19">
        <v>1372</v>
      </c>
    </row>
    <row r="21" spans="1:10" ht="15.75">
      <c r="A21" s="9" t="s">
        <v>14</v>
      </c>
      <c r="B21" s="16">
        <v>11453</v>
      </c>
      <c r="C21" s="15">
        <v>16429</v>
      </c>
      <c r="D21" s="15">
        <v>17826</v>
      </c>
      <c r="E21" s="15">
        <v>17430</v>
      </c>
      <c r="F21" s="17">
        <v>17578</v>
      </c>
      <c r="G21" s="19">
        <v>17340</v>
      </c>
      <c r="H21" s="18">
        <v>15897</v>
      </c>
      <c r="I21" s="19">
        <v>10932</v>
      </c>
      <c r="J21" s="19">
        <v>10154</v>
      </c>
    </row>
    <row r="22" spans="1:10" ht="15.75">
      <c r="A22" s="9" t="s">
        <v>11</v>
      </c>
      <c r="B22" s="16">
        <v>272</v>
      </c>
      <c r="C22" s="15">
        <v>153</v>
      </c>
      <c r="D22" s="4">
        <v>186</v>
      </c>
      <c r="E22" s="15">
        <v>204</v>
      </c>
      <c r="F22" s="17">
        <v>223</v>
      </c>
      <c r="G22" s="19">
        <v>353</v>
      </c>
      <c r="H22" s="18">
        <v>41</v>
      </c>
      <c r="I22" s="19">
        <v>95</v>
      </c>
      <c r="J22" s="19">
        <v>1352</v>
      </c>
    </row>
    <row r="23" spans="1:10" ht="16.5">
      <c r="A23" s="30" t="s">
        <v>31</v>
      </c>
      <c r="B23" s="5">
        <f>SUM(B24:B27)</f>
        <v>505905</v>
      </c>
      <c r="C23" s="31">
        <f>SUM(C24:C27)</f>
        <v>573305</v>
      </c>
      <c r="D23" s="31">
        <v>580785</v>
      </c>
      <c r="E23" s="31">
        <v>590018</v>
      </c>
      <c r="F23" s="32">
        <f>SUM(F24:F27)</f>
        <v>601611</v>
      </c>
      <c r="G23" s="32">
        <f>SUM(G24:G27)</f>
        <v>614904</v>
      </c>
      <c r="H23" s="7">
        <f>H24+H25+H26+H27</f>
        <v>627424</v>
      </c>
      <c r="I23" s="7">
        <f>I24+I25+I26+I27</f>
        <v>637262</v>
      </c>
      <c r="J23" s="29">
        <f>J24+J25+J26+J27</f>
        <v>648346</v>
      </c>
    </row>
    <row r="24" spans="1:10" ht="15.75">
      <c r="A24" s="9" t="s">
        <v>13</v>
      </c>
      <c r="B24" s="16">
        <v>259553</v>
      </c>
      <c r="C24" s="15">
        <v>296004</v>
      </c>
      <c r="D24" s="15">
        <v>299233</v>
      </c>
      <c r="E24" s="15">
        <v>304524</v>
      </c>
      <c r="F24" s="17">
        <v>308820</v>
      </c>
      <c r="G24" s="19">
        <v>315477</v>
      </c>
      <c r="H24" s="18">
        <v>321312</v>
      </c>
      <c r="I24" s="19">
        <v>325288</v>
      </c>
      <c r="J24" s="19">
        <v>330121</v>
      </c>
    </row>
    <row r="25" spans="1:10" ht="15.75">
      <c r="A25" s="9" t="s">
        <v>8</v>
      </c>
      <c r="B25" s="16">
        <v>97532</v>
      </c>
      <c r="C25" s="15">
        <v>109531</v>
      </c>
      <c r="D25" s="15">
        <v>111485</v>
      </c>
      <c r="E25" s="15">
        <v>112374</v>
      </c>
      <c r="F25" s="17">
        <v>113485</v>
      </c>
      <c r="G25" s="19">
        <v>115210</v>
      </c>
      <c r="H25" s="18">
        <v>117093</v>
      </c>
      <c r="I25" s="19">
        <v>118803</v>
      </c>
      <c r="J25" s="19">
        <v>120859</v>
      </c>
    </row>
    <row r="26" spans="1:10" ht="15.75">
      <c r="A26" s="9" t="s">
        <v>9</v>
      </c>
      <c r="B26" s="16">
        <v>11319</v>
      </c>
      <c r="C26" s="15">
        <v>12937</v>
      </c>
      <c r="D26" s="15">
        <v>13352</v>
      </c>
      <c r="E26" s="15">
        <v>13672</v>
      </c>
      <c r="F26" s="17">
        <v>13926</v>
      </c>
      <c r="G26" s="19">
        <v>14319</v>
      </c>
      <c r="H26" s="18">
        <v>14693</v>
      </c>
      <c r="I26" s="19">
        <v>15000</v>
      </c>
      <c r="J26" s="19">
        <v>15264</v>
      </c>
    </row>
    <row r="27" spans="1:10" ht="15.75">
      <c r="A27" s="13" t="s">
        <v>14</v>
      </c>
      <c r="B27" s="21">
        <v>137501</v>
      </c>
      <c r="C27" s="20">
        <v>154833</v>
      </c>
      <c r="D27" s="20">
        <v>156715</v>
      </c>
      <c r="E27" s="20">
        <v>159448</v>
      </c>
      <c r="F27" s="22">
        <v>165380</v>
      </c>
      <c r="G27" s="23">
        <v>169898</v>
      </c>
      <c r="H27" s="22">
        <v>174326</v>
      </c>
      <c r="I27" s="23">
        <v>178171</v>
      </c>
      <c r="J27" s="23">
        <v>182102</v>
      </c>
    </row>
    <row r="28" spans="1:6" ht="15.75">
      <c r="A28" s="8"/>
      <c r="B28" s="24"/>
      <c r="C28" s="24"/>
      <c r="D28" s="24"/>
      <c r="E28" s="24"/>
      <c r="F28" s="24"/>
    </row>
    <row r="29" ht="15.75">
      <c r="A29" s="26" t="s">
        <v>25</v>
      </c>
    </row>
    <row r="30" ht="15.75">
      <c r="A30" t="s">
        <v>30</v>
      </c>
    </row>
    <row r="31" ht="15.75">
      <c r="A31" s="4" t="s">
        <v>32</v>
      </c>
    </row>
    <row r="32" ht="15.75">
      <c r="A32" s="35" t="s">
        <v>37</v>
      </c>
    </row>
    <row r="34" ht="15.75">
      <c r="A34" s="27"/>
    </row>
    <row r="35" ht="15.75">
      <c r="A35" s="36"/>
    </row>
    <row r="39" ht="15.75">
      <c r="A39" s="9"/>
    </row>
    <row r="40" ht="15.75">
      <c r="A40" s="9"/>
    </row>
  </sheetData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9" t="s">
        <v>38</v>
      </c>
    </row>
    <row r="2" ht="15.75">
      <c r="A2" s="4"/>
    </row>
    <row r="3" ht="15.75">
      <c r="A3" s="34" t="s">
        <v>34</v>
      </c>
    </row>
    <row r="4" ht="15.75">
      <c r="A4" s="4"/>
    </row>
    <row r="5" ht="15.75">
      <c r="A5" s="4" t="s">
        <v>36</v>
      </c>
    </row>
    <row r="6" ht="15.75">
      <c r="A6" s="9" t="s">
        <v>21</v>
      </c>
    </row>
    <row r="7" ht="15.75">
      <c r="A7" s="9" t="s">
        <v>17</v>
      </c>
    </row>
    <row r="8" ht="15.75">
      <c r="A8" s="9" t="s">
        <v>0</v>
      </c>
    </row>
    <row r="9" ht="15.75">
      <c r="A9" s="9" t="s">
        <v>1</v>
      </c>
    </row>
    <row r="10" ht="15.75">
      <c r="A10" s="9" t="s">
        <v>2</v>
      </c>
    </row>
    <row r="11" ht="15.75">
      <c r="A11" s="9" t="s">
        <v>3</v>
      </c>
    </row>
    <row r="12" ht="15.75">
      <c r="A12" s="9" t="s">
        <v>4</v>
      </c>
    </row>
    <row r="13" ht="15.75">
      <c r="A13" s="10" t="s">
        <v>18</v>
      </c>
    </row>
    <row r="14" ht="15.75">
      <c r="A14" s="10" t="s">
        <v>19</v>
      </c>
    </row>
    <row r="15" ht="15.75">
      <c r="A15" s="9" t="s">
        <v>20</v>
      </c>
    </row>
    <row r="16" ht="15.75">
      <c r="A16" s="9" t="s">
        <v>29</v>
      </c>
    </row>
    <row r="18" ht="15.75">
      <c r="A18" s="8" t="s">
        <v>15</v>
      </c>
    </row>
    <row r="19" ht="15.75">
      <c r="A19" s="9" t="s">
        <v>12</v>
      </c>
    </row>
    <row r="20" ht="15.75">
      <c r="A20" s="9" t="s">
        <v>28</v>
      </c>
    </row>
    <row r="21" ht="15.75">
      <c r="A21" s="9" t="s">
        <v>27</v>
      </c>
    </row>
    <row r="22" ht="15.75">
      <c r="A22" s="9"/>
    </row>
    <row r="23" ht="15.75">
      <c r="A23" s="26" t="s">
        <v>25</v>
      </c>
    </row>
    <row r="24" ht="15.75">
      <c r="A24" t="s">
        <v>30</v>
      </c>
    </row>
    <row r="25" ht="15.75">
      <c r="A25" s="4" t="s">
        <v>32</v>
      </c>
    </row>
    <row r="26" ht="15.75">
      <c r="A26" s="19" t="s">
        <v>26</v>
      </c>
    </row>
    <row r="27" ht="15.75">
      <c r="A27" s="4"/>
    </row>
    <row r="28" ht="15.75">
      <c r="A28" s="27" t="s">
        <v>16</v>
      </c>
    </row>
    <row r="29" ht="15.75">
      <c r="A29" s="33" t="s">
        <v>33</v>
      </c>
    </row>
    <row r="30" ht="15.75">
      <c r="A30" s="4"/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Military Reserve Personnel</dc:title>
  <dc:subject/>
  <dc:creator>US Census Bureau</dc:creator>
  <cp:keywords/>
  <dc:description/>
  <cp:lastModifiedBy>Bureau Of The Census</cp:lastModifiedBy>
  <cp:lastPrinted>2008-05-05T15:08:18Z</cp:lastPrinted>
  <dcterms:created xsi:type="dcterms:W3CDTF">2005-05-23T12:54:11Z</dcterms:created>
  <dcterms:modified xsi:type="dcterms:W3CDTF">2008-11-07T15:42:10Z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