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45" tabRatio="601" activeTab="0"/>
  </bookViews>
  <sheets>
    <sheet name="Data" sheetId="1" r:id="rId1"/>
    <sheet name="Notes" sheetId="2" r:id="rId2"/>
    <sheet name="Male" sheetId="3" r:id="rId3"/>
    <sheet name="Female" sheetId="4" r:id="rId4"/>
  </sheets>
  <definedNames>
    <definedName name="_xlnm.Print_Area" localSheetId="0">'Data'!$A$1:$AP$24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<sst xmlns="http://schemas.openxmlformats.org/spreadsheetml/2006/main" count="117" uniqueCount="43">
  <si>
    <t>Excludes members of Armed Forces except those living off post or with</t>
  </si>
  <si>
    <t>their families on post.</t>
  </si>
  <si>
    <t>Beginning 2001 population controls based on Census 2000 and an expanded sample of households.</t>
  </si>
  <si>
    <t/>
  </si>
  <si>
    <t>1980</t>
  </si>
  <si>
    <t>15 to 24 years old</t>
  </si>
  <si>
    <t xml:space="preserve">25 to 34 years old </t>
  </si>
  <si>
    <t xml:space="preserve">35 to 44 years old </t>
  </si>
  <si>
    <t xml:space="preserve">45 to 64 years old </t>
  </si>
  <si>
    <t xml:space="preserve">65 to 74 years old </t>
  </si>
  <si>
    <t xml:space="preserve">75 years old and over </t>
  </si>
  <si>
    <t xml:space="preserve">  Male </t>
  </si>
  <si>
    <t xml:space="preserve">  Female </t>
  </si>
  <si>
    <t>Source: U.S. Census Bureau, Current Population Reports,</t>
  </si>
  <si>
    <t>http://www.census.gov/population/www/</t>
  </si>
  <si>
    <t>Based on Current Population Survey, see text of this section and Appendix III]</t>
  </si>
  <si>
    <t xml:space="preserve">15 to 24 years old </t>
  </si>
  <si>
    <t>&lt;http://www.census.gov/population/www/socdemo/hh-fam.html&gt;.</t>
  </si>
  <si>
    <t>"Families and Living Arrangements";</t>
  </si>
  <si>
    <t>P20-553 and earlier reports; and</t>
  </si>
  <si>
    <t>Sex and age</t>
  </si>
  <si>
    <t>Number of persons (1,000)</t>
  </si>
  <si>
    <t>Percent distribution</t>
  </si>
  <si>
    <r>
      <t>[As of March</t>
    </r>
    <r>
      <rPr>
        <b/>
        <sz val="12"/>
        <color indexed="9"/>
        <rFont val="Courier New"/>
        <family val="3"/>
      </rPr>
      <t xml:space="preserve"> </t>
    </r>
    <r>
      <rPr>
        <b/>
        <sz val="12"/>
        <rFont val="Courier New"/>
        <family val="3"/>
      </rPr>
      <t>(10,851 represents 10,851,000).</t>
    </r>
  </si>
  <si>
    <t>Back to data</t>
  </si>
  <si>
    <t>HEADNOTE</t>
  </si>
  <si>
    <t>For more information:</t>
  </si>
  <si>
    <r>
      <t>Table 71.</t>
    </r>
    <r>
      <rPr>
        <b/>
        <sz val="12"/>
        <rFont val="Courier New"/>
        <family val="3"/>
      </rPr>
      <t xml:space="preserve"> Persons Living Alone by Sex and Age</t>
    </r>
  </si>
  <si>
    <t xml:space="preserve">  Total</t>
  </si>
  <si>
    <t>Total</t>
  </si>
  <si>
    <t>Male</t>
  </si>
  <si>
    <t>Female</t>
  </si>
  <si>
    <t>[See notes]</t>
  </si>
  <si>
    <t>\1</t>
  </si>
  <si>
    <t>(\1)</t>
  </si>
  <si>
    <t>FOOTNOTE</t>
  </si>
  <si>
    <t>\1 Persons 35 to 44 years old included with persons 25 to 34 years old.</t>
  </si>
  <si>
    <t>Number of persons</t>
  </si>
  <si>
    <t>(1,000)</t>
  </si>
  <si>
    <t>Total (1,000)</t>
  </si>
  <si>
    <t>Male (1,000)</t>
  </si>
  <si>
    <t>Female (1,000)</t>
  </si>
  <si>
    <t>(percent)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</si>
</sst>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b/>
      <sz val="12"/>
      <color indexed="9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0" fillId="0" borderId="2" xfId="0" applyFont="1" applyBorder="1" applyAlignment="1">
      <alignment horizontal="fill"/>
    </xf>
    <xf numFmtId="0" fontId="5" fillId="0" borderId="0" xfId="16" applyAlignment="1">
      <alignment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 horizontal="fill"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right"/>
    </xf>
    <xf numFmtId="3" fontId="0" fillId="0" borderId="2" xfId="0" applyNumberFormat="1" applyFont="1" applyBorder="1" applyAlignment="1">
      <alignment horizontal="fill"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center"/>
    </xf>
    <xf numFmtId="0" fontId="5" fillId="0" borderId="0" xfId="16" applyNumberFormat="1" applyAlignment="1">
      <alignment/>
    </xf>
    <xf numFmtId="0" fontId="0" fillId="0" borderId="1" xfId="0" applyFont="1" applyBorder="1" applyAlignment="1">
      <alignment horizontal="fill"/>
    </xf>
    <xf numFmtId="0" fontId="0" fillId="0" borderId="0" xfId="0" applyFont="1" applyAlignment="1">
      <alignment horizontal="fill"/>
    </xf>
    <xf numFmtId="0" fontId="0" fillId="0" borderId="0" xfId="0" applyFont="1" applyBorder="1" applyAlignment="1">
      <alignment horizontal="fill"/>
    </xf>
    <xf numFmtId="0" fontId="0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5" xfId="0" applyFont="1" applyBorder="1" applyAlignment="1">
      <alignment horizontal="fill"/>
    </xf>
    <xf numFmtId="0" fontId="0" fillId="0" borderId="3" xfId="0" applyFont="1" applyBorder="1" applyAlignment="1">
      <alignment horizontal="fill"/>
    </xf>
    <xf numFmtId="0" fontId="0" fillId="0" borderId="0" xfId="0" applyFont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showGridLines="0" tabSelected="1" showOutlineSymbols="0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796875" defaultRowHeight="15.75"/>
  <cols>
    <col min="1" max="1" width="21.796875" style="0" customWidth="1"/>
    <col min="2" max="2" width="5.69921875" style="0" customWidth="1"/>
    <col min="3" max="3" width="6.69921875" style="0" customWidth="1"/>
    <col min="4" max="4" width="5.69921875" style="0" customWidth="1"/>
    <col min="5" max="5" width="6.69921875" style="0" customWidth="1"/>
    <col min="6" max="6" width="5.69921875" style="0" customWidth="1"/>
    <col min="7" max="7" width="6.69921875" style="0" customWidth="1"/>
    <col min="8" max="10" width="8.59765625" style="0" customWidth="1"/>
    <col min="11" max="28" width="8.69921875" style="0" customWidth="1"/>
    <col min="29" max="29" width="4.59765625" style="0" customWidth="1"/>
    <col min="30" max="30" width="6.69921875" style="0" customWidth="1"/>
    <col min="31" max="31" width="4.59765625" style="0" customWidth="1"/>
    <col min="32" max="32" width="6.59765625" style="0" customWidth="1"/>
    <col min="33" max="33" width="4.59765625" style="0" customWidth="1"/>
    <col min="34" max="34" width="6.59765625" style="0" customWidth="1"/>
    <col min="35" max="16384" width="9.69921875" style="0" customWidth="1"/>
  </cols>
  <sheetData>
    <row r="1" ht="16.5">
      <c r="A1" s="14" t="s">
        <v>27</v>
      </c>
    </row>
    <row r="3" ht="15.75">
      <c r="A3" s="29" t="s">
        <v>32</v>
      </c>
    </row>
    <row r="4" ht="15.75">
      <c r="A4" s="9"/>
    </row>
    <row r="5" spans="1:42" ht="15.75">
      <c r="A5" s="11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11"/>
      <c r="AA5" s="11"/>
      <c r="AB5" s="11"/>
      <c r="AC5" s="36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11"/>
      <c r="AO5" s="11"/>
      <c r="AP5" s="11"/>
    </row>
    <row r="6" spans="2:42" ht="15.75">
      <c r="B6" s="42" t="s">
        <v>37</v>
      </c>
      <c r="C6" s="42"/>
      <c r="D6" s="42"/>
      <c r="E6" s="42"/>
      <c r="F6" s="42"/>
      <c r="G6" s="42"/>
      <c r="H6" s="42"/>
      <c r="I6" s="42" t="s">
        <v>37</v>
      </c>
      <c r="J6" s="42"/>
      <c r="K6" s="42"/>
      <c r="L6" s="42"/>
      <c r="M6" s="42"/>
      <c r="N6" s="42"/>
      <c r="O6" s="42"/>
      <c r="P6" s="42" t="s">
        <v>37</v>
      </c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  <c r="AC6" s="46" t="s">
        <v>22</v>
      </c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28"/>
      <c r="AO6" s="28"/>
      <c r="AP6" s="28"/>
    </row>
    <row r="7" spans="1:42" ht="15.75">
      <c r="A7" s="3" t="s">
        <v>20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2"/>
      <c r="AA7" s="2"/>
      <c r="AB7" s="2"/>
      <c r="AC7" s="19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2"/>
      <c r="AO7" s="2"/>
      <c r="AP7" s="2"/>
    </row>
    <row r="8" spans="1:42" ht="16.5">
      <c r="A8" s="3"/>
      <c r="B8" s="10"/>
      <c r="C8" s="10">
        <v>1970</v>
      </c>
      <c r="D8" s="10"/>
      <c r="E8" s="10">
        <v>1975</v>
      </c>
      <c r="F8" s="10"/>
      <c r="G8" s="13" t="s">
        <v>4</v>
      </c>
      <c r="H8" s="10">
        <v>1985</v>
      </c>
      <c r="I8" s="10">
        <v>1990</v>
      </c>
      <c r="J8" s="10">
        <v>1991</v>
      </c>
      <c r="K8" s="10">
        <v>1992</v>
      </c>
      <c r="L8" s="10">
        <v>1993</v>
      </c>
      <c r="M8" s="10">
        <v>1994</v>
      </c>
      <c r="N8" s="10">
        <v>1995</v>
      </c>
      <c r="O8" s="10">
        <v>1996</v>
      </c>
      <c r="P8" s="10">
        <v>1997</v>
      </c>
      <c r="Q8" s="10">
        <v>1998</v>
      </c>
      <c r="R8" s="10">
        <v>1999</v>
      </c>
      <c r="S8" s="10">
        <v>2000</v>
      </c>
      <c r="T8" s="10">
        <v>2001</v>
      </c>
      <c r="U8" s="10">
        <v>2002</v>
      </c>
      <c r="V8" s="10">
        <v>2003</v>
      </c>
      <c r="W8" s="10">
        <v>2004</v>
      </c>
      <c r="X8" s="10">
        <v>2005</v>
      </c>
      <c r="Y8" s="10">
        <v>2006</v>
      </c>
      <c r="Z8" s="44">
        <v>2007</v>
      </c>
      <c r="AA8" s="44"/>
      <c r="AB8" s="45"/>
      <c r="AC8" s="20"/>
      <c r="AD8" s="10">
        <v>1970</v>
      </c>
      <c r="AE8" s="10"/>
      <c r="AF8" s="10">
        <v>1975</v>
      </c>
      <c r="AG8" s="10"/>
      <c r="AH8" s="10">
        <v>1980</v>
      </c>
      <c r="AI8" s="10">
        <v>1985</v>
      </c>
      <c r="AJ8" s="10">
        <v>1990</v>
      </c>
      <c r="AK8" s="10">
        <v>1995</v>
      </c>
      <c r="AL8" s="10">
        <v>2000</v>
      </c>
      <c r="AM8" s="10">
        <v>2005</v>
      </c>
      <c r="AN8" s="44">
        <v>2007</v>
      </c>
      <c r="AO8" s="44"/>
      <c r="AP8" s="45"/>
    </row>
    <row r="9" spans="1:42" ht="15.75">
      <c r="A9" s="3"/>
      <c r="B9" s="32"/>
      <c r="C9" s="33" t="s">
        <v>38</v>
      </c>
      <c r="D9" s="32"/>
      <c r="E9" s="33" t="s">
        <v>38</v>
      </c>
      <c r="F9" s="32"/>
      <c r="G9" s="33" t="s">
        <v>38</v>
      </c>
      <c r="H9" s="33" t="s">
        <v>38</v>
      </c>
      <c r="I9" s="33" t="s">
        <v>38</v>
      </c>
      <c r="J9" s="33" t="s">
        <v>38</v>
      </c>
      <c r="K9" s="33" t="s">
        <v>38</v>
      </c>
      <c r="L9" s="33" t="s">
        <v>38</v>
      </c>
      <c r="M9" s="33" t="s">
        <v>38</v>
      </c>
      <c r="N9" s="33" t="s">
        <v>38</v>
      </c>
      <c r="O9" s="33" t="s">
        <v>38</v>
      </c>
      <c r="P9" s="33" t="s">
        <v>38</v>
      </c>
      <c r="Q9" s="33" t="s">
        <v>38</v>
      </c>
      <c r="R9" s="33" t="s">
        <v>38</v>
      </c>
      <c r="S9" s="33" t="s">
        <v>38</v>
      </c>
      <c r="T9" s="33" t="s">
        <v>38</v>
      </c>
      <c r="U9" s="33" t="s">
        <v>38</v>
      </c>
      <c r="V9" s="33" t="s">
        <v>38</v>
      </c>
      <c r="W9" s="33" t="s">
        <v>38</v>
      </c>
      <c r="X9" s="33" t="s">
        <v>38</v>
      </c>
      <c r="Y9" s="33" t="s">
        <v>38</v>
      </c>
      <c r="Z9" s="2"/>
      <c r="AA9" s="2"/>
      <c r="AB9" s="2"/>
      <c r="AC9" s="37"/>
      <c r="AD9" s="33" t="s">
        <v>42</v>
      </c>
      <c r="AE9" s="32"/>
      <c r="AF9" s="33" t="s">
        <v>42</v>
      </c>
      <c r="AG9" s="32"/>
      <c r="AH9" s="33" t="s">
        <v>42</v>
      </c>
      <c r="AI9" s="33" t="s">
        <v>42</v>
      </c>
      <c r="AJ9" s="33" t="s">
        <v>42</v>
      </c>
      <c r="AK9" s="33" t="s">
        <v>42</v>
      </c>
      <c r="AL9" s="33" t="s">
        <v>42</v>
      </c>
      <c r="AM9" s="33" t="s">
        <v>42</v>
      </c>
      <c r="AN9" s="2"/>
      <c r="AO9" s="2"/>
      <c r="AP9" s="2"/>
    </row>
    <row r="10" spans="1:42" s="10" customFormat="1" ht="16.5">
      <c r="A10" s="10" t="s">
        <v>3</v>
      </c>
      <c r="B10" s="34"/>
      <c r="C10" s="34"/>
      <c r="D10" s="34"/>
      <c r="E10" s="34"/>
      <c r="F10" s="34"/>
      <c r="G10" s="35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8" t="s">
        <v>39</v>
      </c>
      <c r="AA10" s="38" t="s">
        <v>40</v>
      </c>
      <c r="AB10" s="40" t="s">
        <v>41</v>
      </c>
      <c r="AC10" s="20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27" t="s">
        <v>29</v>
      </c>
      <c r="AO10" s="27" t="s">
        <v>30</v>
      </c>
      <c r="AP10" s="27" t="s">
        <v>31</v>
      </c>
    </row>
    <row r="11" spans="1:42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39"/>
      <c r="AA11" s="39"/>
      <c r="AB11" s="41"/>
      <c r="AC11" s="2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s="10" customFormat="1" ht="16.5">
      <c r="A12" s="10" t="s">
        <v>28</v>
      </c>
      <c r="C12" s="15">
        <v>10851</v>
      </c>
      <c r="E12" s="15">
        <v>13939</v>
      </c>
      <c r="G12" s="15">
        <v>18296</v>
      </c>
      <c r="H12" s="15">
        <v>20602</v>
      </c>
      <c r="I12" s="15">
        <v>22999</v>
      </c>
      <c r="J12" s="15">
        <v>23590</v>
      </c>
      <c r="K12" s="15">
        <v>23974</v>
      </c>
      <c r="L12" s="15">
        <v>23642</v>
      </c>
      <c r="M12" s="15">
        <v>23611</v>
      </c>
      <c r="N12" s="15">
        <v>24732</v>
      </c>
      <c r="O12" s="15">
        <v>24900</v>
      </c>
      <c r="P12" s="15">
        <v>25402</v>
      </c>
      <c r="Q12" s="15">
        <v>26327</v>
      </c>
      <c r="R12" s="15">
        <v>26606</v>
      </c>
      <c r="S12" s="15">
        <v>26724</v>
      </c>
      <c r="T12" s="15">
        <v>28207</v>
      </c>
      <c r="U12" s="15">
        <v>28775</v>
      </c>
      <c r="V12" s="15">
        <v>29431</v>
      </c>
      <c r="W12" s="15">
        <v>29586</v>
      </c>
      <c r="X12" s="15">
        <v>30137</v>
      </c>
      <c r="Y12" s="15">
        <v>30453</v>
      </c>
      <c r="Z12" s="15">
        <v>31132</v>
      </c>
      <c r="AA12" s="15">
        <v>13528</v>
      </c>
      <c r="AB12" s="15">
        <v>17604</v>
      </c>
      <c r="AC12" s="20"/>
      <c r="AD12" s="16">
        <v>100</v>
      </c>
      <c r="AE12" s="16"/>
      <c r="AF12" s="16">
        <v>100</v>
      </c>
      <c r="AG12" s="16"/>
      <c r="AH12" s="16">
        <v>100</v>
      </c>
      <c r="AI12" s="16">
        <v>100</v>
      </c>
      <c r="AJ12" s="16">
        <v>100</v>
      </c>
      <c r="AK12" s="16">
        <v>100</v>
      </c>
      <c r="AL12" s="15">
        <v>100</v>
      </c>
      <c r="AM12" s="15">
        <v>100</v>
      </c>
      <c r="AN12" s="10">
        <v>100</v>
      </c>
      <c r="AO12" s="10">
        <v>100</v>
      </c>
      <c r="AP12" s="10">
        <v>100</v>
      </c>
    </row>
    <row r="13" spans="1:42" ht="15.75">
      <c r="A13" s="1" t="s">
        <v>5</v>
      </c>
      <c r="C13" s="8">
        <v>556</v>
      </c>
      <c r="E13" s="8">
        <v>1111</v>
      </c>
      <c r="G13" s="8">
        <v>1726</v>
      </c>
      <c r="H13" s="8">
        <v>1324</v>
      </c>
      <c r="I13" s="8">
        <v>1210</v>
      </c>
      <c r="J13" s="8">
        <v>1140</v>
      </c>
      <c r="K13" s="8">
        <v>1156</v>
      </c>
      <c r="L13" s="8">
        <f>17+85+1084</f>
        <v>1186</v>
      </c>
      <c r="M13" s="8">
        <v>1126</v>
      </c>
      <c r="N13" s="8">
        <v>1196</v>
      </c>
      <c r="O13" s="8">
        <v>1072</v>
      </c>
      <c r="P13" s="8">
        <v>1083</v>
      </c>
      <c r="Q13" s="8">
        <v>1251</v>
      </c>
      <c r="R13" s="8">
        <v>1313</v>
      </c>
      <c r="S13" s="8">
        <v>1144</v>
      </c>
      <c r="T13" s="8">
        <f>5+125+1288</f>
        <v>1418</v>
      </c>
      <c r="U13" s="8">
        <f>15+122+1155</f>
        <v>1292</v>
      </c>
      <c r="V13" s="8">
        <v>1540</v>
      </c>
      <c r="W13" s="8">
        <v>1530</v>
      </c>
      <c r="X13" s="8">
        <v>1521</v>
      </c>
      <c r="Y13" s="8">
        <v>1590</v>
      </c>
      <c r="Z13" s="8">
        <v>1597</v>
      </c>
      <c r="AA13" s="8">
        <v>799</v>
      </c>
      <c r="AB13" s="8">
        <v>799</v>
      </c>
      <c r="AC13" s="22"/>
      <c r="AD13" s="7">
        <v>5.1</v>
      </c>
      <c r="AE13" s="7"/>
      <c r="AF13" s="7">
        <v>8</v>
      </c>
      <c r="AG13" s="7"/>
      <c r="AH13" s="7">
        <v>9.4</v>
      </c>
      <c r="AI13" s="7">
        <v>6.4</v>
      </c>
      <c r="AJ13" s="7">
        <v>5.3</v>
      </c>
      <c r="AK13" s="7">
        <v>4.83584020701925</v>
      </c>
      <c r="AL13" s="8">
        <v>4</v>
      </c>
      <c r="AM13" s="8">
        <v>5</v>
      </c>
      <c r="AN13" s="26">
        <v>5</v>
      </c>
      <c r="AO13" s="26">
        <f aca="true" t="shared" si="0" ref="AO13:AO18">AA13/AA$12*100</f>
        <v>5.906268480189237</v>
      </c>
      <c r="AP13" s="26">
        <f aca="true" t="shared" si="1" ref="AP13:AP18">AB13/AB$12*100</f>
        <v>4.538741195182913</v>
      </c>
    </row>
    <row r="14" spans="1:42" ht="15.75">
      <c r="A14" s="1" t="s">
        <v>6</v>
      </c>
      <c r="B14" s="6" t="s">
        <v>33</v>
      </c>
      <c r="C14" s="8">
        <v>1604</v>
      </c>
      <c r="D14" s="6" t="s">
        <v>33</v>
      </c>
      <c r="E14" s="8">
        <v>2744</v>
      </c>
      <c r="F14" s="6" t="s">
        <v>33</v>
      </c>
      <c r="G14" s="8">
        <v>4729</v>
      </c>
      <c r="H14" s="8">
        <v>3905</v>
      </c>
      <c r="I14" s="8">
        <v>3972</v>
      </c>
      <c r="J14" s="8">
        <v>4116</v>
      </c>
      <c r="K14" s="8">
        <v>3924</v>
      </c>
      <c r="L14" s="8">
        <f>1751+1984</f>
        <v>3735</v>
      </c>
      <c r="M14" s="8">
        <v>3717</v>
      </c>
      <c r="N14" s="8">
        <v>3653</v>
      </c>
      <c r="O14" s="8">
        <v>3736</v>
      </c>
      <c r="P14" s="8">
        <v>3630</v>
      </c>
      <c r="Q14" s="8">
        <v>3679</v>
      </c>
      <c r="R14" s="8">
        <v>3714</v>
      </c>
      <c r="S14" s="8">
        <v>3848</v>
      </c>
      <c r="T14" s="8">
        <f>1849+1926</f>
        <v>3775</v>
      </c>
      <c r="U14" s="8">
        <f>1914+2009</f>
        <v>3923</v>
      </c>
      <c r="V14" s="8">
        <v>3809</v>
      </c>
      <c r="W14" s="8">
        <v>3888</v>
      </c>
      <c r="X14" s="8">
        <v>3836</v>
      </c>
      <c r="Y14" s="8">
        <v>3751</v>
      </c>
      <c r="Z14" s="8">
        <v>3930</v>
      </c>
      <c r="AA14" s="8">
        <v>2351</v>
      </c>
      <c r="AB14" s="8">
        <v>1579</v>
      </c>
      <c r="AC14" s="23" t="s">
        <v>33</v>
      </c>
      <c r="AD14" s="7">
        <v>14.8</v>
      </c>
      <c r="AE14" s="4" t="s">
        <v>33</v>
      </c>
      <c r="AF14" s="7">
        <v>19.7</v>
      </c>
      <c r="AG14" s="4" t="s">
        <v>33</v>
      </c>
      <c r="AH14" s="7">
        <v>25.8</v>
      </c>
      <c r="AI14" s="7">
        <v>19</v>
      </c>
      <c r="AJ14" s="7">
        <v>17.3</v>
      </c>
      <c r="AK14" s="7">
        <v>14.7703380236131</v>
      </c>
      <c r="AL14" s="8">
        <v>14</v>
      </c>
      <c r="AM14" s="8">
        <v>13</v>
      </c>
      <c r="AN14" s="26">
        <v>13</v>
      </c>
      <c r="AO14" s="26">
        <f t="shared" si="0"/>
        <v>17.378769958604376</v>
      </c>
      <c r="AP14" s="26">
        <f t="shared" si="1"/>
        <v>8.969552374460351</v>
      </c>
    </row>
    <row r="15" spans="1:42" ht="15.75">
      <c r="A15" s="1" t="s">
        <v>7</v>
      </c>
      <c r="C15" s="5" t="s">
        <v>34</v>
      </c>
      <c r="E15" s="5" t="s">
        <v>34</v>
      </c>
      <c r="G15" s="5" t="s">
        <v>34</v>
      </c>
      <c r="H15" s="8">
        <v>2322</v>
      </c>
      <c r="I15" s="8">
        <v>3138</v>
      </c>
      <c r="J15" s="8">
        <v>3402</v>
      </c>
      <c r="K15" s="8">
        <v>3480</v>
      </c>
      <c r="L15" s="8">
        <f>1768+1518</f>
        <v>3286</v>
      </c>
      <c r="M15" s="8">
        <v>3518</v>
      </c>
      <c r="N15" s="8">
        <v>3663</v>
      </c>
      <c r="O15" s="8">
        <v>3803</v>
      </c>
      <c r="P15" s="8">
        <v>3878</v>
      </c>
      <c r="Q15" s="8">
        <v>4054</v>
      </c>
      <c r="R15" s="8">
        <v>4074</v>
      </c>
      <c r="S15" s="8">
        <v>4109</v>
      </c>
      <c r="T15" s="8">
        <f>2018+2157</f>
        <v>4175</v>
      </c>
      <c r="U15" s="8">
        <f>1883+2220</f>
        <v>4103</v>
      </c>
      <c r="V15" s="8">
        <v>4210</v>
      </c>
      <c r="W15" s="8">
        <v>3883</v>
      </c>
      <c r="X15" s="8">
        <v>3988</v>
      </c>
      <c r="Y15" s="8">
        <v>3886</v>
      </c>
      <c r="Z15" s="8">
        <v>3726</v>
      </c>
      <c r="AA15" s="8">
        <v>2366</v>
      </c>
      <c r="AB15" s="8">
        <v>1360</v>
      </c>
      <c r="AC15" s="22"/>
      <c r="AD15" s="4" t="s">
        <v>34</v>
      </c>
      <c r="AE15" s="7"/>
      <c r="AF15" s="4" t="s">
        <v>34</v>
      </c>
      <c r="AG15" s="7"/>
      <c r="AH15" s="4" t="s">
        <v>34</v>
      </c>
      <c r="AI15" s="7">
        <v>11.3</v>
      </c>
      <c r="AJ15" s="7">
        <v>13.6</v>
      </c>
      <c r="AK15" s="7">
        <v>14.8107714701601</v>
      </c>
      <c r="AL15" s="8">
        <v>15</v>
      </c>
      <c r="AM15" s="8">
        <v>13</v>
      </c>
      <c r="AN15" s="26">
        <v>12</v>
      </c>
      <c r="AO15" s="26">
        <f t="shared" si="0"/>
        <v>17.489651094027202</v>
      </c>
      <c r="AP15" s="26">
        <f t="shared" si="1"/>
        <v>7.725516927970916</v>
      </c>
    </row>
    <row r="16" spans="1:42" ht="15.75">
      <c r="A16" s="1" t="s">
        <v>8</v>
      </c>
      <c r="C16" s="8">
        <v>3622</v>
      </c>
      <c r="E16" s="8">
        <v>4076</v>
      </c>
      <c r="G16" s="8">
        <v>4514</v>
      </c>
      <c r="H16" s="8">
        <v>4939</v>
      </c>
      <c r="I16" s="8">
        <v>5502</v>
      </c>
      <c r="J16" s="8">
        <v>5550</v>
      </c>
      <c r="K16" s="8">
        <v>5890</v>
      </c>
      <c r="L16" s="8">
        <f>3048+3033</f>
        <v>6081</v>
      </c>
      <c r="M16" s="8">
        <v>5967</v>
      </c>
      <c r="N16" s="8">
        <v>6377</v>
      </c>
      <c r="O16" s="8">
        <v>6447</v>
      </c>
      <c r="P16" s="8">
        <v>6877</v>
      </c>
      <c r="Q16" s="8">
        <v>7421</v>
      </c>
      <c r="R16" s="8">
        <v>7757</v>
      </c>
      <c r="S16" s="8">
        <v>7842</v>
      </c>
      <c r="T16" s="8">
        <f>4689+3918</f>
        <v>8607</v>
      </c>
      <c r="U16" s="8">
        <f>4744+4248</f>
        <v>8992</v>
      </c>
      <c r="V16" s="8">
        <v>9324</v>
      </c>
      <c r="W16" s="8">
        <v>9626</v>
      </c>
      <c r="X16" s="8">
        <v>10180</v>
      </c>
      <c r="Y16" s="8">
        <v>10490</v>
      </c>
      <c r="Z16" s="8">
        <v>11013</v>
      </c>
      <c r="AA16" s="8">
        <v>5079</v>
      </c>
      <c r="AB16" s="8">
        <v>5933</v>
      </c>
      <c r="AC16" s="22"/>
      <c r="AD16" s="7">
        <v>33.4</v>
      </c>
      <c r="AE16" s="7"/>
      <c r="AF16" s="7">
        <v>29.2</v>
      </c>
      <c r="AG16" s="7"/>
      <c r="AH16" s="7">
        <v>24.7</v>
      </c>
      <c r="AI16" s="7">
        <v>24</v>
      </c>
      <c r="AJ16" s="7">
        <v>23.9</v>
      </c>
      <c r="AK16" s="7">
        <v>25.7844088630115</v>
      </c>
      <c r="AL16" s="8">
        <v>29</v>
      </c>
      <c r="AM16" s="8">
        <v>34</v>
      </c>
      <c r="AN16" s="26">
        <v>35</v>
      </c>
      <c r="AO16" s="26">
        <f t="shared" si="0"/>
        <v>37.544352454169136</v>
      </c>
      <c r="AP16" s="26">
        <f t="shared" si="1"/>
        <v>33.70256759827312</v>
      </c>
    </row>
    <row r="17" spans="1:42" ht="15.75">
      <c r="A17" s="1" t="s">
        <v>9</v>
      </c>
      <c r="C17" s="8">
        <v>2815</v>
      </c>
      <c r="E17" s="8">
        <v>3281</v>
      </c>
      <c r="G17" s="8">
        <v>3851</v>
      </c>
      <c r="H17" s="8">
        <v>4130</v>
      </c>
      <c r="I17" s="8">
        <v>4350</v>
      </c>
      <c r="J17" s="8">
        <v>4494</v>
      </c>
      <c r="K17" s="8">
        <v>4561</v>
      </c>
      <c r="L17" s="8">
        <v>4330</v>
      </c>
      <c r="M17" s="8">
        <v>4199</v>
      </c>
      <c r="N17" s="8">
        <v>4374</v>
      </c>
      <c r="O17" s="8">
        <v>4377</v>
      </c>
      <c r="P17" s="8">
        <v>4361</v>
      </c>
      <c r="Q17" s="8">
        <v>4098</v>
      </c>
      <c r="R17" s="8">
        <v>4125</v>
      </c>
      <c r="S17" s="8">
        <v>4091</v>
      </c>
      <c r="T17" s="8">
        <v>4127</v>
      </c>
      <c r="U17" s="8">
        <v>4279</v>
      </c>
      <c r="V17" s="8">
        <v>4201</v>
      </c>
      <c r="W17" s="8">
        <v>4198</v>
      </c>
      <c r="X17" s="8">
        <v>4222</v>
      </c>
      <c r="Y17" s="8">
        <v>4295</v>
      </c>
      <c r="Z17" s="8">
        <v>4354</v>
      </c>
      <c r="AA17" s="8">
        <v>1459</v>
      </c>
      <c r="AB17" s="8">
        <v>2894</v>
      </c>
      <c r="AC17" s="22"/>
      <c r="AD17" s="7">
        <v>25.9</v>
      </c>
      <c r="AE17" s="7"/>
      <c r="AF17" s="7">
        <v>23.5</v>
      </c>
      <c r="AG17" s="7"/>
      <c r="AH17" s="7">
        <v>21</v>
      </c>
      <c r="AI17" s="7">
        <v>20</v>
      </c>
      <c r="AJ17" s="7">
        <v>18.9</v>
      </c>
      <c r="AK17" s="7">
        <v>17.6855895196507</v>
      </c>
      <c r="AL17" s="8">
        <v>15</v>
      </c>
      <c r="AM17" s="8">
        <v>14</v>
      </c>
      <c r="AN17" s="26">
        <v>14</v>
      </c>
      <c r="AO17" s="26">
        <f t="shared" si="0"/>
        <v>10.785038438793613</v>
      </c>
      <c r="AP17" s="26">
        <f t="shared" si="1"/>
        <v>16.439445580549876</v>
      </c>
    </row>
    <row r="18" spans="1:42" ht="15.75">
      <c r="A18" s="1" t="s">
        <v>10</v>
      </c>
      <c r="C18" s="8">
        <v>2256</v>
      </c>
      <c r="E18" s="8">
        <v>2727</v>
      </c>
      <c r="G18" s="8">
        <v>3477</v>
      </c>
      <c r="H18" s="8">
        <v>3982</v>
      </c>
      <c r="I18" s="8">
        <v>4825</v>
      </c>
      <c r="J18" s="8">
        <v>4887</v>
      </c>
      <c r="K18" s="8">
        <v>4962</v>
      </c>
      <c r="L18" s="8">
        <f>3773+1252</f>
        <v>5025</v>
      </c>
      <c r="M18" s="8">
        <v>5086</v>
      </c>
      <c r="N18" s="8">
        <v>5470</v>
      </c>
      <c r="O18" s="8">
        <v>5464</v>
      </c>
      <c r="P18" s="8">
        <v>5573</v>
      </c>
      <c r="Q18" s="8">
        <v>5825</v>
      </c>
      <c r="R18" s="8">
        <v>5622</v>
      </c>
      <c r="S18" s="8">
        <v>5692</v>
      </c>
      <c r="T18" s="8">
        <f>4410+1697</f>
        <v>6107</v>
      </c>
      <c r="U18" s="8">
        <f>4448+1739</f>
        <v>6187</v>
      </c>
      <c r="V18" s="8">
        <v>6347</v>
      </c>
      <c r="W18" s="8">
        <v>6461</v>
      </c>
      <c r="X18" s="8">
        <v>6391</v>
      </c>
      <c r="Y18" s="8">
        <v>6442</v>
      </c>
      <c r="Z18" s="8">
        <v>6513</v>
      </c>
      <c r="AA18" s="8">
        <v>1475</v>
      </c>
      <c r="AB18" s="8">
        <v>5038</v>
      </c>
      <c r="AC18" s="22"/>
      <c r="AD18" s="7">
        <v>20.8</v>
      </c>
      <c r="AE18" s="7"/>
      <c r="AF18" s="7">
        <v>19.6</v>
      </c>
      <c r="AG18" s="7"/>
      <c r="AH18" s="7">
        <v>19</v>
      </c>
      <c r="AI18" s="7">
        <v>19.3</v>
      </c>
      <c r="AJ18" s="7">
        <v>21</v>
      </c>
      <c r="AK18" s="7">
        <v>22.1170952612001</v>
      </c>
      <c r="AL18" s="8">
        <v>21</v>
      </c>
      <c r="AM18" s="8">
        <v>21</v>
      </c>
      <c r="AN18" s="26">
        <v>21</v>
      </c>
      <c r="AO18" s="26">
        <f t="shared" si="0"/>
        <v>10.903311649911295</v>
      </c>
      <c r="AP18" s="26">
        <f t="shared" si="1"/>
        <v>28.61849579640991</v>
      </c>
    </row>
    <row r="19" spans="1:42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7"/>
      <c r="W19" s="17"/>
      <c r="X19" s="24"/>
      <c r="Y19" s="24"/>
      <c r="Z19" s="24"/>
      <c r="AA19" s="24"/>
      <c r="AB19" s="24"/>
      <c r="AC19" s="21"/>
      <c r="AD19" s="12"/>
      <c r="AE19" s="12"/>
      <c r="AF19" s="12"/>
      <c r="AG19" s="12"/>
      <c r="AH19" s="12"/>
      <c r="AI19" s="12"/>
      <c r="AJ19" s="12"/>
      <c r="AK19" s="12"/>
      <c r="AL19" s="12"/>
      <c r="AM19" s="24"/>
      <c r="AN19" s="25"/>
      <c r="AO19" s="25"/>
      <c r="AP19" s="25"/>
    </row>
    <row r="20" spans="1:11" ht="15.75">
      <c r="A20" s="1"/>
      <c r="K20" s="8"/>
    </row>
    <row r="21" ht="15.75">
      <c r="A21" s="1" t="s">
        <v>13</v>
      </c>
    </row>
    <row r="22" s="10" customFormat="1" ht="16.5">
      <c r="A22" s="14" t="s">
        <v>19</v>
      </c>
    </row>
    <row r="23" ht="15.75">
      <c r="A23" s="1" t="s">
        <v>18</v>
      </c>
    </row>
    <row r="24" ht="15.75">
      <c r="A24" s="1" t="s">
        <v>17</v>
      </c>
    </row>
  </sheetData>
  <mergeCells count="9">
    <mergeCell ref="AN8:AP8"/>
    <mergeCell ref="B6:H6"/>
    <mergeCell ref="I6:O6"/>
    <mergeCell ref="AC6:AM6"/>
    <mergeCell ref="Z10:Z11"/>
    <mergeCell ref="AA10:AA11"/>
    <mergeCell ref="AB10:AB11"/>
    <mergeCell ref="P6:AB6"/>
    <mergeCell ref="Z8:AB8"/>
  </mergeCells>
  <hyperlinks>
    <hyperlink ref="A3" location="Notes!A1" display="[See notes]"/>
  </hyperlinks>
  <printOptions/>
  <pageMargins left="0" right="0" top="0.5" bottom="0.5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14" t="s">
        <v>27</v>
      </c>
    </row>
    <row r="3" ht="15.75">
      <c r="A3" s="18" t="s">
        <v>24</v>
      </c>
    </row>
    <row r="5" ht="15.75">
      <c r="A5" t="s">
        <v>25</v>
      </c>
    </row>
    <row r="6" ht="16.5">
      <c r="A6" s="10" t="s">
        <v>23</v>
      </c>
    </row>
    <row r="7" ht="15.75">
      <c r="A7" s="1" t="s">
        <v>0</v>
      </c>
    </row>
    <row r="8" ht="15.75">
      <c r="A8" s="1" t="s">
        <v>1</v>
      </c>
    </row>
    <row r="9" ht="15.75">
      <c r="A9" s="1" t="s">
        <v>2</v>
      </c>
    </row>
    <row r="10" ht="15.75">
      <c r="A10" s="1" t="s">
        <v>15</v>
      </c>
    </row>
    <row r="12" ht="15.75">
      <c r="A12" t="s">
        <v>35</v>
      </c>
    </row>
    <row r="13" ht="15.75">
      <c r="A13" t="s">
        <v>36</v>
      </c>
    </row>
    <row r="15" ht="15.75">
      <c r="A15" s="1" t="s">
        <v>13</v>
      </c>
    </row>
    <row r="16" ht="15.75">
      <c r="A16" s="14" t="s">
        <v>19</v>
      </c>
    </row>
    <row r="17" ht="15.75">
      <c r="A17" s="1" t="s">
        <v>18</v>
      </c>
    </row>
    <row r="18" ht="15.75">
      <c r="A18" s="1" t="s">
        <v>17</v>
      </c>
    </row>
    <row r="20" ht="15.75">
      <c r="A20" t="s">
        <v>26</v>
      </c>
    </row>
    <row r="21" ht="15.75">
      <c r="A21" s="18" t="s">
        <v>14</v>
      </c>
    </row>
  </sheetData>
  <hyperlinks>
    <hyperlink ref="A3" location="Data!A1" display="Back to data"/>
    <hyperlink ref="A21" r:id="rId1" display="http://www.census.gov/population/www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"/>
  <sheetViews>
    <sheetView showGridLines="0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796875" defaultRowHeight="15.75"/>
  <cols>
    <col min="1" max="1" width="22.5" style="0" customWidth="1"/>
  </cols>
  <sheetData>
    <row r="1" spans="1:26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2:26" ht="15.75">
      <c r="B2" s="42" t="s">
        <v>21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3"/>
    </row>
    <row r="3" spans="1:26" ht="15.75">
      <c r="A3" s="3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>
      <c r="A4" s="10" t="s">
        <v>3</v>
      </c>
      <c r="B4" s="10"/>
      <c r="C4" s="10">
        <v>1970</v>
      </c>
      <c r="D4" s="10"/>
      <c r="E4" s="10">
        <v>1975</v>
      </c>
      <c r="F4" s="10"/>
      <c r="G4" s="13" t="s">
        <v>4</v>
      </c>
      <c r="H4" s="10">
        <v>1985</v>
      </c>
      <c r="I4" s="10">
        <v>1990</v>
      </c>
      <c r="J4" s="10">
        <v>1991</v>
      </c>
      <c r="K4" s="10">
        <v>1992</v>
      </c>
      <c r="L4" s="10">
        <v>1993</v>
      </c>
      <c r="M4" s="10">
        <v>1994</v>
      </c>
      <c r="N4" s="10">
        <v>1995</v>
      </c>
      <c r="O4" s="10">
        <v>1996</v>
      </c>
      <c r="P4" s="10">
        <v>1997</v>
      </c>
      <c r="Q4" s="10">
        <v>1998</v>
      </c>
      <c r="R4" s="10">
        <v>1999</v>
      </c>
      <c r="S4" s="10">
        <v>2000</v>
      </c>
      <c r="T4" s="10">
        <v>2001</v>
      </c>
      <c r="U4" s="10">
        <v>2002</v>
      </c>
      <c r="V4" s="10">
        <v>2003</v>
      </c>
      <c r="W4" s="10">
        <v>2004</v>
      </c>
      <c r="X4" s="10">
        <v>2005</v>
      </c>
      <c r="Y4" s="10">
        <v>2006</v>
      </c>
      <c r="Z4" s="10">
        <v>2007</v>
      </c>
    </row>
    <row r="5" spans="1:26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6.5">
      <c r="A6" s="10" t="s">
        <v>11</v>
      </c>
      <c r="B6" s="10"/>
      <c r="C6" s="15">
        <v>3532</v>
      </c>
      <c r="D6" s="10"/>
      <c r="E6" s="15">
        <v>4918</v>
      </c>
      <c r="F6" s="10"/>
      <c r="G6" s="15">
        <v>6966</v>
      </c>
      <c r="H6" s="15">
        <v>7922</v>
      </c>
      <c r="I6" s="15">
        <v>9049</v>
      </c>
      <c r="J6" s="15">
        <v>9450</v>
      </c>
      <c r="K6" s="15">
        <v>9613</v>
      </c>
      <c r="L6" s="15">
        <v>9436</v>
      </c>
      <c r="M6" s="15">
        <v>9440</v>
      </c>
      <c r="N6" s="15">
        <v>10140</v>
      </c>
      <c r="O6" s="15">
        <v>10288</v>
      </c>
      <c r="P6" s="15">
        <v>10442</v>
      </c>
      <c r="Q6" s="15">
        <v>11010</v>
      </c>
      <c r="R6" s="15">
        <v>10966</v>
      </c>
      <c r="S6" s="15">
        <v>11181</v>
      </c>
      <c r="T6" s="15">
        <v>11648</v>
      </c>
      <c r="U6" s="15">
        <v>12004</v>
      </c>
      <c r="V6" s="15">
        <v>12511</v>
      </c>
      <c r="W6" s="15">
        <v>12562</v>
      </c>
      <c r="X6" s="15">
        <v>12808</v>
      </c>
      <c r="Y6" s="15">
        <v>13061</v>
      </c>
      <c r="Z6" s="15">
        <v>13528</v>
      </c>
    </row>
    <row r="7" spans="1:26" ht="15.75">
      <c r="A7" s="1" t="s">
        <v>16</v>
      </c>
      <c r="C7" s="8">
        <v>274</v>
      </c>
      <c r="E7" s="8">
        <v>610</v>
      </c>
      <c r="G7" s="8">
        <v>947</v>
      </c>
      <c r="H7" s="8">
        <v>750</v>
      </c>
      <c r="I7" s="8">
        <v>674</v>
      </c>
      <c r="J7" s="8">
        <v>622</v>
      </c>
      <c r="K7" s="8">
        <v>601</v>
      </c>
      <c r="L7" s="8">
        <f>12+37+616</f>
        <v>665</v>
      </c>
      <c r="M7" s="8">
        <v>570</v>
      </c>
      <c r="N7" s="8">
        <v>623</v>
      </c>
      <c r="O7" s="8">
        <v>573</v>
      </c>
      <c r="P7" s="8">
        <v>566</v>
      </c>
      <c r="Q7" s="8">
        <v>722</v>
      </c>
      <c r="R7" s="8">
        <v>644</v>
      </c>
      <c r="S7" s="8">
        <v>556</v>
      </c>
      <c r="T7" s="8">
        <f>59+638</f>
        <v>697</v>
      </c>
      <c r="U7" s="8">
        <f>6+42+553</f>
        <v>601</v>
      </c>
      <c r="V7" s="8">
        <v>722</v>
      </c>
      <c r="W7" s="8">
        <v>769</v>
      </c>
      <c r="X7" s="8">
        <v>759</v>
      </c>
      <c r="Y7" s="8">
        <v>826</v>
      </c>
      <c r="Z7" s="8">
        <v>799</v>
      </c>
    </row>
    <row r="8" spans="1:26" ht="15.75">
      <c r="A8" s="1" t="s">
        <v>6</v>
      </c>
      <c r="B8" s="6" t="s">
        <v>33</v>
      </c>
      <c r="C8" s="8">
        <v>933</v>
      </c>
      <c r="D8" s="6" t="s">
        <v>33</v>
      </c>
      <c r="E8" s="8">
        <v>1689</v>
      </c>
      <c r="F8" s="6" t="s">
        <v>33</v>
      </c>
      <c r="G8" s="8">
        <v>2920</v>
      </c>
      <c r="H8" s="8">
        <v>2307</v>
      </c>
      <c r="I8" s="8">
        <v>2395</v>
      </c>
      <c r="J8" s="8">
        <v>2491</v>
      </c>
      <c r="K8" s="8">
        <v>2320</v>
      </c>
      <c r="L8" s="8">
        <f>1058+1224</f>
        <v>2282</v>
      </c>
      <c r="M8" s="8">
        <v>2244</v>
      </c>
      <c r="N8" s="8">
        <v>2213</v>
      </c>
      <c r="O8" s="8">
        <v>2250</v>
      </c>
      <c r="P8" s="8">
        <v>2235</v>
      </c>
      <c r="Q8" s="8">
        <v>2222</v>
      </c>
      <c r="R8" s="8">
        <v>2166</v>
      </c>
      <c r="S8" s="8">
        <v>2279</v>
      </c>
      <c r="T8" s="8">
        <f>1015+1165</f>
        <v>2180</v>
      </c>
      <c r="U8" s="8">
        <f>1088+1234</f>
        <v>2322</v>
      </c>
      <c r="V8" s="8">
        <v>2212</v>
      </c>
      <c r="W8" s="8">
        <v>2229</v>
      </c>
      <c r="X8" s="8">
        <v>2181</v>
      </c>
      <c r="Y8" s="8">
        <v>2219</v>
      </c>
      <c r="Z8" s="8">
        <v>2351</v>
      </c>
    </row>
    <row r="9" spans="1:26" ht="15.75">
      <c r="A9" s="1" t="s">
        <v>7</v>
      </c>
      <c r="C9" s="5" t="s">
        <v>34</v>
      </c>
      <c r="E9" s="5" t="s">
        <v>34</v>
      </c>
      <c r="G9" s="5" t="s">
        <v>34</v>
      </c>
      <c r="H9" s="8">
        <v>1406</v>
      </c>
      <c r="I9" s="8">
        <v>1836</v>
      </c>
      <c r="J9" s="8">
        <v>2008</v>
      </c>
      <c r="K9" s="8">
        <v>2123</v>
      </c>
      <c r="L9" s="8">
        <f>1100+872</f>
        <v>1972</v>
      </c>
      <c r="M9" s="8">
        <v>2115</v>
      </c>
      <c r="N9" s="8">
        <v>2263</v>
      </c>
      <c r="O9" s="8">
        <v>2318</v>
      </c>
      <c r="P9" s="8">
        <v>2380</v>
      </c>
      <c r="Q9" s="8">
        <v>2555</v>
      </c>
      <c r="R9" s="8">
        <v>2521</v>
      </c>
      <c r="S9" s="8">
        <v>2569</v>
      </c>
      <c r="T9" s="8">
        <f>1227+1333</f>
        <v>2560</v>
      </c>
      <c r="U9" s="8">
        <f>1231+1382</f>
        <v>2613</v>
      </c>
      <c r="V9" s="8">
        <v>2573</v>
      </c>
      <c r="W9" s="8">
        <v>2400</v>
      </c>
      <c r="X9" s="8">
        <v>2335</v>
      </c>
      <c r="Y9" s="8">
        <v>2353</v>
      </c>
      <c r="Z9" s="8">
        <v>2366</v>
      </c>
    </row>
    <row r="10" spans="1:26" ht="15.75">
      <c r="A10" s="1" t="s">
        <v>8</v>
      </c>
      <c r="C10" s="8">
        <v>1152</v>
      </c>
      <c r="E10" s="8">
        <v>1329</v>
      </c>
      <c r="G10" s="8">
        <v>1613</v>
      </c>
      <c r="H10" s="8">
        <v>1845</v>
      </c>
      <c r="I10" s="8">
        <v>2203</v>
      </c>
      <c r="J10" s="8">
        <v>2319</v>
      </c>
      <c r="K10" s="8">
        <v>2483</v>
      </c>
      <c r="L10" s="8">
        <f>1465+1057</f>
        <v>2522</v>
      </c>
      <c r="M10" s="8">
        <v>2473</v>
      </c>
      <c r="N10" s="8">
        <v>2787</v>
      </c>
      <c r="O10" s="8">
        <v>2839</v>
      </c>
      <c r="P10" s="8">
        <v>2947</v>
      </c>
      <c r="Q10" s="8">
        <v>3164</v>
      </c>
      <c r="R10" s="8">
        <v>3380</v>
      </c>
      <c r="S10" s="8">
        <v>3422</v>
      </c>
      <c r="T10" s="8">
        <f>2320+1406</f>
        <v>3726</v>
      </c>
      <c r="U10" s="8">
        <f>2355+1549</f>
        <v>3904</v>
      </c>
      <c r="V10" s="8">
        <v>4280</v>
      </c>
      <c r="W10" s="8">
        <v>4380</v>
      </c>
      <c r="X10" s="8">
        <v>4620</v>
      </c>
      <c r="Y10" s="8">
        <v>4717</v>
      </c>
      <c r="Z10" s="8">
        <v>5079</v>
      </c>
    </row>
    <row r="11" spans="1:26" ht="15.75">
      <c r="A11" s="1" t="s">
        <v>9</v>
      </c>
      <c r="C11" s="8">
        <v>611</v>
      </c>
      <c r="E11" s="8">
        <v>723</v>
      </c>
      <c r="G11" s="8">
        <v>775</v>
      </c>
      <c r="H11" s="8">
        <v>868</v>
      </c>
      <c r="I11" s="8">
        <v>1042</v>
      </c>
      <c r="J11" s="8">
        <v>1096</v>
      </c>
      <c r="K11" s="8">
        <v>1100</v>
      </c>
      <c r="L11" s="8">
        <v>1046</v>
      </c>
      <c r="M11" s="8">
        <v>1031</v>
      </c>
      <c r="N11" s="8">
        <v>1134</v>
      </c>
      <c r="O11" s="8">
        <v>1240</v>
      </c>
      <c r="P11" s="8">
        <v>1178</v>
      </c>
      <c r="Q11" s="8">
        <v>1111</v>
      </c>
      <c r="R11" s="8">
        <v>1127</v>
      </c>
      <c r="S11" s="8">
        <v>1108</v>
      </c>
      <c r="T11" s="8">
        <v>1152</v>
      </c>
      <c r="U11" s="8">
        <v>1225</v>
      </c>
      <c r="V11" s="8">
        <v>1291</v>
      </c>
      <c r="W11" s="8">
        <v>1293</v>
      </c>
      <c r="X11" s="8">
        <v>1361</v>
      </c>
      <c r="Y11" s="8">
        <v>1436</v>
      </c>
      <c r="Z11" s="8">
        <v>1459</v>
      </c>
    </row>
    <row r="12" spans="1:26" ht="15.75">
      <c r="A12" s="1" t="s">
        <v>10</v>
      </c>
      <c r="C12" s="8">
        <v>563</v>
      </c>
      <c r="E12" s="8">
        <v>567</v>
      </c>
      <c r="G12" s="8">
        <v>711</v>
      </c>
      <c r="H12" s="8">
        <v>746</v>
      </c>
      <c r="I12" s="8">
        <v>901</v>
      </c>
      <c r="J12" s="8">
        <v>914</v>
      </c>
      <c r="K12" s="8">
        <v>986</v>
      </c>
      <c r="L12" s="8">
        <f>720+228</f>
        <v>948</v>
      </c>
      <c r="M12" s="8">
        <v>1006</v>
      </c>
      <c r="N12" s="8">
        <v>1120</v>
      </c>
      <c r="O12" s="8">
        <v>1067</v>
      </c>
      <c r="P12" s="8">
        <v>1136</v>
      </c>
      <c r="Q12" s="8">
        <v>1234</v>
      </c>
      <c r="R12" s="8">
        <v>1127</v>
      </c>
      <c r="S12" s="8">
        <v>1247</v>
      </c>
      <c r="T12" s="8">
        <f>953+379</f>
        <v>1332</v>
      </c>
      <c r="U12" s="8">
        <f>1001+338</f>
        <v>1339</v>
      </c>
      <c r="V12" s="8">
        <v>1434</v>
      </c>
      <c r="W12" s="8">
        <v>1491</v>
      </c>
      <c r="X12" s="8">
        <v>1551</v>
      </c>
      <c r="Y12" s="8">
        <v>1511</v>
      </c>
      <c r="Z12" s="8">
        <v>1475</v>
      </c>
    </row>
  </sheetData>
  <mergeCells count="1">
    <mergeCell ref="B2:Z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"/>
  <sheetViews>
    <sheetView showGridLines="0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796875" defaultRowHeight="15.75"/>
  <cols>
    <col min="1" max="1" width="22.3984375" style="0" customWidth="1"/>
  </cols>
  <sheetData>
    <row r="1" spans="1:26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2:26" ht="15.75">
      <c r="B2" s="42" t="s">
        <v>21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3"/>
    </row>
    <row r="3" spans="1:26" ht="15.75">
      <c r="A3" s="3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>
      <c r="A4" s="10" t="s">
        <v>3</v>
      </c>
      <c r="B4" s="10"/>
      <c r="C4" s="10">
        <v>1970</v>
      </c>
      <c r="D4" s="10"/>
      <c r="E4" s="10">
        <v>1975</v>
      </c>
      <c r="F4" s="10"/>
      <c r="G4" s="13" t="s">
        <v>4</v>
      </c>
      <c r="H4" s="10">
        <v>1985</v>
      </c>
      <c r="I4" s="10">
        <v>1990</v>
      </c>
      <c r="J4" s="10">
        <v>1991</v>
      </c>
      <c r="K4" s="10">
        <v>1992</v>
      </c>
      <c r="L4" s="10">
        <v>1993</v>
      </c>
      <c r="M4" s="10">
        <v>1994</v>
      </c>
      <c r="N4" s="10">
        <v>1995</v>
      </c>
      <c r="O4" s="10">
        <v>1996</v>
      </c>
      <c r="P4" s="10">
        <v>1997</v>
      </c>
      <c r="Q4" s="10">
        <v>1998</v>
      </c>
      <c r="R4" s="10">
        <v>1999</v>
      </c>
      <c r="S4" s="10">
        <v>2000</v>
      </c>
      <c r="T4" s="10">
        <v>2001</v>
      </c>
      <c r="U4" s="10">
        <v>2002</v>
      </c>
      <c r="V4" s="10">
        <v>2003</v>
      </c>
      <c r="W4" s="10">
        <v>2004</v>
      </c>
      <c r="X4" s="10">
        <v>2005</v>
      </c>
      <c r="Y4" s="10">
        <v>2006</v>
      </c>
      <c r="Z4" s="10">
        <v>2007</v>
      </c>
    </row>
    <row r="5" spans="1:26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6.5">
      <c r="A6" s="10" t="s">
        <v>12</v>
      </c>
      <c r="B6" s="10"/>
      <c r="C6" s="15">
        <v>7319</v>
      </c>
      <c r="D6" s="10"/>
      <c r="E6" s="15">
        <v>9021</v>
      </c>
      <c r="F6" s="10"/>
      <c r="G6" s="15">
        <v>11330</v>
      </c>
      <c r="H6" s="15">
        <v>12680</v>
      </c>
      <c r="I6" s="15">
        <v>13950</v>
      </c>
      <c r="J6" s="15">
        <v>14141</v>
      </c>
      <c r="K6" s="15">
        <v>14361</v>
      </c>
      <c r="L6" s="15">
        <v>14206</v>
      </c>
      <c r="M6" s="15">
        <v>14171</v>
      </c>
      <c r="N6" s="15">
        <v>14592</v>
      </c>
      <c r="O6" s="15">
        <v>14612</v>
      </c>
      <c r="P6" s="15">
        <v>14961</v>
      </c>
      <c r="Q6" s="15">
        <v>15317</v>
      </c>
      <c r="R6" s="15">
        <v>15640</v>
      </c>
      <c r="S6" s="15">
        <v>15543</v>
      </c>
      <c r="T6" s="15">
        <v>16559</v>
      </c>
      <c r="U6" s="15">
        <v>16771</v>
      </c>
      <c r="V6" s="15">
        <v>16919</v>
      </c>
      <c r="W6" s="15">
        <v>17024</v>
      </c>
      <c r="X6" s="15">
        <v>17330</v>
      </c>
      <c r="Y6" s="15">
        <v>17392</v>
      </c>
      <c r="Z6" s="15">
        <v>17604</v>
      </c>
    </row>
    <row r="7" spans="1:26" ht="15.75">
      <c r="A7" s="1" t="s">
        <v>16</v>
      </c>
      <c r="C7" s="8">
        <v>282</v>
      </c>
      <c r="E7" s="8">
        <v>501</v>
      </c>
      <c r="G7" s="8">
        <v>779</v>
      </c>
      <c r="H7" s="8">
        <v>573</v>
      </c>
      <c r="I7" s="8">
        <v>536</v>
      </c>
      <c r="J7" s="8">
        <v>518</v>
      </c>
      <c r="K7" s="8">
        <v>555</v>
      </c>
      <c r="L7" s="8">
        <f>5+48+468</f>
        <v>521</v>
      </c>
      <c r="M7" s="8">
        <v>557</v>
      </c>
      <c r="N7" s="8">
        <v>572</v>
      </c>
      <c r="O7" s="8">
        <v>499</v>
      </c>
      <c r="P7" s="8">
        <v>519</v>
      </c>
      <c r="Q7" s="8">
        <v>528</v>
      </c>
      <c r="R7" s="8">
        <v>668</v>
      </c>
      <c r="S7" s="8">
        <v>588</v>
      </c>
      <c r="T7" s="8">
        <f>5+67+650</f>
        <v>722</v>
      </c>
      <c r="U7" s="8">
        <f>9+80+602</f>
        <v>691</v>
      </c>
      <c r="V7" s="8">
        <v>818</v>
      </c>
      <c r="W7" s="8">
        <v>762</v>
      </c>
      <c r="X7" s="8">
        <v>762</v>
      </c>
      <c r="Y7" s="8">
        <v>765</v>
      </c>
      <c r="Z7" s="8">
        <v>799</v>
      </c>
    </row>
    <row r="8" spans="1:26" ht="15.75">
      <c r="A8" s="1" t="s">
        <v>6</v>
      </c>
      <c r="B8" s="6" t="s">
        <v>33</v>
      </c>
      <c r="C8" s="8">
        <v>671</v>
      </c>
      <c r="D8" s="6" t="s">
        <v>33</v>
      </c>
      <c r="E8" s="8">
        <v>1055</v>
      </c>
      <c r="F8" s="6" t="s">
        <v>33</v>
      </c>
      <c r="G8" s="8">
        <v>1809</v>
      </c>
      <c r="H8" s="8">
        <v>1598</v>
      </c>
      <c r="I8" s="8">
        <v>1578</v>
      </c>
      <c r="J8" s="8">
        <v>1626</v>
      </c>
      <c r="K8" s="8">
        <v>1604</v>
      </c>
      <c r="L8" s="8">
        <f>692+759</f>
        <v>1451</v>
      </c>
      <c r="M8" s="8">
        <v>1471</v>
      </c>
      <c r="N8" s="8">
        <v>1440</v>
      </c>
      <c r="O8" s="8">
        <v>1487</v>
      </c>
      <c r="P8" s="8">
        <v>1395</v>
      </c>
      <c r="Q8" s="8">
        <v>1456</v>
      </c>
      <c r="R8" s="8">
        <v>1549</v>
      </c>
      <c r="S8" s="8">
        <v>1568</v>
      </c>
      <c r="T8" s="8">
        <f>833+760</f>
        <v>1593</v>
      </c>
      <c r="U8" s="8">
        <f>826+775</f>
        <v>1601</v>
      </c>
      <c r="V8" s="8">
        <v>1597</v>
      </c>
      <c r="W8" s="8">
        <v>1660</v>
      </c>
      <c r="X8" s="8">
        <v>1655</v>
      </c>
      <c r="Y8" s="8">
        <v>1532</v>
      </c>
      <c r="Z8" s="8">
        <v>1579</v>
      </c>
    </row>
    <row r="9" spans="1:26" ht="15.75">
      <c r="A9" s="1" t="s">
        <v>7</v>
      </c>
      <c r="C9" s="5" t="s">
        <v>34</v>
      </c>
      <c r="E9" s="5" t="s">
        <v>34</v>
      </c>
      <c r="G9" s="5" t="s">
        <v>34</v>
      </c>
      <c r="H9" s="8">
        <v>916</v>
      </c>
      <c r="I9" s="8">
        <v>1303</v>
      </c>
      <c r="J9" s="8">
        <v>1394</v>
      </c>
      <c r="K9" s="8">
        <v>1358</v>
      </c>
      <c r="L9" s="8">
        <f>668+645</f>
        <v>1313</v>
      </c>
      <c r="M9" s="8">
        <v>1401</v>
      </c>
      <c r="N9" s="8">
        <v>1399</v>
      </c>
      <c r="O9" s="8">
        <v>1485</v>
      </c>
      <c r="P9" s="8">
        <v>1498</v>
      </c>
      <c r="Q9" s="8">
        <v>1499</v>
      </c>
      <c r="R9" s="8">
        <v>1553</v>
      </c>
      <c r="S9" s="8">
        <v>1540</v>
      </c>
      <c r="T9" s="8">
        <f>791+823</f>
        <v>1614</v>
      </c>
      <c r="U9" s="8">
        <f>652+838</f>
        <v>1490</v>
      </c>
      <c r="V9" s="8">
        <v>1638</v>
      </c>
      <c r="W9" s="8">
        <v>1482</v>
      </c>
      <c r="X9" s="8">
        <v>1654</v>
      </c>
      <c r="Y9" s="8">
        <v>1534</v>
      </c>
      <c r="Z9" s="8">
        <v>1360</v>
      </c>
    </row>
    <row r="10" spans="1:26" ht="15.75">
      <c r="A10" s="1" t="s">
        <v>8</v>
      </c>
      <c r="C10" s="8">
        <v>2470</v>
      </c>
      <c r="E10" s="8">
        <v>2747</v>
      </c>
      <c r="G10" s="8">
        <v>2901</v>
      </c>
      <c r="H10" s="8">
        <v>3095</v>
      </c>
      <c r="I10" s="8">
        <v>3300</v>
      </c>
      <c r="J10" s="8">
        <v>3232</v>
      </c>
      <c r="K10" s="8">
        <v>3408</v>
      </c>
      <c r="L10" s="8">
        <f>1583+1976</f>
        <v>3559</v>
      </c>
      <c r="M10" s="8">
        <v>3493</v>
      </c>
      <c r="N10" s="8">
        <v>3589</v>
      </c>
      <c r="O10" s="8">
        <v>3608</v>
      </c>
      <c r="P10" s="8">
        <v>3931</v>
      </c>
      <c r="Q10" s="8">
        <v>4257</v>
      </c>
      <c r="R10" s="8">
        <v>4377</v>
      </c>
      <c r="S10" s="8">
        <v>4420</v>
      </c>
      <c r="T10" s="8">
        <f>2369+2512</f>
        <v>4881</v>
      </c>
      <c r="U10" s="8">
        <f>2388+2699</f>
        <v>5087</v>
      </c>
      <c r="V10" s="8">
        <v>5044</v>
      </c>
      <c r="W10" s="8">
        <v>5246</v>
      </c>
      <c r="X10" s="8">
        <v>5559</v>
      </c>
      <c r="Y10" s="8">
        <v>5774</v>
      </c>
      <c r="Z10" s="8">
        <v>5933</v>
      </c>
    </row>
    <row r="11" spans="1:26" ht="15.75">
      <c r="A11" s="1" t="s">
        <v>9</v>
      </c>
      <c r="C11" s="8">
        <v>2204</v>
      </c>
      <c r="E11" s="8">
        <v>2558</v>
      </c>
      <c r="G11" s="8">
        <v>3076</v>
      </c>
      <c r="H11" s="8">
        <v>3262</v>
      </c>
      <c r="I11" s="8">
        <v>3309</v>
      </c>
      <c r="J11" s="8">
        <v>3397</v>
      </c>
      <c r="K11" s="8">
        <v>3461</v>
      </c>
      <c r="L11" s="8">
        <v>3284</v>
      </c>
      <c r="M11" s="8">
        <v>3168</v>
      </c>
      <c r="N11" s="8">
        <v>3240</v>
      </c>
      <c r="O11" s="8">
        <v>3137</v>
      </c>
      <c r="P11" s="8">
        <v>3183</v>
      </c>
      <c r="Q11" s="8">
        <v>2987</v>
      </c>
      <c r="R11" s="8">
        <v>2998</v>
      </c>
      <c r="S11" s="8">
        <v>2983</v>
      </c>
      <c r="T11" s="8">
        <v>2974</v>
      </c>
      <c r="U11" s="8">
        <v>3054</v>
      </c>
      <c r="V11" s="8">
        <v>2911</v>
      </c>
      <c r="W11" s="8">
        <v>2904</v>
      </c>
      <c r="X11" s="8">
        <v>2860</v>
      </c>
      <c r="Y11" s="8">
        <v>2859</v>
      </c>
      <c r="Z11" s="8">
        <v>2894</v>
      </c>
    </row>
    <row r="12" spans="1:26" ht="15.75">
      <c r="A12" s="1" t="s">
        <v>10</v>
      </c>
      <c r="C12" s="8">
        <v>1693</v>
      </c>
      <c r="E12" s="8">
        <v>2160</v>
      </c>
      <c r="G12" s="8">
        <v>2766</v>
      </c>
      <c r="H12" s="8">
        <v>3236</v>
      </c>
      <c r="I12" s="8">
        <v>3924</v>
      </c>
      <c r="J12" s="8">
        <v>3973</v>
      </c>
      <c r="K12" s="8">
        <v>3976</v>
      </c>
      <c r="L12" s="8">
        <f>3054+1024</f>
        <v>4078</v>
      </c>
      <c r="M12" s="8">
        <v>4080</v>
      </c>
      <c r="N12" s="8">
        <v>4351</v>
      </c>
      <c r="O12" s="8">
        <v>4398</v>
      </c>
      <c r="P12" s="8">
        <v>4436</v>
      </c>
      <c r="Q12" s="8">
        <v>4590</v>
      </c>
      <c r="R12" s="8">
        <v>4495</v>
      </c>
      <c r="S12" s="8">
        <v>4444</v>
      </c>
      <c r="T12" s="8">
        <f>3457+1318</f>
        <v>4775</v>
      </c>
      <c r="U12" s="8">
        <f>3447+1401</f>
        <v>4848</v>
      </c>
      <c r="V12" s="8">
        <v>4913</v>
      </c>
      <c r="W12" s="8">
        <v>4970</v>
      </c>
      <c r="X12" s="8">
        <v>4838</v>
      </c>
      <c r="Y12" s="8">
        <v>4930</v>
      </c>
      <c r="Z12" s="8">
        <v>5038</v>
      </c>
    </row>
  </sheetData>
  <mergeCells count="1">
    <mergeCell ref="B2:Z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Persons Living Alone by Sex and Age</dc:title>
  <dc:subject/>
  <dc:creator>US Census Bureau</dc:creator>
  <cp:keywords/>
  <dc:description/>
  <cp:lastModifiedBy>yax00001</cp:lastModifiedBy>
  <cp:lastPrinted>2008-12-16T19:33:33Z</cp:lastPrinted>
  <dcterms:created xsi:type="dcterms:W3CDTF">2004-06-16T15:34:45Z</dcterms:created>
  <dcterms:modified xsi:type="dcterms:W3CDTF">2008-12-16T19:34:08Z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