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1970to1989" sheetId="3" r:id="rId3"/>
    <sheet name="1990to2006" sheetId="4" r:id="rId4"/>
  </sheets>
  <definedNames>
    <definedName name="_xlnm.Print_Area" localSheetId="0">'Data'!$A$1:$K$44</definedName>
  </definedNames>
  <calcPr fullCalcOnLoad="1"/>
</workbook>
</file>

<file path=xl/sharedStrings.xml><?xml version="1.0" encoding="utf-8"?>
<sst xmlns="http://schemas.openxmlformats.org/spreadsheetml/2006/main" count="311" uniqueCount="66">
  <si>
    <t>[As of October. Civilian noninstitutional population (10,949 represents 10,949,000). Includes</t>
  </si>
  <si>
    <t>public and nonpublic nursery school and kindergarten programs.</t>
  </si>
  <si>
    <t xml:space="preserve">Excludes 5 year olds enrolled in elementary school. Based on </t>
  </si>
  <si>
    <t>Current Population Survey; see text, Section 1, Population, and Appendix III]</t>
  </si>
  <si>
    <t>-</t>
  </si>
  <si>
    <t>ITEM</t>
  </si>
  <si>
    <t>NUMBER OF CHILDREN (1,000)</t>
  </si>
  <si>
    <t xml:space="preserve">Population, 3 to 5 years old </t>
  </si>
  <si>
    <t xml:space="preserve">     Total enrolled \1 </t>
  </si>
  <si>
    <t>LEVEL AND CONTROL</t>
  </si>
  <si>
    <t xml:space="preserve">Nursery </t>
  </si>
  <si>
    <t xml:space="preserve">  Public </t>
  </si>
  <si>
    <t xml:space="preserve">  Private </t>
  </si>
  <si>
    <t xml:space="preserve">Kindergarten </t>
  </si>
  <si>
    <t>RACE</t>
  </si>
  <si>
    <t xml:space="preserve">White </t>
  </si>
  <si>
    <t xml:space="preserve">Black </t>
  </si>
  <si>
    <t>HISPANIC ORIGIN</t>
  </si>
  <si>
    <t xml:space="preserve">Hispanic \2 </t>
  </si>
  <si>
    <t>(NA)</t>
  </si>
  <si>
    <t>AGE</t>
  </si>
  <si>
    <t xml:space="preserve">3 years old </t>
  </si>
  <si>
    <t xml:space="preserve">4 years old </t>
  </si>
  <si>
    <t xml:space="preserve">5 years old </t>
  </si>
  <si>
    <t>ENROLLMENT RATE</t>
  </si>
  <si>
    <t>NA Not available. \1 Includes races not shown</t>
  </si>
  <si>
    <t>separately. \2 Persons of Hispanic origin may be of any</t>
  </si>
  <si>
    <t>race. The method of identifying Hispanic children was changed in 1980</t>
  </si>
  <si>
    <t>from allocation based on status of mother to status reported for each</t>
  </si>
  <si>
    <t>child. The number of Hispanic children using the new method is larger.</t>
  </si>
  <si>
    <t>Source: U.S. Census Bureau, Current Population</t>
  </si>
  <si>
    <t>See Internet site &lt;http://www.census.gov/population/www/socdemo/school.html&gt;</t>
  </si>
  <si>
    <t>http://www.census.gov/population/www/socdemo/education.html</t>
  </si>
  <si>
    <t>Reports, P-20 reports.</t>
  </si>
  <si>
    <t>[As of October. Civilian noninstitutional population (11,207 represents 11,207,000). Includes</t>
  </si>
  <si>
    <t xml:space="preserve"> </t>
  </si>
  <si>
    <t/>
  </si>
  <si>
    <t>Reports, PPL-148; and earlier PPL and P-20 reports; and data published on the Internet.</t>
  </si>
  <si>
    <t xml:space="preserve">NA Not available. </t>
  </si>
  <si>
    <t>\1 Includes races not shown separately.</t>
  </si>
  <si>
    <t>SYMBOL</t>
  </si>
  <si>
    <t>FOOTNOTES</t>
  </si>
  <si>
    <t>White \2</t>
  </si>
  <si>
    <t>Hispanic \3</t>
  </si>
  <si>
    <t xml:space="preserve">White \2 </t>
  </si>
  <si>
    <t>Black \2</t>
  </si>
  <si>
    <t>\3 Persons of Hispanic origin may be of any</t>
  </si>
  <si>
    <t>more than one race. Beginning 2003 data represent persons who selected this race group</t>
  </si>
  <si>
    <t>only and exclude persons reporting more than one race. The CPS in prior years only allowed</t>
  </si>
  <si>
    <t>respondents to report one race group. See also comments on race in the text</t>
  </si>
  <si>
    <t>for Section 1, Population.</t>
  </si>
  <si>
    <t>Item</t>
  </si>
  <si>
    <t xml:space="preserve">    Total enrolled \1 </t>
  </si>
  <si>
    <r>
      <t>[</t>
    </r>
    <r>
      <rPr>
        <b/>
        <sz val="12"/>
        <rFont val="Courier New"/>
        <family val="3"/>
      </rPr>
      <t>As of October. Civilian noninstitutional population (10,949 represents 10,949,000)</t>
    </r>
    <r>
      <rPr>
        <sz val="12"/>
        <rFont val="Courier New"/>
        <family val="0"/>
      </rPr>
      <t>. Includes</t>
    </r>
  </si>
  <si>
    <t>\2 Beginning 2003 for this race group only.</t>
  </si>
  <si>
    <t>The 2003 Current Population Survey (CPS) allowed respondents to choose</t>
  </si>
  <si>
    <t>NA Not available. \1 Includes races not shown separately.</t>
  </si>
  <si>
    <t xml:space="preserve">Hispanic \3 </t>
  </si>
  <si>
    <t xml:space="preserve">Excludes 5-year-olds enrolled in elementary school. Based on </t>
  </si>
  <si>
    <t>For more information:</t>
  </si>
  <si>
    <t>Back to data</t>
  </si>
  <si>
    <t>HEADNOTE</t>
  </si>
  <si>
    <t>See notes</t>
  </si>
  <si>
    <t>Preprimary School Enrollment: 1970 to 1989</t>
  </si>
  <si>
    <t>Preprimary School Enrollment: 1990 to 2006</t>
  </si>
  <si>
    <r>
      <t>Table 228.</t>
    </r>
    <r>
      <rPr>
        <b/>
        <sz val="12"/>
        <rFont val="Courier New"/>
        <family val="3"/>
      </rPr>
      <t xml:space="preserve"> Preprimary School Enrollment--Summary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</si>
</sst>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sz val="12"/>
      <color indexed="10"/>
      <name val="Courier New"/>
      <family val="3"/>
    </font>
    <font>
      <u val="single"/>
      <sz val="12"/>
      <color indexed="12"/>
      <name val="Courier New"/>
      <family val="3"/>
    </font>
    <font>
      <u val="single"/>
      <sz val="9"/>
      <color indexed="36"/>
      <name val="Courier New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fill"/>
    </xf>
    <xf numFmtId="0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172" fontId="0" fillId="0" borderId="0" xfId="0" applyNumberFormat="1" applyFont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fill"/>
    </xf>
    <xf numFmtId="0" fontId="0" fillId="0" borderId="2" xfId="0" applyNumberFormat="1" applyFont="1" applyBorder="1" applyAlignment="1">
      <alignment horizontal="fill"/>
    </xf>
    <xf numFmtId="3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0" fillId="0" borderId="2" xfId="0" applyBorder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NumberFormat="1" applyBorder="1" applyAlignment="1">
      <alignment horizontal="fill"/>
    </xf>
    <xf numFmtId="3" fontId="0" fillId="0" borderId="0" xfId="0" applyNumberFormat="1" applyAlignment="1">
      <alignment/>
    </xf>
    <xf numFmtId="3" fontId="0" fillId="0" borderId="0" xfId="0" applyNumberFormat="1" applyFont="1" applyBorder="1" applyAlignment="1">
      <alignment/>
    </xf>
    <xf numFmtId="0" fontId="0" fillId="0" borderId="3" xfId="0" applyNumberFormat="1" applyFont="1" applyBorder="1" applyAlignment="1">
      <alignment horizontal="fill"/>
    </xf>
    <xf numFmtId="0" fontId="4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0" fontId="0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0" fillId="0" borderId="4" xfId="0" applyNumberFormat="1" applyFont="1" applyBorder="1" applyAlignment="1">
      <alignment horizontal="right"/>
    </xf>
    <xf numFmtId="172" fontId="4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/>
    </xf>
    <xf numFmtId="172" fontId="0" fillId="0" borderId="4" xfId="0" applyNumberFormat="1" applyFont="1" applyBorder="1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" xfId="0" applyNumberFormat="1" applyFont="1" applyBorder="1" applyAlignment="1">
      <alignment horizontal="fill"/>
    </xf>
    <xf numFmtId="3" fontId="0" fillId="0" borderId="2" xfId="0" applyNumberFormat="1" applyFont="1" applyBorder="1" applyAlignment="1">
      <alignment horizontal="fill"/>
    </xf>
    <xf numFmtId="3" fontId="0" fillId="0" borderId="2" xfId="0" applyNumberFormat="1" applyBorder="1" applyAlignment="1">
      <alignment/>
    </xf>
    <xf numFmtId="1" fontId="4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fill"/>
    </xf>
    <xf numFmtId="0" fontId="7" fillId="0" borderId="0" xfId="16" applyNumberFormat="1" applyFont="1" applyAlignment="1">
      <alignment/>
    </xf>
    <xf numFmtId="0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ensus.gov/population/www/socdemo/education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showGridLines="0" tabSelected="1" showOutlineSymbols="0" zoomScale="75" zoomScaleNormal="75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"/>
    </sheetView>
  </sheetViews>
  <sheetFormatPr defaultColWidth="8.796875" defaultRowHeight="15.75"/>
  <cols>
    <col min="1" max="1" width="29.69921875" style="0" customWidth="1"/>
    <col min="2" max="2" width="9.69921875" style="0" customWidth="1"/>
    <col min="3" max="3" width="11" style="0" customWidth="1"/>
    <col min="4" max="4" width="10" style="0" customWidth="1"/>
    <col min="5" max="5" width="10.19921875" style="0" customWidth="1"/>
    <col min="6" max="6" width="10.296875" style="0" customWidth="1"/>
    <col min="7" max="7" width="10.59765625" style="0" customWidth="1"/>
    <col min="8" max="8" width="9.69921875" style="0" customWidth="1"/>
    <col min="9" max="9" width="11.296875" style="0" customWidth="1"/>
    <col min="10" max="10" width="12" style="23" customWidth="1"/>
    <col min="11" max="11" width="11.3984375" style="0" customWidth="1"/>
    <col min="12" max="16384" width="9.69921875" style="0" customWidth="1"/>
  </cols>
  <sheetData>
    <row r="1" spans="1:8" ht="16.5">
      <c r="A1" s="10" t="s">
        <v>65</v>
      </c>
      <c r="B1" s="1"/>
      <c r="D1" s="1"/>
      <c r="E1" s="1"/>
      <c r="F1" s="1"/>
      <c r="G1" s="1"/>
      <c r="H1" s="1"/>
    </row>
    <row r="2" spans="1:8" ht="15.75">
      <c r="A2" s="1"/>
      <c r="B2" s="1"/>
      <c r="C2" s="1"/>
      <c r="D2" s="1"/>
      <c r="E2" s="1"/>
      <c r="F2" s="1"/>
      <c r="G2" s="1"/>
      <c r="H2" s="1"/>
    </row>
    <row r="3" spans="1:8" ht="15.75">
      <c r="A3" s="42" t="s">
        <v>62</v>
      </c>
      <c r="B3" s="1"/>
      <c r="C3" s="1"/>
      <c r="D3" s="1"/>
      <c r="E3" s="1"/>
      <c r="F3" s="1"/>
      <c r="G3" s="1"/>
      <c r="H3" s="1"/>
    </row>
    <row r="4" spans="1:11" ht="15.75">
      <c r="A4" s="9"/>
      <c r="B4" s="1"/>
      <c r="C4" s="1"/>
      <c r="D4" s="1"/>
      <c r="E4" s="1"/>
      <c r="F4" s="1"/>
      <c r="G4" s="1"/>
      <c r="H4" s="1"/>
      <c r="I4" s="1"/>
      <c r="J4" s="4"/>
      <c r="K4" s="4"/>
    </row>
    <row r="5" spans="1:11" ht="15.75">
      <c r="A5" s="43" t="s">
        <v>51</v>
      </c>
      <c r="B5" s="25"/>
      <c r="C5" s="12"/>
      <c r="D5" s="12"/>
      <c r="E5" s="12"/>
      <c r="F5" s="12"/>
      <c r="G5" s="12"/>
      <c r="H5" s="12"/>
      <c r="I5" s="12"/>
      <c r="J5" s="37"/>
      <c r="K5" s="37"/>
    </row>
    <row r="6" spans="1:11" ht="16.5">
      <c r="A6" s="44"/>
      <c r="B6" s="26">
        <v>1970</v>
      </c>
      <c r="C6" s="11">
        <v>1975</v>
      </c>
      <c r="D6" s="11">
        <v>1980</v>
      </c>
      <c r="E6" s="11">
        <v>1985</v>
      </c>
      <c r="F6" s="11">
        <v>1990</v>
      </c>
      <c r="G6" s="11">
        <v>1995</v>
      </c>
      <c r="H6" s="11">
        <v>2000</v>
      </c>
      <c r="I6" s="11">
        <v>2004</v>
      </c>
      <c r="J6" s="40">
        <v>2005</v>
      </c>
      <c r="K6" s="40">
        <v>2006</v>
      </c>
    </row>
    <row r="7" spans="1:11" ht="15.75">
      <c r="A7" s="45"/>
      <c r="B7" s="27"/>
      <c r="C7" s="13"/>
      <c r="D7" s="13"/>
      <c r="E7" s="13"/>
      <c r="F7" s="13"/>
      <c r="G7" s="13"/>
      <c r="H7" s="13"/>
      <c r="I7" s="13"/>
      <c r="J7" s="38"/>
      <c r="K7" s="38"/>
    </row>
    <row r="8" spans="1:8" ht="15.75">
      <c r="A8" s="3" t="s">
        <v>6</v>
      </c>
      <c r="B8" s="28"/>
      <c r="C8" s="1"/>
      <c r="D8" s="1"/>
      <c r="E8" s="1"/>
      <c r="F8" s="1"/>
      <c r="G8" s="1"/>
      <c r="H8" s="1"/>
    </row>
    <row r="9" spans="1:8" ht="15.75">
      <c r="A9" s="1"/>
      <c r="B9" s="28"/>
      <c r="C9" s="1"/>
      <c r="D9" s="1"/>
      <c r="E9" s="1"/>
      <c r="F9" s="1"/>
      <c r="G9" s="1"/>
      <c r="H9" s="1"/>
    </row>
    <row r="10" spans="1:11" ht="16.5">
      <c r="A10" s="11" t="s">
        <v>7</v>
      </c>
      <c r="B10" s="29">
        <v>10949</v>
      </c>
      <c r="C10" s="14">
        <v>10183</v>
      </c>
      <c r="D10" s="14">
        <v>9284</v>
      </c>
      <c r="E10" s="14">
        <v>10733</v>
      </c>
      <c r="F10" s="14">
        <v>11207</v>
      </c>
      <c r="G10" s="14">
        <v>12518</v>
      </c>
      <c r="H10" s="14">
        <v>11858</v>
      </c>
      <c r="I10" s="14">
        <v>12362</v>
      </c>
      <c r="J10" s="14">
        <v>12134</v>
      </c>
      <c r="K10" s="14">
        <v>12186.5</v>
      </c>
    </row>
    <row r="11" spans="1:11" ht="16.5">
      <c r="A11" s="11" t="s">
        <v>52</v>
      </c>
      <c r="B11" s="29">
        <v>4104</v>
      </c>
      <c r="C11" s="14">
        <v>4954</v>
      </c>
      <c r="D11" s="14">
        <v>4878</v>
      </c>
      <c r="E11" s="14">
        <v>5865</v>
      </c>
      <c r="F11" s="14">
        <v>6659</v>
      </c>
      <c r="G11" s="14">
        <v>7739</v>
      </c>
      <c r="H11" s="14">
        <v>7592</v>
      </c>
      <c r="I11" s="14">
        <v>7968</v>
      </c>
      <c r="J11" s="14">
        <v>7801</v>
      </c>
      <c r="K11" s="14">
        <v>8009</v>
      </c>
    </row>
    <row r="12" spans="1:8" ht="15.75">
      <c r="A12" s="3" t="s">
        <v>9</v>
      </c>
      <c r="B12" s="28"/>
      <c r="C12" s="1"/>
      <c r="D12" s="1"/>
      <c r="E12" s="1"/>
      <c r="F12" s="1"/>
      <c r="G12" s="4"/>
      <c r="H12" s="4"/>
    </row>
    <row r="13" spans="1:11" ht="15.75">
      <c r="A13" s="1" t="s">
        <v>10</v>
      </c>
      <c r="B13" s="30">
        <v>1094</v>
      </c>
      <c r="C13" s="4">
        <v>1745</v>
      </c>
      <c r="D13" s="4">
        <v>1981</v>
      </c>
      <c r="E13" s="4">
        <v>2477</v>
      </c>
      <c r="F13" s="4">
        <v>3378</v>
      </c>
      <c r="G13" s="4">
        <v>4331</v>
      </c>
      <c r="H13" s="4">
        <v>4326</v>
      </c>
      <c r="I13" s="4">
        <v>4672</v>
      </c>
      <c r="J13" s="23">
        <v>4529</v>
      </c>
      <c r="K13" s="23">
        <v>4636</v>
      </c>
    </row>
    <row r="14" spans="1:11" ht="15.75">
      <c r="A14" s="1" t="s">
        <v>11</v>
      </c>
      <c r="B14" s="30">
        <v>332</v>
      </c>
      <c r="C14" s="4">
        <v>570</v>
      </c>
      <c r="D14" s="4">
        <v>628</v>
      </c>
      <c r="E14" s="4">
        <v>846</v>
      </c>
      <c r="F14" s="4">
        <v>1202</v>
      </c>
      <c r="G14" s="4">
        <v>1950</v>
      </c>
      <c r="H14" s="4">
        <f>1787+359</f>
        <v>2146</v>
      </c>
      <c r="I14" s="4">
        <v>2429</v>
      </c>
      <c r="J14" s="23">
        <v>2409</v>
      </c>
      <c r="K14" s="23">
        <v>2480.6</v>
      </c>
    </row>
    <row r="15" spans="1:11" ht="15.75">
      <c r="A15" s="1" t="s">
        <v>12</v>
      </c>
      <c r="B15" s="30">
        <v>762</v>
      </c>
      <c r="C15" s="4">
        <v>1174</v>
      </c>
      <c r="D15" s="4">
        <v>1353</v>
      </c>
      <c r="E15" s="4">
        <v>1631</v>
      </c>
      <c r="F15" s="4">
        <v>2177</v>
      </c>
      <c r="G15" s="4">
        <v>2381</v>
      </c>
      <c r="H15" s="4">
        <f>1974+206</f>
        <v>2180</v>
      </c>
      <c r="I15" s="4">
        <v>2244</v>
      </c>
      <c r="J15" s="23">
        <v>2120</v>
      </c>
      <c r="K15" s="23">
        <v>2156.3</v>
      </c>
    </row>
    <row r="16" spans="1:11" ht="15.75">
      <c r="A16" s="1" t="s">
        <v>13</v>
      </c>
      <c r="B16" s="30">
        <v>3010</v>
      </c>
      <c r="C16" s="4">
        <v>3211</v>
      </c>
      <c r="D16" s="4">
        <v>2897</v>
      </c>
      <c r="E16" s="4">
        <v>3388</v>
      </c>
      <c r="F16" s="4">
        <v>3281</v>
      </c>
      <c r="G16" s="4">
        <v>3408</v>
      </c>
      <c r="H16" s="4">
        <f>335+2931</f>
        <v>3266</v>
      </c>
      <c r="I16" s="24">
        <v>3296</v>
      </c>
      <c r="J16" s="36">
        <v>3272</v>
      </c>
      <c r="K16" s="23">
        <v>3372.7</v>
      </c>
    </row>
    <row r="17" spans="1:11" ht="15.75">
      <c r="A17" s="1" t="s">
        <v>11</v>
      </c>
      <c r="B17" s="30">
        <v>2498</v>
      </c>
      <c r="C17" s="4">
        <v>2682</v>
      </c>
      <c r="D17" s="4">
        <v>2438</v>
      </c>
      <c r="E17" s="4">
        <v>2847</v>
      </c>
      <c r="F17" s="4">
        <v>2767</v>
      </c>
      <c r="G17" s="4">
        <v>2799</v>
      </c>
      <c r="H17" s="4">
        <f>254+2447</f>
        <v>2701</v>
      </c>
      <c r="I17" s="4">
        <v>2813</v>
      </c>
      <c r="J17" s="23">
        <v>2804</v>
      </c>
      <c r="K17" s="23">
        <v>2959.7</v>
      </c>
    </row>
    <row r="18" spans="1:11" ht="15.75">
      <c r="A18" s="1" t="s">
        <v>12</v>
      </c>
      <c r="B18" s="30">
        <v>511</v>
      </c>
      <c r="C18" s="4">
        <v>528</v>
      </c>
      <c r="D18" s="4">
        <v>459</v>
      </c>
      <c r="E18" s="4">
        <v>541</v>
      </c>
      <c r="F18" s="4">
        <v>513</v>
      </c>
      <c r="G18" s="4">
        <v>608</v>
      </c>
      <c r="H18" s="4">
        <f>81+484</f>
        <v>565</v>
      </c>
      <c r="I18" s="4">
        <v>485</v>
      </c>
      <c r="J18" s="23">
        <v>468</v>
      </c>
      <c r="K18" s="23">
        <v>412.99</v>
      </c>
    </row>
    <row r="19" spans="1:8" ht="15.75">
      <c r="A19" s="3" t="s">
        <v>14</v>
      </c>
      <c r="B19" s="28"/>
      <c r="C19" s="1"/>
      <c r="D19" s="1"/>
      <c r="E19" s="1"/>
      <c r="F19" s="1"/>
      <c r="G19" s="4"/>
      <c r="H19" s="4"/>
    </row>
    <row r="20" spans="1:11" ht="15.75">
      <c r="A20" s="9" t="s">
        <v>42</v>
      </c>
      <c r="B20" s="30">
        <v>3443</v>
      </c>
      <c r="C20" s="4">
        <v>4105</v>
      </c>
      <c r="D20" s="4">
        <v>3994</v>
      </c>
      <c r="E20" s="4">
        <v>4757</v>
      </c>
      <c r="F20" s="4">
        <v>5389</v>
      </c>
      <c r="G20" s="4">
        <v>6144</v>
      </c>
      <c r="H20" s="4">
        <v>5861</v>
      </c>
      <c r="I20" s="4">
        <v>5976</v>
      </c>
      <c r="J20" s="23">
        <v>6025</v>
      </c>
      <c r="K20" s="23">
        <v>6144.8</v>
      </c>
    </row>
    <row r="21" spans="1:11" ht="15.75">
      <c r="A21" s="9" t="s">
        <v>45</v>
      </c>
      <c r="B21" s="30">
        <v>586</v>
      </c>
      <c r="C21" s="4">
        <v>731</v>
      </c>
      <c r="D21" s="4">
        <v>725</v>
      </c>
      <c r="E21" s="4">
        <v>919</v>
      </c>
      <c r="F21" s="4">
        <v>964</v>
      </c>
      <c r="G21" s="4">
        <v>1236</v>
      </c>
      <c r="H21" s="4">
        <v>1265</v>
      </c>
      <c r="I21" s="4">
        <v>1332</v>
      </c>
      <c r="J21" s="23">
        <v>1148</v>
      </c>
      <c r="K21" s="23">
        <v>1224.7</v>
      </c>
    </row>
    <row r="22" spans="1:8" ht="15.75">
      <c r="A22" s="3" t="s">
        <v>17</v>
      </c>
      <c r="B22" s="28"/>
      <c r="C22" s="1"/>
      <c r="D22" s="1"/>
      <c r="E22" s="1"/>
      <c r="F22" s="1"/>
      <c r="G22" s="4"/>
      <c r="H22" s="4"/>
    </row>
    <row r="23" spans="1:11" ht="15.75">
      <c r="A23" s="9" t="s">
        <v>43</v>
      </c>
      <c r="B23" s="31" t="s">
        <v>19</v>
      </c>
      <c r="C23" s="5" t="s">
        <v>19</v>
      </c>
      <c r="D23" s="4">
        <v>370</v>
      </c>
      <c r="E23" s="4">
        <v>496</v>
      </c>
      <c r="F23" s="4">
        <v>642</v>
      </c>
      <c r="G23" s="4">
        <v>1040</v>
      </c>
      <c r="H23" s="4">
        <v>1155</v>
      </c>
      <c r="I23" s="4">
        <v>1438</v>
      </c>
      <c r="J23" s="23">
        <v>1494</v>
      </c>
      <c r="K23" s="23">
        <v>1623.5</v>
      </c>
    </row>
    <row r="24" spans="1:8" ht="15.75">
      <c r="A24" s="3" t="s">
        <v>20</v>
      </c>
      <c r="B24" s="28"/>
      <c r="C24" s="1"/>
      <c r="D24" s="1"/>
      <c r="E24" s="1"/>
      <c r="F24" s="1"/>
      <c r="G24" s="4"/>
      <c r="H24" s="4"/>
    </row>
    <row r="25" spans="1:11" ht="15.75">
      <c r="A25" s="1" t="s">
        <v>21</v>
      </c>
      <c r="B25" s="30">
        <v>454</v>
      </c>
      <c r="C25" s="4">
        <v>683</v>
      </c>
      <c r="D25" s="4">
        <v>857</v>
      </c>
      <c r="E25" s="4">
        <v>1035</v>
      </c>
      <c r="F25" s="4">
        <v>1205</v>
      </c>
      <c r="G25" s="4">
        <v>1489</v>
      </c>
      <c r="H25" s="4">
        <v>1540</v>
      </c>
      <c r="I25" s="4">
        <v>1583</v>
      </c>
      <c r="J25" s="23">
        <v>1715</v>
      </c>
      <c r="K25" s="23">
        <v>1716</v>
      </c>
    </row>
    <row r="26" spans="1:11" ht="15.75">
      <c r="A26" s="1" t="s">
        <v>22</v>
      </c>
      <c r="B26" s="30">
        <v>1007</v>
      </c>
      <c r="C26" s="4">
        <v>1418</v>
      </c>
      <c r="D26" s="4">
        <v>1423</v>
      </c>
      <c r="E26" s="4">
        <v>1765</v>
      </c>
      <c r="F26" s="4">
        <v>2086</v>
      </c>
      <c r="G26" s="4">
        <v>2553</v>
      </c>
      <c r="H26" s="4">
        <v>2556</v>
      </c>
      <c r="I26" s="23">
        <v>2969</v>
      </c>
      <c r="J26" s="23">
        <v>2668</v>
      </c>
      <c r="K26" s="23">
        <v>2817</v>
      </c>
    </row>
    <row r="27" spans="1:11" ht="15.75">
      <c r="A27" s="1" t="s">
        <v>23</v>
      </c>
      <c r="B27" s="30">
        <v>2643</v>
      </c>
      <c r="C27" s="4">
        <v>2852</v>
      </c>
      <c r="D27" s="4">
        <v>2598</v>
      </c>
      <c r="E27" s="4">
        <v>3065</v>
      </c>
      <c r="F27" s="4">
        <v>3367</v>
      </c>
      <c r="G27" s="4">
        <v>3697</v>
      </c>
      <c r="H27" s="4">
        <v>3496</v>
      </c>
      <c r="I27" s="23">
        <v>3417</v>
      </c>
      <c r="J27" s="23">
        <v>3418</v>
      </c>
      <c r="K27" s="23">
        <v>3476</v>
      </c>
    </row>
    <row r="28" spans="1:8" ht="15.75">
      <c r="A28" s="1"/>
      <c r="B28" s="28"/>
      <c r="C28" s="1"/>
      <c r="D28" s="1"/>
      <c r="E28" s="1"/>
      <c r="F28" s="1"/>
      <c r="G28" s="1"/>
      <c r="H28" s="1"/>
    </row>
    <row r="29" spans="1:8" ht="15.75">
      <c r="A29" s="3" t="s">
        <v>24</v>
      </c>
      <c r="B29" s="28"/>
      <c r="C29" s="1"/>
      <c r="D29" s="1"/>
      <c r="E29" s="1"/>
      <c r="F29" s="1"/>
      <c r="G29" s="1"/>
      <c r="H29" s="1"/>
    </row>
    <row r="30" spans="1:8" ht="15.75">
      <c r="A30" s="1"/>
      <c r="B30" s="28"/>
      <c r="C30" s="1"/>
      <c r="D30" s="1"/>
      <c r="E30" s="1"/>
      <c r="F30" s="1"/>
      <c r="G30" s="1"/>
      <c r="H30" s="1"/>
    </row>
    <row r="31" spans="1:11" ht="16.5">
      <c r="A31" s="11" t="s">
        <v>52</v>
      </c>
      <c r="B31" s="32">
        <v>37.5</v>
      </c>
      <c r="C31" s="15">
        <v>48.6</v>
      </c>
      <c r="D31" s="15">
        <v>52.5</v>
      </c>
      <c r="E31" s="15">
        <v>54.6</v>
      </c>
      <c r="F31" s="15">
        <v>59.4</v>
      </c>
      <c r="G31" s="11">
        <v>61.8</v>
      </c>
      <c r="H31" s="16">
        <f>H11/H10*100</f>
        <v>64.02428740091078</v>
      </c>
      <c r="I31" s="15">
        <v>64.4</v>
      </c>
      <c r="J31" s="15">
        <v>64.3</v>
      </c>
      <c r="K31" s="15">
        <v>65.7</v>
      </c>
    </row>
    <row r="32" spans="1:10" ht="15.75">
      <c r="A32" s="3" t="s">
        <v>14</v>
      </c>
      <c r="B32" s="28"/>
      <c r="C32" s="1"/>
      <c r="D32" s="1"/>
      <c r="E32" s="1"/>
      <c r="F32" s="1"/>
      <c r="G32" s="1"/>
      <c r="H32" s="6"/>
      <c r="J32" s="18"/>
    </row>
    <row r="33" spans="1:11" ht="15.75">
      <c r="A33" s="9" t="s">
        <v>44</v>
      </c>
      <c r="B33" s="33">
        <v>37.8</v>
      </c>
      <c r="C33" s="6">
        <v>48.6</v>
      </c>
      <c r="D33" s="6">
        <v>52.7</v>
      </c>
      <c r="E33" s="6">
        <v>54.7</v>
      </c>
      <c r="F33" s="6">
        <v>59.7</v>
      </c>
      <c r="G33" s="6">
        <v>63</v>
      </c>
      <c r="H33" s="7">
        <f>H20/9279*100</f>
        <v>63.16413406617092</v>
      </c>
      <c r="I33" s="18">
        <v>63.8</v>
      </c>
      <c r="J33" s="18">
        <v>65.1</v>
      </c>
      <c r="K33" s="18">
        <v>66</v>
      </c>
    </row>
    <row r="34" spans="1:11" ht="15.75">
      <c r="A34" s="9" t="s">
        <v>45</v>
      </c>
      <c r="B34" s="33">
        <v>34.9</v>
      </c>
      <c r="C34" s="6">
        <v>48.1</v>
      </c>
      <c r="D34" s="6">
        <v>51.8</v>
      </c>
      <c r="E34" s="6">
        <v>55.8</v>
      </c>
      <c r="F34" s="6">
        <v>57.8</v>
      </c>
      <c r="G34" s="1">
        <v>58.9</v>
      </c>
      <c r="H34" s="7">
        <f>H21/1848*100</f>
        <v>68.45238095238095</v>
      </c>
      <c r="I34" s="18">
        <v>67</v>
      </c>
      <c r="J34" s="18">
        <v>62</v>
      </c>
      <c r="K34" s="18">
        <v>66.7</v>
      </c>
    </row>
    <row r="35" spans="1:10" ht="15.75">
      <c r="A35" s="3" t="s">
        <v>17</v>
      </c>
      <c r="B35" s="28"/>
      <c r="C35" s="1"/>
      <c r="D35" s="1"/>
      <c r="E35" s="1"/>
      <c r="F35" s="1"/>
      <c r="G35" s="1"/>
      <c r="H35" s="7"/>
      <c r="J35" s="18"/>
    </row>
    <row r="36" spans="1:11" ht="15.75">
      <c r="A36" s="9" t="s">
        <v>43</v>
      </c>
      <c r="B36" s="34" t="s">
        <v>19</v>
      </c>
      <c r="C36" s="8" t="s">
        <v>19</v>
      </c>
      <c r="D36" s="6">
        <v>43.3</v>
      </c>
      <c r="E36" s="6">
        <v>43.3</v>
      </c>
      <c r="F36" s="6">
        <v>49</v>
      </c>
      <c r="G36" s="1">
        <v>51.1</v>
      </c>
      <c r="H36" s="7">
        <f>H23/2194*100</f>
        <v>52.64357338195077</v>
      </c>
      <c r="I36" s="18">
        <v>55.6</v>
      </c>
      <c r="J36" s="18">
        <v>56.1</v>
      </c>
      <c r="K36" s="18">
        <v>59.8</v>
      </c>
    </row>
    <row r="37" spans="1:10" ht="15.75">
      <c r="A37" s="3" t="s">
        <v>20</v>
      </c>
      <c r="B37" s="28"/>
      <c r="C37" s="1"/>
      <c r="D37" s="1"/>
      <c r="E37" s="1"/>
      <c r="F37" s="1"/>
      <c r="G37" s="1"/>
      <c r="H37" s="7"/>
      <c r="J37" s="18"/>
    </row>
    <row r="38" spans="1:11" ht="15.75">
      <c r="A38" s="1" t="s">
        <v>21</v>
      </c>
      <c r="B38" s="33">
        <v>12.9</v>
      </c>
      <c r="C38" s="6">
        <v>21.5</v>
      </c>
      <c r="D38" s="6">
        <v>27.3</v>
      </c>
      <c r="E38" s="6">
        <v>28.8</v>
      </c>
      <c r="F38" s="6">
        <v>32.6</v>
      </c>
      <c r="G38" s="1">
        <v>35.9</v>
      </c>
      <c r="H38" s="7">
        <f>H25/3929*100</f>
        <v>39.195724102825146</v>
      </c>
      <c r="I38" s="18">
        <v>38.7</v>
      </c>
      <c r="J38" s="18">
        <v>41.3</v>
      </c>
      <c r="K38" s="18">
        <v>42.4</v>
      </c>
    </row>
    <row r="39" spans="1:11" ht="15.75">
      <c r="A39" s="1" t="s">
        <v>22</v>
      </c>
      <c r="B39" s="33">
        <v>27.8</v>
      </c>
      <c r="C39" s="6">
        <v>40.5</v>
      </c>
      <c r="D39" s="6">
        <v>46.3</v>
      </c>
      <c r="E39" s="6">
        <v>49.1</v>
      </c>
      <c r="F39" s="6">
        <v>56</v>
      </c>
      <c r="G39" s="1">
        <v>61.6</v>
      </c>
      <c r="H39" s="7">
        <f>H26/3940*100</f>
        <v>64.8730964467005</v>
      </c>
      <c r="I39" s="18">
        <v>68.4</v>
      </c>
      <c r="J39" s="18">
        <v>66.2</v>
      </c>
      <c r="K39" s="18">
        <v>68.8</v>
      </c>
    </row>
    <row r="40" spans="1:11" ht="15.75">
      <c r="A40" s="1" t="s">
        <v>23</v>
      </c>
      <c r="B40" s="33">
        <v>69.3</v>
      </c>
      <c r="C40" s="6">
        <v>81.3</v>
      </c>
      <c r="D40" s="6">
        <v>84.7</v>
      </c>
      <c r="E40" s="6">
        <v>86.5</v>
      </c>
      <c r="F40" s="6">
        <v>88.8</v>
      </c>
      <c r="G40" s="1">
        <v>87.5</v>
      </c>
      <c r="H40" s="7">
        <f>H27/3989*100</f>
        <v>87.64101278515919</v>
      </c>
      <c r="I40" s="18">
        <v>86.9</v>
      </c>
      <c r="J40" s="18">
        <v>86.4</v>
      </c>
      <c r="K40" s="18">
        <v>85.8</v>
      </c>
    </row>
    <row r="41" spans="1:11" ht="15.75">
      <c r="A41" s="13"/>
      <c r="B41" s="27"/>
      <c r="C41" s="13"/>
      <c r="D41" s="13"/>
      <c r="E41" s="13"/>
      <c r="F41" s="13"/>
      <c r="G41" s="13"/>
      <c r="H41" s="13"/>
      <c r="I41" s="17"/>
      <c r="J41" s="39"/>
      <c r="K41" s="17"/>
    </row>
    <row r="42" spans="1:8" ht="15.75">
      <c r="A42" s="1"/>
      <c r="B42" s="1"/>
      <c r="C42" s="1"/>
      <c r="D42" s="1"/>
      <c r="E42" s="1"/>
      <c r="F42" s="1"/>
      <c r="G42" s="1"/>
      <c r="H42" s="1"/>
    </row>
    <row r="43" spans="1:8" ht="15.75">
      <c r="A43" s="1" t="s">
        <v>30</v>
      </c>
      <c r="B43" s="1"/>
      <c r="C43" s="1"/>
      <c r="D43" s="1"/>
      <c r="E43" s="1"/>
      <c r="F43" s="1"/>
      <c r="G43" s="1"/>
      <c r="H43" s="1"/>
    </row>
    <row r="44" spans="1:8" ht="15.75">
      <c r="A44" s="9" t="s">
        <v>37</v>
      </c>
      <c r="B44" s="1"/>
      <c r="C44" s="1"/>
      <c r="D44" s="1"/>
      <c r="E44" s="1"/>
      <c r="F44" s="1"/>
      <c r="G44" s="1"/>
      <c r="H44" s="1"/>
    </row>
  </sheetData>
  <mergeCells count="1">
    <mergeCell ref="A5:A7"/>
  </mergeCells>
  <hyperlinks>
    <hyperlink ref="A3" location="Notes!A1" display="See notes"/>
  </hyperlinks>
  <printOptions/>
  <pageMargins left="0.5" right="0.5" top="0.5" bottom="0.5" header="0.5" footer="0.5"/>
  <pageSetup fitToHeight="1" fitToWidth="1" horizontalDpi="600" verticalDpi="600" orientation="landscape" paperSize="17" scale="60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31"/>
  <sheetViews>
    <sheetView showGridLines="0" zoomScale="75" zoomScaleNormal="75" workbookViewId="0" topLeftCell="A1">
      <selection activeCell="A1" sqref="A1"/>
    </sheetView>
  </sheetViews>
  <sheetFormatPr defaultColWidth="8.796875" defaultRowHeight="15.75"/>
  <sheetData>
    <row r="1" ht="16.5">
      <c r="A1" s="10" t="s">
        <v>65</v>
      </c>
    </row>
    <row r="2" ht="15.75">
      <c r="A2" s="1"/>
    </row>
    <row r="3" ht="15.75">
      <c r="A3" s="42" t="s">
        <v>60</v>
      </c>
    </row>
    <row r="4" ht="15.75">
      <c r="A4" s="1"/>
    </row>
    <row r="5" ht="15.75">
      <c r="A5" s="9" t="s">
        <v>61</v>
      </c>
    </row>
    <row r="6" ht="16.5">
      <c r="A6" s="9" t="s">
        <v>53</v>
      </c>
    </row>
    <row r="7" ht="15.75">
      <c r="A7" s="1" t="s">
        <v>1</v>
      </c>
    </row>
    <row r="8" ht="15.75">
      <c r="A8" s="9" t="s">
        <v>58</v>
      </c>
    </row>
    <row r="9" ht="15.75">
      <c r="A9" s="1" t="s">
        <v>3</v>
      </c>
    </row>
    <row r="11" ht="15.75">
      <c r="A11" s="1" t="s">
        <v>40</v>
      </c>
    </row>
    <row r="12" ht="15.75">
      <c r="A12" s="9" t="s">
        <v>38</v>
      </c>
    </row>
    <row r="13" ht="15.75">
      <c r="A13" s="9"/>
    </row>
    <row r="14" ht="15.75">
      <c r="A14" s="9" t="s">
        <v>41</v>
      </c>
    </row>
    <row r="15" ht="15.75">
      <c r="A15" s="9" t="s">
        <v>39</v>
      </c>
    </row>
    <row r="16" ht="15.75">
      <c r="A16" s="9" t="s">
        <v>54</v>
      </c>
    </row>
    <row r="17" ht="15.75">
      <c r="A17" s="9" t="s">
        <v>55</v>
      </c>
    </row>
    <row r="18" ht="15.75">
      <c r="A18" s="1" t="s">
        <v>47</v>
      </c>
    </row>
    <row r="19" ht="15.75">
      <c r="A19" s="1" t="s">
        <v>48</v>
      </c>
    </row>
    <row r="20" ht="15.75">
      <c r="A20" s="1" t="s">
        <v>49</v>
      </c>
    </row>
    <row r="21" ht="15.75">
      <c r="A21" s="1" t="s">
        <v>50</v>
      </c>
    </row>
    <row r="22" ht="15.75">
      <c r="A22" s="9" t="s">
        <v>46</v>
      </c>
    </row>
    <row r="23" ht="15.75">
      <c r="A23" s="1" t="s">
        <v>27</v>
      </c>
    </row>
    <row r="24" ht="15.75">
      <c r="A24" s="1" t="s">
        <v>28</v>
      </c>
    </row>
    <row r="25" ht="15.75">
      <c r="A25" s="1" t="s">
        <v>29</v>
      </c>
    </row>
    <row r="27" ht="15.75">
      <c r="A27" s="1" t="s">
        <v>30</v>
      </c>
    </row>
    <row r="28" ht="15.75">
      <c r="A28" s="9" t="s">
        <v>37</v>
      </c>
    </row>
    <row r="29" ht="15.75">
      <c r="A29" s="1"/>
    </row>
    <row r="30" ht="15.75">
      <c r="A30" s="9" t="s">
        <v>59</v>
      </c>
    </row>
    <row r="31" ht="15.75">
      <c r="A31" s="42" t="s">
        <v>32</v>
      </c>
    </row>
  </sheetData>
  <hyperlinks>
    <hyperlink ref="A31" r:id="rId1" display="http://www.census.gov/population/www/socdemo/education.html"/>
    <hyperlink ref="A3" location="Data!A1" display="Back to data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6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21" ht="15.75">
      <c r="A1" s="9" t="s">
        <v>63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.75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</row>
    <row r="8" spans="1:21" ht="15.75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</v>
      </c>
      <c r="M8" s="2" t="s">
        <v>4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  <c r="S8" s="2" t="s">
        <v>4</v>
      </c>
      <c r="T8" s="2" t="s">
        <v>4</v>
      </c>
      <c r="U8" s="2" t="s">
        <v>4</v>
      </c>
    </row>
    <row r="9" spans="1:21" ht="15.75">
      <c r="A9" s="3" t="s">
        <v>5</v>
      </c>
      <c r="B9" s="1">
        <v>1970</v>
      </c>
      <c r="C9" s="1">
        <v>1971</v>
      </c>
      <c r="D9" s="1">
        <v>1972</v>
      </c>
      <c r="E9" s="1">
        <v>1973</v>
      </c>
      <c r="F9" s="1">
        <v>1974</v>
      </c>
      <c r="G9" s="1">
        <v>1975</v>
      </c>
      <c r="H9" s="1">
        <v>1976</v>
      </c>
      <c r="I9" s="1">
        <v>1977</v>
      </c>
      <c r="J9" s="1">
        <v>1978</v>
      </c>
      <c r="K9" s="1">
        <v>1979</v>
      </c>
      <c r="L9" s="1">
        <v>1980</v>
      </c>
      <c r="M9" s="1">
        <v>1981</v>
      </c>
      <c r="N9" s="1">
        <v>1982</v>
      </c>
      <c r="O9" s="1">
        <v>1983</v>
      </c>
      <c r="P9" s="1">
        <v>1984</v>
      </c>
      <c r="Q9" s="1">
        <v>1985</v>
      </c>
      <c r="R9" s="1">
        <v>1986</v>
      </c>
      <c r="S9" s="1">
        <v>1987</v>
      </c>
      <c r="T9" s="1">
        <v>1988</v>
      </c>
      <c r="U9" s="1">
        <v>1989</v>
      </c>
    </row>
    <row r="10" spans="1:21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pans="1:21" ht="15.75">
      <c r="A11" s="2" t="s">
        <v>4</v>
      </c>
      <c r="B11" s="2" t="s">
        <v>4</v>
      </c>
      <c r="C11" s="2" t="s">
        <v>4</v>
      </c>
      <c r="D11" s="2" t="s">
        <v>4</v>
      </c>
      <c r="E11" s="2" t="s">
        <v>4</v>
      </c>
      <c r="F11" s="2" t="s">
        <v>4</v>
      </c>
      <c r="G11" s="2" t="s">
        <v>4</v>
      </c>
      <c r="H11" s="2" t="s">
        <v>4</v>
      </c>
      <c r="I11" s="2" t="s">
        <v>4</v>
      </c>
      <c r="J11" s="2" t="s">
        <v>4</v>
      </c>
      <c r="K11" s="2" t="s">
        <v>4</v>
      </c>
      <c r="L11" s="2" t="s">
        <v>4</v>
      </c>
      <c r="M11" s="2" t="s">
        <v>4</v>
      </c>
      <c r="N11" s="2" t="s">
        <v>4</v>
      </c>
      <c r="O11" s="2" t="s">
        <v>4</v>
      </c>
      <c r="P11" s="2" t="s">
        <v>4</v>
      </c>
      <c r="Q11" s="2" t="s">
        <v>4</v>
      </c>
      <c r="R11" s="2" t="s">
        <v>4</v>
      </c>
      <c r="S11" s="2" t="s">
        <v>4</v>
      </c>
      <c r="T11" s="2" t="s">
        <v>4</v>
      </c>
      <c r="U11" s="2" t="s">
        <v>4</v>
      </c>
    </row>
    <row r="12" spans="1:21" ht="15.75">
      <c r="A12" s="3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>
      <c r="A14" s="1" t="s">
        <v>7</v>
      </c>
      <c r="B14" s="4">
        <v>10949</v>
      </c>
      <c r="C14" s="4">
        <v>10610</v>
      </c>
      <c r="D14" s="4">
        <v>10166</v>
      </c>
      <c r="E14" s="4">
        <v>10344</v>
      </c>
      <c r="F14" s="4">
        <v>10393</v>
      </c>
      <c r="G14" s="4">
        <v>10183</v>
      </c>
      <c r="H14" s="4">
        <v>9726</v>
      </c>
      <c r="I14" s="4">
        <v>9253</v>
      </c>
      <c r="J14" s="4">
        <v>9110</v>
      </c>
      <c r="K14" s="4">
        <v>9119</v>
      </c>
      <c r="L14" s="4">
        <v>9284</v>
      </c>
      <c r="M14" s="4">
        <v>9644</v>
      </c>
      <c r="N14" s="4">
        <v>9873</v>
      </c>
      <c r="O14" s="4">
        <v>10252</v>
      </c>
      <c r="P14" s="4">
        <v>10612</v>
      </c>
      <c r="Q14" s="4">
        <v>10733</v>
      </c>
      <c r="R14" s="4">
        <v>10866</v>
      </c>
      <c r="S14" s="4">
        <v>10872</v>
      </c>
      <c r="T14" s="4">
        <v>10994</v>
      </c>
      <c r="U14" s="4">
        <v>11038</v>
      </c>
    </row>
    <row r="15" spans="1:21" ht="15.75">
      <c r="A15" s="1" t="s">
        <v>8</v>
      </c>
      <c r="B15" s="4">
        <v>4104</v>
      </c>
      <c r="C15" s="4">
        <v>4148</v>
      </c>
      <c r="D15" s="4">
        <v>4231</v>
      </c>
      <c r="E15" s="4">
        <v>4234</v>
      </c>
      <c r="F15" s="4">
        <v>4699</v>
      </c>
      <c r="G15" s="4">
        <v>4954</v>
      </c>
      <c r="H15" s="4">
        <v>4790</v>
      </c>
      <c r="I15" s="4">
        <v>4579</v>
      </c>
      <c r="J15" s="4">
        <v>4584</v>
      </c>
      <c r="K15" s="4">
        <v>4664</v>
      </c>
      <c r="L15" s="4">
        <v>4878</v>
      </c>
      <c r="M15" s="4">
        <v>4936</v>
      </c>
      <c r="N15" s="4">
        <v>5105</v>
      </c>
      <c r="O15" s="4">
        <v>5385</v>
      </c>
      <c r="P15" s="4">
        <v>5480</v>
      </c>
      <c r="Q15" s="4">
        <v>5865</v>
      </c>
      <c r="R15" s="4">
        <v>5971</v>
      </c>
      <c r="S15" s="4">
        <v>5932</v>
      </c>
      <c r="T15" s="4">
        <v>5977</v>
      </c>
      <c r="U15" s="4">
        <v>6026</v>
      </c>
    </row>
    <row r="16" spans="1:21" ht="15.75">
      <c r="A16" s="3" t="s">
        <v>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ht="15.75">
      <c r="A17" s="1" t="s">
        <v>10</v>
      </c>
      <c r="B17" s="4">
        <v>1094</v>
      </c>
      <c r="C17" s="4">
        <v>1062</v>
      </c>
      <c r="D17" s="4">
        <v>1277</v>
      </c>
      <c r="E17" s="4">
        <v>1318</v>
      </c>
      <c r="F17" s="4">
        <v>1603</v>
      </c>
      <c r="G17" s="4">
        <v>1745</v>
      </c>
      <c r="H17" s="4">
        <v>1515</v>
      </c>
      <c r="I17" s="4">
        <v>1611</v>
      </c>
      <c r="J17" s="4">
        <v>1822</v>
      </c>
      <c r="K17" s="4">
        <v>1862</v>
      </c>
      <c r="L17" s="4">
        <v>1981</v>
      </c>
      <c r="M17" s="4">
        <v>2055</v>
      </c>
      <c r="N17" s="4">
        <v>2151</v>
      </c>
      <c r="O17" s="4">
        <v>2347</v>
      </c>
      <c r="P17" s="4">
        <v>2335</v>
      </c>
      <c r="Q17" s="4">
        <v>2477</v>
      </c>
      <c r="R17" s="4">
        <v>2545</v>
      </c>
      <c r="S17" s="4">
        <v>2555</v>
      </c>
      <c r="T17" s="4">
        <v>2621</v>
      </c>
      <c r="U17" s="4">
        <v>2825</v>
      </c>
    </row>
    <row r="18" spans="1:21" ht="15.75">
      <c r="A18" s="1" t="s">
        <v>11</v>
      </c>
      <c r="B18" s="4">
        <v>332</v>
      </c>
      <c r="C18" s="4">
        <v>315</v>
      </c>
      <c r="D18" s="4">
        <v>396</v>
      </c>
      <c r="E18" s="4">
        <v>394</v>
      </c>
      <c r="F18" s="4">
        <v>422</v>
      </c>
      <c r="G18" s="4">
        <v>570</v>
      </c>
      <c r="H18" s="4">
        <v>471</v>
      </c>
      <c r="I18" s="4">
        <v>557</v>
      </c>
      <c r="J18" s="4">
        <v>585</v>
      </c>
      <c r="K18" s="4">
        <v>633</v>
      </c>
      <c r="L18" s="4">
        <v>628</v>
      </c>
      <c r="M18" s="4">
        <v>660</v>
      </c>
      <c r="N18" s="4">
        <v>729</v>
      </c>
      <c r="O18" s="4">
        <v>809</v>
      </c>
      <c r="P18" s="4">
        <v>742</v>
      </c>
      <c r="Q18" s="4">
        <v>846</v>
      </c>
      <c r="R18" s="4">
        <v>829</v>
      </c>
      <c r="S18" s="4">
        <v>819</v>
      </c>
      <c r="T18" s="4">
        <v>852</v>
      </c>
      <c r="U18" s="4">
        <v>930</v>
      </c>
    </row>
    <row r="19" spans="1:21" ht="15.75">
      <c r="A19" s="1" t="s">
        <v>12</v>
      </c>
      <c r="B19" s="4">
        <v>762</v>
      </c>
      <c r="C19" s="4">
        <v>747</v>
      </c>
      <c r="D19" s="4">
        <v>881</v>
      </c>
      <c r="E19" s="4">
        <v>924</v>
      </c>
      <c r="F19" s="4">
        <v>1182</v>
      </c>
      <c r="G19" s="4">
        <v>1174</v>
      </c>
      <c r="H19" s="4">
        <v>1044</v>
      </c>
      <c r="I19" s="4">
        <v>1054</v>
      </c>
      <c r="J19" s="4">
        <v>1237</v>
      </c>
      <c r="K19" s="4">
        <v>1228</v>
      </c>
      <c r="L19" s="4">
        <v>1353</v>
      </c>
      <c r="M19" s="4">
        <v>1396</v>
      </c>
      <c r="N19" s="4">
        <v>1423</v>
      </c>
      <c r="O19" s="4">
        <v>1538</v>
      </c>
      <c r="P19" s="4">
        <v>1593</v>
      </c>
      <c r="Q19" s="4">
        <v>1631</v>
      </c>
      <c r="R19" s="4">
        <v>1715</v>
      </c>
      <c r="S19" s="4">
        <v>1736</v>
      </c>
      <c r="T19" s="4">
        <v>1770</v>
      </c>
      <c r="U19" s="4">
        <v>1894</v>
      </c>
    </row>
    <row r="20" spans="1:21" ht="15.75">
      <c r="A20" s="1" t="s">
        <v>13</v>
      </c>
      <c r="B20" s="4">
        <v>3010</v>
      </c>
      <c r="C20" s="4">
        <v>3086</v>
      </c>
      <c r="D20" s="4">
        <v>2954</v>
      </c>
      <c r="E20" s="4">
        <v>2916</v>
      </c>
      <c r="F20" s="4">
        <v>3096</v>
      </c>
      <c r="G20" s="4">
        <v>3211</v>
      </c>
      <c r="H20" s="4">
        <v>3275</v>
      </c>
      <c r="I20" s="4">
        <v>2968</v>
      </c>
      <c r="J20" s="4">
        <v>2761</v>
      </c>
      <c r="K20" s="4">
        <v>2802</v>
      </c>
      <c r="L20" s="4">
        <v>2897</v>
      </c>
      <c r="M20" s="4">
        <v>2881</v>
      </c>
      <c r="N20" s="4">
        <v>2954</v>
      </c>
      <c r="O20" s="4">
        <v>3038</v>
      </c>
      <c r="P20" s="4">
        <v>3145</v>
      </c>
      <c r="Q20" s="4">
        <v>3388</v>
      </c>
      <c r="R20" s="4">
        <v>3426</v>
      </c>
      <c r="S20" s="4">
        <v>3377</v>
      </c>
      <c r="T20" s="4">
        <v>3356</v>
      </c>
      <c r="U20" s="4">
        <v>3201</v>
      </c>
    </row>
    <row r="21" spans="1:21" ht="15.75">
      <c r="A21" s="1" t="s">
        <v>11</v>
      </c>
      <c r="B21" s="4">
        <v>2498</v>
      </c>
      <c r="C21" s="4">
        <v>2532</v>
      </c>
      <c r="D21" s="4">
        <v>2475</v>
      </c>
      <c r="E21" s="4">
        <v>2435</v>
      </c>
      <c r="F21" s="4">
        <v>2580</v>
      </c>
      <c r="G21" s="4">
        <v>2682</v>
      </c>
      <c r="H21" s="4">
        <v>2768</v>
      </c>
      <c r="I21" s="4">
        <v>2476</v>
      </c>
      <c r="J21" s="4">
        <v>2296</v>
      </c>
      <c r="K21" s="4">
        <v>2381</v>
      </c>
      <c r="L21" s="4">
        <v>2438</v>
      </c>
      <c r="M21" s="4">
        <v>2372</v>
      </c>
      <c r="N21" s="4">
        <v>2459</v>
      </c>
      <c r="O21" s="4">
        <v>2416</v>
      </c>
      <c r="P21" s="4">
        <v>2668</v>
      </c>
      <c r="Q21" s="4">
        <v>2847</v>
      </c>
      <c r="R21" s="4">
        <v>2859</v>
      </c>
      <c r="S21" s="4">
        <v>2842</v>
      </c>
      <c r="T21" s="4">
        <v>2875</v>
      </c>
      <c r="U21" s="4">
        <v>2704</v>
      </c>
    </row>
    <row r="22" spans="1:21" ht="15.75">
      <c r="A22" s="1" t="s">
        <v>12</v>
      </c>
      <c r="B22" s="4">
        <v>511</v>
      </c>
      <c r="C22" s="4">
        <v>555</v>
      </c>
      <c r="D22" s="4">
        <v>478</v>
      </c>
      <c r="E22" s="4">
        <v>481</v>
      </c>
      <c r="F22" s="4">
        <v>516</v>
      </c>
      <c r="G22" s="4">
        <v>528</v>
      </c>
      <c r="H22" s="4">
        <v>507</v>
      </c>
      <c r="I22" s="4">
        <v>492</v>
      </c>
      <c r="J22" s="4">
        <v>466</v>
      </c>
      <c r="K22" s="4">
        <v>421</v>
      </c>
      <c r="L22" s="4">
        <v>459</v>
      </c>
      <c r="M22" s="4">
        <v>509</v>
      </c>
      <c r="N22" s="4">
        <v>494</v>
      </c>
      <c r="O22" s="4">
        <v>623</v>
      </c>
      <c r="P22" s="4">
        <v>476</v>
      </c>
      <c r="Q22" s="4">
        <v>541</v>
      </c>
      <c r="R22" s="4">
        <v>567</v>
      </c>
      <c r="S22" s="4">
        <v>535</v>
      </c>
      <c r="T22" s="4">
        <v>481</v>
      </c>
      <c r="U22" s="4">
        <v>496</v>
      </c>
    </row>
    <row r="23" spans="1:21" ht="15.75">
      <c r="A23" s="3" t="s">
        <v>14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ht="15.75">
      <c r="A24" s="1" t="s">
        <v>15</v>
      </c>
      <c r="B24" s="4">
        <v>3443</v>
      </c>
      <c r="C24" s="4">
        <v>3469</v>
      </c>
      <c r="D24" s="4">
        <v>3542</v>
      </c>
      <c r="E24" s="4">
        <v>3521</v>
      </c>
      <c r="F24" s="4">
        <v>3941</v>
      </c>
      <c r="G24" s="4">
        <v>4105</v>
      </c>
      <c r="H24" s="4">
        <v>3932</v>
      </c>
      <c r="I24" s="4">
        <v>3719</v>
      </c>
      <c r="J24" s="4">
        <v>3697</v>
      </c>
      <c r="K24" s="4">
        <v>3786</v>
      </c>
      <c r="L24" s="4">
        <v>3994</v>
      </c>
      <c r="M24" s="4">
        <v>4038</v>
      </c>
      <c r="N24" s="4">
        <v>4165</v>
      </c>
      <c r="O24" s="4">
        <v>4430</v>
      </c>
      <c r="P24" s="4">
        <v>4411</v>
      </c>
      <c r="Q24" s="4">
        <v>4757</v>
      </c>
      <c r="R24" s="4">
        <v>4851</v>
      </c>
      <c r="S24" s="4">
        <v>4748</v>
      </c>
      <c r="T24" s="4">
        <v>4891</v>
      </c>
      <c r="U24" s="4">
        <v>4911</v>
      </c>
    </row>
    <row r="25" spans="1:21" ht="15.75">
      <c r="A25" s="1" t="s">
        <v>16</v>
      </c>
      <c r="B25" s="4">
        <v>586</v>
      </c>
      <c r="C25" s="4">
        <v>592</v>
      </c>
      <c r="D25" s="4">
        <v>619</v>
      </c>
      <c r="E25" s="4">
        <v>618</v>
      </c>
      <c r="F25" s="4">
        <v>678</v>
      </c>
      <c r="G25" s="4">
        <v>731</v>
      </c>
      <c r="H25" s="4">
        <v>746</v>
      </c>
      <c r="I25" s="4">
        <v>728</v>
      </c>
      <c r="J25" s="4">
        <v>749</v>
      </c>
      <c r="K25" s="4">
        <v>750</v>
      </c>
      <c r="L25" s="4">
        <v>725</v>
      </c>
      <c r="M25" s="4">
        <v>725</v>
      </c>
      <c r="N25" s="4">
        <v>769</v>
      </c>
      <c r="O25" s="4">
        <v>758</v>
      </c>
      <c r="P25" s="4">
        <v>845</v>
      </c>
      <c r="Q25" s="4">
        <v>919</v>
      </c>
      <c r="R25" s="4">
        <v>892</v>
      </c>
      <c r="S25" s="4">
        <v>893</v>
      </c>
      <c r="T25" s="4">
        <v>814</v>
      </c>
      <c r="U25" s="4">
        <v>872</v>
      </c>
    </row>
    <row r="26" spans="1:21" ht="15.75">
      <c r="A26" s="3" t="s">
        <v>17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>
      <c r="A27" s="1" t="s">
        <v>18</v>
      </c>
      <c r="B27" s="5" t="s">
        <v>19</v>
      </c>
      <c r="C27" s="5" t="s">
        <v>19</v>
      </c>
      <c r="D27" s="5" t="s">
        <v>19</v>
      </c>
      <c r="E27" s="5" t="s">
        <v>19</v>
      </c>
      <c r="F27" s="5" t="s">
        <v>19</v>
      </c>
      <c r="G27" s="5" t="s">
        <v>19</v>
      </c>
      <c r="H27" s="5" t="s">
        <v>19</v>
      </c>
      <c r="I27" s="5" t="s">
        <v>19</v>
      </c>
      <c r="J27" s="4">
        <v>294</v>
      </c>
      <c r="K27" s="4">
        <v>289</v>
      </c>
      <c r="L27" s="4">
        <v>370</v>
      </c>
      <c r="M27" s="4">
        <v>399</v>
      </c>
      <c r="N27" s="4">
        <v>368</v>
      </c>
      <c r="O27" s="4">
        <v>406</v>
      </c>
      <c r="P27" s="4">
        <v>380</v>
      </c>
      <c r="Q27" s="4">
        <v>496</v>
      </c>
      <c r="R27" s="4">
        <v>593</v>
      </c>
      <c r="S27" s="4">
        <v>587</v>
      </c>
      <c r="T27" s="4">
        <v>544</v>
      </c>
      <c r="U27" s="4">
        <v>520</v>
      </c>
    </row>
    <row r="28" spans="1:21" ht="15.75">
      <c r="A28" s="3" t="s">
        <v>20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ht="15.75">
      <c r="A29" s="1" t="s">
        <v>21</v>
      </c>
      <c r="B29" s="4">
        <v>454</v>
      </c>
      <c r="C29" s="4">
        <v>430</v>
      </c>
      <c r="D29" s="4">
        <v>535</v>
      </c>
      <c r="E29" s="4">
        <v>515</v>
      </c>
      <c r="F29" s="4">
        <v>685</v>
      </c>
      <c r="G29" s="4">
        <v>683</v>
      </c>
      <c r="H29" s="4">
        <v>603</v>
      </c>
      <c r="I29" s="4">
        <v>645</v>
      </c>
      <c r="J29" s="4">
        <v>759</v>
      </c>
      <c r="K29" s="4">
        <v>746</v>
      </c>
      <c r="L29" s="4">
        <v>857</v>
      </c>
      <c r="M29" s="4">
        <v>891</v>
      </c>
      <c r="N29" s="4">
        <v>928</v>
      </c>
      <c r="O29" s="4">
        <v>1005</v>
      </c>
      <c r="P29" s="4">
        <v>1004</v>
      </c>
      <c r="Q29" s="4">
        <v>1035</v>
      </c>
      <c r="R29" s="4">
        <v>1041</v>
      </c>
      <c r="S29" s="4">
        <v>1022</v>
      </c>
      <c r="T29" s="4">
        <v>1028</v>
      </c>
      <c r="U29" s="4">
        <v>1005</v>
      </c>
    </row>
    <row r="30" spans="1:21" ht="15.75">
      <c r="A30" s="1" t="s">
        <v>22</v>
      </c>
      <c r="B30" s="4">
        <v>1007</v>
      </c>
      <c r="C30" s="4">
        <v>1048</v>
      </c>
      <c r="D30" s="4">
        <v>1121</v>
      </c>
      <c r="E30" s="4">
        <v>1177</v>
      </c>
      <c r="F30" s="4">
        <v>1322</v>
      </c>
      <c r="G30" s="4">
        <v>1418</v>
      </c>
      <c r="H30" s="4">
        <v>1348</v>
      </c>
      <c r="I30" s="4">
        <v>1290</v>
      </c>
      <c r="J30" s="4">
        <v>1313</v>
      </c>
      <c r="K30" s="4">
        <v>1393</v>
      </c>
      <c r="L30" s="4">
        <v>1423</v>
      </c>
      <c r="M30" s="4">
        <v>1442</v>
      </c>
      <c r="N30" s="4">
        <v>1496</v>
      </c>
      <c r="O30" s="4">
        <v>1619</v>
      </c>
      <c r="P30" s="4">
        <v>1603</v>
      </c>
      <c r="Q30" s="4">
        <v>1765</v>
      </c>
      <c r="R30" s="4">
        <v>1772</v>
      </c>
      <c r="S30" s="4">
        <v>1717</v>
      </c>
      <c r="T30" s="4">
        <v>1768</v>
      </c>
      <c r="U30" s="4">
        <v>1882</v>
      </c>
    </row>
    <row r="31" spans="1:21" ht="15.75">
      <c r="A31" s="1" t="s">
        <v>23</v>
      </c>
      <c r="B31" s="4">
        <v>2643</v>
      </c>
      <c r="C31" s="4">
        <v>2671</v>
      </c>
      <c r="D31" s="4">
        <v>2575</v>
      </c>
      <c r="E31" s="4">
        <v>2542</v>
      </c>
      <c r="F31" s="4">
        <v>2693</v>
      </c>
      <c r="G31" s="4">
        <v>2852</v>
      </c>
      <c r="H31" s="4">
        <v>2839</v>
      </c>
      <c r="I31" s="4">
        <v>2644</v>
      </c>
      <c r="J31" s="4">
        <v>2512</v>
      </c>
      <c r="K31" s="4">
        <v>2525</v>
      </c>
      <c r="L31" s="4">
        <v>2598</v>
      </c>
      <c r="M31" s="4">
        <v>2604</v>
      </c>
      <c r="N31" s="4">
        <v>2681</v>
      </c>
      <c r="O31" s="4">
        <v>2762</v>
      </c>
      <c r="P31" s="4">
        <v>2872</v>
      </c>
      <c r="Q31" s="4">
        <v>3065</v>
      </c>
      <c r="R31" s="4">
        <v>3157</v>
      </c>
      <c r="S31" s="4">
        <v>3192</v>
      </c>
      <c r="T31" s="4">
        <v>3183</v>
      </c>
      <c r="U31" s="4">
        <v>3139</v>
      </c>
    </row>
    <row r="32" spans="1:21" ht="15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ht="15.75">
      <c r="A33" s="3" t="s">
        <v>24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ht="15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ht="15.75">
      <c r="A35" s="1" t="s">
        <v>8</v>
      </c>
      <c r="B35" s="6">
        <v>37.5</v>
      </c>
      <c r="C35" s="6">
        <v>39.1</v>
      </c>
      <c r="D35" s="6">
        <v>41.6</v>
      </c>
      <c r="E35" s="6">
        <v>40.9</v>
      </c>
      <c r="F35" s="6">
        <v>45.2</v>
      </c>
      <c r="G35" s="6">
        <v>48.6</v>
      </c>
      <c r="H35" s="6">
        <v>49.2</v>
      </c>
      <c r="I35" s="6">
        <v>49.5</v>
      </c>
      <c r="J35" s="6">
        <v>50.3</v>
      </c>
      <c r="K35" s="6">
        <v>51.1</v>
      </c>
      <c r="L35" s="6">
        <v>52.5</v>
      </c>
      <c r="M35" s="6">
        <v>51.2</v>
      </c>
      <c r="N35" s="6">
        <v>51.7</v>
      </c>
      <c r="O35" s="6">
        <v>52.5</v>
      </c>
      <c r="P35" s="6">
        <v>51.6</v>
      </c>
      <c r="Q35" s="6">
        <v>54.6</v>
      </c>
      <c r="R35" s="6">
        <v>55</v>
      </c>
      <c r="S35" s="6">
        <v>54.6</v>
      </c>
      <c r="T35" s="6">
        <v>54.4</v>
      </c>
      <c r="U35" s="6">
        <v>54.6</v>
      </c>
    </row>
    <row r="36" spans="1:21" ht="15.75">
      <c r="A36" s="3" t="s">
        <v>14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ht="15.75">
      <c r="A37" s="1" t="s">
        <v>15</v>
      </c>
      <c r="B37" s="6">
        <v>37.8</v>
      </c>
      <c r="C37" s="6">
        <v>39.4</v>
      </c>
      <c r="D37" s="6">
        <v>41.4</v>
      </c>
      <c r="E37" s="6">
        <v>40.5</v>
      </c>
      <c r="F37" s="6">
        <v>45.5</v>
      </c>
      <c r="G37" s="6">
        <v>48.6</v>
      </c>
      <c r="H37" s="6">
        <v>49.1</v>
      </c>
      <c r="I37" s="6">
        <v>49</v>
      </c>
      <c r="J37" s="6">
        <v>49.5</v>
      </c>
      <c r="K37" s="6">
        <v>50.7</v>
      </c>
      <c r="L37" s="6">
        <v>52.7</v>
      </c>
      <c r="M37" s="6">
        <v>51.3</v>
      </c>
      <c r="N37" s="6">
        <v>51.6</v>
      </c>
      <c r="O37" s="6">
        <v>53.1</v>
      </c>
      <c r="P37" s="6">
        <v>51.7</v>
      </c>
      <c r="Q37" s="6">
        <v>54.7</v>
      </c>
      <c r="R37" s="6">
        <v>55.2</v>
      </c>
      <c r="S37" s="6">
        <v>54.1</v>
      </c>
      <c r="T37" s="6">
        <v>55.4</v>
      </c>
      <c r="U37" s="6">
        <v>55</v>
      </c>
    </row>
    <row r="38" spans="1:21" ht="15.75">
      <c r="A38" s="1" t="s">
        <v>16</v>
      </c>
      <c r="B38" s="6">
        <v>34.9</v>
      </c>
      <c r="C38" s="6">
        <v>36.3</v>
      </c>
      <c r="D38" s="6">
        <v>43</v>
      </c>
      <c r="E38" s="6">
        <v>42.2</v>
      </c>
      <c r="F38" s="6">
        <v>43.9</v>
      </c>
      <c r="G38" s="6">
        <v>48.1</v>
      </c>
      <c r="H38" s="6">
        <v>49.7</v>
      </c>
      <c r="I38" s="6">
        <v>50.9</v>
      </c>
      <c r="J38" s="6">
        <v>53.1</v>
      </c>
      <c r="K38" s="6">
        <v>53.3</v>
      </c>
      <c r="L38" s="6">
        <v>51.8</v>
      </c>
      <c r="M38" s="6">
        <v>50</v>
      </c>
      <c r="N38" s="6">
        <v>52</v>
      </c>
      <c r="O38" s="6">
        <v>48.8</v>
      </c>
      <c r="P38" s="6">
        <v>51.3</v>
      </c>
      <c r="Q38" s="6">
        <v>55.8</v>
      </c>
      <c r="R38" s="6">
        <v>54.1</v>
      </c>
      <c r="S38" s="6">
        <v>54.2</v>
      </c>
      <c r="T38" s="6">
        <v>48.2</v>
      </c>
      <c r="U38" s="6">
        <v>54.2</v>
      </c>
    </row>
    <row r="39" spans="1:21" ht="15.75">
      <c r="A39" s="3" t="s">
        <v>17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ht="15.75">
      <c r="A40" s="1" t="s">
        <v>18</v>
      </c>
      <c r="B40" s="8" t="s">
        <v>19</v>
      </c>
      <c r="C40" s="8" t="s">
        <v>19</v>
      </c>
      <c r="D40" s="8" t="s">
        <v>19</v>
      </c>
      <c r="E40" s="8" t="s">
        <v>19</v>
      </c>
      <c r="F40" s="8" t="s">
        <v>19</v>
      </c>
      <c r="G40" s="8" t="s">
        <v>19</v>
      </c>
      <c r="H40" s="8" t="s">
        <v>19</v>
      </c>
      <c r="I40" s="8" t="s">
        <v>19</v>
      </c>
      <c r="J40" s="6">
        <v>40.9</v>
      </c>
      <c r="K40" s="6">
        <v>40.3</v>
      </c>
      <c r="L40" s="6">
        <v>43.3</v>
      </c>
      <c r="M40" s="6">
        <v>40.2</v>
      </c>
      <c r="N40" s="6">
        <v>41.2</v>
      </c>
      <c r="O40" s="6">
        <v>42.7</v>
      </c>
      <c r="P40" s="6">
        <v>41.6</v>
      </c>
      <c r="Q40" s="6">
        <v>43.3</v>
      </c>
      <c r="R40" s="6">
        <v>47.8</v>
      </c>
      <c r="S40" s="6">
        <v>45.5</v>
      </c>
      <c r="T40" s="6">
        <v>44.2</v>
      </c>
      <c r="U40" s="6">
        <v>41.6</v>
      </c>
    </row>
    <row r="41" spans="1:21" ht="15.75">
      <c r="A41" s="3" t="s">
        <v>20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ht="15.75">
      <c r="A42" s="1" t="s">
        <v>21</v>
      </c>
      <c r="B42" s="6">
        <v>12.9</v>
      </c>
      <c r="C42" s="6">
        <v>12.4</v>
      </c>
      <c r="D42" s="6">
        <v>15.5</v>
      </c>
      <c r="E42" s="6">
        <v>14.5</v>
      </c>
      <c r="F42" s="6">
        <v>19.8</v>
      </c>
      <c r="G42" s="6">
        <v>21.5</v>
      </c>
      <c r="H42" s="6">
        <v>20</v>
      </c>
      <c r="I42" s="6">
        <v>21.7</v>
      </c>
      <c r="J42" s="6">
        <v>25.1</v>
      </c>
      <c r="K42" s="6">
        <v>24.6</v>
      </c>
      <c r="L42" s="6">
        <v>27.3</v>
      </c>
      <c r="M42" s="6">
        <v>27.3</v>
      </c>
      <c r="N42" s="6">
        <v>27.4</v>
      </c>
      <c r="O42" s="6">
        <v>28.1</v>
      </c>
      <c r="P42" s="6">
        <v>27.8</v>
      </c>
      <c r="Q42" s="6">
        <v>28.8</v>
      </c>
      <c r="R42" s="6">
        <v>28.9</v>
      </c>
      <c r="S42" s="6">
        <v>28.6</v>
      </c>
      <c r="T42" s="6">
        <v>27.6</v>
      </c>
      <c r="U42" s="6">
        <v>27.1</v>
      </c>
    </row>
    <row r="43" spans="1:21" ht="15.75">
      <c r="A43" s="1" t="s">
        <v>22</v>
      </c>
      <c r="B43" s="6">
        <v>27.8</v>
      </c>
      <c r="C43" s="6">
        <v>29.8</v>
      </c>
      <c r="D43" s="6">
        <v>33.5</v>
      </c>
      <c r="E43" s="6">
        <v>34.2</v>
      </c>
      <c r="F43" s="6">
        <v>37.6</v>
      </c>
      <c r="G43" s="6">
        <v>40.5</v>
      </c>
      <c r="H43" s="6">
        <v>41.9</v>
      </c>
      <c r="I43" s="6">
        <v>42.1</v>
      </c>
      <c r="J43" s="6">
        <v>43.4</v>
      </c>
      <c r="K43" s="6">
        <v>45.4</v>
      </c>
      <c r="L43" s="6">
        <v>46.3</v>
      </c>
      <c r="M43" s="6">
        <v>44.9</v>
      </c>
      <c r="N43" s="6">
        <v>45.7</v>
      </c>
      <c r="O43" s="6">
        <v>47.4</v>
      </c>
      <c r="P43" s="6">
        <v>44.8</v>
      </c>
      <c r="Q43" s="6">
        <v>49.1</v>
      </c>
      <c r="R43" s="6">
        <v>49</v>
      </c>
      <c r="S43" s="6">
        <v>47.7</v>
      </c>
      <c r="T43" s="6">
        <v>49.1</v>
      </c>
      <c r="U43" s="6">
        <v>51</v>
      </c>
    </row>
    <row r="44" spans="1:21" ht="15.75">
      <c r="A44" s="1" t="s">
        <v>23</v>
      </c>
      <c r="B44" s="6">
        <v>69.3</v>
      </c>
      <c r="C44" s="6">
        <v>73.7</v>
      </c>
      <c r="D44" s="6">
        <v>76.1</v>
      </c>
      <c r="E44" s="6">
        <v>76</v>
      </c>
      <c r="F44" s="6">
        <v>78.6</v>
      </c>
      <c r="G44" s="6">
        <v>81.3</v>
      </c>
      <c r="H44" s="6">
        <v>81.4</v>
      </c>
      <c r="I44" s="6">
        <v>82.3</v>
      </c>
      <c r="J44" s="6">
        <v>82.1</v>
      </c>
      <c r="K44" s="6">
        <v>83.5</v>
      </c>
      <c r="L44" s="6">
        <v>84.7</v>
      </c>
      <c r="M44" s="6">
        <v>82.1</v>
      </c>
      <c r="N44" s="6">
        <v>83.4</v>
      </c>
      <c r="O44" s="6">
        <v>84.6</v>
      </c>
      <c r="P44" s="6">
        <v>83.9</v>
      </c>
      <c r="Q44" s="6">
        <v>86.5</v>
      </c>
      <c r="R44" s="6">
        <v>86.7</v>
      </c>
      <c r="S44" s="6">
        <v>86.1</v>
      </c>
      <c r="T44" s="6">
        <v>86.6</v>
      </c>
      <c r="U44" s="6">
        <v>86.4</v>
      </c>
    </row>
    <row r="45" spans="1:21" ht="15.75">
      <c r="A45" s="2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2" t="s">
        <v>4</v>
      </c>
      <c r="G45" s="2" t="s">
        <v>4</v>
      </c>
      <c r="H45" s="2" t="s">
        <v>4</v>
      </c>
      <c r="I45" s="2" t="s">
        <v>4</v>
      </c>
      <c r="J45" s="2" t="s">
        <v>4</v>
      </c>
      <c r="K45" s="2" t="s">
        <v>4</v>
      </c>
      <c r="L45" s="2" t="s">
        <v>4</v>
      </c>
      <c r="M45" s="2" t="s">
        <v>4</v>
      </c>
      <c r="N45" s="2" t="s">
        <v>4</v>
      </c>
      <c r="O45" s="2" t="s">
        <v>4</v>
      </c>
      <c r="P45" s="2" t="s">
        <v>4</v>
      </c>
      <c r="Q45" s="2" t="s">
        <v>4</v>
      </c>
      <c r="R45" s="2" t="s">
        <v>4</v>
      </c>
      <c r="S45" s="2" t="s">
        <v>4</v>
      </c>
      <c r="T45" s="2" t="s">
        <v>4</v>
      </c>
      <c r="U45" s="2" t="s">
        <v>4</v>
      </c>
    </row>
    <row r="46" spans="1:21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5.75">
      <c r="A47" s="1" t="s">
        <v>25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ht="15.75">
      <c r="A48" s="1" t="s">
        <v>26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ht="15.75">
      <c r="A49" s="1" t="s">
        <v>27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ht="15.75">
      <c r="A50" s="1" t="s">
        <v>28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  <row r="51" spans="1:21" ht="15.75">
      <c r="A51" s="1" t="s">
        <v>29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</row>
    <row r="52" spans="1:21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</row>
    <row r="53" spans="1:21" ht="15.75">
      <c r="A53" s="1" t="s">
        <v>30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</row>
    <row r="54" spans="1:21" ht="15.75">
      <c r="A54" s="1" t="s">
        <v>33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</row>
    <row r="55" spans="1:21" ht="15.75">
      <c r="A55" s="1" t="s">
        <v>31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</row>
    <row r="56" spans="1:21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</row>
  </sheetData>
  <printOptions/>
  <pageMargins left="0.5" right="0.5" top="0.5" bottom="0.5" header="0.5" footer="0.5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R62"/>
  <sheetViews>
    <sheetView showGridLines="0" showOutlineSymbols="0" zoomScale="87" zoomScaleNormal="87" workbookViewId="0" topLeftCell="A1">
      <selection activeCell="A1" sqref="A1"/>
    </sheetView>
  </sheetViews>
  <sheetFormatPr defaultColWidth="8.796875" defaultRowHeight="15.75"/>
  <cols>
    <col min="1" max="1" width="40.69921875" style="0" customWidth="1"/>
    <col min="2" max="16384" width="9.69921875" style="0" customWidth="1"/>
  </cols>
  <sheetData>
    <row r="1" spans="1:13" ht="15.75">
      <c r="A1" s="9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 t="s">
        <v>34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 t="s">
        <v>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3" ht="15.7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15.75">
      <c r="A6" s="1" t="s">
        <v>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ht="15.75">
      <c r="A7" s="35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8" ht="15.75">
      <c r="A8" s="2" t="s">
        <v>4</v>
      </c>
      <c r="B8" s="2" t="s">
        <v>4</v>
      </c>
      <c r="C8" s="2" t="s">
        <v>4</v>
      </c>
      <c r="D8" s="2" t="s">
        <v>4</v>
      </c>
      <c r="E8" s="2" t="s">
        <v>4</v>
      </c>
      <c r="F8" s="2" t="s">
        <v>4</v>
      </c>
      <c r="G8" s="2" t="s">
        <v>4</v>
      </c>
      <c r="H8" s="2" t="s">
        <v>4</v>
      </c>
      <c r="I8" s="2" t="s">
        <v>4</v>
      </c>
      <c r="J8" s="2" t="s">
        <v>4</v>
      </c>
      <c r="K8" s="2" t="s">
        <v>4</v>
      </c>
      <c r="L8" s="2" t="s">
        <v>4</v>
      </c>
      <c r="M8" s="2" t="s">
        <v>4</v>
      </c>
      <c r="N8" s="2" t="s">
        <v>4</v>
      </c>
      <c r="O8" s="2" t="s">
        <v>4</v>
      </c>
      <c r="P8" s="2" t="s">
        <v>4</v>
      </c>
      <c r="Q8" s="2" t="s">
        <v>4</v>
      </c>
      <c r="R8" s="2" t="s">
        <v>4</v>
      </c>
    </row>
    <row r="9" spans="1:18" ht="15.75">
      <c r="A9" s="3" t="s">
        <v>5</v>
      </c>
      <c r="B9" s="1">
        <v>1990</v>
      </c>
      <c r="C9" s="1">
        <v>1991</v>
      </c>
      <c r="D9" s="1">
        <v>1992</v>
      </c>
      <c r="E9" s="1">
        <v>1993</v>
      </c>
      <c r="F9" s="1">
        <v>1994</v>
      </c>
      <c r="G9" s="1">
        <v>1995</v>
      </c>
      <c r="H9" s="1">
        <v>1996</v>
      </c>
      <c r="I9" s="1">
        <v>1997</v>
      </c>
      <c r="J9" s="1">
        <v>1998</v>
      </c>
      <c r="K9" s="1">
        <v>1999</v>
      </c>
      <c r="L9" s="1">
        <v>2000</v>
      </c>
      <c r="M9" s="1">
        <v>2001</v>
      </c>
      <c r="N9" s="1">
        <v>2002</v>
      </c>
      <c r="O9" s="1">
        <v>2003</v>
      </c>
      <c r="P9" s="1">
        <v>2004</v>
      </c>
      <c r="Q9" s="1">
        <v>2005</v>
      </c>
      <c r="R9" s="1">
        <v>2006</v>
      </c>
    </row>
    <row r="10" spans="1:15" ht="15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8" ht="15.75">
      <c r="A11" s="2" t="s">
        <v>4</v>
      </c>
      <c r="B11" s="2" t="s">
        <v>4</v>
      </c>
      <c r="C11" s="2" t="s">
        <v>4</v>
      </c>
      <c r="D11" s="2" t="s">
        <v>4</v>
      </c>
      <c r="E11" s="2" t="s">
        <v>4</v>
      </c>
      <c r="F11" s="2" t="s">
        <v>4</v>
      </c>
      <c r="G11" s="2" t="s">
        <v>4</v>
      </c>
      <c r="H11" s="2" t="s">
        <v>4</v>
      </c>
      <c r="I11" s="2" t="s">
        <v>4</v>
      </c>
      <c r="J11" s="2" t="s">
        <v>4</v>
      </c>
      <c r="K11" s="2" t="s">
        <v>4</v>
      </c>
      <c r="L11" s="2" t="s">
        <v>4</v>
      </c>
      <c r="M11" s="2" t="s">
        <v>4</v>
      </c>
      <c r="N11" s="2" t="s">
        <v>4</v>
      </c>
      <c r="O11" s="2" t="s">
        <v>4</v>
      </c>
      <c r="P11" s="2" t="s">
        <v>4</v>
      </c>
      <c r="Q11" s="2" t="s">
        <v>4</v>
      </c>
      <c r="R11" s="2" t="s">
        <v>4</v>
      </c>
    </row>
    <row r="12" spans="1:13" ht="15.75">
      <c r="A12" s="3" t="s">
        <v>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</row>
    <row r="13" spans="1:13" ht="15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8" ht="15.75">
      <c r="A14" s="1" t="s">
        <v>7</v>
      </c>
      <c r="B14" s="4">
        <v>11207</v>
      </c>
      <c r="C14" s="4">
        <v>11370</v>
      </c>
      <c r="D14" s="4">
        <v>11544</v>
      </c>
      <c r="E14" s="4">
        <v>11954</v>
      </c>
      <c r="F14" s="4">
        <f>8284+4044</f>
        <v>12328</v>
      </c>
      <c r="G14" s="4">
        <v>12518</v>
      </c>
      <c r="H14" s="4">
        <v>12378</v>
      </c>
      <c r="I14" s="4">
        <v>12121</v>
      </c>
      <c r="J14" s="4">
        <v>12078</v>
      </c>
      <c r="K14" s="4">
        <f>7883+4037</f>
        <v>11920</v>
      </c>
      <c r="L14" s="4">
        <v>11858</v>
      </c>
      <c r="M14" s="4">
        <v>11653</v>
      </c>
      <c r="N14" s="19">
        <v>11481</v>
      </c>
      <c r="O14" s="19">
        <v>12204</v>
      </c>
      <c r="P14" s="19">
        <v>12362</v>
      </c>
      <c r="Q14" s="19">
        <v>12134</v>
      </c>
      <c r="R14" s="19">
        <v>12186.5</v>
      </c>
    </row>
    <row r="15" spans="1:18" ht="15.75">
      <c r="A15" s="1" t="s">
        <v>8</v>
      </c>
      <c r="B15" s="4">
        <v>6659</v>
      </c>
      <c r="C15" s="4">
        <v>6334</v>
      </c>
      <c r="D15" s="4">
        <v>6403</v>
      </c>
      <c r="E15" s="4">
        <v>6581</v>
      </c>
      <c r="F15" s="4">
        <f>309+3044+4161</f>
        <v>7514</v>
      </c>
      <c r="G15" s="4">
        <v>7739</v>
      </c>
      <c r="H15" s="4">
        <f>3655+304+492+3129</f>
        <v>7580</v>
      </c>
      <c r="I15" s="4">
        <v>7861</v>
      </c>
      <c r="J15" s="4">
        <v>7788</v>
      </c>
      <c r="K15" s="4">
        <v>7844</v>
      </c>
      <c r="L15" s="4">
        <v>7592</v>
      </c>
      <c r="M15" s="4">
        <v>7441</v>
      </c>
      <c r="N15" s="19">
        <v>7504</v>
      </c>
      <c r="O15" s="19">
        <v>7921</v>
      </c>
      <c r="P15" s="19">
        <v>7968</v>
      </c>
      <c r="Q15" s="19">
        <v>7801</v>
      </c>
      <c r="R15" s="19">
        <v>8009</v>
      </c>
    </row>
    <row r="16" spans="1:17" ht="15.75">
      <c r="A16" s="3" t="s">
        <v>9</v>
      </c>
      <c r="B16" s="1"/>
      <c r="C16" s="1"/>
      <c r="D16" s="4" t="s">
        <v>35</v>
      </c>
      <c r="E16" s="4" t="s">
        <v>35</v>
      </c>
      <c r="F16" s="4"/>
      <c r="G16" s="4"/>
      <c r="H16" s="4"/>
      <c r="I16" s="4"/>
      <c r="J16" s="4"/>
      <c r="K16" s="4"/>
      <c r="L16" s="4"/>
      <c r="M16" s="1"/>
      <c r="N16" s="1"/>
      <c r="O16" s="20"/>
      <c r="Q16" s="23"/>
    </row>
    <row r="17" spans="1:18" ht="15.75">
      <c r="A17" s="1" t="s">
        <v>10</v>
      </c>
      <c r="B17" s="4">
        <v>3378</v>
      </c>
      <c r="C17" s="4">
        <v>2824</v>
      </c>
      <c r="D17" s="4">
        <v>2857</v>
      </c>
      <c r="E17" s="4">
        <v>2984</v>
      </c>
      <c r="F17" s="4">
        <v>4162</v>
      </c>
      <c r="G17" s="4">
        <v>4331</v>
      </c>
      <c r="H17" s="4">
        <f>3655+492</f>
        <v>4147</v>
      </c>
      <c r="I17" s="4">
        <v>4438</v>
      </c>
      <c r="J17" s="4">
        <v>4512</v>
      </c>
      <c r="K17" s="4">
        <f>3919+587</f>
        <v>4506</v>
      </c>
      <c r="L17" s="4">
        <v>4326</v>
      </c>
      <c r="M17" s="4">
        <v>4250</v>
      </c>
      <c r="N17" s="4">
        <v>4423</v>
      </c>
      <c r="O17" s="19">
        <v>4859</v>
      </c>
      <c r="P17" s="4">
        <v>4672</v>
      </c>
      <c r="Q17" s="23">
        <v>4529</v>
      </c>
      <c r="R17" s="23">
        <v>4636</v>
      </c>
    </row>
    <row r="18" spans="1:18" ht="15.75">
      <c r="A18" s="1" t="s">
        <v>11</v>
      </c>
      <c r="B18" s="4">
        <v>1202</v>
      </c>
      <c r="C18" s="4">
        <v>996</v>
      </c>
      <c r="D18" s="4">
        <v>1074</v>
      </c>
      <c r="E18" s="4">
        <v>1204</v>
      </c>
      <c r="F18" s="4">
        <f>1489+359</f>
        <v>1848</v>
      </c>
      <c r="G18" s="4">
        <v>1950</v>
      </c>
      <c r="H18" s="4">
        <f>1540+290</f>
        <v>1830</v>
      </c>
      <c r="I18" s="4">
        <v>2207</v>
      </c>
      <c r="J18" s="4">
        <v>2212</v>
      </c>
      <c r="K18" s="4">
        <f>1833+376</f>
        <v>2209</v>
      </c>
      <c r="L18" s="4">
        <f>1787+359</f>
        <v>2146</v>
      </c>
      <c r="M18" s="4">
        <v>2126</v>
      </c>
      <c r="N18" s="4">
        <v>2205</v>
      </c>
      <c r="O18" s="19">
        <v>2512</v>
      </c>
      <c r="P18" s="4">
        <v>2429</v>
      </c>
      <c r="Q18" s="23">
        <v>2409</v>
      </c>
      <c r="R18" s="23">
        <v>2480.6</v>
      </c>
    </row>
    <row r="19" spans="1:18" ht="15.75">
      <c r="A19" s="1" t="s">
        <v>12</v>
      </c>
      <c r="B19" s="4">
        <v>2177</v>
      </c>
      <c r="C19" s="4">
        <v>1827</v>
      </c>
      <c r="D19" s="4">
        <v>1784</v>
      </c>
      <c r="E19" s="4">
        <v>1779</v>
      </c>
      <c r="F19" s="4">
        <v>2314</v>
      </c>
      <c r="G19" s="4">
        <v>2381</v>
      </c>
      <c r="H19" s="4">
        <f>2115+202</f>
        <v>2317</v>
      </c>
      <c r="I19" s="4">
        <v>2231</v>
      </c>
      <c r="J19" s="4">
        <v>2300</v>
      </c>
      <c r="K19" s="4">
        <f>2086+212</f>
        <v>2298</v>
      </c>
      <c r="L19" s="4">
        <f>1974+206</f>
        <v>2180</v>
      </c>
      <c r="M19" s="4">
        <v>2124</v>
      </c>
      <c r="N19" s="4">
        <v>2218</v>
      </c>
      <c r="O19" s="19">
        <v>2347</v>
      </c>
      <c r="P19" s="4">
        <v>2244</v>
      </c>
      <c r="Q19" s="23">
        <v>2120</v>
      </c>
      <c r="R19" s="23">
        <v>2156.3</v>
      </c>
    </row>
    <row r="20" spans="1:18" ht="15.75">
      <c r="A20" s="1" t="s">
        <v>13</v>
      </c>
      <c r="B20" s="4">
        <v>3281</v>
      </c>
      <c r="C20" s="4">
        <v>3510</v>
      </c>
      <c r="D20" s="4">
        <v>3546</v>
      </c>
      <c r="E20" s="4">
        <v>3597</v>
      </c>
      <c r="F20" s="4">
        <v>3352</v>
      </c>
      <c r="G20" s="4">
        <v>3408</v>
      </c>
      <c r="H20" s="4">
        <f>304+3129</f>
        <v>3433</v>
      </c>
      <c r="I20" s="4">
        <v>3422</v>
      </c>
      <c r="J20" s="4">
        <v>3276</v>
      </c>
      <c r="K20" s="4">
        <f>354+2984</f>
        <v>3338</v>
      </c>
      <c r="L20" s="4">
        <f>335+2931</f>
        <v>3266</v>
      </c>
      <c r="M20" s="4">
        <v>3191</v>
      </c>
      <c r="N20" s="4">
        <v>3081</v>
      </c>
      <c r="O20" s="19">
        <v>3062</v>
      </c>
      <c r="P20" s="24">
        <v>3296</v>
      </c>
      <c r="Q20" s="36">
        <v>3272</v>
      </c>
      <c r="R20" s="23">
        <v>3372.7</v>
      </c>
    </row>
    <row r="21" spans="1:18" ht="15.75">
      <c r="A21" s="1" t="s">
        <v>11</v>
      </c>
      <c r="B21" s="4">
        <v>2767</v>
      </c>
      <c r="C21" s="4">
        <v>2968</v>
      </c>
      <c r="D21" s="4">
        <v>2996</v>
      </c>
      <c r="E21" s="4">
        <v>3020</v>
      </c>
      <c r="F21" s="4">
        <v>2819</v>
      </c>
      <c r="G21" s="4">
        <v>2799</v>
      </c>
      <c r="H21" s="4">
        <f>201+2652</f>
        <v>2853</v>
      </c>
      <c r="I21" s="4">
        <v>2847</v>
      </c>
      <c r="J21" s="4">
        <v>2674</v>
      </c>
      <c r="K21" s="4">
        <f>220+2557</f>
        <v>2777</v>
      </c>
      <c r="L21" s="4">
        <f>254+2447</f>
        <v>2701</v>
      </c>
      <c r="M21" s="4">
        <v>2690</v>
      </c>
      <c r="N21" s="4">
        <v>2551</v>
      </c>
      <c r="O21" s="19">
        <v>2539</v>
      </c>
      <c r="P21" s="4">
        <v>2813</v>
      </c>
      <c r="Q21" s="23">
        <v>2804</v>
      </c>
      <c r="R21" s="23">
        <v>2959.7</v>
      </c>
    </row>
    <row r="22" spans="1:18" ht="15.75">
      <c r="A22" s="1" t="s">
        <v>12</v>
      </c>
      <c r="B22" s="4">
        <v>513</v>
      </c>
      <c r="C22" s="4">
        <v>543</v>
      </c>
      <c r="D22" s="4">
        <v>550</v>
      </c>
      <c r="E22" s="4">
        <v>577</v>
      </c>
      <c r="F22" s="4">
        <v>534</v>
      </c>
      <c r="G22" s="4">
        <v>608</v>
      </c>
      <c r="H22" s="4">
        <f>103+477</f>
        <v>580</v>
      </c>
      <c r="I22" s="4">
        <v>575</v>
      </c>
      <c r="J22" s="4">
        <v>602</v>
      </c>
      <c r="K22" s="4">
        <f>134+426</f>
        <v>560</v>
      </c>
      <c r="L22" s="4">
        <f>81+484</f>
        <v>565</v>
      </c>
      <c r="M22" s="4">
        <v>501</v>
      </c>
      <c r="N22" s="4">
        <v>530</v>
      </c>
      <c r="O22" s="19">
        <v>523</v>
      </c>
      <c r="P22" s="4">
        <v>485</v>
      </c>
      <c r="Q22" s="23">
        <v>468</v>
      </c>
      <c r="R22" s="23">
        <v>412.99</v>
      </c>
    </row>
    <row r="23" spans="1:17" ht="15.75">
      <c r="A23" s="3" t="s">
        <v>14</v>
      </c>
      <c r="B23" s="1"/>
      <c r="C23" s="1"/>
      <c r="D23" s="4" t="s">
        <v>35</v>
      </c>
      <c r="E23" s="4" t="s">
        <v>35</v>
      </c>
      <c r="F23" s="4"/>
      <c r="G23" s="4"/>
      <c r="H23" s="4"/>
      <c r="I23" s="4"/>
      <c r="J23" s="4"/>
      <c r="K23" s="4"/>
      <c r="L23" s="4"/>
      <c r="M23" s="1"/>
      <c r="N23" s="1"/>
      <c r="O23" s="20"/>
      <c r="Q23" s="23"/>
    </row>
    <row r="24" spans="1:18" ht="15.75">
      <c r="A24" s="9" t="s">
        <v>42</v>
      </c>
      <c r="B24" s="4">
        <v>5389</v>
      </c>
      <c r="C24" s="4">
        <v>5104</v>
      </c>
      <c r="D24" s="4">
        <v>5137</v>
      </c>
      <c r="E24" s="4">
        <v>5224</v>
      </c>
      <c r="F24" s="4">
        <f>2881+413+178+2417</f>
        <v>5889</v>
      </c>
      <c r="G24" s="4">
        <v>6144</v>
      </c>
      <c r="H24" s="4">
        <v>5902</v>
      </c>
      <c r="I24" s="4">
        <v>6086</v>
      </c>
      <c r="J24" s="4">
        <v>5985</v>
      </c>
      <c r="K24" s="4">
        <f>3096+234+441+2322</f>
        <v>6093</v>
      </c>
      <c r="L24" s="4">
        <v>5861</v>
      </c>
      <c r="M24" s="4">
        <v>5677</v>
      </c>
      <c r="N24" s="4">
        <v>5799</v>
      </c>
      <c r="O24" s="19">
        <v>6204</v>
      </c>
      <c r="P24" s="4">
        <v>5976</v>
      </c>
      <c r="Q24" s="23">
        <v>6025</v>
      </c>
      <c r="R24" s="23">
        <v>6144.8</v>
      </c>
    </row>
    <row r="25" spans="1:18" ht="15.75">
      <c r="A25" s="9" t="s">
        <v>45</v>
      </c>
      <c r="B25" s="4">
        <v>964</v>
      </c>
      <c r="C25" s="4">
        <v>928</v>
      </c>
      <c r="D25" s="4">
        <v>966</v>
      </c>
      <c r="E25" s="4">
        <v>1011</v>
      </c>
      <c r="F25" s="4">
        <f>597+108+101+483</f>
        <v>1289</v>
      </c>
      <c r="G25" s="4">
        <v>1236</v>
      </c>
      <c r="H25" s="4">
        <v>1245</v>
      </c>
      <c r="I25" s="4">
        <v>1356</v>
      </c>
      <c r="J25" s="4">
        <v>1346</v>
      </c>
      <c r="K25" s="4">
        <f>610+77+102+475</f>
        <v>1264</v>
      </c>
      <c r="L25" s="4">
        <v>1265</v>
      </c>
      <c r="M25" s="4">
        <v>1323</v>
      </c>
      <c r="N25" s="4">
        <v>1239</v>
      </c>
      <c r="O25" s="19">
        <v>1156</v>
      </c>
      <c r="P25" s="4">
        <v>1332</v>
      </c>
      <c r="Q25" s="23">
        <v>1148</v>
      </c>
      <c r="R25" s="23">
        <v>1224.7</v>
      </c>
    </row>
    <row r="26" spans="1:17" ht="15.75">
      <c r="A26" s="3" t="s">
        <v>17</v>
      </c>
      <c r="B26" s="1"/>
      <c r="C26" s="1"/>
      <c r="D26" s="4" t="s">
        <v>35</v>
      </c>
      <c r="E26" s="4" t="s">
        <v>35</v>
      </c>
      <c r="F26" s="4"/>
      <c r="G26" s="4"/>
      <c r="H26" s="4"/>
      <c r="I26" s="4"/>
      <c r="J26" s="4"/>
      <c r="K26" s="4"/>
      <c r="L26" s="4"/>
      <c r="M26" s="1"/>
      <c r="N26" s="1"/>
      <c r="O26" s="20"/>
      <c r="Q26" s="23"/>
    </row>
    <row r="27" spans="1:18" ht="15.75">
      <c r="A27" s="9" t="s">
        <v>57</v>
      </c>
      <c r="B27" s="4">
        <v>642</v>
      </c>
      <c r="C27" s="4">
        <v>675</v>
      </c>
      <c r="D27" s="4">
        <v>728</v>
      </c>
      <c r="E27" s="4">
        <v>657</v>
      </c>
      <c r="F27" s="4">
        <f>313+49+63+426</f>
        <v>851</v>
      </c>
      <c r="G27" s="4">
        <v>1040</v>
      </c>
      <c r="H27" s="4">
        <v>1068</v>
      </c>
      <c r="I27" s="4">
        <v>1142</v>
      </c>
      <c r="J27" s="4">
        <v>1170</v>
      </c>
      <c r="K27" s="4">
        <f>452+74+123+540</f>
        <v>1189</v>
      </c>
      <c r="L27" s="4">
        <v>1155</v>
      </c>
      <c r="M27" s="4">
        <v>1218</v>
      </c>
      <c r="N27" s="4">
        <v>1263</v>
      </c>
      <c r="O27" s="19">
        <v>1320</v>
      </c>
      <c r="P27" s="4">
        <v>1438</v>
      </c>
      <c r="Q27" s="23">
        <v>1494</v>
      </c>
      <c r="R27" s="23">
        <v>1623.5</v>
      </c>
    </row>
    <row r="28" spans="1:17" ht="15.75">
      <c r="A28" s="3" t="s">
        <v>20</v>
      </c>
      <c r="B28" s="1"/>
      <c r="C28" s="1"/>
      <c r="D28" s="4" t="s">
        <v>35</v>
      </c>
      <c r="E28" s="4" t="s">
        <v>35</v>
      </c>
      <c r="F28" s="4"/>
      <c r="G28" s="4"/>
      <c r="H28" s="4"/>
      <c r="I28" s="4" t="s">
        <v>36</v>
      </c>
      <c r="J28" s="4"/>
      <c r="K28" s="4"/>
      <c r="L28" s="4"/>
      <c r="M28" s="1"/>
      <c r="N28" s="1"/>
      <c r="O28" s="20"/>
      <c r="Q28" s="23"/>
    </row>
    <row r="29" spans="1:18" ht="15.75">
      <c r="A29" s="1" t="s">
        <v>21</v>
      </c>
      <c r="B29" s="4">
        <v>1205</v>
      </c>
      <c r="C29" s="4">
        <v>1075</v>
      </c>
      <c r="D29" s="4">
        <v>1081</v>
      </c>
      <c r="E29" s="4">
        <v>1097</v>
      </c>
      <c r="F29" s="4">
        <v>1385</v>
      </c>
      <c r="G29" s="4">
        <v>1489</v>
      </c>
      <c r="H29" s="4">
        <f>1458+48</f>
        <v>1506</v>
      </c>
      <c r="I29" s="4">
        <v>1529</v>
      </c>
      <c r="J29" s="4">
        <v>1498</v>
      </c>
      <c r="K29" s="4">
        <v>1505</v>
      </c>
      <c r="L29" s="4">
        <v>1540</v>
      </c>
      <c r="M29" s="4">
        <v>1504</v>
      </c>
      <c r="N29" s="4">
        <v>1619</v>
      </c>
      <c r="O29" s="19">
        <v>1806</v>
      </c>
      <c r="P29" s="4">
        <v>1583</v>
      </c>
      <c r="Q29" s="23">
        <v>1715</v>
      </c>
      <c r="R29" s="23">
        <v>1716</v>
      </c>
    </row>
    <row r="30" spans="1:18" ht="15.75">
      <c r="A30" s="1" t="s">
        <v>22</v>
      </c>
      <c r="B30" s="4">
        <v>2086</v>
      </c>
      <c r="C30" s="4">
        <v>1993</v>
      </c>
      <c r="D30" s="4">
        <v>1982</v>
      </c>
      <c r="E30" s="4">
        <v>2179</v>
      </c>
      <c r="F30" s="4">
        <v>2532</v>
      </c>
      <c r="G30" s="4">
        <v>2553</v>
      </c>
      <c r="H30" s="4">
        <f>2197+257</f>
        <v>2454</v>
      </c>
      <c r="I30" s="4">
        <v>2665</v>
      </c>
      <c r="J30" s="4">
        <v>2666</v>
      </c>
      <c r="K30" s="4">
        <v>2768</v>
      </c>
      <c r="L30" s="4">
        <v>2556</v>
      </c>
      <c r="M30" s="4">
        <v>2526</v>
      </c>
      <c r="N30" s="4">
        <v>2568</v>
      </c>
      <c r="O30" s="19">
        <v>2785</v>
      </c>
      <c r="P30" s="23">
        <v>2969</v>
      </c>
      <c r="Q30" s="23">
        <v>2668</v>
      </c>
      <c r="R30" s="23">
        <v>2817</v>
      </c>
    </row>
    <row r="31" spans="1:18" ht="15.75">
      <c r="A31" s="1" t="s">
        <v>23</v>
      </c>
      <c r="B31" s="4">
        <v>3367</v>
      </c>
      <c r="C31" s="4">
        <v>3266</v>
      </c>
      <c r="D31" s="4">
        <v>3340</v>
      </c>
      <c r="E31" s="4">
        <v>3306</v>
      </c>
      <c r="F31" s="4">
        <v>3597</v>
      </c>
      <c r="G31" s="4">
        <v>3697</v>
      </c>
      <c r="H31" s="4">
        <f>492+3129</f>
        <v>3621</v>
      </c>
      <c r="I31" s="4">
        <v>3667</v>
      </c>
      <c r="J31" s="4">
        <v>3624</v>
      </c>
      <c r="K31" s="4">
        <f>587+2984</f>
        <v>3571</v>
      </c>
      <c r="L31" s="4">
        <v>3496</v>
      </c>
      <c r="M31" s="4">
        <v>3411</v>
      </c>
      <c r="N31" s="4">
        <v>3317</v>
      </c>
      <c r="O31" s="19">
        <v>3331</v>
      </c>
      <c r="P31" s="23">
        <v>3417</v>
      </c>
      <c r="Q31" s="23">
        <v>3418</v>
      </c>
      <c r="R31" s="23">
        <v>3476</v>
      </c>
    </row>
    <row r="32" spans="1:17" ht="15.75">
      <c r="A32" s="1"/>
      <c r="B32" s="1"/>
      <c r="C32" s="1"/>
      <c r="D32" s="4" t="s">
        <v>35</v>
      </c>
      <c r="E32" s="4" t="s">
        <v>35</v>
      </c>
      <c r="F32" s="1"/>
      <c r="G32" s="1"/>
      <c r="H32" s="1"/>
      <c r="I32" s="1"/>
      <c r="J32" s="1"/>
      <c r="K32" s="1"/>
      <c r="L32" s="1"/>
      <c r="M32" s="1"/>
      <c r="N32" s="1"/>
      <c r="O32" s="20"/>
      <c r="Q32" s="23"/>
    </row>
    <row r="33" spans="1:17" ht="15.75">
      <c r="A33" s="3" t="s">
        <v>24</v>
      </c>
      <c r="B33" s="1"/>
      <c r="C33" s="1"/>
      <c r="D33" s="4"/>
      <c r="E33" s="4"/>
      <c r="F33" s="1"/>
      <c r="G33" s="1"/>
      <c r="H33" s="1"/>
      <c r="I33" s="1"/>
      <c r="J33" s="1"/>
      <c r="K33" s="1"/>
      <c r="L33" s="1"/>
      <c r="M33" s="1"/>
      <c r="N33" s="1"/>
      <c r="O33" s="20"/>
      <c r="Q33" s="23"/>
    </row>
    <row r="34" spans="1:17" ht="15.75">
      <c r="A34" s="1"/>
      <c r="B34" s="1"/>
      <c r="C34" s="1"/>
      <c r="D34" s="4"/>
      <c r="E34" s="4"/>
      <c r="F34" s="1"/>
      <c r="G34" s="1"/>
      <c r="H34" s="1"/>
      <c r="I34" s="1"/>
      <c r="J34" s="1"/>
      <c r="K34" s="1"/>
      <c r="L34" s="1"/>
      <c r="M34" s="1"/>
      <c r="N34" s="1"/>
      <c r="O34" s="20"/>
      <c r="Q34" s="23"/>
    </row>
    <row r="35" spans="1:18" ht="15.75">
      <c r="A35" s="1" t="s">
        <v>8</v>
      </c>
      <c r="B35" s="6">
        <v>59.4</v>
      </c>
      <c r="C35" s="6">
        <v>55.7</v>
      </c>
      <c r="D35" s="6">
        <v>55.5</v>
      </c>
      <c r="E35" s="6">
        <v>55.1</v>
      </c>
      <c r="F35" s="6">
        <v>61</v>
      </c>
      <c r="G35" s="1">
        <v>61.8</v>
      </c>
      <c r="H35" s="1">
        <v>61.2</v>
      </c>
      <c r="I35" s="1">
        <v>64.8</v>
      </c>
      <c r="J35" s="1">
        <v>64.5</v>
      </c>
      <c r="K35" s="6">
        <v>65.8</v>
      </c>
      <c r="L35" s="7">
        <f>L15/L14*100</f>
        <v>64.02428740091078</v>
      </c>
      <c r="M35" s="6">
        <v>63.9</v>
      </c>
      <c r="N35" s="21">
        <v>65.4</v>
      </c>
      <c r="O35" s="21">
        <f>(7921.091/12203.53)*100</f>
        <v>64.90819459615373</v>
      </c>
      <c r="P35" s="21">
        <v>64.4</v>
      </c>
      <c r="Q35" s="21">
        <v>64.3</v>
      </c>
      <c r="R35" s="21">
        <v>65.7</v>
      </c>
    </row>
    <row r="36" spans="1:17" ht="15.75">
      <c r="A36" s="3" t="s">
        <v>14</v>
      </c>
      <c r="B36" s="1"/>
      <c r="C36" s="1"/>
      <c r="D36" s="6" t="s">
        <v>35</v>
      </c>
      <c r="E36" s="6" t="s">
        <v>35</v>
      </c>
      <c r="F36" s="1"/>
      <c r="G36" s="1"/>
      <c r="H36" s="1"/>
      <c r="I36" s="1" t="s">
        <v>35</v>
      </c>
      <c r="J36" s="1"/>
      <c r="K36" s="6"/>
      <c r="L36" s="6"/>
      <c r="M36" s="1"/>
      <c r="N36" s="1"/>
      <c r="O36" s="20"/>
      <c r="Q36" s="18"/>
    </row>
    <row r="37" spans="1:18" ht="15.75">
      <c r="A37" s="9" t="s">
        <v>44</v>
      </c>
      <c r="B37" s="6">
        <v>59.7</v>
      </c>
      <c r="C37" s="6">
        <v>56.2</v>
      </c>
      <c r="D37" s="6">
        <v>55.8</v>
      </c>
      <c r="E37" s="6">
        <v>55.7</v>
      </c>
      <c r="F37" s="1">
        <v>60.9</v>
      </c>
      <c r="G37" s="6">
        <v>63</v>
      </c>
      <c r="H37" s="1">
        <v>61.2</v>
      </c>
      <c r="I37" s="1">
        <v>64.1</v>
      </c>
      <c r="J37" s="1">
        <v>63.6</v>
      </c>
      <c r="K37" s="6">
        <v>65.3</v>
      </c>
      <c r="L37" s="7">
        <f>L24/9279*100</f>
        <v>63.16413406617092</v>
      </c>
      <c r="M37" s="6">
        <v>63.2</v>
      </c>
      <c r="N37" s="6">
        <v>65</v>
      </c>
      <c r="O37" s="21">
        <f>(6203.533/9433.004)*100</f>
        <v>65.76412985725439</v>
      </c>
      <c r="P37" s="18">
        <v>63.8</v>
      </c>
      <c r="Q37" s="18">
        <v>65.1</v>
      </c>
      <c r="R37" s="18">
        <v>66</v>
      </c>
    </row>
    <row r="38" spans="1:18" ht="15.75">
      <c r="A38" s="9" t="s">
        <v>45</v>
      </c>
      <c r="B38" s="6">
        <v>57.8</v>
      </c>
      <c r="C38" s="6">
        <v>53.1</v>
      </c>
      <c r="D38" s="6">
        <v>55.1</v>
      </c>
      <c r="E38" s="6">
        <v>52.7</v>
      </c>
      <c r="F38" s="1">
        <v>64.2</v>
      </c>
      <c r="G38" s="1">
        <v>58.9</v>
      </c>
      <c r="H38" s="1">
        <v>60.8</v>
      </c>
      <c r="I38" s="1">
        <v>68.6</v>
      </c>
      <c r="J38" s="1">
        <v>68.6</v>
      </c>
      <c r="K38" s="6">
        <v>67.9</v>
      </c>
      <c r="L38" s="7">
        <f>L25/1848*100</f>
        <v>68.45238095238095</v>
      </c>
      <c r="M38" s="6">
        <v>69.2</v>
      </c>
      <c r="N38" s="6">
        <v>67.7</v>
      </c>
      <c r="O38" s="21">
        <f>(1155.797/1842.73)*100</f>
        <v>62.72199399803552</v>
      </c>
      <c r="P38" s="18">
        <v>67</v>
      </c>
      <c r="Q38" s="18">
        <v>62</v>
      </c>
      <c r="R38" s="18">
        <v>66.7</v>
      </c>
    </row>
    <row r="39" spans="1:17" ht="15.75">
      <c r="A39" s="3" t="s">
        <v>17</v>
      </c>
      <c r="B39" s="1"/>
      <c r="C39" s="1"/>
      <c r="D39" s="6" t="s">
        <v>35</v>
      </c>
      <c r="E39" s="6" t="s">
        <v>35</v>
      </c>
      <c r="F39" s="1"/>
      <c r="G39" s="1"/>
      <c r="H39" s="1" t="s">
        <v>35</v>
      </c>
      <c r="I39" s="1" t="s">
        <v>35</v>
      </c>
      <c r="J39" s="1"/>
      <c r="K39" s="6"/>
      <c r="L39" s="7"/>
      <c r="M39" s="1"/>
      <c r="N39" s="1"/>
      <c r="O39" s="20"/>
      <c r="Q39" s="18"/>
    </row>
    <row r="40" spans="1:18" ht="15.75">
      <c r="A40" s="9" t="s">
        <v>57</v>
      </c>
      <c r="B40" s="6">
        <v>49</v>
      </c>
      <c r="C40" s="6">
        <v>46.4</v>
      </c>
      <c r="D40" s="6">
        <v>48.4</v>
      </c>
      <c r="E40" s="6">
        <v>43.9</v>
      </c>
      <c r="F40" s="1">
        <v>47.7</v>
      </c>
      <c r="G40" s="1">
        <v>51.1</v>
      </c>
      <c r="H40" s="1">
        <v>52.7</v>
      </c>
      <c r="I40" s="1">
        <v>52.5</v>
      </c>
      <c r="J40" s="6">
        <v>54</v>
      </c>
      <c r="K40" s="6">
        <v>53.2</v>
      </c>
      <c r="L40" s="7">
        <f>L27/2194*100</f>
        <v>52.64357338195077</v>
      </c>
      <c r="M40" s="6">
        <v>53.9</v>
      </c>
      <c r="N40" s="6">
        <v>56.1</v>
      </c>
      <c r="O40" s="21">
        <f>(1319.598/2436.076)*100</f>
        <v>54.168999653541185</v>
      </c>
      <c r="P40" s="18">
        <v>55.6</v>
      </c>
      <c r="Q40" s="18">
        <v>56.1</v>
      </c>
      <c r="R40" s="18">
        <v>59.8</v>
      </c>
    </row>
    <row r="41" spans="1:17" ht="15.75">
      <c r="A41" s="3" t="s">
        <v>20</v>
      </c>
      <c r="B41" s="1"/>
      <c r="C41" s="1"/>
      <c r="D41" s="6" t="s">
        <v>35</v>
      </c>
      <c r="E41" s="4" t="s">
        <v>35</v>
      </c>
      <c r="F41" s="1"/>
      <c r="G41" s="1"/>
      <c r="H41" s="1"/>
      <c r="I41" s="1"/>
      <c r="J41" s="1"/>
      <c r="K41" s="6"/>
      <c r="L41" s="7"/>
      <c r="M41" s="1"/>
      <c r="N41" s="1"/>
      <c r="O41" s="20"/>
      <c r="Q41" s="18"/>
    </row>
    <row r="42" spans="1:18" ht="15.75">
      <c r="A42" s="1" t="s">
        <v>21</v>
      </c>
      <c r="B42" s="6">
        <v>32.6</v>
      </c>
      <c r="C42" s="6">
        <v>28.2</v>
      </c>
      <c r="D42" s="6">
        <v>27.7</v>
      </c>
      <c r="E42" s="6">
        <v>27.1</v>
      </c>
      <c r="F42" s="1">
        <v>33.9</v>
      </c>
      <c r="G42" s="1">
        <v>35.9</v>
      </c>
      <c r="H42" s="1">
        <v>37.2</v>
      </c>
      <c r="I42" s="1">
        <v>38.7</v>
      </c>
      <c r="J42" s="1">
        <v>37.6</v>
      </c>
      <c r="K42" s="6">
        <v>39</v>
      </c>
      <c r="L42" s="7">
        <f>L29/3929*100</f>
        <v>39.195724102825146</v>
      </c>
      <c r="M42" s="6">
        <v>38.4</v>
      </c>
      <c r="N42" s="6">
        <v>42.4</v>
      </c>
      <c r="O42" s="21">
        <f>(1805.734/4259.913)*100</f>
        <v>42.38898775632273</v>
      </c>
      <c r="P42" s="18">
        <v>38.7</v>
      </c>
      <c r="Q42" s="18">
        <v>41.3</v>
      </c>
      <c r="R42" s="18">
        <v>42.4</v>
      </c>
    </row>
    <row r="43" spans="1:18" ht="15.75">
      <c r="A43" s="1" t="s">
        <v>22</v>
      </c>
      <c r="B43" s="6">
        <v>56</v>
      </c>
      <c r="C43" s="6">
        <v>53</v>
      </c>
      <c r="D43" s="6">
        <v>52.1</v>
      </c>
      <c r="E43" s="6">
        <v>53.9</v>
      </c>
      <c r="F43" s="1">
        <v>60.3</v>
      </c>
      <c r="G43" s="1">
        <v>61.6</v>
      </c>
      <c r="H43" s="1">
        <v>59.2</v>
      </c>
      <c r="I43" s="1">
        <v>66.1</v>
      </c>
      <c r="J43" s="1">
        <v>66.6</v>
      </c>
      <c r="K43" s="6">
        <v>68.8</v>
      </c>
      <c r="L43" s="7">
        <f>L30/3940*100</f>
        <v>64.8730964467005</v>
      </c>
      <c r="M43" s="6">
        <v>66.4</v>
      </c>
      <c r="N43" s="6">
        <v>66.6</v>
      </c>
      <c r="O43" s="21">
        <f>(2784.616/4076.49)*100</f>
        <v>68.30915812377806</v>
      </c>
      <c r="P43" s="18">
        <v>68.4</v>
      </c>
      <c r="Q43" s="18">
        <v>66.2</v>
      </c>
      <c r="R43" s="18">
        <v>68.8</v>
      </c>
    </row>
    <row r="44" spans="1:18" ht="15.75">
      <c r="A44" s="1" t="s">
        <v>23</v>
      </c>
      <c r="B44" s="6">
        <v>88.8</v>
      </c>
      <c r="C44" s="6">
        <v>86</v>
      </c>
      <c r="D44" s="6">
        <v>87.2</v>
      </c>
      <c r="E44" s="6">
        <v>85.7</v>
      </c>
      <c r="F44" s="1">
        <v>88.9</v>
      </c>
      <c r="G44" s="1">
        <v>87.5</v>
      </c>
      <c r="H44" s="1">
        <v>86.5</v>
      </c>
      <c r="I44" s="1">
        <v>88.6</v>
      </c>
      <c r="J44" s="1">
        <v>88.7</v>
      </c>
      <c r="K44" s="6">
        <v>88.5</v>
      </c>
      <c r="L44" s="7">
        <f>L31/3989*100</f>
        <v>87.64101278515919</v>
      </c>
      <c r="M44" s="6">
        <v>86.7</v>
      </c>
      <c r="N44" s="6">
        <v>87.2</v>
      </c>
      <c r="O44" s="21">
        <f>(3330.741/3867.124)*100</f>
        <v>86.12966638773415</v>
      </c>
      <c r="P44" s="18">
        <v>86.9</v>
      </c>
      <c r="Q44" s="18">
        <v>86.4</v>
      </c>
      <c r="R44" s="18">
        <v>85.8</v>
      </c>
    </row>
    <row r="45" spans="1:18" ht="15.75">
      <c r="A45" s="2" t="s">
        <v>4</v>
      </c>
      <c r="B45" s="2" t="s">
        <v>4</v>
      </c>
      <c r="C45" s="2" t="s">
        <v>4</v>
      </c>
      <c r="D45" s="2" t="s">
        <v>4</v>
      </c>
      <c r="E45" s="2" t="s">
        <v>4</v>
      </c>
      <c r="F45" s="2" t="s">
        <v>4</v>
      </c>
      <c r="G45" s="2" t="s">
        <v>4</v>
      </c>
      <c r="H45" s="2" t="s">
        <v>4</v>
      </c>
      <c r="I45" s="2" t="s">
        <v>4</v>
      </c>
      <c r="J45" s="2" t="s">
        <v>4</v>
      </c>
      <c r="K45" s="2" t="s">
        <v>4</v>
      </c>
      <c r="L45" s="2" t="s">
        <v>4</v>
      </c>
      <c r="M45" s="2" t="s">
        <v>4</v>
      </c>
      <c r="N45" s="2" t="s">
        <v>4</v>
      </c>
      <c r="O45" s="22" t="s">
        <v>4</v>
      </c>
      <c r="P45" s="41" t="s">
        <v>4</v>
      </c>
      <c r="Q45" s="41" t="s">
        <v>4</v>
      </c>
      <c r="R45" s="41" t="s">
        <v>4</v>
      </c>
    </row>
    <row r="46" spans="1:17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Q46" s="23"/>
    </row>
    <row r="47" spans="1:13" ht="15.75">
      <c r="A47" s="9" t="s">
        <v>56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75">
      <c r="A48" s="9" t="s">
        <v>54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75">
      <c r="A49" s="9" t="s">
        <v>55</v>
      </c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75">
      <c r="A50" s="1" t="s">
        <v>47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75">
      <c r="A51" s="1" t="s">
        <v>48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75">
      <c r="A52" s="1" t="s">
        <v>49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5.75">
      <c r="A53" s="1" t="s">
        <v>50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5.75">
      <c r="A54" s="9" t="s">
        <v>46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5.75">
      <c r="A55" s="1" t="s">
        <v>27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5.75">
      <c r="A56" s="1" t="s">
        <v>28</v>
      </c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5.75">
      <c r="A57" s="1" t="s">
        <v>29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5.75">
      <c r="A59" s="1" t="s">
        <v>30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5.75">
      <c r="A60" s="9" t="s">
        <v>37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5.75">
      <c r="A61" s="1" t="s">
        <v>31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2:13" ht="15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Preprimary School Enrollment--Summary</dc:title>
  <dc:subject/>
  <dc:creator>U.S. Census Bureau</dc:creator>
  <cp:keywords/>
  <dc:description/>
  <cp:lastModifiedBy>mulli320</cp:lastModifiedBy>
  <cp:lastPrinted>2008-07-21T19:33:49Z</cp:lastPrinted>
  <dcterms:created xsi:type="dcterms:W3CDTF">2004-06-30T14:21:30Z</dcterms:created>
  <dcterms:modified xsi:type="dcterms:W3CDTF">2008-11-12T13:25:57Z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