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December 31, 2008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<sst xmlns="http://schemas.openxmlformats.org/spreadsheetml/2006/main" count="62" uniqueCount="62">
  <si>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</si>
  <si>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</si>
  <si>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</si>
  <si>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</si>
  <si>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</si>
  <si>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</si>
  <si>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</si>
  <si>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</si>
  <si>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</si>
  <si>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</si>
  <si>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</si>
  <si>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</si>
  <si>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</si>
  <si>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</si>
  <si>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</si>
  <si>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</si>
  <si>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</si>
  <si>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</si>
  <si>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</si>
  <si>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</si>
  <si>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</si>
  <si>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</si>
  <si>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</si>
  <si>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Loans Held for Sale</t>
  </si>
  <si>
    <t>Fixed Assets &amp; FRAs/ Total Assets</t>
  </si>
  <si>
    <t>Leases Receivable</t>
  </si>
  <si>
    <t>Other Loans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</si>
  <si>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</si>
  <si>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</si>
  <si>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</si>
  <si>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</si>
  <si>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</si>
  <si>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</si>
  <si>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</si>
  <si>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</si>
  <si>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</si>
  <si>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</si>
  <si>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</si>
  <si>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</si>
  <si>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</si>
  <si>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</si>
  <si>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</si>
  <si>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</si>
  <si>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</si>
  <si>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</si>
  <si>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</si>
  <si>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</si>
  <si>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</si>
  <si>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</si>
  <si>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</si>
  <si>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</si>
  <si>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</si>
  <si>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December  2006</t>
  </si>
  <si>
    <t>Total Cash and Equivalents and Investments</t>
  </si>
  <si>
    <t>December 2008</t>
  </si>
  <si>
    <t xml:space="preserve"> % Change Dec. 06 to Dec. 07</t>
  </si>
  <si>
    <t xml:space="preserve"> % Change Dec. 07 to Dec. 08</t>
  </si>
  <si>
    <t>Net Charge-Off Ratio</t>
  </si>
  <si>
    <t>Gross Income / Average Assets</t>
  </si>
  <si>
    <t>Cost of Funds / Average Assets</t>
  </si>
  <si>
    <t>Net Operating Expenses / Average Assets</t>
  </si>
  <si>
    <t>Return on Average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</si>
</sst>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5"/>
          <c:w val="0.880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2008'!$B$52:$B$60</c:f>
              <c:numCache>
                <c:ptCount val="9"/>
                <c:pt idx="0">
                  <c:v>38226.326997</c:v>
                </c:pt>
                <c:pt idx="1">
                  <c:v>5903.237136</c:v>
                </c:pt>
                <c:pt idx="2">
                  <c:v>2970.92361</c:v>
                </c:pt>
                <c:pt idx="3">
                  <c:v>47100.48774299999</c:v>
                </c:pt>
                <c:pt idx="4">
                  <c:v>16304.996262</c:v>
                </c:pt>
                <c:pt idx="5">
                  <c:v>23080.136435</c:v>
                </c:pt>
                <c:pt idx="6">
                  <c:v>2190.088659</c:v>
                </c:pt>
                <c:pt idx="7">
                  <c:v>147.420364</c:v>
                </c:pt>
                <c:pt idx="8">
                  <c:v>5672.686750999989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2008'!$C$52:$C$60</c:f>
              <c:numCache>
                <c:ptCount val="9"/>
                <c:pt idx="0">
                  <c:v>43204.43061</c:v>
                </c:pt>
                <c:pt idx="1">
                  <c:v>6379.158817</c:v>
                </c:pt>
                <c:pt idx="2">
                  <c:v>3425.804449</c:v>
                </c:pt>
                <c:pt idx="3">
                  <c:v>53009.39387600001</c:v>
                </c:pt>
                <c:pt idx="4">
                  <c:v>20466.366164</c:v>
                </c:pt>
                <c:pt idx="5">
                  <c:v>24802.678292</c:v>
                </c:pt>
                <c:pt idx="6">
                  <c:v>3190.54185</c:v>
                </c:pt>
                <c:pt idx="7">
                  <c:v>101.08484100000001</c:v>
                </c:pt>
                <c:pt idx="8">
                  <c:v>4650.89241100001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2008'!$D$52:$D$60</c:f>
              <c:numCache>
                <c:ptCount val="9"/>
                <c:pt idx="0">
                  <c:v>43945.8701338</c:v>
                </c:pt>
                <c:pt idx="1">
                  <c:v>6819.149434</c:v>
                </c:pt>
                <c:pt idx="2">
                  <c:v>3734.578567</c:v>
                </c:pt>
                <c:pt idx="3">
                  <c:v>54499.5981348</c:v>
                </c:pt>
                <c:pt idx="4">
                  <c:v>19104.080484</c:v>
                </c:pt>
                <c:pt idx="5">
                  <c:v>26425.661478</c:v>
                </c:pt>
                <c:pt idx="6">
                  <c:v>6775.0007338</c:v>
                </c:pt>
                <c:pt idx="7">
                  <c:v>247.09532399999998</c:v>
                </c:pt>
                <c:pt idx="8">
                  <c:v>2441.950762999999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2008'!$E$52:$E$60</c:f>
              <c:numCache>
                <c:ptCount val="9"/>
                <c:pt idx="0">
                  <c:v>13.022709750248012</c:v>
                </c:pt>
                <c:pt idx="1">
                  <c:v>8.06204579005753</c:v>
                </c:pt>
                <c:pt idx="2">
                  <c:v>15.311091724771758</c:v>
                </c:pt>
                <c:pt idx="3">
                  <c:v>12.545318352628296</c:v>
                </c:pt>
                <c:pt idx="4">
                  <c:v>25.522053701406723</c:v>
                </c:pt>
                <c:pt idx="5">
                  <c:v>7.463308814708054</c:v>
                </c:pt>
                <c:pt idx="6">
                  <c:v>45.68094478224501</c:v>
                </c:pt>
                <c:pt idx="7">
                  <c:v>-31.430883592174546</c:v>
                </c:pt>
                <c:pt idx="8">
                  <c:v>-18.01252889241339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2008'!$F$52:$F$60</c:f>
              <c:numCache>
                <c:ptCount val="9"/>
                <c:pt idx="0">
                  <c:v>1.7161191880825013</c:v>
                </c:pt>
                <c:pt idx="1">
                  <c:v>6.897314044407486</c:v>
                </c:pt>
                <c:pt idx="2">
                  <c:v>9.013185737736187</c:v>
                </c:pt>
                <c:pt idx="3">
                  <c:v>2.8112078819197346</c:v>
                </c:pt>
                <c:pt idx="4">
                  <c:v>-6.656216687827266</c:v>
                </c:pt>
                <c:pt idx="5">
                  <c:v>6.5435803621397115</c:v>
                </c:pt>
                <c:pt idx="6">
                  <c:v>112.34639921115593</c:v>
                </c:pt>
                <c:pt idx="7">
                  <c:v>144.4435006827581</c:v>
                </c:pt>
                <c:pt idx="8">
                  <c:v>-47.495006394376176</c:v>
                </c:pt>
              </c:numCache>
            </c:numRef>
          </c:val>
        </c:ser>
        <c:axId val="30786628"/>
        <c:axId val="8644197"/>
      </c:barChart>
      <c:catAx>
        <c:axId val="3078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4197"/>
        <c:crosses val="autoZero"/>
        <c:auto val="1"/>
        <c:lblOffset val="100"/>
        <c:tickLblSkip val="1"/>
        <c:noMultiLvlLbl val="0"/>
      </c:catAx>
      <c:valAx>
        <c:axId val="8644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6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372"/>
          <c:w val="0.06725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6" sqref="D76"/>
    </sheetView>
  </sheetViews>
  <sheetFormatPr defaultColWidth="9.140625" defaultRowHeight="12.75"/>
  <cols>
    <col min="1" max="1" width="31.421875" style="1" customWidth="1"/>
    <col min="2" max="2" width="16.28125" style="0" customWidth="1"/>
    <col min="3" max="3" width="16.57421875" style="0" customWidth="1"/>
    <col min="4" max="4" width="16.421875" style="0" customWidth="1"/>
    <col min="5" max="5" width="16.7109375" style="0" customWidth="1"/>
    <col min="6" max="6" width="15.28125" style="0" customWidth="1"/>
  </cols>
  <sheetData>
    <row r="2" ht="12.75">
      <c r="A2" s="1" t="s">
        <v>0</v>
      </c>
    </row>
    <row r="3" spans="1:6" ht="25.5">
      <c r="A3" s="2"/>
      <c r="B3" s="3" t="s">
        <v>52</v>
      </c>
      <c r="C3" s="3" t="s">
        <v>45</v>
      </c>
      <c r="D3" s="3" t="s">
        <v>54</v>
      </c>
      <c r="E3" s="6" t="s">
        <v>55</v>
      </c>
      <c r="F3" s="6" t="s">
        <v>56</v>
      </c>
    </row>
    <row r="4" spans="1:6" ht="12.75">
      <c r="A4" s="2"/>
      <c r="B4" s="5"/>
      <c r="C4" s="5"/>
      <c r="D4" s="5"/>
      <c r="E4" s="5"/>
      <c r="F4" s="5"/>
    </row>
    <row r="5" spans="1:6" ht="12.75">
      <c r="A5" s="2" t="s">
        <v>1</v>
      </c>
      <c r="B5" s="12">
        <v>8362</v>
      </c>
      <c r="C5" s="12">
        <v>8101</v>
      </c>
      <c r="D5" s="12">
        <v>7806</v>
      </c>
      <c r="E5" s="13">
        <f>(C5-B5)/ABS(B5)*100</f>
        <v>-3.12126285577613</v>
      </c>
      <c r="F5" s="13">
        <f>(D5-C5)/ABS(C5)*100</f>
        <v>-3.6415257375632635</v>
      </c>
    </row>
    <row r="6" spans="1:6" ht="12.75">
      <c r="A6" s="2" t="s">
        <v>22</v>
      </c>
      <c r="B6" s="12">
        <v>85744954</v>
      </c>
      <c r="C6" s="12">
        <v>86824354</v>
      </c>
      <c r="D6" s="12">
        <v>88566019</v>
      </c>
      <c r="E6" s="13">
        <f aca="true" t="shared" si="0" ref="E6:E50">(C6-B6)/ABS(B6)*100</f>
        <v>1.2588495878136456</v>
      </c>
      <c r="F6" s="13">
        <f>(D6-C6)/ABS(C6)*100</f>
        <v>2.0059636723585643</v>
      </c>
    </row>
    <row r="7" spans="1:6" ht="12.75">
      <c r="A7" s="2"/>
      <c r="B7" s="11"/>
      <c r="C7" s="11"/>
      <c r="D7" s="11"/>
      <c r="E7" s="13"/>
      <c r="F7" s="13"/>
    </row>
    <row r="8" spans="1:6" ht="12.75">
      <c r="A8" s="4" t="s">
        <v>2</v>
      </c>
      <c r="B8" s="12">
        <v>711150.131209</v>
      </c>
      <c r="C8" s="12">
        <v>754990.485452</v>
      </c>
      <c r="D8" s="12">
        <v>813442.543522</v>
      </c>
      <c r="E8" s="13">
        <f t="shared" si="0"/>
        <v>6.1647115452919445</v>
      </c>
      <c r="F8" s="13">
        <f>(D8-C8)/ABS(C8)*100</f>
        <v>7.742092012590815</v>
      </c>
    </row>
    <row r="9" spans="1:6" ht="12.75">
      <c r="A9" s="4"/>
      <c r="B9" s="12"/>
      <c r="C9" s="12"/>
      <c r="D9" s="12"/>
      <c r="E9" s="13"/>
      <c r="F9" s="13"/>
    </row>
    <row r="10" spans="1:6" ht="12.75">
      <c r="A10" s="4" t="s">
        <v>23</v>
      </c>
      <c r="B10" s="17">
        <v>969.433842</v>
      </c>
      <c r="C10" s="12">
        <v>944.994691</v>
      </c>
      <c r="D10" s="12">
        <v>1058.472758</v>
      </c>
      <c r="E10" s="13">
        <f t="shared" si="0"/>
        <v>-2.520971513598144</v>
      </c>
      <c r="F10" s="13">
        <f>(D10-C10)/ABS(C10)*100</f>
        <v>12.00832852086363</v>
      </c>
    </row>
    <row r="11" spans="1:6" ht="12.75">
      <c r="A11" s="2"/>
      <c r="B11" s="12"/>
      <c r="C11" s="12"/>
      <c r="D11" s="12"/>
      <c r="E11" s="13"/>
      <c r="F11" s="13"/>
    </row>
    <row r="12" spans="1:6" ht="12.75">
      <c r="A12" s="2" t="s">
        <v>3</v>
      </c>
      <c r="B12" s="12">
        <v>26566.166755</v>
      </c>
      <c r="C12" s="12">
        <v>30118.224858</v>
      </c>
      <c r="D12" s="12">
        <v>32715.481034</v>
      </c>
      <c r="E12" s="13">
        <f t="shared" si="0"/>
        <v>13.370608322073688</v>
      </c>
      <c r="F12" s="13">
        <f>(D12-C12)/ABS(C12)*100</f>
        <v>8.623536706580222</v>
      </c>
    </row>
    <row r="13" spans="1:6" ht="12.75">
      <c r="A13" s="2" t="s">
        <v>4</v>
      </c>
      <c r="B13" s="12">
        <v>22622.762641</v>
      </c>
      <c r="C13" s="12">
        <v>24484.600118</v>
      </c>
      <c r="D13" s="12">
        <v>25280.587598</v>
      </c>
      <c r="E13" s="13">
        <f t="shared" si="0"/>
        <v>8.229929768284471</v>
      </c>
      <c r="F13" s="13">
        <f>(D13-C13)/ABS(C13)*100</f>
        <v>3.2509719422161396</v>
      </c>
    </row>
    <row r="14" spans="1:6" ht="12.75">
      <c r="A14" s="2" t="s">
        <v>5</v>
      </c>
      <c r="B14" s="12">
        <v>88533.569722</v>
      </c>
      <c r="C14" s="12">
        <v>86894.662597</v>
      </c>
      <c r="D14" s="12">
        <v>81535.984781</v>
      </c>
      <c r="E14" s="13">
        <f t="shared" si="0"/>
        <v>-1.8511702737687536</v>
      </c>
      <c r="F14" s="13">
        <f>(D14-C14)/ABS(C14)*100</f>
        <v>-6.166866474702212</v>
      </c>
    </row>
    <row r="15" spans="1:6" ht="12.75">
      <c r="A15" s="2" t="s">
        <v>6</v>
      </c>
      <c r="B15" s="12">
        <v>87575.230284</v>
      </c>
      <c r="C15" s="12">
        <v>89106.11357</v>
      </c>
      <c r="D15" s="12">
        <v>94294.525946</v>
      </c>
      <c r="E15" s="13">
        <f t="shared" si="0"/>
        <v>1.7480779451398019</v>
      </c>
      <c r="F15" s="13">
        <f>(D15-C15)/ABS(C15)*100</f>
        <v>5.8227344546051585</v>
      </c>
    </row>
    <row r="16" spans="1:6" ht="12.75">
      <c r="A16" s="2" t="s">
        <v>7</v>
      </c>
      <c r="B16" s="12">
        <v>161015.531407</v>
      </c>
      <c r="C16" s="12">
        <v>181610.228884</v>
      </c>
      <c r="D16" s="12">
        <v>207918.71939</v>
      </c>
      <c r="E16" s="13">
        <f t="shared" si="0"/>
        <v>12.790503684357416</v>
      </c>
      <c r="F16" s="13">
        <f>(D16-C16)/ABS(C16)*100</f>
        <v>14.48623828496138</v>
      </c>
    </row>
    <row r="17" spans="1:6" ht="12.75">
      <c r="A17" s="2" t="s">
        <v>8</v>
      </c>
      <c r="B17" s="12">
        <v>84358.176294</v>
      </c>
      <c r="C17" s="12">
        <v>91308.820493</v>
      </c>
      <c r="D17" s="12">
        <v>96556.716019</v>
      </c>
      <c r="E17" s="13">
        <f t="shared" si="0"/>
        <v>8.23944341183484</v>
      </c>
      <c r="F17" s="13">
        <f>(D17-C17)/ABS(C17)*100</f>
        <v>5.747413555081803</v>
      </c>
    </row>
    <row r="18" spans="1:6" ht="12.75">
      <c r="A18" s="2" t="s">
        <v>25</v>
      </c>
      <c r="B18" s="12">
        <v>1158.635435</v>
      </c>
      <c r="C18" s="12">
        <v>876.662524</v>
      </c>
      <c r="D18" s="12">
        <v>742.436046</v>
      </c>
      <c r="E18" s="13">
        <f t="shared" si="0"/>
        <v>-24.336637952040537</v>
      </c>
      <c r="F18" s="13">
        <f>(D18-C18)/ABS(C18)*100</f>
        <v>-15.311077447175093</v>
      </c>
    </row>
    <row r="19" spans="1:6" ht="12.75">
      <c r="A19" s="2" t="s">
        <v>26</v>
      </c>
      <c r="B19" s="12">
        <v>23721.919968</v>
      </c>
      <c r="C19" s="12">
        <v>24155.880499</v>
      </c>
      <c r="D19" s="12">
        <v>26945.616771</v>
      </c>
      <c r="E19" s="13">
        <f t="shared" si="0"/>
        <v>1.8293651255269283</v>
      </c>
      <c r="F19" s="13">
        <f>(D19-C19)/ABS(C19)*100</f>
        <v>11.548890847160347</v>
      </c>
    </row>
    <row r="20" spans="1:6" ht="12.75">
      <c r="A20" s="4" t="s">
        <v>9</v>
      </c>
      <c r="B20" s="12">
        <f>SUM(B12:B19)</f>
        <v>495551.992506</v>
      </c>
      <c r="C20" s="12">
        <f>SUM(C12:C19)</f>
        <v>528555.193543</v>
      </c>
      <c r="D20" s="12">
        <f>SUM(D12:D19)</f>
        <v>565990.0675850001</v>
      </c>
      <c r="E20" s="13">
        <f t="shared" si="0"/>
        <v>6.659886658936289</v>
      </c>
      <c r="F20" s="13">
        <f>(D20-C20)/ABS(C20)*100</f>
        <v>7.082491005540477</v>
      </c>
    </row>
    <row r="21" spans="1:6" ht="12.75">
      <c r="A21" s="2"/>
      <c r="B21" s="12"/>
      <c r="D21" s="12"/>
      <c r="E21" s="13"/>
      <c r="F21" s="13"/>
    </row>
    <row r="22" spans="1:6" ht="12.75">
      <c r="A22" s="8" t="s">
        <v>47</v>
      </c>
      <c r="B22" s="12">
        <v>51758.693605</v>
      </c>
      <c r="C22" s="12">
        <v>52483.4361366</v>
      </c>
      <c r="D22" s="12">
        <v>48504.9885401</v>
      </c>
      <c r="E22" s="13">
        <f t="shared" si="0"/>
        <v>1.4002334315678886</v>
      </c>
      <c r="F22" s="13">
        <f>(D22-C22)/ABS(C22)*100</f>
        <v>-7.580387050392801</v>
      </c>
    </row>
    <row r="23" spans="1:6" ht="12.75">
      <c r="A23" s="8" t="s">
        <v>10</v>
      </c>
      <c r="B23" s="12">
        <v>134500.860841</v>
      </c>
      <c r="C23" s="12">
        <v>142450.205538</v>
      </c>
      <c r="D23" s="12">
        <v>166276.368668</v>
      </c>
      <c r="E23" s="13">
        <f t="shared" si="0"/>
        <v>5.910255627580948</v>
      </c>
      <c r="F23" s="13">
        <f>(D23-C23)/ABS(C23)*100</f>
        <v>16.725959109721423</v>
      </c>
    </row>
    <row r="24" spans="1:6" ht="25.5">
      <c r="A24" s="8" t="s">
        <v>53</v>
      </c>
      <c r="B24" s="12">
        <f>(B22+B23)</f>
        <v>186259.554446</v>
      </c>
      <c r="C24" s="12">
        <f>(C22+C23)</f>
        <v>194933.64167460002</v>
      </c>
      <c r="D24" s="12">
        <f>(D22+D23)</f>
        <v>214781.3572081</v>
      </c>
      <c r="E24" s="13">
        <f t="shared" si="0"/>
        <v>4.656989143134022</v>
      </c>
      <c r="F24" s="13">
        <f>(D24-C24)/ABS(C24)*100</f>
        <v>10.18178050899572</v>
      </c>
    </row>
    <row r="25" spans="1:6" ht="12.75">
      <c r="A25" s="2"/>
      <c r="B25" s="12"/>
      <c r="D25" s="12"/>
      <c r="E25" s="13"/>
      <c r="F25" s="13"/>
    </row>
    <row r="26" spans="1:6" ht="12.75">
      <c r="A26" s="4" t="s">
        <v>11</v>
      </c>
      <c r="B26" s="12">
        <v>28716.308094</v>
      </c>
      <c r="C26" s="12">
        <v>36893.377199</v>
      </c>
      <c r="D26" s="12">
        <v>44658.8244533</v>
      </c>
      <c r="E26" s="13">
        <f t="shared" si="0"/>
        <v>28.475349540871246</v>
      </c>
      <c r="F26" s="13">
        <f>(D26-C26)/ABS(C26)*100</f>
        <v>21.04835025650751</v>
      </c>
    </row>
    <row r="27" spans="1:6" ht="12.75">
      <c r="A27" s="2"/>
      <c r="B27" s="12"/>
      <c r="D27" s="12"/>
      <c r="E27" s="13"/>
      <c r="F27" s="13"/>
    </row>
    <row r="28" spans="1:6" ht="12.75">
      <c r="A28" s="2" t="s">
        <v>12</v>
      </c>
      <c r="B28" s="12">
        <v>70298.002057</v>
      </c>
      <c r="C28" s="12">
        <v>70949.724601</v>
      </c>
      <c r="D28" s="12">
        <v>73647.845547</v>
      </c>
      <c r="E28" s="13">
        <f t="shared" si="0"/>
        <v>0.9270854432983039</v>
      </c>
      <c r="F28" s="13">
        <f>(D28-C28)/ABS(C28)*100</f>
        <v>3.8028631699043713</v>
      </c>
    </row>
    <row r="29" spans="1:6" ht="12.75">
      <c r="A29" s="2" t="s">
        <v>13</v>
      </c>
      <c r="B29" s="12">
        <v>181122.726553</v>
      </c>
      <c r="C29" s="12">
        <v>169042.727959</v>
      </c>
      <c r="D29" s="12">
        <v>178687.051261</v>
      </c>
      <c r="E29" s="13">
        <f t="shared" si="0"/>
        <v>-6.6695101293459915</v>
      </c>
      <c r="F29" s="13">
        <f>(D29-C29)/ABS(C29)*100</f>
        <v>5.70525772888564</v>
      </c>
    </row>
    <row r="30" spans="1:6" ht="12.75">
      <c r="A30" s="25" t="s">
        <v>32</v>
      </c>
      <c r="B30" s="12">
        <v>100458.882436</v>
      </c>
      <c r="C30" s="12">
        <v>111158.760877</v>
      </c>
      <c r="D30" s="12">
        <v>128497.473831</v>
      </c>
      <c r="E30" s="13">
        <f t="shared" si="0"/>
        <v>10.651002859619343</v>
      </c>
      <c r="F30" s="13">
        <f>(D30-C30)/ABS(C30)*100</f>
        <v>15.598152423798364</v>
      </c>
    </row>
    <row r="31" spans="1:6" ht="12.75">
      <c r="A31" s="25" t="s">
        <v>33</v>
      </c>
      <c r="B31" s="12">
        <v>188891.333089</v>
      </c>
      <c r="C31" s="12">
        <v>216115.50948</v>
      </c>
      <c r="D31" s="12">
        <v>226221.089055</v>
      </c>
      <c r="E31" s="13">
        <f t="shared" si="0"/>
        <v>14.41261276830144</v>
      </c>
      <c r="F31" s="13">
        <f>(D31-C31)/ABS(C31)*100</f>
        <v>4.676008491623404</v>
      </c>
    </row>
    <row r="32" spans="1:6" ht="12.75">
      <c r="A32" s="25" t="s">
        <v>34</v>
      </c>
      <c r="B32" s="12">
        <v>52036.944546</v>
      </c>
      <c r="C32" s="12">
        <v>56911.231778</v>
      </c>
      <c r="D32" s="12">
        <v>64689.720632</v>
      </c>
      <c r="E32" s="13">
        <f t="shared" si="0"/>
        <v>9.366974318969081</v>
      </c>
      <c r="F32" s="13">
        <f>(D32-C32)/ABS(C32)*100</f>
        <v>13.66775698045408</v>
      </c>
    </row>
    <row r="33" spans="1:6" ht="12.75">
      <c r="A33" s="26" t="s">
        <v>35</v>
      </c>
      <c r="B33" s="12">
        <v>5544.98898</v>
      </c>
      <c r="C33" s="12">
        <v>5718.161798</v>
      </c>
      <c r="D33" s="12">
        <v>6779.495166</v>
      </c>
      <c r="E33" s="13">
        <f t="shared" si="0"/>
        <v>3.123050715242359</v>
      </c>
      <c r="F33" s="13">
        <f>(D33-C33)/ABS(C33)*100</f>
        <v>18.56074391548722</v>
      </c>
    </row>
    <row r="34" spans="1:6" ht="12.75">
      <c r="A34" s="26" t="s">
        <v>36</v>
      </c>
      <c r="B34" s="12">
        <v>2836.840197</v>
      </c>
      <c r="C34" s="12">
        <v>2494.905209</v>
      </c>
      <c r="D34" s="12">
        <v>2607.296904</v>
      </c>
      <c r="E34" s="13">
        <f t="shared" si="0"/>
        <v>-12.053375031896447</v>
      </c>
      <c r="F34" s="13">
        <f>(D34-C34)/ABS(C34)*100</f>
        <v>4.504848304238712</v>
      </c>
    </row>
    <row r="35" spans="1:6" ht="12.75">
      <c r="A35" s="4" t="s">
        <v>14</v>
      </c>
      <c r="B35" s="12">
        <f>B28+B29+B30+B31+B32+B33+B34</f>
        <v>601189.717858</v>
      </c>
      <c r="C35" s="12">
        <f>C28+C29+C30+C31+C32+C33+C34</f>
        <v>632391.021702</v>
      </c>
      <c r="D35" s="12">
        <f>D28+D29+D30+D31+D32+D33+D34</f>
        <v>681129.9723959999</v>
      </c>
      <c r="E35" s="13">
        <f t="shared" si="0"/>
        <v>5.189926393812643</v>
      </c>
      <c r="F35" s="13">
        <f>(D35-C35)/ABS(C35)*100</f>
        <v>7.707090869637141</v>
      </c>
    </row>
    <row r="36" spans="1:6" ht="12.75">
      <c r="A36" s="2"/>
      <c r="B36" s="12"/>
      <c r="C36" s="12"/>
      <c r="D36" s="12"/>
      <c r="E36" s="13"/>
      <c r="F36" s="13"/>
    </row>
    <row r="37" spans="1:6" ht="12.75">
      <c r="A37" s="26" t="s">
        <v>16</v>
      </c>
      <c r="B37" s="12">
        <v>55939.918001</v>
      </c>
      <c r="C37" s="12">
        <v>59405.66771</v>
      </c>
      <c r="D37" s="12">
        <v>61291.991833</v>
      </c>
      <c r="E37" s="13">
        <f t="shared" si="0"/>
        <v>6.195485858484899</v>
      </c>
      <c r="F37" s="13">
        <f>(D37-C37)/ABS(C37)*100</f>
        <v>3.1753268597340685</v>
      </c>
    </row>
    <row r="38" spans="1:6" ht="12.75">
      <c r="A38" s="26" t="s">
        <v>37</v>
      </c>
      <c r="B38" s="12">
        <v>17963.091242</v>
      </c>
      <c r="C38" s="12">
        <v>18216.720754</v>
      </c>
      <c r="D38" s="12">
        <v>18842.5957</v>
      </c>
      <c r="E38" s="13">
        <f t="shared" si="0"/>
        <v>1.4119480248866354</v>
      </c>
      <c r="F38" s="13">
        <f>(D38-C38)/ABS(C38)*100</f>
        <v>3.435716858439361</v>
      </c>
    </row>
    <row r="39" spans="1:6" ht="12.75">
      <c r="A39" s="26" t="s">
        <v>38</v>
      </c>
      <c r="B39" s="12">
        <v>51.294199</v>
      </c>
      <c r="C39" s="12">
        <v>75.951471</v>
      </c>
      <c r="D39" s="12">
        <v>79.576959</v>
      </c>
      <c r="E39" s="13">
        <f t="shared" si="0"/>
        <v>48.070293484844164</v>
      </c>
      <c r="F39" s="13">
        <f>(D39-C39)/ABS(C39)*100</f>
        <v>4.773426968912826</v>
      </c>
    </row>
    <row r="40" spans="1:6" ht="12.75">
      <c r="A40" s="26" t="s">
        <v>15</v>
      </c>
      <c r="B40" s="12">
        <v>7916.298011</v>
      </c>
      <c r="C40" s="12">
        <v>8415.736196</v>
      </c>
      <c r="D40" s="12">
        <v>8703.035535</v>
      </c>
      <c r="E40" s="13">
        <f t="shared" si="0"/>
        <v>6.308986653938639</v>
      </c>
      <c r="F40" s="13">
        <f>(D40-C40)/ABS(C40)*100</f>
        <v>3.4138348958294875</v>
      </c>
    </row>
    <row r="41" spans="1:6" ht="12.75">
      <c r="A41" s="26" t="s">
        <v>39</v>
      </c>
      <c r="B41" s="12">
        <v>23.297016</v>
      </c>
      <c r="C41" s="12">
        <v>12.761035</v>
      </c>
      <c r="D41" s="12">
        <v>12.545859</v>
      </c>
      <c r="E41" s="13">
        <f t="shared" si="0"/>
        <v>-45.224594428745725</v>
      </c>
      <c r="F41" s="13">
        <f>(D41-C41)/ABS(C41)*100</f>
        <v>-1.6861955162727755</v>
      </c>
    </row>
    <row r="42" spans="1:6" ht="25.5">
      <c r="A42" s="26" t="s">
        <v>40</v>
      </c>
      <c r="B42" s="12">
        <v>-608.114067</v>
      </c>
      <c r="C42" s="12">
        <v>105.935136</v>
      </c>
      <c r="D42" s="12">
        <v>-45.434075</v>
      </c>
      <c r="E42" s="13">
        <f t="shared" si="0"/>
        <v>117.42027388424154</v>
      </c>
      <c r="F42" s="13">
        <f>(D42-C42)/ABS(C42)*100</f>
        <v>-142.88857947942788</v>
      </c>
    </row>
    <row r="43" spans="1:6" ht="25.5">
      <c r="A43" s="26" t="s">
        <v>41</v>
      </c>
      <c r="B43" s="12">
        <v>6.916034</v>
      </c>
      <c r="C43" s="12">
        <v>-5.054589</v>
      </c>
      <c r="D43" s="12">
        <v>-38.193768</v>
      </c>
      <c r="E43" s="13">
        <f t="shared" si="0"/>
        <v>-173.08508026420924</v>
      </c>
      <c r="F43" s="13">
        <f>(D43-C43)/ABS(C43)*100</f>
        <v>-655.6255909234163</v>
      </c>
    </row>
    <row r="44" spans="1:6" ht="12.75">
      <c r="A44" s="26" t="s">
        <v>42</v>
      </c>
      <c r="B44" s="12">
        <v>-48.595179</v>
      </c>
      <c r="C44" s="12">
        <v>-521.631162</v>
      </c>
      <c r="D44" s="12">
        <v>-1192.37137</v>
      </c>
      <c r="E44" s="13">
        <f t="shared" si="0"/>
        <v>-973.4216289233135</v>
      </c>
      <c r="F44" s="13">
        <f>(D44-C44)/ABS(C44)*100</f>
        <v>-128.58514921315228</v>
      </c>
    </row>
    <row r="45" spans="1:6" ht="12.75">
      <c r="A45" s="26" t="s">
        <v>43</v>
      </c>
      <c r="B45" s="12">
        <v>0</v>
      </c>
      <c r="C45" s="12">
        <v>0</v>
      </c>
      <c r="D45" s="12">
        <v>0</v>
      </c>
      <c r="E45" s="13"/>
      <c r="F45" s="13"/>
    </row>
    <row r="46" spans="1:6" ht="12.75">
      <c r="A46" s="4" t="s">
        <v>17</v>
      </c>
      <c r="B46" s="12">
        <f>SUM(B37:B45)</f>
        <v>81244.10525699999</v>
      </c>
      <c r="C46" s="12">
        <f>SUM(C37:C45)</f>
        <v>85706.08655099999</v>
      </c>
      <c r="D46" s="12">
        <f>SUM(D37:D45)</f>
        <v>87653.74667300002</v>
      </c>
      <c r="E46" s="13">
        <f t="shared" si="0"/>
        <v>5.492067738188985</v>
      </c>
      <c r="F46" s="13">
        <f>(D46-C46)/ABS(C46)*100</f>
        <v>2.2724875214563225</v>
      </c>
    </row>
    <row r="47" spans="1:6" ht="12.75">
      <c r="A47" s="4"/>
      <c r="B47" s="12"/>
      <c r="C47" s="12"/>
      <c r="D47" s="12"/>
      <c r="E47" s="13"/>
      <c r="F47" s="13"/>
    </row>
    <row r="48" spans="1:6" ht="12.75">
      <c r="A48" s="26" t="s">
        <v>44</v>
      </c>
      <c r="B48" s="12">
        <v>27.770028</v>
      </c>
      <c r="C48" s="12">
        <v>31.304651</v>
      </c>
      <c r="D48" s="12">
        <v>32.474191</v>
      </c>
      <c r="E48" s="13">
        <f>(C48-B48)/ABS(B48)*100</f>
        <v>12.728193864262577</v>
      </c>
      <c r="F48" s="13">
        <f>(D48-C48)/ABS(C48)*100</f>
        <v>3.735994373487818</v>
      </c>
    </row>
    <row r="49" spans="1:6" ht="12.75">
      <c r="A49" s="4"/>
      <c r="B49" s="12"/>
      <c r="C49" s="12"/>
      <c r="D49" s="12"/>
      <c r="E49" s="13"/>
      <c r="F49" s="13"/>
    </row>
    <row r="50" spans="1:8" ht="12.75">
      <c r="A50" s="8" t="s">
        <v>46</v>
      </c>
      <c r="B50" s="12">
        <f>(B37+B38+B39+B40+B45+B48)</f>
        <v>81898.371481</v>
      </c>
      <c r="C50" s="12">
        <f>(C37+C38+C39+C40+C45+C48)</f>
        <v>86145.380782</v>
      </c>
      <c r="D50" s="12">
        <f>(D37+D38+D39+D40+D45+D48)</f>
        <v>88949.674218</v>
      </c>
      <c r="E50" s="13">
        <f t="shared" si="0"/>
        <v>5.185706655944047</v>
      </c>
      <c r="F50" s="13">
        <f>(D50-C50)/ABS(C50)*100</f>
        <v>3.2553033146333967</v>
      </c>
      <c r="H50" s="20"/>
    </row>
    <row r="51" spans="1:8" ht="12.75">
      <c r="A51" s="8"/>
      <c r="B51" s="12"/>
      <c r="C51" s="12"/>
      <c r="D51" s="12"/>
      <c r="E51" s="24"/>
      <c r="F51" s="13"/>
      <c r="H51" s="20"/>
    </row>
    <row r="52" spans="1:8" ht="12.75">
      <c r="A52" s="10" t="s">
        <v>48</v>
      </c>
      <c r="B52" s="12">
        <v>38226.326997</v>
      </c>
      <c r="C52" s="12">
        <v>43204.43061</v>
      </c>
      <c r="D52" s="12">
        <v>43945.8701338</v>
      </c>
      <c r="E52" s="13">
        <f>(C52-B52)/ABS(B52)*100</f>
        <v>13.022709750248012</v>
      </c>
      <c r="F52" s="13">
        <f>(D52-C52)/ABS(C52)*100</f>
        <v>1.7161191880825013</v>
      </c>
      <c r="H52" s="20"/>
    </row>
    <row r="53" spans="1:8" ht="12.75">
      <c r="A53" s="10" t="s">
        <v>49</v>
      </c>
      <c r="B53" s="12">
        <v>5903.237136</v>
      </c>
      <c r="C53" s="12">
        <v>6379.158817</v>
      </c>
      <c r="D53" s="12">
        <v>6819.149434</v>
      </c>
      <c r="E53" s="13">
        <f>(C53-B53)/ABS(B53)*100</f>
        <v>8.06204579005753</v>
      </c>
      <c r="F53" s="13">
        <f>(D53-C53)/ABS(C53)*100</f>
        <v>6.897314044407486</v>
      </c>
      <c r="H53" s="20"/>
    </row>
    <row r="54" spans="1:6" ht="12.75">
      <c r="A54" s="10" t="s">
        <v>50</v>
      </c>
      <c r="B54" s="12">
        <v>2970.92361</v>
      </c>
      <c r="C54" s="12">
        <v>3425.804449</v>
      </c>
      <c r="D54" s="12">
        <v>3734.578567</v>
      </c>
      <c r="E54" s="13">
        <f>(C54-B54)/ABS(B54)*100</f>
        <v>15.311091724771758</v>
      </c>
      <c r="F54" s="13">
        <f>(D54-C54)/ABS(C54)*100</f>
        <v>9.013185737736187</v>
      </c>
    </row>
    <row r="55" spans="1:6" ht="12.75">
      <c r="A55" s="8" t="s">
        <v>27</v>
      </c>
      <c r="B55" s="12">
        <f>(B52+B53+B54)</f>
        <v>47100.48774299999</v>
      </c>
      <c r="C55" s="12">
        <f>(C52+C53+C54)</f>
        <v>53009.39387600001</v>
      </c>
      <c r="D55" s="12">
        <f>(D52+D53+D54)</f>
        <v>54499.5981348</v>
      </c>
      <c r="E55" s="13">
        <f>(C55-B55)/ABS(B55)*100</f>
        <v>12.545318352628296</v>
      </c>
      <c r="F55" s="13">
        <f>(D55-C55)/ABS(C55)*100</f>
        <v>2.8112078819197346</v>
      </c>
    </row>
    <row r="56" spans="1:6" ht="12.75">
      <c r="A56" s="2" t="s">
        <v>28</v>
      </c>
      <c r="B56" s="12">
        <v>16304.996262</v>
      </c>
      <c r="C56" s="12">
        <v>20466.366164</v>
      </c>
      <c r="D56" s="12">
        <v>19104.080484</v>
      </c>
      <c r="E56" s="13">
        <f>(C56-B56)/ABS(B56)*100</f>
        <v>25.522053701406723</v>
      </c>
      <c r="F56" s="13">
        <f>(D56-C56)/ABS(C56)*100</f>
        <v>-6.656216687827266</v>
      </c>
    </row>
    <row r="57" spans="1:6" ht="12.75">
      <c r="A57" s="2" t="s">
        <v>29</v>
      </c>
      <c r="B57" s="12">
        <v>23080.136435</v>
      </c>
      <c r="C57" s="12">
        <v>24802.678292</v>
      </c>
      <c r="D57" s="12">
        <v>26425.661478</v>
      </c>
      <c r="E57" s="13">
        <f>(C57-B57)/ABS(B57)*100</f>
        <v>7.463308814708054</v>
      </c>
      <c r="F57" s="13">
        <f>(D57-C57)/ABS(C57)*100</f>
        <v>6.5435803621397115</v>
      </c>
    </row>
    <row r="58" spans="1:6" ht="12.75">
      <c r="A58" s="2" t="s">
        <v>30</v>
      </c>
      <c r="B58" s="12">
        <v>2190.088659</v>
      </c>
      <c r="C58" s="12">
        <v>3190.54185</v>
      </c>
      <c r="D58" s="12">
        <v>6775.0007338</v>
      </c>
      <c r="E58" s="13">
        <f>(C58-B58)/ABS(B58)*100</f>
        <v>45.68094478224501</v>
      </c>
      <c r="F58" s="13">
        <f>(D58-C58)/ABS(C58)*100</f>
        <v>112.34639921115593</v>
      </c>
    </row>
    <row r="59" spans="1:6" ht="12.75">
      <c r="A59" s="10" t="s">
        <v>51</v>
      </c>
      <c r="B59" s="12">
        <f>-18.485303+55.835441+110.070226</f>
        <v>147.420364</v>
      </c>
      <c r="C59" s="12">
        <f>-49.423713+56.941125+93.567429</f>
        <v>101.08484100000001</v>
      </c>
      <c r="D59" s="12">
        <f>76.652819+-10.638832+181.081337</f>
        <v>247.09532399999998</v>
      </c>
      <c r="E59" s="13">
        <f>(C59-B59)/ABS(B59)*100</f>
        <v>-31.430883592174546</v>
      </c>
      <c r="F59" s="13">
        <f>(D59-C59)/ABS(C59)*100</f>
        <v>144.4435006827581</v>
      </c>
    </row>
    <row r="60" spans="1:6" ht="12.75">
      <c r="A60" s="2" t="s">
        <v>31</v>
      </c>
      <c r="B60" s="12">
        <f>B55-B56-B57-B58+B59</f>
        <v>5672.686750999989</v>
      </c>
      <c r="C60" s="12">
        <f>C55-C56-C57-C58+C59</f>
        <v>4650.89241100001</v>
      </c>
      <c r="D60" s="12">
        <f>D55-D56-D57-D58+D59</f>
        <v>2441.950762999999</v>
      </c>
      <c r="E60" s="13">
        <f>(C60-B60)/ABS(B60)*100</f>
        <v>-18.01252889241339</v>
      </c>
      <c r="F60" s="13">
        <f>(D60-C60)/ABS(C60)*100</f>
        <v>-47.495006394376176</v>
      </c>
    </row>
    <row r="61" spans="1:6" ht="12.75">
      <c r="A61" s="2"/>
      <c r="B61" s="14"/>
      <c r="C61" s="14"/>
      <c r="D61" s="23"/>
      <c r="E61" s="27"/>
      <c r="F61" s="5"/>
    </row>
    <row r="62" spans="1:4" ht="38.25" customHeight="1">
      <c r="A62" s="4" t="s">
        <v>18</v>
      </c>
      <c r="B62" s="16" t="str">
        <f>B3</f>
        <v>December  2006</v>
      </c>
      <c r="C62" s="16" t="str">
        <f>C3</f>
        <v>December 2007</v>
      </c>
      <c r="D62" s="16" t="str">
        <f>D3</f>
        <v>December 2008</v>
      </c>
    </row>
    <row r="63" spans="1:4" ht="12.75">
      <c r="A63" s="2" t="s">
        <v>21</v>
      </c>
      <c r="B63" s="15">
        <v>11.51</v>
      </c>
      <c r="C63" s="22">
        <v>11.41</v>
      </c>
      <c r="D63" s="21">
        <v>10.93</v>
      </c>
    </row>
    <row r="64" spans="1:4" ht="12.75">
      <c r="A64" s="2" t="s">
        <v>19</v>
      </c>
      <c r="B64" s="9">
        <v>0.68</v>
      </c>
      <c r="C64" s="19">
        <v>0.93</v>
      </c>
      <c r="D64" s="9">
        <v>1.37</v>
      </c>
    </row>
    <row r="65" spans="1:4" ht="12.75">
      <c r="A65" s="2" t="s">
        <v>57</v>
      </c>
      <c r="B65" s="9">
        <v>0.45</v>
      </c>
      <c r="C65" s="19">
        <v>0.51</v>
      </c>
      <c r="D65" s="9">
        <v>0.84</v>
      </c>
    </row>
    <row r="66" spans="1:4" ht="12.75">
      <c r="A66" s="2" t="s">
        <v>58</v>
      </c>
      <c r="B66" s="9">
        <v>6.78</v>
      </c>
      <c r="C66" s="19">
        <v>7.23</v>
      </c>
      <c r="D66" s="9">
        <v>6.95</v>
      </c>
    </row>
    <row r="67" spans="1:4" ht="25.5">
      <c r="A67" s="2" t="s">
        <v>60</v>
      </c>
      <c r="B67" s="9">
        <v>2.47</v>
      </c>
      <c r="C67" s="19">
        <v>2.51</v>
      </c>
      <c r="D67" s="9">
        <v>2.5</v>
      </c>
    </row>
    <row r="68" spans="1:4" ht="12.75">
      <c r="A68" s="2" t="s">
        <v>59</v>
      </c>
      <c r="B68" s="9">
        <v>2.35</v>
      </c>
      <c r="C68" s="19">
        <v>2.79</v>
      </c>
      <c r="D68" s="9">
        <v>2.44</v>
      </c>
    </row>
    <row r="69" spans="1:4" ht="12.75">
      <c r="A69" s="2" t="s">
        <v>61</v>
      </c>
      <c r="B69" s="9">
        <v>0.82</v>
      </c>
      <c r="C69" s="19">
        <v>0.63</v>
      </c>
      <c r="D69" s="9">
        <v>0.31</v>
      </c>
    </row>
    <row r="70" spans="1:4" ht="12.75">
      <c r="A70" s="2" t="s">
        <v>24</v>
      </c>
      <c r="B70" s="9">
        <v>2.26</v>
      </c>
      <c r="C70" s="19">
        <v>2.37</v>
      </c>
      <c r="D70" s="9">
        <v>2.64</v>
      </c>
    </row>
    <row r="71" spans="1:4" ht="12.75">
      <c r="A71" s="2" t="s">
        <v>20</v>
      </c>
      <c r="B71" s="9">
        <v>82.43</v>
      </c>
      <c r="C71" s="19">
        <v>83.58</v>
      </c>
      <c r="D71" s="9">
        <v>83.1</v>
      </c>
    </row>
    <row r="73" spans="1:6" ht="12.75">
      <c r="A73" s="29"/>
      <c r="B73" s="28"/>
      <c r="C73" s="28"/>
      <c r="D73" s="28"/>
      <c r="E73" s="28"/>
      <c r="F73" s="18"/>
    </row>
    <row r="75" ht="12.75">
      <c r="A75" s="7"/>
    </row>
    <row r="76" ht="12.75">
      <c r="A76" s="7"/>
    </row>
    <row r="77" ht="12.75">
      <c r="A77" s="7"/>
    </row>
    <row r="78" spans="1:7" ht="12.75">
      <c r="A78" s="28"/>
      <c r="B78" s="28"/>
      <c r="C78" s="28"/>
      <c r="D78" s="28"/>
      <c r="E78" s="28"/>
      <c r="F78" s="28"/>
      <c r="G78" s="28"/>
    </row>
  </sheetData>
  <sheetProtection/>
  <mergeCells count="2">
    <mergeCell ref="A78:G78"/>
    <mergeCell ref="A73:E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&amp;C&amp;"Arial,Bold"&amp;11PACA Facts Data 
December 31, 2008
Federally Insured Credit Unions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D Crews</cp:lastModifiedBy>
  <cp:lastPrinted>2009-02-17T14:39:01Z</cp:lastPrinted>
  <dcterms:created xsi:type="dcterms:W3CDTF">1998-02-13T21:05:35Z</dcterms:created>
  <dcterms:modified xsi:type="dcterms:W3CDTF">2009-02-24T20:20:34Z</dcterms:modified>
  <cp:category/>
  <cp:version/>
  <cp:contentType/>
  <cp:contentStatus/>
</cp:coreProperties>
</file>