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2"/>
  </bookViews>
  <sheets>
    <sheet name="Lentils" sheetId="1" r:id="rId1"/>
    <sheet name="Dry Peas" sheetId="2" r:id="rId2"/>
    <sheet name="Large Chickpeas" sheetId="3" r:id="rId3"/>
    <sheet name="Small Chickpeas" sheetId="4" r:id="rId4"/>
  </sheets>
  <definedNames>
    <definedName name="_xlnm.Print_Area" localSheetId="1">'Dry Peas'!$A$1:$S$24</definedName>
  </definedNames>
  <calcPr fullCalcOnLoad="1"/>
</workbook>
</file>

<file path=xl/sharedStrings.xml><?xml version="1.0" encoding="utf-8"?>
<sst xmlns="http://schemas.openxmlformats.org/spreadsheetml/2006/main" count="112" uniqueCount="18">
  <si>
    <t>Small Chickpeas</t>
  </si>
  <si>
    <t>Lentils</t>
  </si>
  <si>
    <t>Dry Peas</t>
  </si>
  <si>
    <t>East</t>
  </si>
  <si>
    <t>West</t>
  </si>
  <si>
    <t>Loan Rates</t>
  </si>
  <si>
    <t>LDP</t>
  </si>
  <si>
    <t>U.S.</t>
  </si>
  <si>
    <t>2009 Crop</t>
  </si>
  <si>
    <t>Large Chickpeas</t>
  </si>
  <si>
    <t>2008 Crop</t>
  </si>
  <si>
    <t>Loan Repayment Rate</t>
  </si>
  <si>
    <t>Alternative RR</t>
  </si>
  <si>
    <t>30 Day RR</t>
  </si>
  <si>
    <t>Posted Regional Price</t>
  </si>
  <si>
    <t>Posted National Price</t>
  </si>
  <si>
    <t>Effective
 Date</t>
  </si>
  <si>
    <t>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</si>
</sst>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#,##0.000"/>
    <numFmt numFmtId="170" formatCode="[$-409]dddd\,\ mmmm\ dd\,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168" fontId="6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6" fillId="2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/>
    </xf>
    <xf numFmtId="0" fontId="1" fillId="0" borderId="0" xfId="20" applyNumberFormat="1" applyFont="1" applyBorder="1" applyAlignment="1">
      <alignment/>
    </xf>
    <xf numFmtId="168" fontId="4" fillId="3" borderId="2" xfId="0" applyNumberFormat="1" applyFont="1" applyFill="1" applyBorder="1" applyAlignment="1">
      <alignment/>
    </xf>
    <xf numFmtId="168" fontId="4" fillId="3" borderId="3" xfId="0" applyNumberFormat="1" applyFont="1" applyFill="1" applyBorder="1" applyAlignment="1">
      <alignment/>
    </xf>
    <xf numFmtId="168" fontId="1" fillId="0" borderId="0" xfId="20" applyNumberFormat="1" applyBorder="1" applyAlignment="1">
      <alignment/>
    </xf>
    <xf numFmtId="168" fontId="3" fillId="0" borderId="0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168" fontId="4" fillId="4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4" fillId="3" borderId="5" xfId="0" applyNumberFormat="1" applyFont="1" applyFill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  <xf numFmtId="2" fontId="4" fillId="6" borderId="10" xfId="0" applyNumberFormat="1" applyFont="1" applyFill="1" applyBorder="1" applyAlignment="1">
      <alignment horizontal="center"/>
    </xf>
    <xf numFmtId="2" fontId="4" fillId="6" borderId="6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2" fontId="5" fillId="7" borderId="8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 wrapText="1"/>
    </xf>
    <xf numFmtId="168" fontId="4" fillId="4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8" fontId="4" fillId="4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4" fillId="8" borderId="5" xfId="0" applyNumberFormat="1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4" fillId="8" borderId="7" xfId="0" applyNumberFormat="1" applyFont="1" applyFill="1" applyBorder="1" applyAlignment="1">
      <alignment horizontal="center"/>
    </xf>
    <xf numFmtId="2" fontId="4" fillId="8" borderId="8" xfId="0" applyNumberFormat="1" applyFont="1" applyFill="1" applyBorder="1" applyAlignment="1">
      <alignment horizontal="center"/>
    </xf>
    <xf numFmtId="2" fontId="4" fillId="8" borderId="9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168" fontId="4" fillId="4" borderId="1" xfId="0" applyNumberFormat="1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wrapText="1"/>
    </xf>
    <xf numFmtId="2" fontId="5" fillId="7" borderId="7" xfId="0" applyNumberFormat="1" applyFont="1" applyFill="1" applyBorder="1" applyAlignment="1">
      <alignment horizontal="center"/>
    </xf>
    <xf numFmtId="2" fontId="4" fillId="8" borderId="5" xfId="0" applyNumberFormat="1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/>
    </xf>
    <xf numFmtId="2" fontId="4" fillId="10" borderId="7" xfId="0" applyNumberFormat="1" applyFont="1" applyFill="1" applyBorder="1" applyAlignment="1">
      <alignment horizontal="center"/>
    </xf>
    <xf numFmtId="2" fontId="4" fillId="10" borderId="9" xfId="0" applyNumberFormat="1" applyFont="1" applyFill="1" applyBorder="1" applyAlignment="1">
      <alignment horizontal="center"/>
    </xf>
    <xf numFmtId="2" fontId="4" fillId="6" borderId="7" xfId="0" applyNumberFormat="1" applyFont="1" applyFill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2" fontId="5" fillId="7" borderId="5" xfId="0" applyNumberFormat="1" applyFont="1" applyFill="1" applyBorder="1" applyAlignment="1">
      <alignment horizontal="center"/>
    </xf>
    <xf numFmtId="2" fontId="4" fillId="10" borderId="10" xfId="0" applyNumberFormat="1" applyFont="1" applyFill="1" applyBorder="1" applyAlignment="1">
      <alignment horizontal="center"/>
    </xf>
    <xf numFmtId="2" fontId="4" fillId="10" borderId="4" xfId="0" applyNumberFormat="1" applyFont="1" applyFill="1" applyBorder="1" applyAlignment="1">
      <alignment horizontal="center"/>
    </xf>
    <xf numFmtId="2" fontId="4" fillId="8" borderId="10" xfId="0" applyNumberFormat="1" applyFont="1" applyFill="1" applyBorder="1" applyAlignment="1">
      <alignment horizontal="center"/>
    </xf>
    <xf numFmtId="2" fontId="4" fillId="8" borderId="6" xfId="0" applyNumberFormat="1" applyFont="1" applyFill="1" applyBorder="1" applyAlignment="1">
      <alignment horizontal="center"/>
    </xf>
    <xf numFmtId="2" fontId="4" fillId="8" borderId="4" xfId="0" applyNumberFormat="1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68" fontId="3" fillId="9" borderId="7" xfId="0" applyNumberFormat="1" applyFont="1" applyFill="1" applyBorder="1" applyAlignment="1">
      <alignment horizontal="center" wrapText="1"/>
    </xf>
    <xf numFmtId="168" fontId="3" fillId="9" borderId="8" xfId="0" applyNumberFormat="1" applyFont="1" applyFill="1" applyBorder="1" applyAlignment="1">
      <alignment horizontal="center" wrapText="1"/>
    </xf>
    <xf numFmtId="168" fontId="3" fillId="9" borderId="9" xfId="0" applyNumberFormat="1" applyFont="1" applyFill="1" applyBorder="1" applyAlignment="1">
      <alignment horizontal="center" wrapText="1"/>
    </xf>
    <xf numFmtId="2" fontId="5" fillId="7" borderId="9" xfId="0" applyNumberFormat="1" applyFont="1" applyFill="1" applyBorder="1" applyAlignment="1">
      <alignment horizontal="center"/>
    </xf>
    <xf numFmtId="2" fontId="4" fillId="10" borderId="7" xfId="0" applyNumberFormat="1" applyFont="1" applyFill="1" applyBorder="1" applyAlignment="1">
      <alignment horizontal="center" wrapText="1"/>
    </xf>
    <xf numFmtId="2" fontId="4" fillId="10" borderId="8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2" fontId="4" fillId="10" borderId="5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8" fontId="4" fillId="4" borderId="5" xfId="0" applyNumberFormat="1" applyFont="1" applyFill="1" applyBorder="1" applyAlignment="1">
      <alignment horizontal="center" vertical="center" wrapText="1"/>
    </xf>
    <xf numFmtId="168" fontId="3" fillId="9" borderId="5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S30"/>
  <sheetViews>
    <sheetView showGridLines="0" workbookViewId="0" topLeftCell="B1">
      <selection activeCell="D8" sqref="D8"/>
    </sheetView>
  </sheetViews>
  <sheetFormatPr defaultColWidth="9.140625" defaultRowHeight="12.75"/>
  <cols>
    <col min="1" max="1" width="10.28125" style="0" customWidth="1"/>
    <col min="2" max="2" width="9.57421875" style="0" customWidth="1"/>
    <col min="3" max="3" width="6.7109375" style="0" customWidth="1"/>
    <col min="4" max="4" width="9.421875" style="0" customWidth="1"/>
    <col min="5" max="5" width="6.28125" style="0" customWidth="1"/>
    <col min="6" max="6" width="7.7109375" style="0" customWidth="1"/>
    <col min="7" max="7" width="5.140625" style="0" customWidth="1"/>
    <col min="8" max="8" width="10.00390625" style="0" customWidth="1"/>
    <col min="9" max="9" width="6.140625" style="0" customWidth="1"/>
    <col min="10" max="10" width="7.7109375" style="0" customWidth="1"/>
    <col min="11" max="11" width="5.421875" style="0" customWidth="1"/>
    <col min="12" max="12" width="9.421875" style="1" customWidth="1"/>
    <col min="13" max="13" width="6.140625" style="1" customWidth="1"/>
    <col min="14" max="14" width="7.7109375" style="1" customWidth="1"/>
    <col min="15" max="15" width="5.421875" style="1" customWidth="1"/>
    <col min="16" max="16" width="9.57421875" style="1" customWidth="1"/>
    <col min="17" max="17" width="5.7109375" style="1" customWidth="1"/>
    <col min="18" max="18" width="7.8515625" style="1" customWidth="1"/>
    <col min="19" max="19" width="5.57421875" style="22" customWidth="1"/>
  </cols>
  <sheetData>
    <row r="1" spans="2:19" ht="15.75">
      <c r="B1" s="11"/>
      <c r="C1" s="11"/>
      <c r="D1" s="11"/>
      <c r="E1" s="11"/>
      <c r="F1" s="11"/>
      <c r="G1" s="11"/>
      <c r="H1" s="11"/>
      <c r="I1" s="11"/>
      <c r="J1" s="11"/>
      <c r="K1" s="11"/>
      <c r="L1"/>
      <c r="M1"/>
      <c r="N1"/>
      <c r="O1"/>
      <c r="P1"/>
      <c r="Q1"/>
      <c r="R1"/>
      <c r="S1" s="20"/>
    </row>
    <row r="2" spans="1:19" ht="15.75">
      <c r="A2" s="15"/>
      <c r="B2" s="63" t="s">
        <v>8</v>
      </c>
      <c r="C2" s="63"/>
      <c r="D2" s="63"/>
      <c r="E2" s="63"/>
      <c r="F2" s="63"/>
      <c r="G2" s="63"/>
      <c r="H2" s="63"/>
      <c r="I2" s="63"/>
      <c r="J2" s="63"/>
      <c r="K2" s="63"/>
      <c r="L2" s="54" t="s">
        <v>10</v>
      </c>
      <c r="M2" s="54"/>
      <c r="N2" s="54"/>
      <c r="O2" s="54"/>
      <c r="P2" s="54"/>
      <c r="Q2" s="54"/>
      <c r="R2" s="54"/>
      <c r="S2" s="54"/>
    </row>
    <row r="3" spans="1:19" ht="15">
      <c r="A3" s="8"/>
      <c r="B3" s="55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5" t="s">
        <v>1</v>
      </c>
      <c r="M3" s="35"/>
      <c r="N3" s="35"/>
      <c r="O3" s="35"/>
      <c r="P3" s="35"/>
      <c r="Q3" s="35"/>
      <c r="R3" s="35"/>
      <c r="S3" s="35"/>
    </row>
    <row r="4" spans="1:19" ht="12.75">
      <c r="A4" s="9"/>
      <c r="B4" s="59" t="s">
        <v>7</v>
      </c>
      <c r="C4" s="60"/>
      <c r="D4" s="49" t="s">
        <v>3</v>
      </c>
      <c r="E4" s="50"/>
      <c r="F4" s="50"/>
      <c r="G4" s="51"/>
      <c r="H4" s="61" t="s">
        <v>4</v>
      </c>
      <c r="I4" s="62"/>
      <c r="J4" s="62"/>
      <c r="K4" s="62"/>
      <c r="L4" s="56" t="s">
        <v>3</v>
      </c>
      <c r="M4" s="57"/>
      <c r="N4" s="57"/>
      <c r="O4" s="57"/>
      <c r="P4" s="58" t="s">
        <v>4</v>
      </c>
      <c r="Q4" s="48"/>
      <c r="R4" s="48"/>
      <c r="S4" s="48"/>
    </row>
    <row r="5" spans="1:19" ht="12.75">
      <c r="A5" s="9" t="s">
        <v>5</v>
      </c>
      <c r="B5" s="59">
        <v>11.28</v>
      </c>
      <c r="C5" s="60"/>
      <c r="D5" s="49">
        <v>9.65</v>
      </c>
      <c r="E5" s="50"/>
      <c r="F5" s="50"/>
      <c r="G5" s="51"/>
      <c r="H5" s="64">
        <v>14.62</v>
      </c>
      <c r="I5" s="65"/>
      <c r="J5" s="65"/>
      <c r="K5" s="65"/>
      <c r="L5" s="45">
        <v>10.74</v>
      </c>
      <c r="M5" s="46"/>
      <c r="N5" s="46"/>
      <c r="O5" s="46"/>
      <c r="P5" s="47">
        <v>14.23</v>
      </c>
      <c r="Q5" s="48"/>
      <c r="R5" s="48"/>
      <c r="S5" s="48"/>
    </row>
    <row r="6" spans="1:19" ht="36">
      <c r="A6" s="13" t="s">
        <v>11</v>
      </c>
      <c r="B6" s="42" t="s">
        <v>12</v>
      </c>
      <c r="C6" s="36" t="s">
        <v>13</v>
      </c>
      <c r="D6" s="42" t="s">
        <v>12</v>
      </c>
      <c r="E6" s="36" t="s">
        <v>13</v>
      </c>
      <c r="F6" s="36" t="s">
        <v>14</v>
      </c>
      <c r="G6" s="42" t="s">
        <v>6</v>
      </c>
      <c r="H6" s="42" t="s">
        <v>12</v>
      </c>
      <c r="I6" s="36" t="s">
        <v>13</v>
      </c>
      <c r="J6" s="36" t="s">
        <v>14</v>
      </c>
      <c r="K6" s="42" t="s">
        <v>6</v>
      </c>
      <c r="L6" s="42" t="s">
        <v>12</v>
      </c>
      <c r="M6" s="36" t="s">
        <v>13</v>
      </c>
      <c r="N6" s="36" t="s">
        <v>14</v>
      </c>
      <c r="O6" s="42" t="s">
        <v>6</v>
      </c>
      <c r="P6" s="42" t="s">
        <v>12</v>
      </c>
      <c r="Q6" s="36" t="s">
        <v>13</v>
      </c>
      <c r="R6" s="38" t="s">
        <v>14</v>
      </c>
      <c r="S6" s="40" t="s">
        <v>6</v>
      </c>
    </row>
    <row r="7" spans="1:19" ht="24">
      <c r="A7" s="25" t="s">
        <v>16</v>
      </c>
      <c r="B7" s="52"/>
      <c r="C7" s="53"/>
      <c r="D7" s="44"/>
      <c r="E7" s="37"/>
      <c r="F7" s="37"/>
      <c r="G7" s="43"/>
      <c r="H7" s="44"/>
      <c r="I7" s="37"/>
      <c r="J7" s="37"/>
      <c r="K7" s="43"/>
      <c r="L7" s="44"/>
      <c r="M7" s="37"/>
      <c r="N7" s="37"/>
      <c r="O7" s="43"/>
      <c r="P7" s="44"/>
      <c r="Q7" s="37"/>
      <c r="R7" s="39"/>
      <c r="S7" s="41"/>
    </row>
    <row r="8" spans="1:19" ht="12.75">
      <c r="A8" s="2">
        <f aca="true" t="shared" si="0" ref="A8:A22">A9+7</f>
        <v>40053</v>
      </c>
      <c r="B8" s="14">
        <v>24.2</v>
      </c>
      <c r="C8" s="12">
        <v>25.86</v>
      </c>
      <c r="D8" s="12">
        <f aca="true" t="shared" si="1" ref="D8:E10">SUM(B8-4.97)</f>
        <v>19.23</v>
      </c>
      <c r="E8" s="12">
        <f t="shared" si="1"/>
        <v>20.89</v>
      </c>
      <c r="F8" s="16">
        <f aca="true" t="shared" si="2" ref="F8:F13">MIN(D8,E8)</f>
        <v>19.23</v>
      </c>
      <c r="G8" s="18">
        <f aca="true" t="shared" si="3" ref="G8:G13">MAX(0,D$5-F8)</f>
        <v>0</v>
      </c>
      <c r="H8" s="12">
        <f aca="true" t="shared" si="4" ref="H8:I10">SUM(B8)</f>
        <v>24.2</v>
      </c>
      <c r="I8" s="12">
        <f t="shared" si="4"/>
        <v>25.86</v>
      </c>
      <c r="J8" s="16">
        <f aca="true" t="shared" si="5" ref="J8:J13">MIN(H8,I8)</f>
        <v>24.2</v>
      </c>
      <c r="K8" s="18">
        <f aca="true" t="shared" si="6" ref="K8:K13">MAX(0,H$5-J8)</f>
        <v>0</v>
      </c>
      <c r="L8" s="14">
        <f aca="true" t="shared" si="7" ref="L8:M10">B8-4.97</f>
        <v>19.23</v>
      </c>
      <c r="M8" s="14">
        <f t="shared" si="7"/>
        <v>20.89</v>
      </c>
      <c r="N8" s="12">
        <f aca="true" t="shared" si="8" ref="N8:N13">MIN(L8,M8)</f>
        <v>19.23</v>
      </c>
      <c r="O8" s="23">
        <f aca="true" t="shared" si="9" ref="O8:O13">MAX(0,L$5-N8)</f>
        <v>0</v>
      </c>
      <c r="P8" s="12">
        <f aca="true" t="shared" si="10" ref="P8:Q10">+B8</f>
        <v>24.2</v>
      </c>
      <c r="Q8" s="17">
        <f t="shared" si="10"/>
        <v>25.86</v>
      </c>
      <c r="R8" s="19">
        <f aca="true" t="shared" si="11" ref="R8:R13">MIN(P8,Q8)</f>
        <v>24.2</v>
      </c>
      <c r="S8" s="23">
        <f aca="true" t="shared" si="12" ref="S8:S13">MAX(0,P$5-R8)</f>
        <v>0</v>
      </c>
    </row>
    <row r="9" spans="1:19" ht="12.75">
      <c r="A9" s="2">
        <f t="shared" si="0"/>
        <v>40046</v>
      </c>
      <c r="B9" s="14">
        <v>24.6</v>
      </c>
      <c r="C9" s="12">
        <v>27.3</v>
      </c>
      <c r="D9" s="12">
        <f t="shared" si="1"/>
        <v>19.630000000000003</v>
      </c>
      <c r="E9" s="12">
        <f t="shared" si="1"/>
        <v>22.330000000000002</v>
      </c>
      <c r="F9" s="16">
        <f t="shared" si="2"/>
        <v>19.630000000000003</v>
      </c>
      <c r="G9" s="18">
        <f t="shared" si="3"/>
        <v>0</v>
      </c>
      <c r="H9" s="12">
        <f t="shared" si="4"/>
        <v>24.6</v>
      </c>
      <c r="I9" s="12">
        <f t="shared" si="4"/>
        <v>27.3</v>
      </c>
      <c r="J9" s="16">
        <f t="shared" si="5"/>
        <v>24.6</v>
      </c>
      <c r="K9" s="18">
        <f t="shared" si="6"/>
        <v>0</v>
      </c>
      <c r="L9" s="14">
        <f t="shared" si="7"/>
        <v>19.630000000000003</v>
      </c>
      <c r="M9" s="14">
        <f t="shared" si="7"/>
        <v>22.330000000000002</v>
      </c>
      <c r="N9" s="12">
        <f t="shared" si="8"/>
        <v>19.630000000000003</v>
      </c>
      <c r="O9" s="23">
        <f t="shared" si="9"/>
        <v>0</v>
      </c>
      <c r="P9" s="12">
        <f t="shared" si="10"/>
        <v>24.6</v>
      </c>
      <c r="Q9" s="17">
        <f t="shared" si="10"/>
        <v>27.3</v>
      </c>
      <c r="R9" s="19">
        <f t="shared" si="11"/>
        <v>24.6</v>
      </c>
      <c r="S9" s="23">
        <f t="shared" si="12"/>
        <v>0</v>
      </c>
    </row>
    <row r="10" spans="1:19" ht="12.75">
      <c r="A10" s="2">
        <f t="shared" si="0"/>
        <v>40039</v>
      </c>
      <c r="B10" s="14">
        <v>25.6</v>
      </c>
      <c r="C10" s="12">
        <v>28.69</v>
      </c>
      <c r="D10" s="12">
        <f t="shared" si="1"/>
        <v>20.630000000000003</v>
      </c>
      <c r="E10" s="12">
        <f t="shared" si="1"/>
        <v>23.720000000000002</v>
      </c>
      <c r="F10" s="16">
        <f t="shared" si="2"/>
        <v>20.630000000000003</v>
      </c>
      <c r="G10" s="18">
        <f t="shared" si="3"/>
        <v>0</v>
      </c>
      <c r="H10" s="12">
        <f t="shared" si="4"/>
        <v>25.6</v>
      </c>
      <c r="I10" s="12">
        <f t="shared" si="4"/>
        <v>28.69</v>
      </c>
      <c r="J10" s="16">
        <f t="shared" si="5"/>
        <v>25.6</v>
      </c>
      <c r="K10" s="18">
        <f t="shared" si="6"/>
        <v>0</v>
      </c>
      <c r="L10" s="14">
        <f t="shared" si="7"/>
        <v>20.630000000000003</v>
      </c>
      <c r="M10" s="14">
        <f t="shared" si="7"/>
        <v>23.720000000000002</v>
      </c>
      <c r="N10" s="12">
        <f t="shared" si="8"/>
        <v>20.630000000000003</v>
      </c>
      <c r="O10" s="23">
        <f t="shared" si="9"/>
        <v>0</v>
      </c>
      <c r="P10" s="12">
        <f t="shared" si="10"/>
        <v>25.6</v>
      </c>
      <c r="Q10" s="17">
        <f t="shared" si="10"/>
        <v>28.69</v>
      </c>
      <c r="R10" s="19">
        <f t="shared" si="11"/>
        <v>25.6</v>
      </c>
      <c r="S10" s="23">
        <f t="shared" si="12"/>
        <v>0</v>
      </c>
    </row>
    <row r="11" spans="1:19" ht="12.75">
      <c r="A11" s="2">
        <f t="shared" si="0"/>
        <v>40032</v>
      </c>
      <c r="B11" s="14">
        <v>25.6</v>
      </c>
      <c r="C11" s="12">
        <v>30.04</v>
      </c>
      <c r="D11" s="12">
        <f aca="true" t="shared" si="13" ref="D11:E13">SUM(B11-4.97)</f>
        <v>20.630000000000003</v>
      </c>
      <c r="E11" s="12">
        <f t="shared" si="13"/>
        <v>25.07</v>
      </c>
      <c r="F11" s="16">
        <f t="shared" si="2"/>
        <v>20.630000000000003</v>
      </c>
      <c r="G11" s="18">
        <f t="shared" si="3"/>
        <v>0</v>
      </c>
      <c r="H11" s="12">
        <f aca="true" t="shared" si="14" ref="H11:I13">SUM(B11)</f>
        <v>25.6</v>
      </c>
      <c r="I11" s="12">
        <f t="shared" si="14"/>
        <v>30.04</v>
      </c>
      <c r="J11" s="16">
        <f t="shared" si="5"/>
        <v>25.6</v>
      </c>
      <c r="K11" s="18">
        <f t="shared" si="6"/>
        <v>0</v>
      </c>
      <c r="L11" s="14">
        <f aca="true" t="shared" si="15" ref="L11:M13">B11-4.97</f>
        <v>20.630000000000003</v>
      </c>
      <c r="M11" s="14">
        <f t="shared" si="15"/>
        <v>25.07</v>
      </c>
      <c r="N11" s="12">
        <f t="shared" si="8"/>
        <v>20.630000000000003</v>
      </c>
      <c r="O11" s="23">
        <f t="shared" si="9"/>
        <v>0</v>
      </c>
      <c r="P11" s="12">
        <f aca="true" t="shared" si="16" ref="P11:Q13">+B11</f>
        <v>25.6</v>
      </c>
      <c r="Q11" s="17">
        <f t="shared" si="16"/>
        <v>30.04</v>
      </c>
      <c r="R11" s="19">
        <f t="shared" si="11"/>
        <v>25.6</v>
      </c>
      <c r="S11" s="23">
        <f t="shared" si="12"/>
        <v>0</v>
      </c>
    </row>
    <row r="12" spans="1:19" ht="12.75">
      <c r="A12" s="2">
        <f t="shared" si="0"/>
        <v>40025</v>
      </c>
      <c r="B12" s="14">
        <v>27.2</v>
      </c>
      <c r="C12" s="12">
        <v>31.07</v>
      </c>
      <c r="D12" s="12">
        <f t="shared" si="13"/>
        <v>22.23</v>
      </c>
      <c r="E12" s="12">
        <f t="shared" si="13"/>
        <v>26.1</v>
      </c>
      <c r="F12" s="16">
        <f t="shared" si="2"/>
        <v>22.23</v>
      </c>
      <c r="G12" s="18">
        <f t="shared" si="3"/>
        <v>0</v>
      </c>
      <c r="H12" s="12">
        <f t="shared" si="14"/>
        <v>27.2</v>
      </c>
      <c r="I12" s="12">
        <f t="shared" si="14"/>
        <v>31.07</v>
      </c>
      <c r="J12" s="16">
        <f t="shared" si="5"/>
        <v>27.2</v>
      </c>
      <c r="K12" s="18">
        <f t="shared" si="6"/>
        <v>0</v>
      </c>
      <c r="L12" s="14">
        <f t="shared" si="15"/>
        <v>22.23</v>
      </c>
      <c r="M12" s="14">
        <f t="shared" si="15"/>
        <v>26.1</v>
      </c>
      <c r="N12" s="12">
        <f t="shared" si="8"/>
        <v>22.23</v>
      </c>
      <c r="O12" s="23">
        <f t="shared" si="9"/>
        <v>0</v>
      </c>
      <c r="P12" s="12">
        <f t="shared" si="16"/>
        <v>27.2</v>
      </c>
      <c r="Q12" s="17">
        <f t="shared" si="16"/>
        <v>31.07</v>
      </c>
      <c r="R12" s="19">
        <f t="shared" si="11"/>
        <v>27.2</v>
      </c>
      <c r="S12" s="23">
        <f t="shared" si="12"/>
        <v>0</v>
      </c>
    </row>
    <row r="13" spans="1:19" ht="12.75">
      <c r="A13" s="2">
        <f t="shared" si="0"/>
        <v>40018</v>
      </c>
      <c r="B13" s="14">
        <v>30.6</v>
      </c>
      <c r="C13" s="12">
        <v>31.37</v>
      </c>
      <c r="D13" s="12">
        <f t="shared" si="13"/>
        <v>25.630000000000003</v>
      </c>
      <c r="E13" s="12">
        <f t="shared" si="13"/>
        <v>26.400000000000002</v>
      </c>
      <c r="F13" s="16">
        <f t="shared" si="2"/>
        <v>25.630000000000003</v>
      </c>
      <c r="G13" s="18">
        <f t="shared" si="3"/>
        <v>0</v>
      </c>
      <c r="H13" s="12">
        <f t="shared" si="14"/>
        <v>30.6</v>
      </c>
      <c r="I13" s="12">
        <f t="shared" si="14"/>
        <v>31.37</v>
      </c>
      <c r="J13" s="16">
        <f t="shared" si="5"/>
        <v>30.6</v>
      </c>
      <c r="K13" s="18">
        <f t="shared" si="6"/>
        <v>0</v>
      </c>
      <c r="L13" s="14">
        <f t="shared" si="15"/>
        <v>25.630000000000003</v>
      </c>
      <c r="M13" s="14">
        <f t="shared" si="15"/>
        <v>26.400000000000002</v>
      </c>
      <c r="N13" s="12">
        <f t="shared" si="8"/>
        <v>25.630000000000003</v>
      </c>
      <c r="O13" s="23">
        <f t="shared" si="9"/>
        <v>0</v>
      </c>
      <c r="P13" s="12">
        <f t="shared" si="16"/>
        <v>30.6</v>
      </c>
      <c r="Q13" s="17">
        <f t="shared" si="16"/>
        <v>31.37</v>
      </c>
      <c r="R13" s="19">
        <f t="shared" si="11"/>
        <v>30.6</v>
      </c>
      <c r="S13" s="23">
        <f t="shared" si="12"/>
        <v>0</v>
      </c>
    </row>
    <row r="14" spans="1:19" ht="12.75">
      <c r="A14" s="2">
        <f t="shared" si="0"/>
        <v>40011</v>
      </c>
      <c r="B14" s="14">
        <v>31.4</v>
      </c>
      <c r="C14" s="12">
        <v>31.39</v>
      </c>
      <c r="D14" s="12">
        <f aca="true" t="shared" si="17" ref="D14:E16">SUM(B14-4.97)</f>
        <v>26.43</v>
      </c>
      <c r="E14" s="12">
        <f t="shared" si="17"/>
        <v>26.42</v>
      </c>
      <c r="F14" s="16">
        <f aca="true" t="shared" si="18" ref="F14:F19">MIN(D14,E14)</f>
        <v>26.42</v>
      </c>
      <c r="G14" s="18">
        <f aca="true" t="shared" si="19" ref="G14:G19">MAX(0,D$5-F14)</f>
        <v>0</v>
      </c>
      <c r="H14" s="12">
        <f aca="true" t="shared" si="20" ref="H14:I16">SUM(B14)</f>
        <v>31.4</v>
      </c>
      <c r="I14" s="12">
        <f t="shared" si="20"/>
        <v>31.39</v>
      </c>
      <c r="J14" s="16">
        <f aca="true" t="shared" si="21" ref="J14:J19">MIN(H14,I14)</f>
        <v>31.39</v>
      </c>
      <c r="K14" s="18">
        <f aca="true" t="shared" si="22" ref="K14:K19">MAX(0,H$5-J14)</f>
        <v>0</v>
      </c>
      <c r="L14" s="14">
        <f aca="true" t="shared" si="23" ref="L14:M16">B14-4.97</f>
        <v>26.43</v>
      </c>
      <c r="M14" s="14">
        <f t="shared" si="23"/>
        <v>26.42</v>
      </c>
      <c r="N14" s="12">
        <f aca="true" t="shared" si="24" ref="N14:N19">MIN(L14,M14)</f>
        <v>26.42</v>
      </c>
      <c r="O14" s="23">
        <f aca="true" t="shared" si="25" ref="O14:O19">MAX(0,L$5-N14)</f>
        <v>0</v>
      </c>
      <c r="P14" s="12">
        <f aca="true" t="shared" si="26" ref="P14:Q16">+B14</f>
        <v>31.4</v>
      </c>
      <c r="Q14" s="17">
        <f t="shared" si="26"/>
        <v>31.39</v>
      </c>
      <c r="R14" s="19">
        <f aca="true" t="shared" si="27" ref="R14:R19">MIN(P14,Q14)</f>
        <v>31.39</v>
      </c>
      <c r="S14" s="23">
        <f aca="true" t="shared" si="28" ref="S14:S19">MAX(0,P$5-R14)</f>
        <v>0</v>
      </c>
    </row>
    <row r="15" spans="1:19" ht="12.75">
      <c r="A15" s="2">
        <f t="shared" si="0"/>
        <v>40004</v>
      </c>
      <c r="B15" s="14">
        <v>31.4</v>
      </c>
      <c r="C15" s="12">
        <v>31.35</v>
      </c>
      <c r="D15" s="12">
        <f t="shared" si="17"/>
        <v>26.43</v>
      </c>
      <c r="E15" s="12">
        <f t="shared" si="17"/>
        <v>26.380000000000003</v>
      </c>
      <c r="F15" s="16">
        <f t="shared" si="18"/>
        <v>26.380000000000003</v>
      </c>
      <c r="G15" s="18">
        <f t="shared" si="19"/>
        <v>0</v>
      </c>
      <c r="H15" s="12">
        <f t="shared" si="20"/>
        <v>31.4</v>
      </c>
      <c r="I15" s="12">
        <f t="shared" si="20"/>
        <v>31.35</v>
      </c>
      <c r="J15" s="16">
        <f t="shared" si="21"/>
        <v>31.35</v>
      </c>
      <c r="K15" s="18">
        <f t="shared" si="22"/>
        <v>0</v>
      </c>
      <c r="L15" s="14">
        <f t="shared" si="23"/>
        <v>26.43</v>
      </c>
      <c r="M15" s="14">
        <f t="shared" si="23"/>
        <v>26.380000000000003</v>
      </c>
      <c r="N15" s="12">
        <f t="shared" si="24"/>
        <v>26.380000000000003</v>
      </c>
      <c r="O15" s="23">
        <f t="shared" si="25"/>
        <v>0</v>
      </c>
      <c r="P15" s="12">
        <f t="shared" si="26"/>
        <v>31.4</v>
      </c>
      <c r="Q15" s="17">
        <f t="shared" si="26"/>
        <v>31.35</v>
      </c>
      <c r="R15" s="19">
        <f t="shared" si="27"/>
        <v>31.35</v>
      </c>
      <c r="S15" s="23">
        <f t="shared" si="28"/>
        <v>0</v>
      </c>
    </row>
    <row r="16" spans="1:19" ht="12.75">
      <c r="A16" s="2">
        <f t="shared" si="0"/>
        <v>39997</v>
      </c>
      <c r="B16" s="14">
        <v>31.4</v>
      </c>
      <c r="C16" s="12">
        <v>31.32</v>
      </c>
      <c r="D16" s="12">
        <f t="shared" si="17"/>
        <v>26.43</v>
      </c>
      <c r="E16" s="12">
        <f t="shared" si="17"/>
        <v>26.35</v>
      </c>
      <c r="F16" s="16">
        <f t="shared" si="18"/>
        <v>26.35</v>
      </c>
      <c r="G16" s="18">
        <f t="shared" si="19"/>
        <v>0</v>
      </c>
      <c r="H16" s="12">
        <f t="shared" si="20"/>
        <v>31.4</v>
      </c>
      <c r="I16" s="12">
        <f t="shared" si="20"/>
        <v>31.32</v>
      </c>
      <c r="J16" s="16">
        <f t="shared" si="21"/>
        <v>31.32</v>
      </c>
      <c r="K16" s="18">
        <f t="shared" si="22"/>
        <v>0</v>
      </c>
      <c r="L16" s="14">
        <f t="shared" si="23"/>
        <v>26.43</v>
      </c>
      <c r="M16" s="14">
        <f t="shared" si="23"/>
        <v>26.35</v>
      </c>
      <c r="N16" s="12">
        <f t="shared" si="24"/>
        <v>26.35</v>
      </c>
      <c r="O16" s="23">
        <f t="shared" si="25"/>
        <v>0</v>
      </c>
      <c r="P16" s="12">
        <f t="shared" si="26"/>
        <v>31.4</v>
      </c>
      <c r="Q16" s="17">
        <f t="shared" si="26"/>
        <v>31.32</v>
      </c>
      <c r="R16" s="19">
        <f t="shared" si="27"/>
        <v>31.32</v>
      </c>
      <c r="S16" s="23">
        <f t="shared" si="28"/>
        <v>0</v>
      </c>
    </row>
    <row r="17" spans="1:19" ht="12.75">
      <c r="A17" s="2">
        <f t="shared" si="0"/>
        <v>39990</v>
      </c>
      <c r="B17" s="14">
        <v>31.4</v>
      </c>
      <c r="C17" s="12">
        <v>31.31</v>
      </c>
      <c r="D17" s="12">
        <f aca="true" t="shared" si="29" ref="D17:E19">SUM(B17-4.97)</f>
        <v>26.43</v>
      </c>
      <c r="E17" s="12">
        <f t="shared" si="29"/>
        <v>26.34</v>
      </c>
      <c r="F17" s="16">
        <f t="shared" si="18"/>
        <v>26.34</v>
      </c>
      <c r="G17" s="18">
        <f t="shared" si="19"/>
        <v>0</v>
      </c>
      <c r="H17" s="12">
        <f aca="true" t="shared" si="30" ref="H17:I19">SUM(B17)</f>
        <v>31.4</v>
      </c>
      <c r="I17" s="12">
        <f t="shared" si="30"/>
        <v>31.31</v>
      </c>
      <c r="J17" s="16">
        <f t="shared" si="21"/>
        <v>31.31</v>
      </c>
      <c r="K17" s="18">
        <f t="shared" si="22"/>
        <v>0</v>
      </c>
      <c r="L17" s="14">
        <f aca="true" t="shared" si="31" ref="L17:M19">B17-4.97</f>
        <v>26.43</v>
      </c>
      <c r="M17" s="14">
        <f t="shared" si="31"/>
        <v>26.34</v>
      </c>
      <c r="N17" s="12">
        <f t="shared" si="24"/>
        <v>26.34</v>
      </c>
      <c r="O17" s="23">
        <f t="shared" si="25"/>
        <v>0</v>
      </c>
      <c r="P17" s="12">
        <f aca="true" t="shared" si="32" ref="P17:Q19">+B17</f>
        <v>31.4</v>
      </c>
      <c r="Q17" s="17">
        <f t="shared" si="32"/>
        <v>31.31</v>
      </c>
      <c r="R17" s="19">
        <f t="shared" si="27"/>
        <v>31.31</v>
      </c>
      <c r="S17" s="23">
        <f t="shared" si="28"/>
        <v>0</v>
      </c>
    </row>
    <row r="18" spans="1:19" ht="12.75">
      <c r="A18" s="2">
        <f t="shared" si="0"/>
        <v>39983</v>
      </c>
      <c r="B18" s="14">
        <v>31.4</v>
      </c>
      <c r="C18" s="12">
        <v>31.29</v>
      </c>
      <c r="D18" s="12">
        <f t="shared" si="29"/>
        <v>26.43</v>
      </c>
      <c r="E18" s="12">
        <f t="shared" si="29"/>
        <v>26.32</v>
      </c>
      <c r="F18" s="16">
        <f t="shared" si="18"/>
        <v>26.32</v>
      </c>
      <c r="G18" s="18">
        <f t="shared" si="19"/>
        <v>0</v>
      </c>
      <c r="H18" s="12">
        <f t="shared" si="30"/>
        <v>31.4</v>
      </c>
      <c r="I18" s="12">
        <f t="shared" si="30"/>
        <v>31.29</v>
      </c>
      <c r="J18" s="16">
        <f t="shared" si="21"/>
        <v>31.29</v>
      </c>
      <c r="K18" s="18">
        <f t="shared" si="22"/>
        <v>0</v>
      </c>
      <c r="L18" s="14">
        <f t="shared" si="31"/>
        <v>26.43</v>
      </c>
      <c r="M18" s="14">
        <f t="shared" si="31"/>
        <v>26.32</v>
      </c>
      <c r="N18" s="12">
        <f t="shared" si="24"/>
        <v>26.32</v>
      </c>
      <c r="O18" s="23">
        <f t="shared" si="25"/>
        <v>0</v>
      </c>
      <c r="P18" s="12">
        <f t="shared" si="32"/>
        <v>31.4</v>
      </c>
      <c r="Q18" s="17">
        <f t="shared" si="32"/>
        <v>31.29</v>
      </c>
      <c r="R18" s="19">
        <f t="shared" si="27"/>
        <v>31.29</v>
      </c>
      <c r="S18" s="23">
        <f t="shared" si="28"/>
        <v>0</v>
      </c>
    </row>
    <row r="19" spans="1:19" ht="12.75">
      <c r="A19" s="2">
        <f t="shared" si="0"/>
        <v>39976</v>
      </c>
      <c r="B19" s="14">
        <v>31.2</v>
      </c>
      <c r="C19" s="12">
        <v>31.23</v>
      </c>
      <c r="D19" s="12">
        <f t="shared" si="29"/>
        <v>26.23</v>
      </c>
      <c r="E19" s="12">
        <f t="shared" si="29"/>
        <v>26.26</v>
      </c>
      <c r="F19" s="16">
        <f t="shared" si="18"/>
        <v>26.23</v>
      </c>
      <c r="G19" s="18">
        <f t="shared" si="19"/>
        <v>0</v>
      </c>
      <c r="H19" s="12">
        <f t="shared" si="30"/>
        <v>31.2</v>
      </c>
      <c r="I19" s="12">
        <f t="shared" si="30"/>
        <v>31.23</v>
      </c>
      <c r="J19" s="16">
        <f t="shared" si="21"/>
        <v>31.2</v>
      </c>
      <c r="K19" s="18">
        <f t="shared" si="22"/>
        <v>0</v>
      </c>
      <c r="L19" s="14">
        <f t="shared" si="31"/>
        <v>26.23</v>
      </c>
      <c r="M19" s="14">
        <f t="shared" si="31"/>
        <v>26.26</v>
      </c>
      <c r="N19" s="12">
        <f t="shared" si="24"/>
        <v>26.23</v>
      </c>
      <c r="O19" s="23">
        <f t="shared" si="25"/>
        <v>0</v>
      </c>
      <c r="P19" s="12">
        <f t="shared" si="32"/>
        <v>31.2</v>
      </c>
      <c r="Q19" s="17">
        <f t="shared" si="32"/>
        <v>31.23</v>
      </c>
      <c r="R19" s="19">
        <f t="shared" si="27"/>
        <v>31.2</v>
      </c>
      <c r="S19" s="23">
        <f t="shared" si="28"/>
        <v>0</v>
      </c>
    </row>
    <row r="20" spans="1:19" ht="12.75">
      <c r="A20" s="2">
        <f t="shared" si="0"/>
        <v>39969</v>
      </c>
      <c r="B20" s="14">
        <v>31.2</v>
      </c>
      <c r="C20" s="12">
        <v>31.09</v>
      </c>
      <c r="D20" s="12">
        <f aca="true" t="shared" si="33" ref="D20:E22">SUM(B20-4.97)</f>
        <v>26.23</v>
      </c>
      <c r="E20" s="12">
        <f t="shared" si="33"/>
        <v>26.12</v>
      </c>
      <c r="F20" s="16">
        <f aca="true" t="shared" si="34" ref="F20:F25">MIN(D20,E20)</f>
        <v>26.12</v>
      </c>
      <c r="G20" s="18">
        <f aca="true" t="shared" si="35" ref="G20:G25">MAX(0,D$5-F20)</f>
        <v>0</v>
      </c>
      <c r="H20" s="12">
        <f aca="true" t="shared" si="36" ref="H20:I22">SUM(B20)</f>
        <v>31.2</v>
      </c>
      <c r="I20" s="12">
        <f t="shared" si="36"/>
        <v>31.09</v>
      </c>
      <c r="J20" s="16">
        <f aca="true" t="shared" si="37" ref="J20:J25">MIN(H20,I20)</f>
        <v>31.09</v>
      </c>
      <c r="K20" s="18">
        <f aca="true" t="shared" si="38" ref="K20:K25">MAX(0,H$5-J20)</f>
        <v>0</v>
      </c>
      <c r="L20" s="14">
        <f aca="true" t="shared" si="39" ref="L20:M22">B20-4.97</f>
        <v>26.23</v>
      </c>
      <c r="M20" s="14">
        <f t="shared" si="39"/>
        <v>26.12</v>
      </c>
      <c r="N20" s="12">
        <f aca="true" t="shared" si="40" ref="N20:N25">MIN(L20,M20)</f>
        <v>26.12</v>
      </c>
      <c r="O20" s="23">
        <f aca="true" t="shared" si="41" ref="O20:O25">MAX(0,L$5-N20)</f>
        <v>0</v>
      </c>
      <c r="P20" s="12">
        <f aca="true" t="shared" si="42" ref="P20:Q22">+B20</f>
        <v>31.2</v>
      </c>
      <c r="Q20" s="17">
        <f t="shared" si="42"/>
        <v>31.09</v>
      </c>
      <c r="R20" s="19">
        <f aca="true" t="shared" si="43" ref="R20:R25">MIN(P20,Q20)</f>
        <v>31.09</v>
      </c>
      <c r="S20" s="23">
        <f aca="true" t="shared" si="44" ref="S20:S25">MAX(0,P$5-R20)</f>
        <v>0</v>
      </c>
    </row>
    <row r="21" spans="1:19" ht="12.75">
      <c r="A21" s="2">
        <f t="shared" si="0"/>
        <v>39962</v>
      </c>
      <c r="B21" s="14">
        <v>31.4</v>
      </c>
      <c r="C21" s="12">
        <v>30.91</v>
      </c>
      <c r="D21" s="12">
        <f t="shared" si="33"/>
        <v>26.43</v>
      </c>
      <c r="E21" s="12">
        <f t="shared" si="33"/>
        <v>25.94</v>
      </c>
      <c r="F21" s="16">
        <f t="shared" si="34"/>
        <v>25.94</v>
      </c>
      <c r="G21" s="18">
        <f t="shared" si="35"/>
        <v>0</v>
      </c>
      <c r="H21" s="12">
        <f t="shared" si="36"/>
        <v>31.4</v>
      </c>
      <c r="I21" s="12">
        <f t="shared" si="36"/>
        <v>30.91</v>
      </c>
      <c r="J21" s="16">
        <f t="shared" si="37"/>
        <v>30.91</v>
      </c>
      <c r="K21" s="18">
        <f t="shared" si="38"/>
        <v>0</v>
      </c>
      <c r="L21" s="14">
        <f t="shared" si="39"/>
        <v>26.43</v>
      </c>
      <c r="M21" s="14">
        <f t="shared" si="39"/>
        <v>25.94</v>
      </c>
      <c r="N21" s="12">
        <f t="shared" si="40"/>
        <v>25.94</v>
      </c>
      <c r="O21" s="23">
        <f t="shared" si="41"/>
        <v>0</v>
      </c>
      <c r="P21" s="12">
        <f t="shared" si="42"/>
        <v>31.4</v>
      </c>
      <c r="Q21" s="17">
        <f t="shared" si="42"/>
        <v>30.91</v>
      </c>
      <c r="R21" s="19">
        <f t="shared" si="43"/>
        <v>30.91</v>
      </c>
      <c r="S21" s="23">
        <f t="shared" si="44"/>
        <v>0</v>
      </c>
    </row>
    <row r="22" spans="1:19" ht="12.75">
      <c r="A22" s="2">
        <f t="shared" si="0"/>
        <v>39955</v>
      </c>
      <c r="B22" s="14">
        <v>31.4</v>
      </c>
      <c r="C22" s="12">
        <v>30.75</v>
      </c>
      <c r="D22" s="12">
        <f t="shared" si="33"/>
        <v>26.43</v>
      </c>
      <c r="E22" s="12">
        <f t="shared" si="33"/>
        <v>25.78</v>
      </c>
      <c r="F22" s="16">
        <f t="shared" si="34"/>
        <v>25.78</v>
      </c>
      <c r="G22" s="18">
        <f t="shared" si="35"/>
        <v>0</v>
      </c>
      <c r="H22" s="12">
        <f t="shared" si="36"/>
        <v>31.4</v>
      </c>
      <c r="I22" s="12">
        <f t="shared" si="36"/>
        <v>30.75</v>
      </c>
      <c r="J22" s="16">
        <f t="shared" si="37"/>
        <v>30.75</v>
      </c>
      <c r="K22" s="18">
        <f t="shared" si="38"/>
        <v>0</v>
      </c>
      <c r="L22" s="14">
        <f t="shared" si="39"/>
        <v>26.43</v>
      </c>
      <c r="M22" s="14">
        <f t="shared" si="39"/>
        <v>25.78</v>
      </c>
      <c r="N22" s="12">
        <f t="shared" si="40"/>
        <v>25.78</v>
      </c>
      <c r="O22" s="23">
        <f t="shared" si="41"/>
        <v>0</v>
      </c>
      <c r="P22" s="12">
        <f t="shared" si="42"/>
        <v>31.4</v>
      </c>
      <c r="Q22" s="17">
        <f t="shared" si="42"/>
        <v>30.75</v>
      </c>
      <c r="R22" s="19">
        <f t="shared" si="43"/>
        <v>30.75</v>
      </c>
      <c r="S22" s="23">
        <f t="shared" si="44"/>
        <v>0</v>
      </c>
    </row>
    <row r="23" spans="1:19" ht="12.75">
      <c r="A23" s="2">
        <f>A24+7</f>
        <v>39948</v>
      </c>
      <c r="B23" s="14">
        <v>31</v>
      </c>
      <c r="C23" s="12">
        <v>30.88</v>
      </c>
      <c r="D23" s="12">
        <f aca="true" t="shared" si="45" ref="D23:E25">SUM(B23-4.97)</f>
        <v>26.03</v>
      </c>
      <c r="E23" s="12">
        <f t="shared" si="45"/>
        <v>25.91</v>
      </c>
      <c r="F23" s="16">
        <f t="shared" si="34"/>
        <v>25.91</v>
      </c>
      <c r="G23" s="18">
        <f t="shared" si="35"/>
        <v>0</v>
      </c>
      <c r="H23" s="12">
        <f aca="true" t="shared" si="46" ref="H23:I25">SUM(B23)</f>
        <v>31</v>
      </c>
      <c r="I23" s="12">
        <f t="shared" si="46"/>
        <v>30.88</v>
      </c>
      <c r="J23" s="16">
        <f t="shared" si="37"/>
        <v>30.88</v>
      </c>
      <c r="K23" s="18">
        <f t="shared" si="38"/>
        <v>0</v>
      </c>
      <c r="L23" s="14">
        <f aca="true" t="shared" si="47" ref="L23:M25">B23-4.97</f>
        <v>26.03</v>
      </c>
      <c r="M23" s="14">
        <f t="shared" si="47"/>
        <v>25.91</v>
      </c>
      <c r="N23" s="12">
        <f t="shared" si="40"/>
        <v>25.91</v>
      </c>
      <c r="O23" s="23">
        <f t="shared" si="41"/>
        <v>0</v>
      </c>
      <c r="P23" s="12">
        <f aca="true" t="shared" si="48" ref="P23:Q25">+B23</f>
        <v>31</v>
      </c>
      <c r="Q23" s="17">
        <f t="shared" si="48"/>
        <v>30.88</v>
      </c>
      <c r="R23" s="19">
        <f t="shared" si="43"/>
        <v>30.88</v>
      </c>
      <c r="S23" s="23">
        <f t="shared" si="44"/>
        <v>0</v>
      </c>
    </row>
    <row r="24" spans="1:19" ht="12.75">
      <c r="A24" s="2">
        <f>A25+7</f>
        <v>39941</v>
      </c>
      <c r="B24" s="14">
        <v>30.6</v>
      </c>
      <c r="C24" s="12">
        <v>31.09</v>
      </c>
      <c r="D24" s="12">
        <f t="shared" si="45"/>
        <v>25.630000000000003</v>
      </c>
      <c r="E24" s="12">
        <f t="shared" si="45"/>
        <v>26.12</v>
      </c>
      <c r="F24" s="16">
        <f t="shared" si="34"/>
        <v>25.630000000000003</v>
      </c>
      <c r="G24" s="18">
        <f t="shared" si="35"/>
        <v>0</v>
      </c>
      <c r="H24" s="12">
        <f t="shared" si="46"/>
        <v>30.6</v>
      </c>
      <c r="I24" s="12">
        <f t="shared" si="46"/>
        <v>31.09</v>
      </c>
      <c r="J24" s="16">
        <f t="shared" si="37"/>
        <v>30.6</v>
      </c>
      <c r="K24" s="18">
        <f t="shared" si="38"/>
        <v>0</v>
      </c>
      <c r="L24" s="14">
        <f t="shared" si="47"/>
        <v>25.630000000000003</v>
      </c>
      <c r="M24" s="14">
        <f t="shared" si="47"/>
        <v>26.12</v>
      </c>
      <c r="N24" s="12">
        <f t="shared" si="40"/>
        <v>25.630000000000003</v>
      </c>
      <c r="O24" s="23">
        <f t="shared" si="41"/>
        <v>0</v>
      </c>
      <c r="P24" s="12">
        <f t="shared" si="48"/>
        <v>30.6</v>
      </c>
      <c r="Q24" s="17">
        <f t="shared" si="48"/>
        <v>31.09</v>
      </c>
      <c r="R24" s="19">
        <f t="shared" si="43"/>
        <v>30.6</v>
      </c>
      <c r="S24" s="23">
        <f t="shared" si="44"/>
        <v>0</v>
      </c>
    </row>
    <row r="25" spans="1:19" ht="12.75">
      <c r="A25" s="2">
        <v>39934</v>
      </c>
      <c r="B25" s="14">
        <v>30.6</v>
      </c>
      <c r="C25" s="12">
        <v>31.26</v>
      </c>
      <c r="D25" s="12">
        <f t="shared" si="45"/>
        <v>25.630000000000003</v>
      </c>
      <c r="E25" s="12">
        <f t="shared" si="45"/>
        <v>26.290000000000003</v>
      </c>
      <c r="F25" s="16">
        <f t="shared" si="34"/>
        <v>25.630000000000003</v>
      </c>
      <c r="G25" s="18">
        <f t="shared" si="35"/>
        <v>0</v>
      </c>
      <c r="H25" s="12">
        <f t="shared" si="46"/>
        <v>30.6</v>
      </c>
      <c r="I25" s="12">
        <f t="shared" si="46"/>
        <v>31.26</v>
      </c>
      <c r="J25" s="16">
        <f t="shared" si="37"/>
        <v>30.6</v>
      </c>
      <c r="K25" s="18">
        <f t="shared" si="38"/>
        <v>0</v>
      </c>
      <c r="L25" s="14">
        <f t="shared" si="47"/>
        <v>25.630000000000003</v>
      </c>
      <c r="M25" s="14">
        <f t="shared" si="47"/>
        <v>26.290000000000003</v>
      </c>
      <c r="N25" s="12">
        <f t="shared" si="40"/>
        <v>25.630000000000003</v>
      </c>
      <c r="O25" s="23">
        <f t="shared" si="41"/>
        <v>0</v>
      </c>
      <c r="P25" s="12">
        <f t="shared" si="48"/>
        <v>30.6</v>
      </c>
      <c r="Q25" s="17">
        <f t="shared" si="48"/>
        <v>31.26</v>
      </c>
      <c r="R25" s="19">
        <f t="shared" si="43"/>
        <v>30.6</v>
      </c>
      <c r="S25" s="23">
        <f t="shared" si="44"/>
        <v>0</v>
      </c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4"/>
      <c r="M26" s="4"/>
      <c r="N26" s="4"/>
      <c r="O26" s="4"/>
      <c r="P26" s="4"/>
      <c r="Q26" s="4"/>
      <c r="R26" s="4"/>
      <c r="S26" s="21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4"/>
      <c r="M27" s="4"/>
      <c r="N27" s="4"/>
      <c r="O27" s="4"/>
      <c r="P27" s="4"/>
      <c r="Q27" s="4"/>
      <c r="R27" s="4"/>
      <c r="S27" s="21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4"/>
      <c r="M28" s="4"/>
      <c r="N28" s="4"/>
      <c r="O28" s="4"/>
      <c r="P28" s="4"/>
      <c r="Q28" s="4"/>
      <c r="R28" s="4"/>
      <c r="S28" s="21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  <c r="S29" s="21"/>
    </row>
    <row r="30" spans="2:19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21"/>
    </row>
  </sheetData>
  <mergeCells count="32">
    <mergeCell ref="B5:C5"/>
    <mergeCell ref="B4:C4"/>
    <mergeCell ref="H4:K4"/>
    <mergeCell ref="B2:K2"/>
    <mergeCell ref="D5:G5"/>
    <mergeCell ref="H5:K5"/>
    <mergeCell ref="L2:S2"/>
    <mergeCell ref="B3:K3"/>
    <mergeCell ref="L3:S3"/>
    <mergeCell ref="L4:O4"/>
    <mergeCell ref="P4:S4"/>
    <mergeCell ref="L5:O5"/>
    <mergeCell ref="P5:S5"/>
    <mergeCell ref="D4:G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6:Q7"/>
    <mergeCell ref="R6:R7"/>
    <mergeCell ref="S6:S7"/>
    <mergeCell ref="M6:M7"/>
    <mergeCell ref="N6:N7"/>
    <mergeCell ref="O6:O7"/>
    <mergeCell ref="P6:P7"/>
  </mergeCells>
  <printOptions/>
  <pageMargins left="0.55" right="0.6" top="1" bottom="1" header="0.5" footer="0.5"/>
  <pageSetup horizontalDpi="600" verticalDpi="600" orientation="landscape" scale="90" r:id="rId1"/>
  <headerFooter alignWithMargins="0">
    <oddHeader>&amp;C&amp;"Arial,Bold"&amp;16Pulse Crop Repayment Rates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33"/>
  <sheetViews>
    <sheetView showGridLines="0" workbookViewId="0" topLeftCell="B1">
      <selection activeCell="D8" sqref="D8"/>
    </sheetView>
  </sheetViews>
  <sheetFormatPr defaultColWidth="9.140625" defaultRowHeight="12.75"/>
  <cols>
    <col min="1" max="1" width="10.28125" style="0" customWidth="1"/>
    <col min="2" max="2" width="9.57421875" style="0" customWidth="1"/>
    <col min="3" max="3" width="7.28125" style="0" customWidth="1"/>
    <col min="4" max="4" width="9.7109375" style="0" customWidth="1"/>
    <col min="5" max="5" width="6.421875" style="0" customWidth="1"/>
    <col min="6" max="6" width="7.7109375" style="0" customWidth="1"/>
    <col min="7" max="7" width="5.421875" style="0" customWidth="1"/>
    <col min="8" max="8" width="10.00390625" style="0" customWidth="1"/>
    <col min="9" max="9" width="6.28125" style="0" customWidth="1"/>
    <col min="10" max="10" width="7.7109375" style="0" customWidth="1"/>
    <col min="11" max="11" width="5.57421875" style="0" customWidth="1"/>
    <col min="12" max="12" width="9.57421875" style="1" customWidth="1"/>
    <col min="13" max="13" width="6.8515625" style="1" customWidth="1"/>
    <col min="14" max="14" width="8.28125" style="1" customWidth="1"/>
    <col min="15" max="15" width="6.140625" style="1" customWidth="1"/>
    <col min="16" max="16" width="9.421875" style="1" customWidth="1"/>
    <col min="17" max="17" width="5.8515625" style="1" customWidth="1"/>
    <col min="18" max="18" width="8.00390625" style="1" customWidth="1"/>
    <col min="19" max="19" width="5.7109375" style="1" customWidth="1"/>
  </cols>
  <sheetData>
    <row r="1" spans="2:19" ht="15.75">
      <c r="B1" s="11"/>
      <c r="C1" s="11"/>
      <c r="D1" s="11"/>
      <c r="E1" s="11"/>
      <c r="F1" s="11"/>
      <c r="G1" s="11"/>
      <c r="H1" s="11"/>
      <c r="I1" s="11"/>
      <c r="J1" s="11"/>
      <c r="K1" s="11"/>
      <c r="L1"/>
      <c r="M1"/>
      <c r="N1"/>
      <c r="O1"/>
      <c r="P1"/>
      <c r="Q1"/>
      <c r="R1"/>
      <c r="S1"/>
    </row>
    <row r="2" spans="1:19" ht="15.75">
      <c r="A2" s="15"/>
      <c r="B2" s="63" t="s">
        <v>8</v>
      </c>
      <c r="C2" s="63"/>
      <c r="D2" s="63"/>
      <c r="E2" s="63"/>
      <c r="F2" s="63"/>
      <c r="G2" s="63"/>
      <c r="H2" s="63"/>
      <c r="I2" s="63"/>
      <c r="J2" s="63"/>
      <c r="K2" s="63"/>
      <c r="L2" s="66" t="s">
        <v>10</v>
      </c>
      <c r="M2" s="66"/>
      <c r="N2" s="66"/>
      <c r="O2" s="66"/>
      <c r="P2" s="66"/>
      <c r="Q2" s="66"/>
      <c r="R2" s="66"/>
      <c r="S2" s="66"/>
    </row>
    <row r="3" spans="1:19" ht="15">
      <c r="A3" s="8"/>
      <c r="B3" s="55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67" t="s">
        <v>2</v>
      </c>
      <c r="M3" s="67"/>
      <c r="N3" s="67"/>
      <c r="O3" s="67"/>
      <c r="P3" s="67"/>
      <c r="Q3" s="67"/>
      <c r="R3" s="67"/>
      <c r="S3" s="67"/>
    </row>
    <row r="4" spans="1:19" ht="12.75">
      <c r="A4" s="9"/>
      <c r="B4" s="59" t="s">
        <v>7</v>
      </c>
      <c r="C4" s="60"/>
      <c r="D4" s="49" t="s">
        <v>3</v>
      </c>
      <c r="E4" s="50"/>
      <c r="F4" s="50"/>
      <c r="G4" s="51"/>
      <c r="H4" s="61" t="s">
        <v>4</v>
      </c>
      <c r="I4" s="62"/>
      <c r="J4" s="62"/>
      <c r="K4" s="62"/>
      <c r="L4" s="56" t="s">
        <v>3</v>
      </c>
      <c r="M4" s="57"/>
      <c r="N4" s="57"/>
      <c r="O4" s="57"/>
      <c r="P4" s="58" t="s">
        <v>4</v>
      </c>
      <c r="Q4" s="48"/>
      <c r="R4" s="48"/>
      <c r="S4" s="48"/>
    </row>
    <row r="5" spans="1:19" ht="12.75">
      <c r="A5" s="9" t="s">
        <v>5</v>
      </c>
      <c r="B5" s="59">
        <v>5.4</v>
      </c>
      <c r="C5" s="60"/>
      <c r="D5" s="49">
        <v>5.25</v>
      </c>
      <c r="E5" s="50"/>
      <c r="F5" s="50"/>
      <c r="G5" s="51"/>
      <c r="H5" s="64">
        <v>6.12</v>
      </c>
      <c r="I5" s="65"/>
      <c r="J5" s="65"/>
      <c r="K5" s="65"/>
      <c r="L5" s="45">
        <v>6.14</v>
      </c>
      <c r="M5" s="46"/>
      <c r="N5" s="46"/>
      <c r="O5" s="46"/>
      <c r="P5" s="47">
        <v>6.58</v>
      </c>
      <c r="Q5" s="48"/>
      <c r="R5" s="48"/>
      <c r="S5" s="48"/>
    </row>
    <row r="6" spans="1:19" ht="36">
      <c r="A6" s="13" t="s">
        <v>11</v>
      </c>
      <c r="B6" s="42" t="s">
        <v>12</v>
      </c>
      <c r="C6" s="36" t="s">
        <v>13</v>
      </c>
      <c r="D6" s="42" t="s">
        <v>12</v>
      </c>
      <c r="E6" s="36" t="s">
        <v>13</v>
      </c>
      <c r="F6" s="36" t="s">
        <v>14</v>
      </c>
      <c r="G6" s="42" t="s">
        <v>6</v>
      </c>
      <c r="H6" s="42" t="s">
        <v>12</v>
      </c>
      <c r="I6" s="36" t="s">
        <v>13</v>
      </c>
      <c r="J6" s="36" t="s">
        <v>14</v>
      </c>
      <c r="K6" s="42" t="s">
        <v>6</v>
      </c>
      <c r="L6" s="42" t="s">
        <v>12</v>
      </c>
      <c r="M6" s="36" t="s">
        <v>13</v>
      </c>
      <c r="N6" s="36" t="s">
        <v>14</v>
      </c>
      <c r="O6" s="42" t="s">
        <v>6</v>
      </c>
      <c r="P6" s="42" t="s">
        <v>12</v>
      </c>
      <c r="Q6" s="36" t="s">
        <v>13</v>
      </c>
      <c r="R6" s="36" t="s">
        <v>14</v>
      </c>
      <c r="S6" s="40" t="s">
        <v>6</v>
      </c>
    </row>
    <row r="7" spans="1:19" ht="24">
      <c r="A7" s="25" t="s">
        <v>16</v>
      </c>
      <c r="B7" s="44"/>
      <c r="C7" s="37"/>
      <c r="D7" s="44"/>
      <c r="E7" s="37"/>
      <c r="F7" s="37"/>
      <c r="G7" s="43"/>
      <c r="H7" s="44"/>
      <c r="I7" s="37"/>
      <c r="J7" s="37"/>
      <c r="K7" s="43"/>
      <c r="L7" s="44"/>
      <c r="M7" s="37"/>
      <c r="N7" s="37"/>
      <c r="O7" s="43"/>
      <c r="P7" s="44"/>
      <c r="Q7" s="37"/>
      <c r="R7" s="37"/>
      <c r="S7" s="41"/>
    </row>
    <row r="8" spans="1:19" ht="12.75">
      <c r="A8" s="2">
        <f aca="true" t="shared" si="0" ref="A8:A24">A9+7</f>
        <v>40053</v>
      </c>
      <c r="B8" s="14">
        <v>9.73</v>
      </c>
      <c r="C8" s="12">
        <v>10.56</v>
      </c>
      <c r="D8" s="12">
        <f aca="true" t="shared" si="1" ref="D8:E10">SUM(B8-0.87)</f>
        <v>8.860000000000001</v>
      </c>
      <c r="E8" s="12">
        <f t="shared" si="1"/>
        <v>9.690000000000001</v>
      </c>
      <c r="F8" s="16">
        <f aca="true" t="shared" si="2" ref="F8:F13">MIN(D8,E8)</f>
        <v>8.860000000000001</v>
      </c>
      <c r="G8" s="18">
        <f aca="true" t="shared" si="3" ref="G8:G13">MAX(0,D$5-F8)</f>
        <v>0</v>
      </c>
      <c r="H8" s="12">
        <f aca="true" t="shared" si="4" ref="H8:I10">SUM(B8)</f>
        <v>9.73</v>
      </c>
      <c r="I8" s="12">
        <f t="shared" si="4"/>
        <v>10.56</v>
      </c>
      <c r="J8" s="16">
        <f aca="true" t="shared" si="5" ref="J8:J13">MIN(H8,I8)</f>
        <v>9.73</v>
      </c>
      <c r="K8" s="18">
        <f aca="true" t="shared" si="6" ref="K8:K13">MAX(0,H$5-J8)</f>
        <v>0</v>
      </c>
      <c r="L8" s="14">
        <f aca="true" t="shared" si="7" ref="L8:M10">B8-0.87</f>
        <v>8.860000000000001</v>
      </c>
      <c r="M8" s="14">
        <f t="shared" si="7"/>
        <v>9.690000000000001</v>
      </c>
      <c r="N8" s="12">
        <f aca="true" t="shared" si="8" ref="N8:N13">MIN(L8,M8)</f>
        <v>8.860000000000001</v>
      </c>
      <c r="O8" s="23">
        <f aca="true" t="shared" si="9" ref="O8:O13">MAX(0,L$5-N8)</f>
        <v>0</v>
      </c>
      <c r="P8" s="12">
        <f aca="true" t="shared" si="10" ref="P8:Q10">+B8</f>
        <v>9.73</v>
      </c>
      <c r="Q8" s="17">
        <f t="shared" si="10"/>
        <v>10.56</v>
      </c>
      <c r="R8" s="12">
        <f aca="true" t="shared" si="11" ref="R8:R13">MIN(P8,Q8)</f>
        <v>9.73</v>
      </c>
      <c r="S8" s="23">
        <f aca="true" t="shared" si="12" ref="S8:S13">MAX(0,P$5-R8)</f>
        <v>0</v>
      </c>
    </row>
    <row r="9" spans="1:19" ht="12.75">
      <c r="A9" s="2">
        <f t="shared" si="0"/>
        <v>40046</v>
      </c>
      <c r="B9" s="14">
        <v>9.98</v>
      </c>
      <c r="C9" s="12">
        <v>11.63</v>
      </c>
      <c r="D9" s="12">
        <f t="shared" si="1"/>
        <v>9.110000000000001</v>
      </c>
      <c r="E9" s="12">
        <f t="shared" si="1"/>
        <v>10.760000000000002</v>
      </c>
      <c r="F9" s="16">
        <f t="shared" si="2"/>
        <v>9.110000000000001</v>
      </c>
      <c r="G9" s="18">
        <f t="shared" si="3"/>
        <v>0</v>
      </c>
      <c r="H9" s="12">
        <f t="shared" si="4"/>
        <v>9.98</v>
      </c>
      <c r="I9" s="12">
        <f t="shared" si="4"/>
        <v>11.63</v>
      </c>
      <c r="J9" s="16">
        <f t="shared" si="5"/>
        <v>9.98</v>
      </c>
      <c r="K9" s="18">
        <f t="shared" si="6"/>
        <v>0</v>
      </c>
      <c r="L9" s="14">
        <f t="shared" si="7"/>
        <v>9.110000000000001</v>
      </c>
      <c r="M9" s="14">
        <f t="shared" si="7"/>
        <v>10.760000000000002</v>
      </c>
      <c r="N9" s="12">
        <f t="shared" si="8"/>
        <v>9.110000000000001</v>
      </c>
      <c r="O9" s="23">
        <f t="shared" si="9"/>
        <v>0</v>
      </c>
      <c r="P9" s="12">
        <f t="shared" si="10"/>
        <v>9.98</v>
      </c>
      <c r="Q9" s="17">
        <f t="shared" si="10"/>
        <v>11.63</v>
      </c>
      <c r="R9" s="12">
        <f t="shared" si="11"/>
        <v>9.98</v>
      </c>
      <c r="S9" s="23">
        <f t="shared" si="12"/>
        <v>0</v>
      </c>
    </row>
    <row r="10" spans="1:19" ht="12.75">
      <c r="A10" s="2">
        <f t="shared" si="0"/>
        <v>40039</v>
      </c>
      <c r="B10" s="14">
        <v>9.98</v>
      </c>
      <c r="C10" s="12">
        <v>12.85</v>
      </c>
      <c r="D10" s="12">
        <f t="shared" si="1"/>
        <v>9.110000000000001</v>
      </c>
      <c r="E10" s="12">
        <f t="shared" si="1"/>
        <v>11.98</v>
      </c>
      <c r="F10" s="16">
        <f t="shared" si="2"/>
        <v>9.110000000000001</v>
      </c>
      <c r="G10" s="18">
        <f t="shared" si="3"/>
        <v>0</v>
      </c>
      <c r="H10" s="12">
        <f t="shared" si="4"/>
        <v>9.98</v>
      </c>
      <c r="I10" s="12">
        <f t="shared" si="4"/>
        <v>12.85</v>
      </c>
      <c r="J10" s="16">
        <f t="shared" si="5"/>
        <v>9.98</v>
      </c>
      <c r="K10" s="18">
        <f t="shared" si="6"/>
        <v>0</v>
      </c>
      <c r="L10" s="14">
        <f t="shared" si="7"/>
        <v>9.110000000000001</v>
      </c>
      <c r="M10" s="14">
        <f t="shared" si="7"/>
        <v>11.98</v>
      </c>
      <c r="N10" s="12">
        <f t="shared" si="8"/>
        <v>9.110000000000001</v>
      </c>
      <c r="O10" s="23">
        <f t="shared" si="9"/>
        <v>0</v>
      </c>
      <c r="P10" s="12">
        <f t="shared" si="10"/>
        <v>9.98</v>
      </c>
      <c r="Q10" s="17">
        <f t="shared" si="10"/>
        <v>12.85</v>
      </c>
      <c r="R10" s="12">
        <f t="shared" si="11"/>
        <v>9.98</v>
      </c>
      <c r="S10" s="23">
        <f t="shared" si="12"/>
        <v>0</v>
      </c>
    </row>
    <row r="11" spans="1:19" ht="12.75">
      <c r="A11" s="2">
        <f t="shared" si="0"/>
        <v>40032</v>
      </c>
      <c r="B11" s="14">
        <v>10.23</v>
      </c>
      <c r="C11" s="12">
        <v>14.01</v>
      </c>
      <c r="D11" s="12">
        <f aca="true" t="shared" si="13" ref="D11:E13">SUM(B11-0.87)</f>
        <v>9.360000000000001</v>
      </c>
      <c r="E11" s="12">
        <f t="shared" si="13"/>
        <v>13.14</v>
      </c>
      <c r="F11" s="16">
        <f t="shared" si="2"/>
        <v>9.360000000000001</v>
      </c>
      <c r="G11" s="18">
        <f t="shared" si="3"/>
        <v>0</v>
      </c>
      <c r="H11" s="12">
        <f aca="true" t="shared" si="14" ref="H11:I13">SUM(B11)</f>
        <v>10.23</v>
      </c>
      <c r="I11" s="12">
        <f t="shared" si="14"/>
        <v>14.01</v>
      </c>
      <c r="J11" s="16">
        <f t="shared" si="5"/>
        <v>10.23</v>
      </c>
      <c r="K11" s="18">
        <f t="shared" si="6"/>
        <v>0</v>
      </c>
      <c r="L11" s="14">
        <f aca="true" t="shared" si="15" ref="L11:M13">B11-0.87</f>
        <v>9.360000000000001</v>
      </c>
      <c r="M11" s="14">
        <f t="shared" si="15"/>
        <v>13.14</v>
      </c>
      <c r="N11" s="12">
        <f t="shared" si="8"/>
        <v>9.360000000000001</v>
      </c>
      <c r="O11" s="23">
        <f t="shared" si="9"/>
        <v>0</v>
      </c>
      <c r="P11" s="12">
        <f aca="true" t="shared" si="16" ref="P11:Q13">+B11</f>
        <v>10.23</v>
      </c>
      <c r="Q11" s="17">
        <f t="shared" si="16"/>
        <v>14.01</v>
      </c>
      <c r="R11" s="12">
        <f t="shared" si="11"/>
        <v>10.23</v>
      </c>
      <c r="S11" s="23">
        <f t="shared" si="12"/>
        <v>0</v>
      </c>
    </row>
    <row r="12" spans="1:19" ht="12.75">
      <c r="A12" s="2">
        <f t="shared" si="0"/>
        <v>40025</v>
      </c>
      <c r="B12" s="14">
        <v>11.6</v>
      </c>
      <c r="C12" s="12">
        <v>14.9</v>
      </c>
      <c r="D12" s="12">
        <f t="shared" si="13"/>
        <v>10.73</v>
      </c>
      <c r="E12" s="12">
        <f t="shared" si="13"/>
        <v>14.030000000000001</v>
      </c>
      <c r="F12" s="16">
        <f t="shared" si="2"/>
        <v>10.73</v>
      </c>
      <c r="G12" s="18">
        <f t="shared" si="3"/>
        <v>0</v>
      </c>
      <c r="H12" s="12">
        <f t="shared" si="14"/>
        <v>11.6</v>
      </c>
      <c r="I12" s="12">
        <f t="shared" si="14"/>
        <v>14.9</v>
      </c>
      <c r="J12" s="16">
        <f t="shared" si="5"/>
        <v>11.6</v>
      </c>
      <c r="K12" s="18">
        <f t="shared" si="6"/>
        <v>0</v>
      </c>
      <c r="L12" s="14">
        <f t="shared" si="15"/>
        <v>10.73</v>
      </c>
      <c r="M12" s="14">
        <f t="shared" si="15"/>
        <v>14.030000000000001</v>
      </c>
      <c r="N12" s="12">
        <f t="shared" si="8"/>
        <v>10.73</v>
      </c>
      <c r="O12" s="23">
        <f t="shared" si="9"/>
        <v>0</v>
      </c>
      <c r="P12" s="12">
        <f t="shared" si="16"/>
        <v>11.6</v>
      </c>
      <c r="Q12" s="17">
        <f t="shared" si="16"/>
        <v>14.9</v>
      </c>
      <c r="R12" s="12">
        <f t="shared" si="11"/>
        <v>11.6</v>
      </c>
      <c r="S12" s="23">
        <f t="shared" si="12"/>
        <v>0</v>
      </c>
    </row>
    <row r="13" spans="1:19" ht="12.75">
      <c r="A13" s="2">
        <f t="shared" si="0"/>
        <v>40018</v>
      </c>
      <c r="B13" s="14">
        <v>14.44</v>
      </c>
      <c r="C13" s="12">
        <v>15.17</v>
      </c>
      <c r="D13" s="12">
        <f t="shared" si="13"/>
        <v>13.57</v>
      </c>
      <c r="E13" s="12">
        <f t="shared" si="13"/>
        <v>14.3</v>
      </c>
      <c r="F13" s="16">
        <f t="shared" si="2"/>
        <v>13.57</v>
      </c>
      <c r="G13" s="18">
        <f t="shared" si="3"/>
        <v>0</v>
      </c>
      <c r="H13" s="12">
        <f t="shared" si="14"/>
        <v>14.44</v>
      </c>
      <c r="I13" s="12">
        <f t="shared" si="14"/>
        <v>15.17</v>
      </c>
      <c r="J13" s="16">
        <f t="shared" si="5"/>
        <v>14.44</v>
      </c>
      <c r="K13" s="18">
        <f t="shared" si="6"/>
        <v>0</v>
      </c>
      <c r="L13" s="14">
        <f t="shared" si="15"/>
        <v>13.57</v>
      </c>
      <c r="M13" s="14">
        <f t="shared" si="15"/>
        <v>14.3</v>
      </c>
      <c r="N13" s="12">
        <f t="shared" si="8"/>
        <v>13.57</v>
      </c>
      <c r="O13" s="23">
        <f t="shared" si="9"/>
        <v>0</v>
      </c>
      <c r="P13" s="12">
        <f t="shared" si="16"/>
        <v>14.44</v>
      </c>
      <c r="Q13" s="17">
        <f t="shared" si="16"/>
        <v>15.17</v>
      </c>
      <c r="R13" s="12">
        <f t="shared" si="11"/>
        <v>14.44</v>
      </c>
      <c r="S13" s="23">
        <f t="shared" si="12"/>
        <v>0</v>
      </c>
    </row>
    <row r="14" spans="1:19" ht="12.75">
      <c r="A14" s="2">
        <f t="shared" si="0"/>
        <v>40011</v>
      </c>
      <c r="B14" s="14">
        <v>15.19</v>
      </c>
      <c r="C14" s="12">
        <v>15.19</v>
      </c>
      <c r="D14" s="12">
        <f aca="true" t="shared" si="17" ref="D14:E16">SUM(B14-0.87)</f>
        <v>14.32</v>
      </c>
      <c r="E14" s="12">
        <f t="shared" si="17"/>
        <v>14.32</v>
      </c>
      <c r="F14" s="16">
        <f aca="true" t="shared" si="18" ref="F14:F19">MIN(D14,E14)</f>
        <v>14.32</v>
      </c>
      <c r="G14" s="18">
        <f aca="true" t="shared" si="19" ref="G14:G19">MAX(0,D$5-F14)</f>
        <v>0</v>
      </c>
      <c r="H14" s="12">
        <f aca="true" t="shared" si="20" ref="H14:I16">SUM(B14)</f>
        <v>15.19</v>
      </c>
      <c r="I14" s="12">
        <f t="shared" si="20"/>
        <v>15.19</v>
      </c>
      <c r="J14" s="16">
        <f aca="true" t="shared" si="21" ref="J14:J19">MIN(H14,I14)</f>
        <v>15.19</v>
      </c>
      <c r="K14" s="18">
        <f aca="true" t="shared" si="22" ref="K14:K19">MAX(0,H$5-J14)</f>
        <v>0</v>
      </c>
      <c r="L14" s="14">
        <f aca="true" t="shared" si="23" ref="L14:M16">B14-0.87</f>
        <v>14.32</v>
      </c>
      <c r="M14" s="14">
        <f t="shared" si="23"/>
        <v>14.32</v>
      </c>
      <c r="N14" s="12">
        <f aca="true" t="shared" si="24" ref="N14:N19">MIN(L14,M14)</f>
        <v>14.32</v>
      </c>
      <c r="O14" s="23">
        <f aca="true" t="shared" si="25" ref="O14:O19">MAX(0,L$5-N14)</f>
        <v>0</v>
      </c>
      <c r="P14" s="12">
        <f aca="true" t="shared" si="26" ref="P14:Q16">+B14</f>
        <v>15.19</v>
      </c>
      <c r="Q14" s="17">
        <f t="shared" si="26"/>
        <v>15.19</v>
      </c>
      <c r="R14" s="12">
        <f aca="true" t="shared" si="27" ref="R14:R19">MIN(P14,Q14)</f>
        <v>15.19</v>
      </c>
      <c r="S14" s="23">
        <f aca="true" t="shared" si="28" ref="S14:S19">MAX(0,P$5-R14)</f>
        <v>0</v>
      </c>
    </row>
    <row r="15" spans="1:19" ht="12.75">
      <c r="A15" s="2">
        <f t="shared" si="0"/>
        <v>40004</v>
      </c>
      <c r="B15" s="14">
        <v>15.19</v>
      </c>
      <c r="C15" s="12">
        <v>15.19</v>
      </c>
      <c r="D15" s="12">
        <f t="shared" si="17"/>
        <v>14.32</v>
      </c>
      <c r="E15" s="12">
        <f t="shared" si="17"/>
        <v>14.32</v>
      </c>
      <c r="F15" s="16">
        <f t="shared" si="18"/>
        <v>14.32</v>
      </c>
      <c r="G15" s="18">
        <f t="shared" si="19"/>
        <v>0</v>
      </c>
      <c r="H15" s="12">
        <f t="shared" si="20"/>
        <v>15.19</v>
      </c>
      <c r="I15" s="12">
        <f t="shared" si="20"/>
        <v>15.19</v>
      </c>
      <c r="J15" s="16">
        <f t="shared" si="21"/>
        <v>15.19</v>
      </c>
      <c r="K15" s="18">
        <f t="shared" si="22"/>
        <v>0</v>
      </c>
      <c r="L15" s="14">
        <f t="shared" si="23"/>
        <v>14.32</v>
      </c>
      <c r="M15" s="14">
        <f t="shared" si="23"/>
        <v>14.32</v>
      </c>
      <c r="N15" s="12">
        <f t="shared" si="24"/>
        <v>14.32</v>
      </c>
      <c r="O15" s="23">
        <f t="shared" si="25"/>
        <v>0</v>
      </c>
      <c r="P15" s="12">
        <f t="shared" si="26"/>
        <v>15.19</v>
      </c>
      <c r="Q15" s="17">
        <f t="shared" si="26"/>
        <v>15.19</v>
      </c>
      <c r="R15" s="12">
        <f t="shared" si="27"/>
        <v>15.19</v>
      </c>
      <c r="S15" s="23">
        <f t="shared" si="28"/>
        <v>0</v>
      </c>
    </row>
    <row r="16" spans="1:19" ht="12.75">
      <c r="A16" s="2">
        <f t="shared" si="0"/>
        <v>39997</v>
      </c>
      <c r="B16" s="14">
        <v>15.19</v>
      </c>
      <c r="C16" s="12">
        <v>15.19</v>
      </c>
      <c r="D16" s="12">
        <f t="shared" si="17"/>
        <v>14.32</v>
      </c>
      <c r="E16" s="12">
        <f t="shared" si="17"/>
        <v>14.32</v>
      </c>
      <c r="F16" s="16">
        <f t="shared" si="18"/>
        <v>14.32</v>
      </c>
      <c r="G16" s="18">
        <f t="shared" si="19"/>
        <v>0</v>
      </c>
      <c r="H16" s="12">
        <f t="shared" si="20"/>
        <v>15.19</v>
      </c>
      <c r="I16" s="12">
        <f t="shared" si="20"/>
        <v>15.19</v>
      </c>
      <c r="J16" s="16">
        <f t="shared" si="21"/>
        <v>15.19</v>
      </c>
      <c r="K16" s="18">
        <f t="shared" si="22"/>
        <v>0</v>
      </c>
      <c r="L16" s="14">
        <f t="shared" si="23"/>
        <v>14.32</v>
      </c>
      <c r="M16" s="14">
        <f t="shared" si="23"/>
        <v>14.32</v>
      </c>
      <c r="N16" s="12">
        <f t="shared" si="24"/>
        <v>14.32</v>
      </c>
      <c r="O16" s="23">
        <f t="shared" si="25"/>
        <v>0</v>
      </c>
      <c r="P16" s="12">
        <f t="shared" si="26"/>
        <v>15.19</v>
      </c>
      <c r="Q16" s="17">
        <f t="shared" si="26"/>
        <v>15.19</v>
      </c>
      <c r="R16" s="12">
        <f t="shared" si="27"/>
        <v>15.19</v>
      </c>
      <c r="S16" s="23">
        <f t="shared" si="28"/>
        <v>0</v>
      </c>
    </row>
    <row r="17" spans="1:19" ht="12.75">
      <c r="A17" s="2">
        <f t="shared" si="0"/>
        <v>39990</v>
      </c>
      <c r="B17" s="14">
        <v>15.19</v>
      </c>
      <c r="C17" s="12">
        <v>15.18</v>
      </c>
      <c r="D17" s="12">
        <f aca="true" t="shared" si="29" ref="D17:E19">SUM(B17-0.87)</f>
        <v>14.32</v>
      </c>
      <c r="E17" s="12">
        <f t="shared" si="29"/>
        <v>14.31</v>
      </c>
      <c r="F17" s="16">
        <f t="shared" si="18"/>
        <v>14.31</v>
      </c>
      <c r="G17" s="18">
        <f t="shared" si="19"/>
        <v>0</v>
      </c>
      <c r="H17" s="12">
        <f aca="true" t="shared" si="30" ref="H17:I19">SUM(B17)</f>
        <v>15.19</v>
      </c>
      <c r="I17" s="12">
        <f t="shared" si="30"/>
        <v>15.18</v>
      </c>
      <c r="J17" s="16">
        <f t="shared" si="21"/>
        <v>15.18</v>
      </c>
      <c r="K17" s="18">
        <f t="shared" si="22"/>
        <v>0</v>
      </c>
      <c r="L17" s="14">
        <f aca="true" t="shared" si="31" ref="L17:M19">B17-0.87</f>
        <v>14.32</v>
      </c>
      <c r="M17" s="14">
        <f t="shared" si="31"/>
        <v>14.31</v>
      </c>
      <c r="N17" s="12">
        <f t="shared" si="24"/>
        <v>14.31</v>
      </c>
      <c r="O17" s="23">
        <f t="shared" si="25"/>
        <v>0</v>
      </c>
      <c r="P17" s="12">
        <f aca="true" t="shared" si="32" ref="P17:Q19">+B17</f>
        <v>15.19</v>
      </c>
      <c r="Q17" s="17">
        <f t="shared" si="32"/>
        <v>15.18</v>
      </c>
      <c r="R17" s="12">
        <f t="shared" si="27"/>
        <v>15.18</v>
      </c>
      <c r="S17" s="23">
        <f t="shared" si="28"/>
        <v>0</v>
      </c>
    </row>
    <row r="18" spans="1:19" ht="12.75">
      <c r="A18" s="2">
        <f t="shared" si="0"/>
        <v>39983</v>
      </c>
      <c r="B18" s="14">
        <v>15.19</v>
      </c>
      <c r="C18" s="12">
        <v>15.12</v>
      </c>
      <c r="D18" s="12">
        <f t="shared" si="29"/>
        <v>14.32</v>
      </c>
      <c r="E18" s="12">
        <f t="shared" si="29"/>
        <v>14.25</v>
      </c>
      <c r="F18" s="16">
        <f t="shared" si="18"/>
        <v>14.25</v>
      </c>
      <c r="G18" s="18">
        <f t="shared" si="19"/>
        <v>0</v>
      </c>
      <c r="H18" s="12">
        <f t="shared" si="30"/>
        <v>15.19</v>
      </c>
      <c r="I18" s="12">
        <f t="shared" si="30"/>
        <v>15.12</v>
      </c>
      <c r="J18" s="16">
        <f t="shared" si="21"/>
        <v>15.12</v>
      </c>
      <c r="K18" s="18">
        <f t="shared" si="22"/>
        <v>0</v>
      </c>
      <c r="L18" s="14">
        <f t="shared" si="31"/>
        <v>14.32</v>
      </c>
      <c r="M18" s="14">
        <f t="shared" si="31"/>
        <v>14.25</v>
      </c>
      <c r="N18" s="12">
        <f t="shared" si="24"/>
        <v>14.25</v>
      </c>
      <c r="O18" s="23">
        <f t="shared" si="25"/>
        <v>0</v>
      </c>
      <c r="P18" s="12">
        <f t="shared" si="32"/>
        <v>15.19</v>
      </c>
      <c r="Q18" s="17">
        <f t="shared" si="32"/>
        <v>15.12</v>
      </c>
      <c r="R18" s="12">
        <f t="shared" si="27"/>
        <v>15.12</v>
      </c>
      <c r="S18" s="23">
        <f t="shared" si="28"/>
        <v>0</v>
      </c>
    </row>
    <row r="19" spans="1:19" ht="12.75">
      <c r="A19" s="2">
        <f t="shared" si="0"/>
        <v>39976</v>
      </c>
      <c r="B19" s="14">
        <v>15.19</v>
      </c>
      <c r="C19" s="12">
        <v>15.06</v>
      </c>
      <c r="D19" s="12">
        <f t="shared" si="29"/>
        <v>14.32</v>
      </c>
      <c r="E19" s="12">
        <f t="shared" si="29"/>
        <v>14.190000000000001</v>
      </c>
      <c r="F19" s="16">
        <f t="shared" si="18"/>
        <v>14.190000000000001</v>
      </c>
      <c r="G19" s="18">
        <f t="shared" si="19"/>
        <v>0</v>
      </c>
      <c r="H19" s="12">
        <f t="shared" si="30"/>
        <v>15.19</v>
      </c>
      <c r="I19" s="12">
        <f t="shared" si="30"/>
        <v>15.06</v>
      </c>
      <c r="J19" s="16">
        <f t="shared" si="21"/>
        <v>15.06</v>
      </c>
      <c r="K19" s="18">
        <f t="shared" si="22"/>
        <v>0</v>
      </c>
      <c r="L19" s="14">
        <f t="shared" si="31"/>
        <v>14.32</v>
      </c>
      <c r="M19" s="14">
        <f t="shared" si="31"/>
        <v>14.190000000000001</v>
      </c>
      <c r="N19" s="12">
        <f t="shared" si="24"/>
        <v>14.190000000000001</v>
      </c>
      <c r="O19" s="23">
        <f t="shared" si="25"/>
        <v>0</v>
      </c>
      <c r="P19" s="12">
        <f t="shared" si="32"/>
        <v>15.19</v>
      </c>
      <c r="Q19" s="17">
        <f t="shared" si="32"/>
        <v>15.06</v>
      </c>
      <c r="R19" s="12">
        <f t="shared" si="27"/>
        <v>15.06</v>
      </c>
      <c r="S19" s="23">
        <f t="shared" si="28"/>
        <v>0</v>
      </c>
    </row>
    <row r="20" spans="1:19" ht="12.75">
      <c r="A20" s="2">
        <f t="shared" si="0"/>
        <v>39969</v>
      </c>
      <c r="B20" s="14">
        <v>15.19</v>
      </c>
      <c r="C20" s="12">
        <v>14.94</v>
      </c>
      <c r="D20" s="12">
        <f aca="true" t="shared" si="33" ref="D20:E22">SUM(B20-0.87)</f>
        <v>14.32</v>
      </c>
      <c r="E20" s="12">
        <f t="shared" si="33"/>
        <v>14.07</v>
      </c>
      <c r="F20" s="16">
        <f aca="true" t="shared" si="34" ref="F20:F25">MIN(D20,E20)</f>
        <v>14.07</v>
      </c>
      <c r="G20" s="18">
        <f aca="true" t="shared" si="35" ref="G20:G25">MAX(0,D$5-F20)</f>
        <v>0</v>
      </c>
      <c r="H20" s="12">
        <f aca="true" t="shared" si="36" ref="H20:I22">SUM(B20)</f>
        <v>15.19</v>
      </c>
      <c r="I20" s="12">
        <f t="shared" si="36"/>
        <v>14.94</v>
      </c>
      <c r="J20" s="16">
        <f aca="true" t="shared" si="37" ref="J20:J25">MIN(H20,I20)</f>
        <v>14.94</v>
      </c>
      <c r="K20" s="18">
        <f aca="true" t="shared" si="38" ref="K20:K25">MAX(0,H$5-J20)</f>
        <v>0</v>
      </c>
      <c r="L20" s="14">
        <f aca="true" t="shared" si="39" ref="L20:M22">B20-0.87</f>
        <v>14.32</v>
      </c>
      <c r="M20" s="14">
        <f t="shared" si="39"/>
        <v>14.07</v>
      </c>
      <c r="N20" s="12">
        <f aca="true" t="shared" si="40" ref="N20:N25">MIN(L20,M20)</f>
        <v>14.07</v>
      </c>
      <c r="O20" s="23">
        <f aca="true" t="shared" si="41" ref="O20:O25">MAX(0,L$5-N20)</f>
        <v>0</v>
      </c>
      <c r="P20" s="12">
        <f aca="true" t="shared" si="42" ref="P20:Q22">+B20</f>
        <v>15.19</v>
      </c>
      <c r="Q20" s="17">
        <f t="shared" si="42"/>
        <v>14.94</v>
      </c>
      <c r="R20" s="12">
        <f aca="true" t="shared" si="43" ref="R20:R25">MIN(P20,Q20)</f>
        <v>14.94</v>
      </c>
      <c r="S20" s="23">
        <f aca="true" t="shared" si="44" ref="S20:S25">MAX(0,P$5-R20)</f>
        <v>0</v>
      </c>
    </row>
    <row r="21" spans="1:19" ht="12.75">
      <c r="A21" s="2">
        <f t="shared" si="0"/>
        <v>39962</v>
      </c>
      <c r="B21" s="14">
        <v>15.19</v>
      </c>
      <c r="C21" s="12">
        <v>14.82</v>
      </c>
      <c r="D21" s="12">
        <f t="shared" si="33"/>
        <v>14.32</v>
      </c>
      <c r="E21" s="12">
        <f t="shared" si="33"/>
        <v>13.950000000000001</v>
      </c>
      <c r="F21" s="16">
        <f t="shared" si="34"/>
        <v>13.950000000000001</v>
      </c>
      <c r="G21" s="18">
        <f t="shared" si="35"/>
        <v>0</v>
      </c>
      <c r="H21" s="12">
        <f t="shared" si="36"/>
        <v>15.19</v>
      </c>
      <c r="I21" s="12">
        <f t="shared" si="36"/>
        <v>14.82</v>
      </c>
      <c r="J21" s="16">
        <f t="shared" si="37"/>
        <v>14.82</v>
      </c>
      <c r="K21" s="18">
        <f t="shared" si="38"/>
        <v>0</v>
      </c>
      <c r="L21" s="14">
        <f t="shared" si="39"/>
        <v>14.32</v>
      </c>
      <c r="M21" s="14">
        <f t="shared" si="39"/>
        <v>13.950000000000001</v>
      </c>
      <c r="N21" s="12">
        <f t="shared" si="40"/>
        <v>13.950000000000001</v>
      </c>
      <c r="O21" s="23">
        <f t="shared" si="41"/>
        <v>0</v>
      </c>
      <c r="P21" s="12">
        <f t="shared" si="42"/>
        <v>15.19</v>
      </c>
      <c r="Q21" s="17">
        <f t="shared" si="42"/>
        <v>14.82</v>
      </c>
      <c r="R21" s="12">
        <f t="shared" si="43"/>
        <v>14.82</v>
      </c>
      <c r="S21" s="23">
        <f t="shared" si="44"/>
        <v>0</v>
      </c>
    </row>
    <row r="22" spans="1:19" ht="12.75">
      <c r="A22" s="2">
        <f t="shared" si="0"/>
        <v>39955</v>
      </c>
      <c r="B22" s="14">
        <v>14.94</v>
      </c>
      <c r="C22" s="12">
        <v>14.71</v>
      </c>
      <c r="D22" s="12">
        <f t="shared" si="33"/>
        <v>14.07</v>
      </c>
      <c r="E22" s="12">
        <f t="shared" si="33"/>
        <v>13.840000000000002</v>
      </c>
      <c r="F22" s="16">
        <f t="shared" si="34"/>
        <v>13.840000000000002</v>
      </c>
      <c r="G22" s="18">
        <f t="shared" si="35"/>
        <v>0</v>
      </c>
      <c r="H22" s="12">
        <f t="shared" si="36"/>
        <v>14.94</v>
      </c>
      <c r="I22" s="12">
        <f t="shared" si="36"/>
        <v>14.71</v>
      </c>
      <c r="J22" s="16">
        <f t="shared" si="37"/>
        <v>14.71</v>
      </c>
      <c r="K22" s="18">
        <f t="shared" si="38"/>
        <v>0</v>
      </c>
      <c r="L22" s="14">
        <f t="shared" si="39"/>
        <v>14.07</v>
      </c>
      <c r="M22" s="14">
        <f t="shared" si="39"/>
        <v>13.840000000000002</v>
      </c>
      <c r="N22" s="12">
        <f t="shared" si="40"/>
        <v>13.840000000000002</v>
      </c>
      <c r="O22" s="23">
        <f t="shared" si="41"/>
        <v>0</v>
      </c>
      <c r="P22" s="12">
        <f t="shared" si="42"/>
        <v>14.94</v>
      </c>
      <c r="Q22" s="17">
        <f t="shared" si="42"/>
        <v>14.71</v>
      </c>
      <c r="R22" s="12">
        <f t="shared" si="43"/>
        <v>14.71</v>
      </c>
      <c r="S22" s="23">
        <f t="shared" si="44"/>
        <v>0</v>
      </c>
    </row>
    <row r="23" spans="1:19" ht="12.75">
      <c r="A23" s="2">
        <f t="shared" si="0"/>
        <v>39948</v>
      </c>
      <c r="B23" s="14">
        <v>14.94</v>
      </c>
      <c r="C23" s="12">
        <v>14.7</v>
      </c>
      <c r="D23" s="12">
        <f aca="true" t="shared" si="45" ref="D23:E25">SUM(B23-0.87)</f>
        <v>14.07</v>
      </c>
      <c r="E23" s="12">
        <f t="shared" si="45"/>
        <v>13.83</v>
      </c>
      <c r="F23" s="16">
        <f t="shared" si="34"/>
        <v>13.83</v>
      </c>
      <c r="G23" s="18">
        <f t="shared" si="35"/>
        <v>0</v>
      </c>
      <c r="H23" s="12">
        <f aca="true" t="shared" si="46" ref="H23:I25">SUM(B23)</f>
        <v>14.94</v>
      </c>
      <c r="I23" s="12">
        <f t="shared" si="46"/>
        <v>14.7</v>
      </c>
      <c r="J23" s="16">
        <f t="shared" si="37"/>
        <v>14.7</v>
      </c>
      <c r="K23" s="18">
        <f t="shared" si="38"/>
        <v>0</v>
      </c>
      <c r="L23" s="14">
        <f aca="true" t="shared" si="47" ref="L23:M25">B23-0.87</f>
        <v>14.07</v>
      </c>
      <c r="M23" s="14">
        <f t="shared" si="47"/>
        <v>13.83</v>
      </c>
      <c r="N23" s="12">
        <f t="shared" si="40"/>
        <v>13.83</v>
      </c>
      <c r="O23" s="23">
        <f t="shared" si="41"/>
        <v>0</v>
      </c>
      <c r="P23" s="12">
        <f aca="true" t="shared" si="48" ref="P23:Q25">+B23</f>
        <v>14.94</v>
      </c>
      <c r="Q23" s="17">
        <f t="shared" si="48"/>
        <v>14.7</v>
      </c>
      <c r="R23" s="12">
        <f t="shared" si="43"/>
        <v>14.7</v>
      </c>
      <c r="S23" s="23">
        <f t="shared" si="44"/>
        <v>0</v>
      </c>
    </row>
    <row r="24" spans="1:19" ht="12.75">
      <c r="A24" s="2">
        <f t="shared" si="0"/>
        <v>39941</v>
      </c>
      <c r="B24" s="14">
        <v>14.69</v>
      </c>
      <c r="C24" s="12">
        <v>14.72</v>
      </c>
      <c r="D24" s="12">
        <f t="shared" si="45"/>
        <v>13.82</v>
      </c>
      <c r="E24" s="12">
        <f t="shared" si="45"/>
        <v>13.850000000000001</v>
      </c>
      <c r="F24" s="16">
        <f t="shared" si="34"/>
        <v>13.82</v>
      </c>
      <c r="G24" s="18">
        <f t="shared" si="35"/>
        <v>0</v>
      </c>
      <c r="H24" s="12">
        <f t="shared" si="46"/>
        <v>14.69</v>
      </c>
      <c r="I24" s="12">
        <f t="shared" si="46"/>
        <v>14.72</v>
      </c>
      <c r="J24" s="16">
        <f t="shared" si="37"/>
        <v>14.69</v>
      </c>
      <c r="K24" s="18">
        <f t="shared" si="38"/>
        <v>0</v>
      </c>
      <c r="L24" s="14">
        <f t="shared" si="47"/>
        <v>13.82</v>
      </c>
      <c r="M24" s="14">
        <f t="shared" si="47"/>
        <v>13.850000000000001</v>
      </c>
      <c r="N24" s="12">
        <f t="shared" si="40"/>
        <v>13.82</v>
      </c>
      <c r="O24" s="23">
        <f t="shared" si="41"/>
        <v>0</v>
      </c>
      <c r="P24" s="12">
        <f t="shared" si="48"/>
        <v>14.69</v>
      </c>
      <c r="Q24" s="17">
        <f t="shared" si="48"/>
        <v>14.72</v>
      </c>
      <c r="R24" s="12">
        <f t="shared" si="43"/>
        <v>14.69</v>
      </c>
      <c r="S24" s="23">
        <f t="shared" si="44"/>
        <v>0</v>
      </c>
    </row>
    <row r="25" spans="1:19" ht="12.75">
      <c r="A25" s="2">
        <v>39934</v>
      </c>
      <c r="B25" s="14">
        <v>14.69</v>
      </c>
      <c r="C25" s="12">
        <v>14.67</v>
      </c>
      <c r="D25" s="12">
        <f t="shared" si="45"/>
        <v>13.82</v>
      </c>
      <c r="E25" s="12">
        <f t="shared" si="45"/>
        <v>13.8</v>
      </c>
      <c r="F25" s="16">
        <f t="shared" si="34"/>
        <v>13.8</v>
      </c>
      <c r="G25" s="18">
        <f t="shared" si="35"/>
        <v>0</v>
      </c>
      <c r="H25" s="12">
        <f t="shared" si="46"/>
        <v>14.69</v>
      </c>
      <c r="I25" s="12">
        <f t="shared" si="46"/>
        <v>14.67</v>
      </c>
      <c r="J25" s="16">
        <f t="shared" si="37"/>
        <v>14.67</v>
      </c>
      <c r="K25" s="18">
        <f t="shared" si="38"/>
        <v>0</v>
      </c>
      <c r="L25" s="14">
        <f t="shared" si="47"/>
        <v>13.82</v>
      </c>
      <c r="M25" s="14">
        <f t="shared" si="47"/>
        <v>13.8</v>
      </c>
      <c r="N25" s="12">
        <f t="shared" si="40"/>
        <v>13.8</v>
      </c>
      <c r="O25" s="23">
        <f t="shared" si="41"/>
        <v>0</v>
      </c>
      <c r="P25" s="12">
        <f t="shared" si="48"/>
        <v>14.69</v>
      </c>
      <c r="Q25" s="17">
        <f t="shared" si="48"/>
        <v>14.67</v>
      </c>
      <c r="R25" s="12">
        <f t="shared" si="43"/>
        <v>14.67</v>
      </c>
      <c r="S25" s="23">
        <f t="shared" si="44"/>
        <v>0</v>
      </c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10"/>
      <c r="M26" s="10"/>
      <c r="N26" s="4"/>
      <c r="O26" s="4"/>
      <c r="P26" s="4"/>
      <c r="Q26" s="4"/>
      <c r="R26" s="4"/>
      <c r="S26" s="4"/>
    </row>
    <row r="27" spans="1:19" ht="12.75">
      <c r="A27" s="3"/>
      <c r="B27" s="6"/>
      <c r="C27" s="6"/>
      <c r="D27" s="5"/>
      <c r="E27" s="5"/>
      <c r="F27" s="5"/>
      <c r="G27" s="3"/>
      <c r="H27" s="3"/>
      <c r="I27" s="3"/>
      <c r="J27" s="3"/>
      <c r="K27" s="3"/>
      <c r="L27" s="4"/>
      <c r="M27" s="4"/>
      <c r="N27" s="4"/>
      <c r="O27" s="4"/>
      <c r="P27" s="4"/>
      <c r="Q27" s="4"/>
      <c r="R27" s="4"/>
      <c r="S27" s="4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7"/>
      <c r="M28" s="7"/>
      <c r="N28" s="7"/>
      <c r="O28" s="7"/>
      <c r="P28" s="7"/>
      <c r="Q28" s="7"/>
      <c r="R28" s="7"/>
      <c r="S28" s="4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  <c r="M29" s="4"/>
      <c r="N29" s="4"/>
      <c r="O29" s="4"/>
      <c r="P29" s="4"/>
      <c r="Q29" s="4"/>
      <c r="R29" s="4"/>
      <c r="S29" s="4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4"/>
      <c r="M30" s="4"/>
      <c r="N30" s="4"/>
      <c r="O30" s="4"/>
      <c r="P30" s="4"/>
      <c r="Q30" s="4"/>
      <c r="R30" s="4"/>
      <c r="S30" s="4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4"/>
      <c r="M31" s="4"/>
      <c r="N31" s="4"/>
      <c r="O31" s="4"/>
      <c r="P31" s="4"/>
      <c r="Q31" s="4"/>
      <c r="R31" s="4"/>
      <c r="S31" s="4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  <c r="M32" s="4"/>
      <c r="N32" s="4"/>
      <c r="O32" s="4"/>
      <c r="P32" s="4"/>
      <c r="Q32" s="4"/>
      <c r="R32" s="4"/>
      <c r="S32" s="4"/>
    </row>
    <row r="33" spans="2:19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4"/>
      <c r="M33" s="4"/>
      <c r="N33" s="4"/>
      <c r="O33" s="4"/>
      <c r="P33" s="4"/>
      <c r="Q33" s="4"/>
      <c r="R33" s="4"/>
      <c r="S33" s="4"/>
    </row>
  </sheetData>
  <mergeCells count="32">
    <mergeCell ref="S6:S7"/>
    <mergeCell ref="B4:C4"/>
    <mergeCell ref="B2:K2"/>
    <mergeCell ref="B3:K3"/>
    <mergeCell ref="L2:S2"/>
    <mergeCell ref="L3:S3"/>
    <mergeCell ref="B5:C5"/>
    <mergeCell ref="P6:P7"/>
    <mergeCell ref="Q6:Q7"/>
    <mergeCell ref="R6:R7"/>
    <mergeCell ref="D5:G5"/>
    <mergeCell ref="H5:K5"/>
    <mergeCell ref="P4:S4"/>
    <mergeCell ref="P5:S5"/>
    <mergeCell ref="D4:G4"/>
    <mergeCell ref="H4:K4"/>
    <mergeCell ref="B6:B7"/>
    <mergeCell ref="D6:D7"/>
    <mergeCell ref="C6:C7"/>
    <mergeCell ref="E6:E7"/>
    <mergeCell ref="F6:F7"/>
    <mergeCell ref="G6:G7"/>
    <mergeCell ref="H6:H7"/>
    <mergeCell ref="I6:I7"/>
    <mergeCell ref="J6:J7"/>
    <mergeCell ref="K6:K7"/>
    <mergeCell ref="L4:O4"/>
    <mergeCell ref="L5:O5"/>
    <mergeCell ref="L6:L7"/>
    <mergeCell ref="M6:M7"/>
    <mergeCell ref="N6:N7"/>
    <mergeCell ref="O6:O7"/>
  </mergeCells>
  <printOptions horizontalCentered="1" verticalCentered="1"/>
  <pageMargins left="0.65" right="0.44" top="1" bottom="5.45" header="0.5" footer="0.5"/>
  <pageSetup horizontalDpi="600" verticalDpi="600" orientation="landscape" scale="85" r:id="rId1"/>
  <headerFooter alignWithMargins="0">
    <oddHeader>&amp;C&amp;"Arial,Bold"&amp;16Pulse Crop Repayment Rates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K42"/>
  <sheetViews>
    <sheetView showGridLines="0" tabSelected="1" workbookViewId="0" topLeftCell="A1">
      <selection activeCell="L6" sqref="L6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7.8515625" style="0" customWidth="1"/>
    <col min="4" max="4" width="9.7109375" style="0" customWidth="1"/>
    <col min="5" max="5" width="7.421875" style="0" customWidth="1"/>
    <col min="6" max="6" width="9.421875" style="0" customWidth="1"/>
    <col min="7" max="7" width="6.7109375" style="0" customWidth="1"/>
    <col min="8" max="8" width="10.00390625" style="0" customWidth="1"/>
    <col min="9" max="10" width="7.7109375" style="0" customWidth="1"/>
    <col min="11" max="11" width="6.7109375" style="0" customWidth="1"/>
  </cols>
  <sheetData>
    <row r="1" spans="1:9" ht="15.75">
      <c r="A1" s="20"/>
      <c r="B1" s="11"/>
      <c r="C1" s="11"/>
      <c r="D1" s="11"/>
      <c r="E1" s="11"/>
      <c r="F1" s="11"/>
      <c r="G1" s="11"/>
      <c r="H1" s="20"/>
      <c r="I1" s="20"/>
    </row>
    <row r="2" spans="1:9" ht="15.75">
      <c r="A2" s="15"/>
      <c r="B2" s="73" t="s">
        <v>8</v>
      </c>
      <c r="C2" s="63"/>
      <c r="D2" s="63"/>
      <c r="E2" s="74"/>
      <c r="F2" s="75" t="s">
        <v>10</v>
      </c>
      <c r="G2" s="76"/>
      <c r="H2" s="76"/>
      <c r="I2" s="77"/>
    </row>
    <row r="3" spans="1:9" ht="15">
      <c r="A3" s="8"/>
      <c r="B3" s="55" t="s">
        <v>9</v>
      </c>
      <c r="C3" s="34"/>
      <c r="D3" s="34"/>
      <c r="E3" s="78"/>
      <c r="F3" s="55" t="s">
        <v>9</v>
      </c>
      <c r="G3" s="34"/>
      <c r="H3" s="34"/>
      <c r="I3" s="78"/>
    </row>
    <row r="4" spans="1:9" ht="12.75">
      <c r="A4" s="9"/>
      <c r="B4" s="79" t="s">
        <v>7</v>
      </c>
      <c r="C4" s="80"/>
      <c r="D4" s="81"/>
      <c r="E4" s="82"/>
      <c r="F4" s="79" t="s">
        <v>7</v>
      </c>
      <c r="G4" s="80"/>
      <c r="H4" s="81"/>
      <c r="I4" s="82"/>
    </row>
    <row r="5" spans="1:9" ht="12.75">
      <c r="A5" s="9" t="s">
        <v>5</v>
      </c>
      <c r="B5" s="79">
        <v>11.28</v>
      </c>
      <c r="C5" s="80"/>
      <c r="D5" s="81"/>
      <c r="E5" s="82"/>
      <c r="F5" s="79">
        <v>11.28</v>
      </c>
      <c r="G5" s="80"/>
      <c r="H5" s="81"/>
      <c r="I5" s="82"/>
    </row>
    <row r="6" spans="1:9" ht="36">
      <c r="A6" s="13" t="s">
        <v>11</v>
      </c>
      <c r="B6" s="42" t="s">
        <v>12</v>
      </c>
      <c r="C6" s="36" t="s">
        <v>13</v>
      </c>
      <c r="D6" s="36" t="s">
        <v>15</v>
      </c>
      <c r="E6" s="42" t="s">
        <v>6</v>
      </c>
      <c r="F6" s="42" t="s">
        <v>12</v>
      </c>
      <c r="G6" s="36" t="s">
        <v>13</v>
      </c>
      <c r="H6" s="36" t="s">
        <v>15</v>
      </c>
      <c r="I6" s="42" t="s">
        <v>6</v>
      </c>
    </row>
    <row r="7" spans="1:9" ht="12.75">
      <c r="A7" s="26" t="s">
        <v>17</v>
      </c>
      <c r="B7" s="52"/>
      <c r="C7" s="53"/>
      <c r="D7" s="53"/>
      <c r="E7" s="52"/>
      <c r="F7" s="52"/>
      <c r="G7" s="53"/>
      <c r="H7" s="53"/>
      <c r="I7" s="52"/>
    </row>
    <row r="8" spans="1:9" ht="12.75">
      <c r="A8" s="2">
        <f>A9+7</f>
        <v>40053</v>
      </c>
      <c r="B8" s="14">
        <v>24.92</v>
      </c>
      <c r="C8" s="12">
        <v>24.97</v>
      </c>
      <c r="D8" s="16">
        <f>MIN(B8,C8)</f>
        <v>24.92</v>
      </c>
      <c r="E8" s="18">
        <f>MAX(0,B$5-D8)</f>
        <v>0</v>
      </c>
      <c r="F8" s="14">
        <f>+B8</f>
        <v>24.92</v>
      </c>
      <c r="G8" s="14">
        <f>+C8</f>
        <v>24.97</v>
      </c>
      <c r="H8" s="12">
        <f>MIN(B8,C8)</f>
        <v>24.92</v>
      </c>
      <c r="I8" s="30">
        <f>MAX(0,F$5-H8)</f>
        <v>0</v>
      </c>
    </row>
    <row r="9" spans="1:9" ht="12.75">
      <c r="A9" s="2">
        <f>A10+7</f>
        <v>40046</v>
      </c>
      <c r="B9" s="14">
        <v>25.19</v>
      </c>
      <c r="C9" s="12">
        <v>24.58</v>
      </c>
      <c r="D9" s="16">
        <f>MIN(B9,C9)</f>
        <v>24.58</v>
      </c>
      <c r="E9" s="18">
        <f>MAX(0,B$5-D9)</f>
        <v>0</v>
      </c>
      <c r="F9" s="14">
        <f>+B9</f>
        <v>25.19</v>
      </c>
      <c r="G9" s="14">
        <f>+C9</f>
        <v>24.58</v>
      </c>
      <c r="H9" s="12">
        <f>MIN(B9,C9)</f>
        <v>24.58</v>
      </c>
      <c r="I9" s="30">
        <f>MAX(0,F$5-H9)</f>
        <v>0</v>
      </c>
    </row>
    <row r="10" spans="1:9" ht="12.75">
      <c r="A10" s="2">
        <f>A11+7</f>
        <v>40039</v>
      </c>
      <c r="B10" s="14">
        <v>25.19</v>
      </c>
      <c r="C10" s="12">
        <v>24.13</v>
      </c>
      <c r="D10" s="16">
        <f>MIN(B10,C10)</f>
        <v>24.13</v>
      </c>
      <c r="E10" s="18">
        <f>MAX(0,B$5-D10)</f>
        <v>0</v>
      </c>
      <c r="F10" s="14">
        <f aca="true" t="shared" si="0" ref="F10:G12">+B10</f>
        <v>25.19</v>
      </c>
      <c r="G10" s="14">
        <f t="shared" si="0"/>
        <v>24.13</v>
      </c>
      <c r="H10" s="12">
        <f>MIN(B10,C10)</f>
        <v>24.13</v>
      </c>
      <c r="I10" s="30">
        <f>MAX(0,F$5-H10)</f>
        <v>0</v>
      </c>
    </row>
    <row r="11" spans="1:9" ht="12.75">
      <c r="A11" s="2">
        <f>A12+7</f>
        <v>40032</v>
      </c>
      <c r="B11" s="14">
        <v>24.53</v>
      </c>
      <c r="C11" s="12">
        <v>23.81</v>
      </c>
      <c r="D11" s="16">
        <f>MIN(B11,C11)</f>
        <v>23.81</v>
      </c>
      <c r="E11" s="18">
        <f>MAX(0,B$5-D11)</f>
        <v>0</v>
      </c>
      <c r="F11" s="14">
        <f t="shared" si="0"/>
        <v>24.53</v>
      </c>
      <c r="G11" s="14">
        <f t="shared" si="0"/>
        <v>23.81</v>
      </c>
      <c r="H11" s="12">
        <f>MIN(B11,C11)</f>
        <v>23.81</v>
      </c>
      <c r="I11" s="30">
        <f>MAX(0,F$5-H11)</f>
        <v>0</v>
      </c>
    </row>
    <row r="12" spans="1:9" ht="12.75">
      <c r="A12" s="2">
        <f aca="true" t="shared" si="1" ref="A12:A17">A13+7</f>
        <v>40025</v>
      </c>
      <c r="B12" s="14">
        <v>25.19</v>
      </c>
      <c r="C12" s="12">
        <v>23.38</v>
      </c>
      <c r="D12" s="16">
        <f>MIN(B12,C12)</f>
        <v>23.38</v>
      </c>
      <c r="E12" s="18">
        <f>MAX(0,B$5-D12)</f>
        <v>0</v>
      </c>
      <c r="F12" s="14">
        <f t="shared" si="0"/>
        <v>25.19</v>
      </c>
      <c r="G12" s="14">
        <f t="shared" si="0"/>
        <v>23.38</v>
      </c>
      <c r="H12" s="12">
        <f>MIN(B12,C12)</f>
        <v>23.38</v>
      </c>
      <c r="I12" s="30">
        <f>MAX(0,F$5-H12)</f>
        <v>0</v>
      </c>
    </row>
    <row r="13" spans="1:9" ht="12.75">
      <c r="A13" s="2">
        <f t="shared" si="1"/>
        <v>40018</v>
      </c>
      <c r="B13" s="14">
        <v>23.53</v>
      </c>
      <c r="C13" s="12">
        <v>23.26</v>
      </c>
      <c r="D13" s="16">
        <f aca="true" t="shared" si="2" ref="D13:D18">MIN(B13,C13)</f>
        <v>23.26</v>
      </c>
      <c r="E13" s="18">
        <f aca="true" t="shared" si="3" ref="E13:E18">MAX(0,B$5-D13)</f>
        <v>0</v>
      </c>
      <c r="F13" s="14">
        <f aca="true" t="shared" si="4" ref="F13:G15">+B13</f>
        <v>23.53</v>
      </c>
      <c r="G13" s="14">
        <f t="shared" si="4"/>
        <v>23.26</v>
      </c>
      <c r="H13" s="12">
        <f aca="true" t="shared" si="5" ref="H13:H18">MIN(B13,C13)</f>
        <v>23.26</v>
      </c>
      <c r="I13" s="30">
        <f aca="true" t="shared" si="6" ref="I13:I18">MAX(0,F$5-H13)</f>
        <v>0</v>
      </c>
    </row>
    <row r="14" spans="1:9" ht="12.75">
      <c r="A14" s="2">
        <f t="shared" si="1"/>
        <v>40011</v>
      </c>
      <c r="B14" s="14">
        <v>23.25</v>
      </c>
      <c r="C14" s="12">
        <v>23.25</v>
      </c>
      <c r="D14" s="16">
        <f t="shared" si="2"/>
        <v>23.25</v>
      </c>
      <c r="E14" s="18">
        <f t="shared" si="3"/>
        <v>0</v>
      </c>
      <c r="F14" s="14">
        <f t="shared" si="4"/>
        <v>23.25</v>
      </c>
      <c r="G14" s="14">
        <f t="shared" si="4"/>
        <v>23.25</v>
      </c>
      <c r="H14" s="12">
        <f t="shared" si="5"/>
        <v>23.25</v>
      </c>
      <c r="I14" s="30">
        <f t="shared" si="6"/>
        <v>0</v>
      </c>
    </row>
    <row r="15" spans="1:9" ht="15.75" customHeight="1">
      <c r="A15" s="2">
        <f t="shared" si="1"/>
        <v>40004</v>
      </c>
      <c r="B15" s="14">
        <v>23.25</v>
      </c>
      <c r="C15" s="12">
        <v>23.23</v>
      </c>
      <c r="D15" s="16">
        <f t="shared" si="2"/>
        <v>23.23</v>
      </c>
      <c r="E15" s="18">
        <f t="shared" si="3"/>
        <v>0</v>
      </c>
      <c r="F15" s="14">
        <f t="shared" si="4"/>
        <v>23.25</v>
      </c>
      <c r="G15" s="14">
        <f t="shared" si="4"/>
        <v>23.23</v>
      </c>
      <c r="H15" s="12">
        <f t="shared" si="5"/>
        <v>23.23</v>
      </c>
      <c r="I15" s="30">
        <f t="shared" si="6"/>
        <v>0</v>
      </c>
    </row>
    <row r="16" spans="1:9" ht="12.75">
      <c r="A16" s="2">
        <f t="shared" si="1"/>
        <v>39997</v>
      </c>
      <c r="B16" s="14">
        <v>23.25</v>
      </c>
      <c r="C16" s="12">
        <v>23.16</v>
      </c>
      <c r="D16" s="16">
        <f t="shared" si="2"/>
        <v>23.16</v>
      </c>
      <c r="E16" s="18">
        <f t="shared" si="3"/>
        <v>0</v>
      </c>
      <c r="F16" s="14">
        <f aca="true" t="shared" si="7" ref="F16:G18">+B16</f>
        <v>23.25</v>
      </c>
      <c r="G16" s="14">
        <f t="shared" si="7"/>
        <v>23.16</v>
      </c>
      <c r="H16" s="12">
        <f t="shared" si="5"/>
        <v>23.16</v>
      </c>
      <c r="I16" s="30">
        <f t="shared" si="6"/>
        <v>0</v>
      </c>
    </row>
    <row r="17" spans="1:11" ht="15.75">
      <c r="A17" s="2">
        <f t="shared" si="1"/>
        <v>39990</v>
      </c>
      <c r="B17" s="14">
        <v>23.25</v>
      </c>
      <c r="C17" s="12">
        <v>22.99</v>
      </c>
      <c r="D17" s="16">
        <f t="shared" si="2"/>
        <v>22.99</v>
      </c>
      <c r="E17" s="18">
        <f t="shared" si="3"/>
        <v>0</v>
      </c>
      <c r="F17" s="14">
        <f t="shared" si="7"/>
        <v>23.25</v>
      </c>
      <c r="G17" s="14">
        <f t="shared" si="7"/>
        <v>22.99</v>
      </c>
      <c r="H17" s="12">
        <f t="shared" si="5"/>
        <v>22.99</v>
      </c>
      <c r="I17" s="30">
        <f t="shared" si="6"/>
        <v>0</v>
      </c>
      <c r="J17" s="11"/>
      <c r="K17" s="11"/>
    </row>
    <row r="18" spans="1:11" ht="15.75">
      <c r="A18" s="2">
        <v>39983</v>
      </c>
      <c r="B18" s="14">
        <v>23.25</v>
      </c>
      <c r="C18" s="12">
        <v>22.97</v>
      </c>
      <c r="D18" s="16">
        <f t="shared" si="2"/>
        <v>22.97</v>
      </c>
      <c r="E18" s="18">
        <f t="shared" si="3"/>
        <v>0</v>
      </c>
      <c r="F18" s="14">
        <f t="shared" si="7"/>
        <v>23.25</v>
      </c>
      <c r="G18" s="14">
        <f t="shared" si="7"/>
        <v>22.97</v>
      </c>
      <c r="H18" s="12">
        <f t="shared" si="5"/>
        <v>22.97</v>
      </c>
      <c r="I18" s="30">
        <f t="shared" si="6"/>
        <v>0</v>
      </c>
      <c r="J18" s="11"/>
      <c r="K18" s="11"/>
    </row>
    <row r="19" spans="10:11" ht="36" customHeight="1">
      <c r="J19" s="11"/>
      <c r="K19" s="11"/>
    </row>
    <row r="20" spans="10:11" ht="15.75">
      <c r="J20" s="11"/>
      <c r="K20" s="11"/>
    </row>
    <row r="21" spans="10:11" ht="15.75">
      <c r="J21" s="11"/>
      <c r="K21" s="11"/>
    </row>
    <row r="22" spans="1:11" ht="15.75">
      <c r="A22" s="73" t="s">
        <v>8</v>
      </c>
      <c r="B22" s="63"/>
      <c r="C22" s="63"/>
      <c r="D22" s="63"/>
      <c r="E22" s="63"/>
      <c r="F22" s="63"/>
      <c r="G22" s="63"/>
      <c r="H22" s="63"/>
      <c r="I22" s="63"/>
      <c r="J22" s="63"/>
      <c r="K22" s="74"/>
    </row>
    <row r="23" spans="1:11" ht="15">
      <c r="A23" s="55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78"/>
    </row>
    <row r="24" spans="1:11" ht="12.75">
      <c r="A24" s="9"/>
      <c r="B24" s="68" t="s">
        <v>7</v>
      </c>
      <c r="C24" s="69"/>
      <c r="D24" s="70" t="s">
        <v>3</v>
      </c>
      <c r="E24" s="71"/>
      <c r="F24" s="71"/>
      <c r="G24" s="72"/>
      <c r="H24" s="31" t="s">
        <v>4</v>
      </c>
      <c r="I24" s="32"/>
      <c r="J24" s="32"/>
      <c r="K24" s="33"/>
    </row>
    <row r="25" spans="1:11" ht="12.75">
      <c r="A25" s="9" t="s">
        <v>5</v>
      </c>
      <c r="B25" s="59">
        <v>11.28</v>
      </c>
      <c r="C25" s="60"/>
      <c r="D25" s="49">
        <v>10.18</v>
      </c>
      <c r="E25" s="50"/>
      <c r="F25" s="50"/>
      <c r="G25" s="51"/>
      <c r="H25" s="27">
        <v>11.48</v>
      </c>
      <c r="I25" s="28"/>
      <c r="J25" s="28"/>
      <c r="K25" s="29"/>
    </row>
    <row r="26" spans="1:11" ht="36">
      <c r="A26" s="13" t="s">
        <v>11</v>
      </c>
      <c r="B26" s="42" t="s">
        <v>12</v>
      </c>
      <c r="C26" s="36" t="s">
        <v>13</v>
      </c>
      <c r="D26" s="42" t="s">
        <v>12</v>
      </c>
      <c r="E26" s="36" t="s">
        <v>13</v>
      </c>
      <c r="F26" s="36" t="s">
        <v>14</v>
      </c>
      <c r="G26" s="42" t="s">
        <v>6</v>
      </c>
      <c r="H26" s="42" t="s">
        <v>12</v>
      </c>
      <c r="I26" s="36" t="s">
        <v>13</v>
      </c>
      <c r="J26" s="36" t="s">
        <v>14</v>
      </c>
      <c r="K26" s="42" t="s">
        <v>6</v>
      </c>
    </row>
    <row r="27" spans="1:11" ht="24">
      <c r="A27" s="25" t="s">
        <v>16</v>
      </c>
      <c r="B27" s="44"/>
      <c r="C27" s="37"/>
      <c r="D27" s="44"/>
      <c r="E27" s="37"/>
      <c r="F27" s="37"/>
      <c r="G27" s="43"/>
      <c r="H27" s="44"/>
      <c r="I27" s="37"/>
      <c r="J27" s="37"/>
      <c r="K27" s="43"/>
    </row>
    <row r="28" spans="1:11" ht="12.75">
      <c r="A28" s="2">
        <f aca="true" t="shared" si="8" ref="A28:A33">A29+7</f>
        <v>39976</v>
      </c>
      <c r="B28" s="14">
        <v>23.25</v>
      </c>
      <c r="C28" s="12">
        <v>22.94</v>
      </c>
      <c r="D28" s="12">
        <f>SUM(B28-1.3)</f>
        <v>21.95</v>
      </c>
      <c r="E28" s="12">
        <f>SUM(C28-1.3)</f>
        <v>21.64</v>
      </c>
      <c r="F28" s="16">
        <f>MIN(D28,E28)</f>
        <v>21.64</v>
      </c>
      <c r="G28" s="18">
        <f>MAX(0,D$25-F28)</f>
        <v>0</v>
      </c>
      <c r="H28" s="12">
        <f>SUM(B28)</f>
        <v>23.25</v>
      </c>
      <c r="I28" s="12">
        <f>SUM(C28)</f>
        <v>22.94</v>
      </c>
      <c r="J28" s="16">
        <f>MIN(H28,I28)</f>
        <v>22.94</v>
      </c>
      <c r="K28" s="18">
        <f aca="true" t="shared" si="9" ref="K28:K34">MAX(0,H$25-J28)</f>
        <v>0</v>
      </c>
    </row>
    <row r="29" spans="1:11" ht="12.75">
      <c r="A29" s="2">
        <f t="shared" si="8"/>
        <v>39969</v>
      </c>
      <c r="B29" s="14">
        <v>22.69</v>
      </c>
      <c r="C29" s="12">
        <v>22.91</v>
      </c>
      <c r="D29" s="12">
        <f aca="true" t="shared" si="10" ref="D29:E31">SUM(B29-1.3)</f>
        <v>21.39</v>
      </c>
      <c r="E29" s="12">
        <f t="shared" si="10"/>
        <v>21.61</v>
      </c>
      <c r="F29" s="16">
        <f aca="true" t="shared" si="11" ref="F29:F34">MIN(D29,E29)</f>
        <v>21.39</v>
      </c>
      <c r="G29" s="18">
        <f aca="true" t="shared" si="12" ref="G29:G34">MAX(0,D$25-F29)</f>
        <v>0</v>
      </c>
      <c r="H29" s="12">
        <f aca="true" t="shared" si="13" ref="H29:I31">SUM(B29)</f>
        <v>22.69</v>
      </c>
      <c r="I29" s="12">
        <f t="shared" si="13"/>
        <v>22.91</v>
      </c>
      <c r="J29" s="16">
        <f aca="true" t="shared" si="14" ref="J29:J34">MIN(H29,I29)</f>
        <v>22.69</v>
      </c>
      <c r="K29" s="18">
        <f t="shared" si="9"/>
        <v>0</v>
      </c>
    </row>
    <row r="30" spans="1:11" ht="12.75">
      <c r="A30" s="2">
        <f t="shared" si="8"/>
        <v>39962</v>
      </c>
      <c r="B30" s="14">
        <v>22.69</v>
      </c>
      <c r="C30" s="12">
        <v>22.79</v>
      </c>
      <c r="D30" s="12">
        <f t="shared" si="10"/>
        <v>21.39</v>
      </c>
      <c r="E30" s="12">
        <f t="shared" si="10"/>
        <v>21.49</v>
      </c>
      <c r="F30" s="16">
        <f t="shared" si="11"/>
        <v>21.39</v>
      </c>
      <c r="G30" s="18">
        <f t="shared" si="12"/>
        <v>0</v>
      </c>
      <c r="H30" s="12">
        <f t="shared" si="13"/>
        <v>22.69</v>
      </c>
      <c r="I30" s="12">
        <f t="shared" si="13"/>
        <v>22.79</v>
      </c>
      <c r="J30" s="16">
        <f t="shared" si="14"/>
        <v>22.69</v>
      </c>
      <c r="K30" s="18">
        <f t="shared" si="9"/>
        <v>0</v>
      </c>
    </row>
    <row r="31" spans="1:11" ht="12.75">
      <c r="A31" s="2">
        <f t="shared" si="8"/>
        <v>39955</v>
      </c>
      <c r="B31" s="14">
        <v>23.19</v>
      </c>
      <c r="C31" s="12">
        <v>22.66</v>
      </c>
      <c r="D31" s="12">
        <f t="shared" si="10"/>
        <v>21.89</v>
      </c>
      <c r="E31" s="12">
        <f t="shared" si="10"/>
        <v>21.36</v>
      </c>
      <c r="F31" s="16">
        <f t="shared" si="11"/>
        <v>21.36</v>
      </c>
      <c r="G31" s="18">
        <f t="shared" si="12"/>
        <v>0</v>
      </c>
      <c r="H31" s="12">
        <f t="shared" si="13"/>
        <v>23.19</v>
      </c>
      <c r="I31" s="12">
        <f t="shared" si="13"/>
        <v>22.66</v>
      </c>
      <c r="J31" s="16">
        <f t="shared" si="14"/>
        <v>22.66</v>
      </c>
      <c r="K31" s="18">
        <f t="shared" si="9"/>
        <v>0</v>
      </c>
    </row>
    <row r="32" spans="1:11" ht="12.75">
      <c r="A32" s="2">
        <f t="shared" si="8"/>
        <v>39948</v>
      </c>
      <c r="B32" s="14">
        <v>23.19</v>
      </c>
      <c r="C32" s="12">
        <v>23.02</v>
      </c>
      <c r="D32" s="12">
        <f aca="true" t="shared" si="15" ref="D32:E34">SUM(B32-1.3)</f>
        <v>21.89</v>
      </c>
      <c r="E32" s="12">
        <f t="shared" si="15"/>
        <v>21.72</v>
      </c>
      <c r="F32" s="16">
        <f t="shared" si="11"/>
        <v>21.72</v>
      </c>
      <c r="G32" s="18">
        <f t="shared" si="12"/>
        <v>0</v>
      </c>
      <c r="H32" s="12">
        <f aca="true" t="shared" si="16" ref="H32:I34">SUM(B32)</f>
        <v>23.19</v>
      </c>
      <c r="I32" s="12">
        <f t="shared" si="16"/>
        <v>23.02</v>
      </c>
      <c r="J32" s="16">
        <f t="shared" si="14"/>
        <v>23.02</v>
      </c>
      <c r="K32" s="18">
        <f t="shared" si="9"/>
        <v>0</v>
      </c>
    </row>
    <row r="33" spans="1:11" ht="12.75">
      <c r="A33" s="2">
        <f t="shared" si="8"/>
        <v>39941</v>
      </c>
      <c r="B33" s="14">
        <v>22.69</v>
      </c>
      <c r="C33" s="12">
        <v>23.47</v>
      </c>
      <c r="D33" s="12">
        <f t="shared" si="15"/>
        <v>21.39</v>
      </c>
      <c r="E33" s="12">
        <f t="shared" si="15"/>
        <v>22.169999999999998</v>
      </c>
      <c r="F33" s="16">
        <f t="shared" si="11"/>
        <v>21.39</v>
      </c>
      <c r="G33" s="18">
        <f t="shared" si="12"/>
        <v>0</v>
      </c>
      <c r="H33" s="12">
        <f t="shared" si="16"/>
        <v>22.69</v>
      </c>
      <c r="I33" s="12">
        <f t="shared" si="16"/>
        <v>23.47</v>
      </c>
      <c r="J33" s="16">
        <f t="shared" si="14"/>
        <v>22.69</v>
      </c>
      <c r="K33" s="18">
        <f t="shared" si="9"/>
        <v>0</v>
      </c>
    </row>
    <row r="34" spans="1:11" ht="12.75">
      <c r="A34" s="2">
        <v>39934</v>
      </c>
      <c r="B34" s="14">
        <v>22.19</v>
      </c>
      <c r="C34" s="12">
        <v>23.96</v>
      </c>
      <c r="D34" s="12">
        <f t="shared" si="15"/>
        <v>20.89</v>
      </c>
      <c r="E34" s="12">
        <f t="shared" si="15"/>
        <v>22.66</v>
      </c>
      <c r="F34" s="16">
        <f t="shared" si="11"/>
        <v>20.89</v>
      </c>
      <c r="G34" s="18">
        <f t="shared" si="12"/>
        <v>0</v>
      </c>
      <c r="H34" s="12">
        <f t="shared" si="16"/>
        <v>22.19</v>
      </c>
      <c r="I34" s="12">
        <f t="shared" si="16"/>
        <v>23.96</v>
      </c>
      <c r="J34" s="16">
        <f t="shared" si="14"/>
        <v>22.19</v>
      </c>
      <c r="K34" s="18">
        <f t="shared" si="9"/>
        <v>0</v>
      </c>
    </row>
    <row r="35" spans="1:1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3"/>
      <c r="B36" s="6"/>
      <c r="C36" s="6"/>
      <c r="D36" s="5"/>
      <c r="E36" s="5"/>
      <c r="F36" s="5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mergeCells count="32">
    <mergeCell ref="A22:K22"/>
    <mergeCell ref="A23:K23"/>
    <mergeCell ref="F6:F7"/>
    <mergeCell ref="G6:G7"/>
    <mergeCell ref="H6:H7"/>
    <mergeCell ref="I6:I7"/>
    <mergeCell ref="B6:B7"/>
    <mergeCell ref="C6:C7"/>
    <mergeCell ref="D6:D7"/>
    <mergeCell ref="E6:E7"/>
    <mergeCell ref="B4:E4"/>
    <mergeCell ref="F4:I4"/>
    <mergeCell ref="B5:E5"/>
    <mergeCell ref="F5:I5"/>
    <mergeCell ref="B2:E2"/>
    <mergeCell ref="F2:I2"/>
    <mergeCell ref="B3:E3"/>
    <mergeCell ref="F3:I3"/>
    <mergeCell ref="D24:G24"/>
    <mergeCell ref="D25:G25"/>
    <mergeCell ref="D26:D27"/>
    <mergeCell ref="E26:E27"/>
    <mergeCell ref="B24:C24"/>
    <mergeCell ref="B25:C25"/>
    <mergeCell ref="K26:K27"/>
    <mergeCell ref="F26:F27"/>
    <mergeCell ref="G26:G27"/>
    <mergeCell ref="H26:H27"/>
    <mergeCell ref="I26:I27"/>
    <mergeCell ref="B26:B27"/>
    <mergeCell ref="C26:C27"/>
    <mergeCell ref="J26:J27"/>
  </mergeCells>
  <printOptions/>
  <pageMargins left="0.27" right="0.17" top="0.81" bottom="0.53" header="0.5" footer="0.27"/>
  <pageSetup horizontalDpi="600" verticalDpi="600" orientation="landscape" r:id="rId1"/>
  <headerFooter alignWithMargins="0">
    <oddHeader>&amp;C&amp;"Arial,Bold"&amp;16Pulse Crop Repayment Rates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I32"/>
  <sheetViews>
    <sheetView showGridLines="0" workbookViewId="0" topLeftCell="B1">
      <selection activeCell="D8" sqref="D8"/>
    </sheetView>
  </sheetViews>
  <sheetFormatPr defaultColWidth="9.140625" defaultRowHeight="12.75"/>
  <cols>
    <col min="1" max="1" width="10.28125" style="0" customWidth="1"/>
    <col min="2" max="2" width="10.00390625" style="0" customWidth="1"/>
    <col min="3" max="3" width="7.8515625" style="0" customWidth="1"/>
    <col min="4" max="4" width="7.7109375" style="0" customWidth="1"/>
    <col min="5" max="5" width="6.7109375" style="0" customWidth="1"/>
    <col min="6" max="6" width="9.57421875" style="0" customWidth="1"/>
    <col min="7" max="7" width="6.7109375" style="0" customWidth="1"/>
    <col min="8" max="8" width="7.28125" style="1" customWidth="1"/>
    <col min="9" max="9" width="6.7109375" style="22" customWidth="1"/>
  </cols>
  <sheetData>
    <row r="1" spans="2:9" ht="15.75">
      <c r="B1" s="11"/>
      <c r="C1" s="11"/>
      <c r="D1" s="11"/>
      <c r="E1" s="11"/>
      <c r="F1" s="11"/>
      <c r="G1" s="11"/>
      <c r="H1"/>
      <c r="I1" s="20"/>
    </row>
    <row r="2" spans="1:9" ht="15.75">
      <c r="A2" s="15"/>
      <c r="B2" s="73" t="s">
        <v>8</v>
      </c>
      <c r="C2" s="63"/>
      <c r="D2" s="63"/>
      <c r="E2" s="74"/>
      <c r="F2" s="86" t="s">
        <v>10</v>
      </c>
      <c r="G2" s="86"/>
      <c r="H2" s="86"/>
      <c r="I2" s="86"/>
    </row>
    <row r="3" spans="1:9" ht="15">
      <c r="A3" s="8"/>
      <c r="B3" s="55" t="s">
        <v>0</v>
      </c>
      <c r="C3" s="34"/>
      <c r="D3" s="34"/>
      <c r="E3" s="78"/>
      <c r="F3" s="67" t="s">
        <v>0</v>
      </c>
      <c r="G3" s="67"/>
      <c r="H3" s="67"/>
      <c r="I3" s="67"/>
    </row>
    <row r="4" spans="1:9" ht="12.75">
      <c r="A4" s="9"/>
      <c r="B4" s="79" t="s">
        <v>7</v>
      </c>
      <c r="C4" s="80"/>
      <c r="D4" s="81"/>
      <c r="E4" s="82"/>
      <c r="F4" s="83" t="s">
        <v>7</v>
      </c>
      <c r="G4" s="83"/>
      <c r="H4" s="84"/>
      <c r="I4" s="84"/>
    </row>
    <row r="5" spans="1:9" ht="12.75">
      <c r="A5" s="9" t="s">
        <v>5</v>
      </c>
      <c r="B5" s="79">
        <v>7.43</v>
      </c>
      <c r="C5" s="80"/>
      <c r="D5" s="81"/>
      <c r="E5" s="82"/>
      <c r="F5" s="83">
        <v>7.43</v>
      </c>
      <c r="G5" s="83"/>
      <c r="H5" s="84"/>
      <c r="I5" s="84"/>
    </row>
    <row r="6" spans="1:9" ht="36" customHeight="1">
      <c r="A6" s="13" t="s">
        <v>11</v>
      </c>
      <c r="B6" s="42" t="s">
        <v>12</v>
      </c>
      <c r="C6" s="36" t="s">
        <v>13</v>
      </c>
      <c r="D6" s="36" t="s">
        <v>15</v>
      </c>
      <c r="E6" s="42" t="s">
        <v>6</v>
      </c>
      <c r="F6" s="40" t="s">
        <v>12</v>
      </c>
      <c r="G6" s="85" t="s">
        <v>13</v>
      </c>
      <c r="H6" s="85" t="s">
        <v>15</v>
      </c>
      <c r="I6" s="40" t="s">
        <v>6</v>
      </c>
    </row>
    <row r="7" spans="1:9" ht="24">
      <c r="A7" s="25" t="s">
        <v>16</v>
      </c>
      <c r="B7" s="52"/>
      <c r="C7" s="53"/>
      <c r="D7" s="53"/>
      <c r="E7" s="52"/>
      <c r="F7" s="40"/>
      <c r="G7" s="85"/>
      <c r="H7" s="85"/>
      <c r="I7" s="40"/>
    </row>
    <row r="8" spans="1:9" ht="12.75">
      <c r="A8" s="2">
        <f aca="true" t="shared" si="0" ref="A8:A24">A9+7</f>
        <v>40053</v>
      </c>
      <c r="B8" s="14">
        <v>18.17</v>
      </c>
      <c r="C8" s="12">
        <v>18.22</v>
      </c>
      <c r="D8" s="16">
        <f aca="true" t="shared" si="1" ref="D8:D13">MIN(B8,C8)</f>
        <v>18.17</v>
      </c>
      <c r="E8" s="18">
        <f aca="true" t="shared" si="2" ref="E8:E13">MAX(0,B$5-D8)</f>
        <v>0</v>
      </c>
      <c r="F8" s="17">
        <f aca="true" t="shared" si="3" ref="F8:G10">+B8</f>
        <v>18.17</v>
      </c>
      <c r="G8" s="17">
        <f t="shared" si="3"/>
        <v>18.22</v>
      </c>
      <c r="H8" s="24">
        <f aca="true" t="shared" si="4" ref="H8:H13">MIN(B8,C8)</f>
        <v>18.17</v>
      </c>
      <c r="I8" s="23">
        <f aca="true" t="shared" si="5" ref="I8:I13">MAX(0,F$5-H8)</f>
        <v>0</v>
      </c>
    </row>
    <row r="9" spans="1:9" ht="12.75">
      <c r="A9" s="2">
        <f t="shared" si="0"/>
        <v>40046</v>
      </c>
      <c r="B9" s="14">
        <v>18.44</v>
      </c>
      <c r="C9" s="12">
        <v>17.83</v>
      </c>
      <c r="D9" s="16">
        <f t="shared" si="1"/>
        <v>17.83</v>
      </c>
      <c r="E9" s="18">
        <f t="shared" si="2"/>
        <v>0</v>
      </c>
      <c r="F9" s="17">
        <f t="shared" si="3"/>
        <v>18.44</v>
      </c>
      <c r="G9" s="17">
        <f t="shared" si="3"/>
        <v>17.83</v>
      </c>
      <c r="H9" s="24">
        <f t="shared" si="4"/>
        <v>17.83</v>
      </c>
      <c r="I9" s="23">
        <f t="shared" si="5"/>
        <v>0</v>
      </c>
    </row>
    <row r="10" spans="1:9" ht="12.75">
      <c r="A10" s="2">
        <f t="shared" si="0"/>
        <v>40039</v>
      </c>
      <c r="B10" s="14">
        <v>18.44</v>
      </c>
      <c r="C10" s="12">
        <v>17.38</v>
      </c>
      <c r="D10" s="16">
        <f t="shared" si="1"/>
        <v>17.38</v>
      </c>
      <c r="E10" s="18">
        <f t="shared" si="2"/>
        <v>0</v>
      </c>
      <c r="F10" s="17">
        <f t="shared" si="3"/>
        <v>18.44</v>
      </c>
      <c r="G10" s="17">
        <f t="shared" si="3"/>
        <v>17.38</v>
      </c>
      <c r="H10" s="24">
        <f t="shared" si="4"/>
        <v>17.38</v>
      </c>
      <c r="I10" s="23">
        <f t="shared" si="5"/>
        <v>0</v>
      </c>
    </row>
    <row r="11" spans="1:9" ht="12.75">
      <c r="A11" s="2">
        <f t="shared" si="0"/>
        <v>40032</v>
      </c>
      <c r="B11" s="14">
        <v>17.78</v>
      </c>
      <c r="C11" s="12">
        <v>17.06</v>
      </c>
      <c r="D11" s="16">
        <f t="shared" si="1"/>
        <v>17.06</v>
      </c>
      <c r="E11" s="18">
        <f t="shared" si="2"/>
        <v>0</v>
      </c>
      <c r="F11" s="17">
        <f aca="true" t="shared" si="6" ref="F11:G13">+B11</f>
        <v>17.78</v>
      </c>
      <c r="G11" s="17">
        <f t="shared" si="6"/>
        <v>17.06</v>
      </c>
      <c r="H11" s="24">
        <f t="shared" si="4"/>
        <v>17.06</v>
      </c>
      <c r="I11" s="23">
        <f t="shared" si="5"/>
        <v>0</v>
      </c>
    </row>
    <row r="12" spans="1:9" ht="12.75">
      <c r="A12" s="2">
        <f t="shared" si="0"/>
        <v>40025</v>
      </c>
      <c r="B12" s="14">
        <v>18.44</v>
      </c>
      <c r="C12" s="12">
        <v>16.63</v>
      </c>
      <c r="D12" s="16">
        <f t="shared" si="1"/>
        <v>16.63</v>
      </c>
      <c r="E12" s="18">
        <f t="shared" si="2"/>
        <v>0</v>
      </c>
      <c r="F12" s="17">
        <f t="shared" si="6"/>
        <v>18.44</v>
      </c>
      <c r="G12" s="17">
        <f t="shared" si="6"/>
        <v>16.63</v>
      </c>
      <c r="H12" s="24">
        <f t="shared" si="4"/>
        <v>16.63</v>
      </c>
      <c r="I12" s="23">
        <f t="shared" si="5"/>
        <v>0</v>
      </c>
    </row>
    <row r="13" spans="1:9" ht="12.75">
      <c r="A13" s="2">
        <f t="shared" si="0"/>
        <v>40018</v>
      </c>
      <c r="B13" s="14">
        <v>16.78</v>
      </c>
      <c r="C13" s="12">
        <v>16.51</v>
      </c>
      <c r="D13" s="16">
        <f t="shared" si="1"/>
        <v>16.51</v>
      </c>
      <c r="E13" s="18">
        <f t="shared" si="2"/>
        <v>0</v>
      </c>
      <c r="F13" s="17">
        <f t="shared" si="6"/>
        <v>16.78</v>
      </c>
      <c r="G13" s="17">
        <f t="shared" si="6"/>
        <v>16.51</v>
      </c>
      <c r="H13" s="24">
        <f t="shared" si="4"/>
        <v>16.51</v>
      </c>
      <c r="I13" s="23">
        <f t="shared" si="5"/>
        <v>0</v>
      </c>
    </row>
    <row r="14" spans="1:9" ht="12.75">
      <c r="A14" s="2">
        <f t="shared" si="0"/>
        <v>40011</v>
      </c>
      <c r="B14" s="14">
        <v>16.5</v>
      </c>
      <c r="C14" s="12">
        <v>16.5</v>
      </c>
      <c r="D14" s="16">
        <f aca="true" t="shared" si="7" ref="D14:D19">MIN(B14,C14)</f>
        <v>16.5</v>
      </c>
      <c r="E14" s="18">
        <f aca="true" t="shared" si="8" ref="E14:E19">MAX(0,B$5-D14)</f>
        <v>0</v>
      </c>
      <c r="F14" s="17">
        <f aca="true" t="shared" si="9" ref="F14:G16">+B14</f>
        <v>16.5</v>
      </c>
      <c r="G14" s="17">
        <f t="shared" si="9"/>
        <v>16.5</v>
      </c>
      <c r="H14" s="24">
        <f aca="true" t="shared" si="10" ref="H14:H19">MIN(B14,C14)</f>
        <v>16.5</v>
      </c>
      <c r="I14" s="23">
        <f aca="true" t="shared" si="11" ref="I14:I19">MAX(0,F$5-H14)</f>
        <v>0</v>
      </c>
    </row>
    <row r="15" spans="1:9" ht="12.75">
      <c r="A15" s="2">
        <f t="shared" si="0"/>
        <v>40004</v>
      </c>
      <c r="B15" s="14">
        <v>16.5</v>
      </c>
      <c r="C15" s="12">
        <v>16.5</v>
      </c>
      <c r="D15" s="16">
        <f t="shared" si="7"/>
        <v>16.5</v>
      </c>
      <c r="E15" s="18">
        <f t="shared" si="8"/>
        <v>0</v>
      </c>
      <c r="F15" s="17">
        <f t="shared" si="9"/>
        <v>16.5</v>
      </c>
      <c r="G15" s="17">
        <f t="shared" si="9"/>
        <v>16.5</v>
      </c>
      <c r="H15" s="24">
        <f t="shared" si="10"/>
        <v>16.5</v>
      </c>
      <c r="I15" s="23">
        <f t="shared" si="11"/>
        <v>0</v>
      </c>
    </row>
    <row r="16" spans="1:9" ht="12.75">
      <c r="A16" s="2">
        <f t="shared" si="0"/>
        <v>39997</v>
      </c>
      <c r="B16" s="14">
        <v>16.5</v>
      </c>
      <c r="C16" s="12">
        <v>16.5</v>
      </c>
      <c r="D16" s="16">
        <f t="shared" si="7"/>
        <v>16.5</v>
      </c>
      <c r="E16" s="18">
        <f t="shared" si="8"/>
        <v>0</v>
      </c>
      <c r="F16" s="17">
        <f t="shared" si="9"/>
        <v>16.5</v>
      </c>
      <c r="G16" s="17">
        <f t="shared" si="9"/>
        <v>16.5</v>
      </c>
      <c r="H16" s="24">
        <f t="shared" si="10"/>
        <v>16.5</v>
      </c>
      <c r="I16" s="23">
        <f t="shared" si="11"/>
        <v>0</v>
      </c>
    </row>
    <row r="17" spans="1:9" ht="12.75">
      <c r="A17" s="2">
        <f t="shared" si="0"/>
        <v>39990</v>
      </c>
      <c r="B17" s="14">
        <v>16.5</v>
      </c>
      <c r="C17" s="12">
        <v>16.5</v>
      </c>
      <c r="D17" s="16">
        <f t="shared" si="7"/>
        <v>16.5</v>
      </c>
      <c r="E17" s="18">
        <f t="shared" si="8"/>
        <v>0</v>
      </c>
      <c r="F17" s="17">
        <f aca="true" t="shared" si="12" ref="F17:G19">+B17</f>
        <v>16.5</v>
      </c>
      <c r="G17" s="17">
        <f t="shared" si="12"/>
        <v>16.5</v>
      </c>
      <c r="H17" s="24">
        <f t="shared" si="10"/>
        <v>16.5</v>
      </c>
      <c r="I17" s="23">
        <f t="shared" si="11"/>
        <v>0</v>
      </c>
    </row>
    <row r="18" spans="1:9" ht="12.75">
      <c r="A18" s="2">
        <f t="shared" si="0"/>
        <v>39983</v>
      </c>
      <c r="B18" s="14">
        <v>16.5</v>
      </c>
      <c r="C18" s="12">
        <v>16.5</v>
      </c>
      <c r="D18" s="16">
        <f t="shared" si="7"/>
        <v>16.5</v>
      </c>
      <c r="E18" s="18">
        <f t="shared" si="8"/>
        <v>0</v>
      </c>
      <c r="F18" s="17">
        <f t="shared" si="12"/>
        <v>16.5</v>
      </c>
      <c r="G18" s="17">
        <f t="shared" si="12"/>
        <v>16.5</v>
      </c>
      <c r="H18" s="24">
        <f t="shared" si="10"/>
        <v>16.5</v>
      </c>
      <c r="I18" s="23">
        <f t="shared" si="11"/>
        <v>0</v>
      </c>
    </row>
    <row r="19" spans="1:9" ht="12.75">
      <c r="A19" s="2">
        <f t="shared" si="0"/>
        <v>39976</v>
      </c>
      <c r="B19" s="14">
        <v>16.5</v>
      </c>
      <c r="C19" s="12">
        <v>16.48</v>
      </c>
      <c r="D19" s="16">
        <f t="shared" si="7"/>
        <v>16.48</v>
      </c>
      <c r="E19" s="18">
        <f t="shared" si="8"/>
        <v>0</v>
      </c>
      <c r="F19" s="17">
        <f t="shared" si="12"/>
        <v>16.5</v>
      </c>
      <c r="G19" s="17">
        <f t="shared" si="12"/>
        <v>16.48</v>
      </c>
      <c r="H19" s="24">
        <f t="shared" si="10"/>
        <v>16.48</v>
      </c>
      <c r="I19" s="23">
        <f t="shared" si="11"/>
        <v>0</v>
      </c>
    </row>
    <row r="20" spans="1:9" ht="12.75">
      <c r="A20" s="2">
        <f t="shared" si="0"/>
        <v>39969</v>
      </c>
      <c r="B20" s="14">
        <v>16.5</v>
      </c>
      <c r="C20" s="12">
        <v>16.35</v>
      </c>
      <c r="D20" s="16">
        <f aca="true" t="shared" si="13" ref="D20:D25">MIN(B20,C20)</f>
        <v>16.35</v>
      </c>
      <c r="E20" s="18">
        <f aca="true" t="shared" si="14" ref="E20:E25">MAX(0,B$5-D20)</f>
        <v>0</v>
      </c>
      <c r="F20" s="17">
        <f aca="true" t="shared" si="15" ref="F20:G22">+B20</f>
        <v>16.5</v>
      </c>
      <c r="G20" s="17">
        <f t="shared" si="15"/>
        <v>16.35</v>
      </c>
      <c r="H20" s="24">
        <f aca="true" t="shared" si="16" ref="H20:H25">MIN(B20,C20)</f>
        <v>16.35</v>
      </c>
      <c r="I20" s="23">
        <f aca="true" t="shared" si="17" ref="I20:I25">MAX(0,F$5-H20)</f>
        <v>0</v>
      </c>
    </row>
    <row r="21" spans="1:9" ht="12.75">
      <c r="A21" s="2">
        <f t="shared" si="0"/>
        <v>39962</v>
      </c>
      <c r="B21" s="14">
        <v>16.5</v>
      </c>
      <c r="C21" s="12">
        <v>16.12</v>
      </c>
      <c r="D21" s="16">
        <f t="shared" si="13"/>
        <v>16.12</v>
      </c>
      <c r="E21" s="18">
        <f t="shared" si="14"/>
        <v>0</v>
      </c>
      <c r="F21" s="17">
        <f t="shared" si="15"/>
        <v>16.5</v>
      </c>
      <c r="G21" s="17">
        <f t="shared" si="15"/>
        <v>16.12</v>
      </c>
      <c r="H21" s="24">
        <f t="shared" si="16"/>
        <v>16.12</v>
      </c>
      <c r="I21" s="23">
        <f t="shared" si="17"/>
        <v>0</v>
      </c>
    </row>
    <row r="22" spans="1:9" ht="12.75">
      <c r="A22" s="2">
        <f t="shared" si="0"/>
        <v>39955</v>
      </c>
      <c r="B22" s="14">
        <v>16.5</v>
      </c>
      <c r="C22" s="12">
        <v>15.97</v>
      </c>
      <c r="D22" s="16">
        <f t="shared" si="13"/>
        <v>15.97</v>
      </c>
      <c r="E22" s="18">
        <f t="shared" si="14"/>
        <v>0</v>
      </c>
      <c r="F22" s="17">
        <f t="shared" si="15"/>
        <v>16.5</v>
      </c>
      <c r="G22" s="17">
        <f t="shared" si="15"/>
        <v>15.97</v>
      </c>
      <c r="H22" s="24">
        <f t="shared" si="16"/>
        <v>15.97</v>
      </c>
      <c r="I22" s="23">
        <f t="shared" si="17"/>
        <v>0</v>
      </c>
    </row>
    <row r="23" spans="1:9" ht="12.75">
      <c r="A23" s="2">
        <f t="shared" si="0"/>
        <v>39948</v>
      </c>
      <c r="B23" s="14">
        <v>16.5</v>
      </c>
      <c r="C23" s="12">
        <v>16.32</v>
      </c>
      <c r="D23" s="16">
        <f t="shared" si="13"/>
        <v>16.32</v>
      </c>
      <c r="E23" s="18">
        <f t="shared" si="14"/>
        <v>0</v>
      </c>
      <c r="F23" s="17">
        <f aca="true" t="shared" si="18" ref="F23:G25">+B23</f>
        <v>16.5</v>
      </c>
      <c r="G23" s="17">
        <f t="shared" si="18"/>
        <v>16.32</v>
      </c>
      <c r="H23" s="24">
        <f t="shared" si="16"/>
        <v>16.32</v>
      </c>
      <c r="I23" s="23">
        <f t="shared" si="17"/>
        <v>0</v>
      </c>
    </row>
    <row r="24" spans="1:9" ht="12.75">
      <c r="A24" s="2">
        <f t="shared" si="0"/>
        <v>39941</v>
      </c>
      <c r="B24" s="14">
        <v>16</v>
      </c>
      <c r="C24" s="12">
        <v>16.77</v>
      </c>
      <c r="D24" s="16">
        <f t="shared" si="13"/>
        <v>16</v>
      </c>
      <c r="E24" s="18">
        <f t="shared" si="14"/>
        <v>0</v>
      </c>
      <c r="F24" s="17">
        <f t="shared" si="18"/>
        <v>16</v>
      </c>
      <c r="G24" s="17">
        <f t="shared" si="18"/>
        <v>16.77</v>
      </c>
      <c r="H24" s="24">
        <f t="shared" si="16"/>
        <v>16</v>
      </c>
      <c r="I24" s="23">
        <f t="shared" si="17"/>
        <v>0</v>
      </c>
    </row>
    <row r="25" spans="1:9" ht="12.75">
      <c r="A25" s="2">
        <v>39934</v>
      </c>
      <c r="B25" s="14">
        <v>15.5</v>
      </c>
      <c r="C25" s="12">
        <v>17.33</v>
      </c>
      <c r="D25" s="16">
        <f t="shared" si="13"/>
        <v>15.5</v>
      </c>
      <c r="E25" s="18">
        <f t="shared" si="14"/>
        <v>0</v>
      </c>
      <c r="F25" s="17">
        <f t="shared" si="18"/>
        <v>15.5</v>
      </c>
      <c r="G25" s="17">
        <f t="shared" si="18"/>
        <v>17.33</v>
      </c>
      <c r="H25" s="24">
        <f t="shared" si="16"/>
        <v>15.5</v>
      </c>
      <c r="I25" s="23">
        <f t="shared" si="17"/>
        <v>0</v>
      </c>
    </row>
    <row r="26" spans="1:9" ht="12.75">
      <c r="A26" s="3"/>
      <c r="B26" s="6"/>
      <c r="C26" s="6"/>
      <c r="D26" s="3"/>
      <c r="E26" s="3"/>
      <c r="F26" s="3"/>
      <c r="G26" s="3"/>
      <c r="H26" s="4"/>
      <c r="I26" s="21"/>
    </row>
    <row r="27" spans="1:9" ht="12.75">
      <c r="A27" s="3"/>
      <c r="B27" s="3"/>
      <c r="C27" s="3"/>
      <c r="D27" s="3"/>
      <c r="E27" s="3"/>
      <c r="F27" s="3"/>
      <c r="G27" s="3"/>
      <c r="H27" s="7"/>
      <c r="I27" s="21"/>
    </row>
    <row r="28" spans="1:9" ht="12.75">
      <c r="A28" s="3"/>
      <c r="B28" s="3"/>
      <c r="C28" s="3"/>
      <c r="D28" s="3"/>
      <c r="E28" s="3"/>
      <c r="F28" s="3"/>
      <c r="G28" s="3"/>
      <c r="H28" s="4"/>
      <c r="I28" s="21"/>
    </row>
    <row r="29" spans="1:9" ht="12.75">
      <c r="A29" s="3"/>
      <c r="B29" s="3"/>
      <c r="C29" s="3"/>
      <c r="D29" s="3"/>
      <c r="E29" s="3"/>
      <c r="F29" s="3"/>
      <c r="G29" s="3"/>
      <c r="H29" s="4"/>
      <c r="I29" s="21"/>
    </row>
    <row r="30" spans="1:9" ht="12.75">
      <c r="A30" s="3"/>
      <c r="B30" s="3"/>
      <c r="C30" s="3"/>
      <c r="D30" s="3"/>
      <c r="E30" s="3"/>
      <c r="F30" s="3"/>
      <c r="G30" s="3"/>
      <c r="H30" s="4"/>
      <c r="I30" s="21"/>
    </row>
    <row r="31" spans="1:9" ht="12.75">
      <c r="A31" s="3"/>
      <c r="B31" s="3"/>
      <c r="C31" s="3"/>
      <c r="D31" s="3"/>
      <c r="E31" s="3"/>
      <c r="F31" s="3"/>
      <c r="G31" s="3"/>
      <c r="H31" s="4"/>
      <c r="I31" s="21"/>
    </row>
    <row r="32" spans="1:9" ht="12.75">
      <c r="A32" s="3"/>
      <c r="B32" s="3"/>
      <c r="C32" s="3"/>
      <c r="D32" s="3"/>
      <c r="E32" s="3"/>
      <c r="F32" s="3"/>
      <c r="G32" s="3"/>
      <c r="H32" s="4"/>
      <c r="I32" s="21"/>
    </row>
  </sheetData>
  <mergeCells count="16">
    <mergeCell ref="B4:E4"/>
    <mergeCell ref="F4:I4"/>
    <mergeCell ref="B2:E2"/>
    <mergeCell ref="F2:I2"/>
    <mergeCell ref="B3:E3"/>
    <mergeCell ref="F3:I3"/>
    <mergeCell ref="B5:E5"/>
    <mergeCell ref="F5:I5"/>
    <mergeCell ref="H6:H7"/>
    <mergeCell ref="I6:I7"/>
    <mergeCell ref="D6:D7"/>
    <mergeCell ref="E6:E7"/>
    <mergeCell ref="F6:F7"/>
    <mergeCell ref="G6:G7"/>
    <mergeCell ref="B6:B7"/>
    <mergeCell ref="C6:C7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&amp;C&amp;"Arial,Bold"&amp;16Pulse Crop Repayment Rates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tom.fink</cp:lastModifiedBy>
  <cp:lastPrinted>2009-08-14T16:15:03Z</cp:lastPrinted>
  <dcterms:created xsi:type="dcterms:W3CDTF">2002-12-23T21:12:33Z</dcterms:created>
  <dcterms:modified xsi:type="dcterms:W3CDTF">2009-08-28T10:32:45Z</dcterms:modified>
  <cp:category/>
  <cp:version/>
  <cp:contentType/>
  <cp:contentStatus/>
</cp:coreProperties>
</file>