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65" windowHeight="6720" activeTab="0"/>
  </bookViews>
  <sheets>
    <sheet name="December 31, 2006" sheetId="1" r:id="rId1"/>
  </sheets>
  <externalReferences>
    <externalReference r:id="rId4"/>
  </externalReferences>
  <definedNames>
    <definedName name="CC_370">'[1]Master'!$C$102</definedName>
    <definedName name="CC_385">'[1]Master'!$C$105</definedName>
    <definedName name="CC_386">'[1]Master'!$C$106</definedName>
    <definedName name="CC_396">'[1]Master'!$C$113</definedName>
    <definedName name="CC_397">'[1]Master'!$C$114</definedName>
    <definedName name="CC_703">'[1]Master'!$C$177</definedName>
  </definedNames>
  <calcPr fullCalcOnLoad="1"/>
</workbook>
</file>

<file path=xl/sharedStrings.xml><?xml version="1.0" encoding="utf-8"?>
<sst xmlns="http://schemas.openxmlformats.org/spreadsheetml/2006/main" count="59" uniqueCount="57">
  <si>
    <t>(Dollar Amounts in Millions)</t>
  </si>
  <si>
    <t>Number of Credit Unions Reporting</t>
  </si>
  <si>
    <t>Total Assets</t>
  </si>
  <si>
    <t>Unsecured Credit Card Loans</t>
  </si>
  <si>
    <t>All Other Unsecured Loans</t>
  </si>
  <si>
    <t>New Auto Loans</t>
  </si>
  <si>
    <t>Used Auto Loans</t>
  </si>
  <si>
    <t>1st Mortgage Real Estate Loans</t>
  </si>
  <si>
    <t>Other Real Estate Loans</t>
  </si>
  <si>
    <t>All Other Loans</t>
  </si>
  <si>
    <t>Total Loans</t>
  </si>
  <si>
    <t>Total Investments</t>
  </si>
  <si>
    <t>Total Liabilities</t>
  </si>
  <si>
    <t>Share Drafts</t>
  </si>
  <si>
    <t>Regular Shares</t>
  </si>
  <si>
    <t>Total Savings</t>
  </si>
  <si>
    <t>Regular Reserve</t>
  </si>
  <si>
    <t>Accumulated Unrealized Gains/Losses on Available for Sale Securities</t>
  </si>
  <si>
    <t>Other Reserves</t>
  </si>
  <si>
    <t>Undivided Earnings</t>
  </si>
  <si>
    <t>Total Equity</t>
  </si>
  <si>
    <t>Key Ratios</t>
  </si>
  <si>
    <t>Delinquency Ratio</t>
  </si>
  <si>
    <t>Loan / Share Ratio</t>
  </si>
  <si>
    <t>Net Worth Ratio</t>
  </si>
  <si>
    <t>Total Cash</t>
  </si>
  <si>
    <t>Total Cash and Investments</t>
  </si>
  <si>
    <t>Number of Members</t>
  </si>
  <si>
    <t>Net Worth</t>
  </si>
  <si>
    <t>Loans Held for Sale</t>
  </si>
  <si>
    <t>Net Charge-Off Ratio</t>
  </si>
  <si>
    <t>Gross Income / Average Assets</t>
  </si>
  <si>
    <t>Net Operating Expenses / Average Assets</t>
  </si>
  <si>
    <t>Cost of Funds / Average Assets</t>
  </si>
  <si>
    <t>Return on Average Assets</t>
  </si>
  <si>
    <t>Gross Income</t>
  </si>
  <si>
    <t>Operating Expenses</t>
  </si>
  <si>
    <t>Provision for Loan &amp; Lease Losses</t>
  </si>
  <si>
    <t>Other Income (Expense)</t>
  </si>
  <si>
    <t>Net Income</t>
  </si>
  <si>
    <t>Interest Expense</t>
  </si>
  <si>
    <t>Approp For Non-Conform Investments</t>
  </si>
  <si>
    <t>Fixed Assets &amp; Foreclosed/Repossessed Assets/ Total Assets</t>
  </si>
  <si>
    <t>% Change Dec. 04 to Dec. 05</t>
  </si>
  <si>
    <t>December   2004</t>
  </si>
  <si>
    <t>December 2005</t>
  </si>
  <si>
    <t>December          2006</t>
  </si>
  <si>
    <t>% Change Dec. 05 to Dec. 06</t>
  </si>
  <si>
    <t>Money Market Shares</t>
  </si>
  <si>
    <t>Share Certificates</t>
  </si>
  <si>
    <t>IRA/KEOGH Accounts</t>
  </si>
  <si>
    <t>Nonmember Shares</t>
  </si>
  <si>
    <t>All Other Shares</t>
  </si>
  <si>
    <t>Accumulated Unrealized Gains/Losses on Cash Flow Hedges</t>
  </si>
  <si>
    <t>Miscellaneous Equity</t>
  </si>
  <si>
    <t>Other Comprehensive Income</t>
  </si>
  <si>
    <t>N/A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</si>
</sst>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"/>
    <numFmt numFmtId="168" formatCode="_(* #,##0.000000_);_(* \(#,##0.000000\);_(* &quot;-&quot;??????_);_(@_)"/>
    <numFmt numFmtId="169" formatCode="_(* #,##0.0000000000000_);_(* \(#,##0.0000000000000\);_(* &quot;-&quot;?????????????_);_(@_)"/>
    <numFmt numFmtId="170" formatCode="#,##0.000000_);\(#,##0.000000\)"/>
    <numFmt numFmtId="171" formatCode="#,##0.00000_);\(#,##0.000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000000_);\(#,##0.00000000\)"/>
    <numFmt numFmtId="176" formatCode="0.000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37" fontId="0" fillId="0" borderId="1" xfId="0" applyNumberFormat="1" applyBorder="1" applyAlignment="1">
      <alignment/>
    </xf>
    <xf numFmtId="37" fontId="0" fillId="0" borderId="1" xfId="15" applyNumberFormat="1" applyBorder="1" applyAlignment="1">
      <alignment/>
    </xf>
    <xf numFmtId="37" fontId="0" fillId="0" borderId="1" xfId="15" applyNumberFormat="1" applyFont="1" applyBorder="1" applyAlignment="1">
      <alignment/>
    </xf>
    <xf numFmtId="39" fontId="0" fillId="0" borderId="1" xfId="21" applyNumberFormat="1" applyBorder="1" applyAlignment="1">
      <alignment/>
    </xf>
    <xf numFmtId="37" fontId="0" fillId="0" borderId="1" xfId="15" applyNumberFormat="1" applyFont="1" applyBorder="1" applyAlignment="1">
      <alignment horizontal="center"/>
    </xf>
    <xf numFmtId="0" fontId="0" fillId="0" borderId="2" xfId="0" applyBorder="1" applyAlignment="1">
      <alignment/>
    </xf>
    <xf numFmtId="39" fontId="0" fillId="0" borderId="0" xfId="21" applyNumberFormat="1" applyFont="1" applyFill="1" applyBorder="1" applyAlignment="1">
      <alignment/>
    </xf>
    <xf numFmtId="39" fontId="1" fillId="0" borderId="1" xfId="21" applyNumberFormat="1" applyFont="1" applyFill="1" applyBorder="1" applyAlignment="1">
      <alignment horizontal="center" wrapText="1"/>
    </xf>
    <xf numFmtId="37" fontId="0" fillId="0" borderId="1" xfId="15" applyNumberFormat="1" applyFont="1" applyBorder="1" applyAlignment="1">
      <alignment horizontal="right"/>
    </xf>
    <xf numFmtId="37" fontId="0" fillId="0" borderId="1" xfId="15" applyNumberFormat="1" applyBorder="1" applyAlignment="1">
      <alignment horizontal="right"/>
    </xf>
    <xf numFmtId="10" fontId="0" fillId="0" borderId="3" xfId="0" applyNumberFormat="1" applyBorder="1" applyAlignment="1">
      <alignment/>
    </xf>
    <xf numFmtId="10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39" fontId="0" fillId="0" borderId="1" xfId="21" applyNumberFormat="1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end%20Report\Preliminary%20FICU-12-31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  <sheetName val="Page2"/>
      <sheetName val="Page3"/>
      <sheetName val="Page4"/>
      <sheetName val="Page5"/>
      <sheetName val="Page6"/>
      <sheetName val="Page7"/>
      <sheetName val="Page8"/>
      <sheetName val="Page9"/>
      <sheetName val="Page10"/>
      <sheetName val="Page11"/>
      <sheetName val="Ratios"/>
      <sheetName val="Master"/>
    </sheetNames>
    <sheetDataSet>
      <sheetData sheetId="12">
        <row r="102">
          <cell r="C102">
            <v>84626084596</v>
          </cell>
        </row>
        <row r="105">
          <cell r="C105">
            <v>71252652241</v>
          </cell>
        </row>
        <row r="106">
          <cell r="C106">
            <v>61958833437</v>
          </cell>
        </row>
        <row r="113">
          <cell r="C113">
            <v>22490318761</v>
          </cell>
        </row>
        <row r="114">
          <cell r="C114">
            <v>20899598777</v>
          </cell>
        </row>
        <row r="177">
          <cell r="C177">
            <v>129802618347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2"/>
  <sheetViews>
    <sheetView tabSelected="1" workbookViewId="0" topLeftCell="A1">
      <pane ySplit="3" topLeftCell="BM19" activePane="bottomLeft" state="frozen"/>
      <selection pane="topLeft" activeCell="A1" sqref="A1"/>
      <selection pane="bottomLeft" activeCell="G31" sqref="G30:G31"/>
    </sheetView>
  </sheetViews>
  <sheetFormatPr defaultColWidth="9.140625" defaultRowHeight="12.75"/>
  <cols>
    <col min="1" max="1" width="53.7109375" style="1" customWidth="1"/>
    <col min="2" max="2" width="18.140625" style="0" customWidth="1"/>
    <col min="3" max="3" width="19.28125" style="0" customWidth="1"/>
    <col min="4" max="4" width="18.57421875" style="0" customWidth="1"/>
    <col min="5" max="6" width="10.7109375" style="0" customWidth="1"/>
  </cols>
  <sheetData>
    <row r="2" ht="12.75">
      <c r="A2" s="1" t="s">
        <v>0</v>
      </c>
    </row>
    <row r="3" spans="1:6" ht="38.25">
      <c r="A3" s="2"/>
      <c r="B3" s="3" t="s">
        <v>44</v>
      </c>
      <c r="C3" s="3" t="s">
        <v>45</v>
      </c>
      <c r="D3" s="3" t="s">
        <v>46</v>
      </c>
      <c r="E3" s="6" t="s">
        <v>43</v>
      </c>
      <c r="F3" s="6" t="s">
        <v>47</v>
      </c>
    </row>
    <row r="4" spans="1:6" ht="12.75">
      <c r="A4" s="2"/>
      <c r="B4" s="5"/>
      <c r="C4" s="5"/>
      <c r="D4" s="5"/>
      <c r="E4" s="5"/>
      <c r="F4" s="5"/>
    </row>
    <row r="5" spans="1:6" ht="12.75">
      <c r="A5" s="2" t="s">
        <v>1</v>
      </c>
      <c r="B5" s="11">
        <v>9014</v>
      </c>
      <c r="C5" s="11">
        <v>8695</v>
      </c>
      <c r="D5" s="11">
        <v>8362</v>
      </c>
      <c r="E5" s="13">
        <f>(C5-B5)/ABS(B5)*100</f>
        <v>-3.5389394275571333</v>
      </c>
      <c r="F5" s="13">
        <f>(D5-C5)/ABS(C5)*100</f>
        <v>-3.829787234042553</v>
      </c>
    </row>
    <row r="6" spans="1:6" ht="12.75">
      <c r="A6" s="2" t="s">
        <v>27</v>
      </c>
      <c r="B6" s="11">
        <v>83564678</v>
      </c>
      <c r="C6" s="11">
        <v>84506880</v>
      </c>
      <c r="D6" s="12">
        <v>85753540</v>
      </c>
      <c r="E6" s="13">
        <f aca="true" t="shared" si="0" ref="E6:F54">(C6-B6)/ABS(B6)*100</f>
        <v>1.1275122725896223</v>
      </c>
      <c r="F6" s="13">
        <f>(D6-C6)/ABS(C6)*100</f>
        <v>1.4752171657502917</v>
      </c>
    </row>
    <row r="7" spans="1:6" ht="12.75">
      <c r="A7" s="2"/>
      <c r="B7" s="10"/>
      <c r="C7" s="10"/>
      <c r="D7" s="10"/>
      <c r="E7" s="13"/>
      <c r="F7" s="13"/>
    </row>
    <row r="8" spans="1:6" ht="12.75">
      <c r="A8" s="4" t="s">
        <v>2</v>
      </c>
      <c r="B8" s="11">
        <v>646969.804859</v>
      </c>
      <c r="C8" s="11">
        <v>678665.289236</v>
      </c>
      <c r="D8" s="11">
        <v>709949.068559</v>
      </c>
      <c r="E8" s="13">
        <f t="shared" si="0"/>
        <v>4.899067025841754</v>
      </c>
      <c r="F8" s="13">
        <f>(D8-C8)/ABS(C8)*100</f>
        <v>4.609603558510759</v>
      </c>
    </row>
    <row r="9" spans="1:6" ht="12.75">
      <c r="A9" s="4"/>
      <c r="B9" s="11"/>
      <c r="C9" s="11"/>
      <c r="D9" s="11"/>
      <c r="E9" s="13"/>
      <c r="F9" s="13"/>
    </row>
    <row r="10" spans="1:6" ht="12.75">
      <c r="A10" s="4" t="s">
        <v>29</v>
      </c>
      <c r="B10" s="14">
        <v>958.600447</v>
      </c>
      <c r="C10" s="18">
        <v>1075.792992</v>
      </c>
      <c r="D10" s="19">
        <v>967.57628</v>
      </c>
      <c r="E10" s="13">
        <f t="shared" si="0"/>
        <v>12.22537975720346</v>
      </c>
      <c r="F10" s="13">
        <f>(D10-C10)/ABS(C10)*100</f>
        <v>-10.059250506811251</v>
      </c>
    </row>
    <row r="11" spans="1:6" ht="12.75">
      <c r="A11" s="2"/>
      <c r="B11" s="11"/>
      <c r="C11" s="11"/>
      <c r="D11" s="11"/>
      <c r="E11" s="13"/>
      <c r="F11" s="13"/>
    </row>
    <row r="12" spans="1:6" ht="12.75">
      <c r="A12" s="2" t="s">
        <v>3</v>
      </c>
      <c r="B12" s="11">
        <v>22505.006507</v>
      </c>
      <c r="C12" s="11">
        <v>23910.665512</v>
      </c>
      <c r="D12" s="11">
        <v>26536.782086</v>
      </c>
      <c r="E12" s="13">
        <f t="shared" si="0"/>
        <v>6.245983552872036</v>
      </c>
      <c r="F12" s="13">
        <f>(D12-C12)/ABS(C12)*100</f>
        <v>10.983034214091763</v>
      </c>
    </row>
    <row r="13" spans="1:6" ht="12.75">
      <c r="A13" s="2" t="s">
        <v>4</v>
      </c>
      <c r="B13" s="11">
        <v>20894.978116</v>
      </c>
      <c r="C13" s="11">
        <v>21179.85524</v>
      </c>
      <c r="D13" s="11">
        <v>22602.646248</v>
      </c>
      <c r="E13" s="13">
        <f t="shared" si="0"/>
        <v>1.3633760342723797</v>
      </c>
      <c r="F13" s="13">
        <f t="shared" si="0"/>
        <v>6.717661626472948</v>
      </c>
    </row>
    <row r="14" spans="1:6" ht="12.75">
      <c r="A14" s="2" t="s">
        <v>5</v>
      </c>
      <c r="B14" s="11">
        <v>71263.337989</v>
      </c>
      <c r="C14" s="11">
        <v>83962.058786</v>
      </c>
      <c r="D14" s="11">
        <v>88528.464597</v>
      </c>
      <c r="E14" s="13">
        <f t="shared" si="0"/>
        <v>17.81943023628801</v>
      </c>
      <c r="F14" s="13">
        <f t="shared" si="0"/>
        <v>5.438653931341445</v>
      </c>
    </row>
    <row r="15" spans="1:6" ht="12.75">
      <c r="A15" s="2" t="s">
        <v>6</v>
      </c>
      <c r="B15" s="11">
        <v>84683.976192</v>
      </c>
      <c r="C15" s="11">
        <v>86597.64396</v>
      </c>
      <c r="D15" s="11">
        <v>87557.349817</v>
      </c>
      <c r="E15" s="13">
        <f t="shared" si="0"/>
        <v>2.259775525491659</v>
      </c>
      <c r="F15" s="13">
        <f t="shared" si="0"/>
        <v>1.1082355282590457</v>
      </c>
    </row>
    <row r="16" spans="1:6" ht="12.75">
      <c r="A16" s="2" t="s">
        <v>7</v>
      </c>
      <c r="B16" s="11">
        <v>130094.541839</v>
      </c>
      <c r="C16" s="11">
        <v>145107.603007</v>
      </c>
      <c r="D16" s="11">
        <v>159681.961074</v>
      </c>
      <c r="E16" s="13">
        <f t="shared" si="0"/>
        <v>11.540116100012549</v>
      </c>
      <c r="F16" s="13">
        <f t="shared" si="0"/>
        <v>10.043828004172136</v>
      </c>
    </row>
    <row r="17" spans="1:6" ht="12.75">
      <c r="A17" s="2" t="s">
        <v>8</v>
      </c>
      <c r="B17" s="11">
        <v>62018.00513</v>
      </c>
      <c r="C17" s="11">
        <v>73405.159124</v>
      </c>
      <c r="D17" s="11">
        <v>84437.390244</v>
      </c>
      <c r="E17" s="13">
        <f t="shared" si="0"/>
        <v>18.361045264404492</v>
      </c>
      <c r="F17" s="13">
        <f t="shared" si="0"/>
        <v>15.02923125793345</v>
      </c>
    </row>
    <row r="18" spans="1:6" ht="12.75">
      <c r="A18" s="2" t="s">
        <v>9</v>
      </c>
      <c r="B18" s="11">
        <f>1564.961076+21239.902197</f>
        <v>22804.863273</v>
      </c>
      <c r="C18" s="11">
        <f>1436.702114+22636.814422</f>
        <v>24073.516536</v>
      </c>
      <c r="D18" s="11">
        <f>1161.243001+23829.177541</f>
        <v>24990.420542</v>
      </c>
      <c r="E18" s="13">
        <f t="shared" si="0"/>
        <v>5.563082083908095</v>
      </c>
      <c r="F18" s="13">
        <f t="shared" si="0"/>
        <v>3.8087663870330073</v>
      </c>
    </row>
    <row r="19" spans="1:6" ht="12.75">
      <c r="A19" s="4" t="s">
        <v>10</v>
      </c>
      <c r="B19" s="11">
        <f>B12+B13+B14+B15+B16+B17+B18</f>
        <v>414264.70904600003</v>
      </c>
      <c r="C19" s="11">
        <f>C12+C13+C14+C15+C16+C17+C18</f>
        <v>458236.502165</v>
      </c>
      <c r="D19" s="11">
        <f>D12+D13+D14+D15+D16+D17+D18</f>
        <v>494335.01460799994</v>
      </c>
      <c r="E19" s="13">
        <f t="shared" si="0"/>
        <v>10.614419273189245</v>
      </c>
      <c r="F19" s="13">
        <f t="shared" si="0"/>
        <v>7.877703385140129</v>
      </c>
    </row>
    <row r="20" spans="1:6" ht="12.75">
      <c r="A20" s="2"/>
      <c r="B20" s="11"/>
      <c r="C20" s="11"/>
      <c r="D20" s="11"/>
      <c r="E20" s="13"/>
      <c r="F20" s="13"/>
    </row>
    <row r="21" spans="1:6" ht="12.75">
      <c r="A21" s="8" t="s">
        <v>26</v>
      </c>
      <c r="B21" s="12">
        <f>B22+B23</f>
        <v>208789.91421</v>
      </c>
      <c r="C21" s="12">
        <f>C22+C23</f>
        <v>193956.059782</v>
      </c>
      <c r="D21" s="12">
        <f>D22+D23</f>
        <v>186247.72754499997</v>
      </c>
      <c r="E21" s="13">
        <f t="shared" si="0"/>
        <v>-7.1046795934214355</v>
      </c>
      <c r="F21" s="13">
        <f>(D21-C21)/ABS(C21)*100</f>
        <v>-3.9742672879949854</v>
      </c>
    </row>
    <row r="22" spans="1:6" ht="12.75">
      <c r="A22" s="8" t="s">
        <v>25</v>
      </c>
      <c r="B22" s="11">
        <v>49153.099016</v>
      </c>
      <c r="C22" s="11">
        <v>45979.448282</v>
      </c>
      <c r="D22" s="11">
        <v>51800.654031</v>
      </c>
      <c r="E22" s="13">
        <f>(C22-B22)/ABS(B22)*100</f>
        <v>-6.456664579718435</v>
      </c>
      <c r="F22" s="13">
        <f t="shared" si="0"/>
        <v>12.660451498455414</v>
      </c>
    </row>
    <row r="23" spans="1:6" ht="12.75">
      <c r="A23" s="4" t="s">
        <v>11</v>
      </c>
      <c r="B23" s="11">
        <v>159636.815194</v>
      </c>
      <c r="C23" s="11">
        <v>147976.6115</v>
      </c>
      <c r="D23" s="11">
        <v>134447.073514</v>
      </c>
      <c r="E23" s="13">
        <f>(C23-B23)/ABS(B23)*100</f>
        <v>-7.304207165389659</v>
      </c>
      <c r="F23" s="13">
        <f t="shared" si="0"/>
        <v>-9.143024596153838</v>
      </c>
    </row>
    <row r="24" spans="1:6" ht="12.75">
      <c r="A24" s="2"/>
      <c r="B24" s="11"/>
      <c r="C24" s="11"/>
      <c r="D24" s="11"/>
      <c r="E24" s="13"/>
      <c r="F24" s="13"/>
    </row>
    <row r="25" spans="1:6" ht="12.75">
      <c r="A25" s="4" t="s">
        <v>12</v>
      </c>
      <c r="B25" s="11">
        <v>20181.590266</v>
      </c>
      <c r="C25" s="11">
        <v>25793.531291</v>
      </c>
      <c r="D25" s="11">
        <v>27461.423406</v>
      </c>
      <c r="E25" s="13">
        <f t="shared" si="0"/>
        <v>27.807229019283277</v>
      </c>
      <c r="F25" s="13">
        <f>(D25-C25)/ABS(C25)*100</f>
        <v>6.466319389086407</v>
      </c>
    </row>
    <row r="26" spans="1:6" ht="12.75">
      <c r="A26" s="2"/>
      <c r="B26" s="11"/>
      <c r="C26" s="11"/>
      <c r="D26" s="11"/>
      <c r="E26" s="13"/>
      <c r="F26" s="13"/>
    </row>
    <row r="27" spans="1:6" ht="12.75">
      <c r="A27" s="2" t="s">
        <v>13</v>
      </c>
      <c r="B27" s="11">
        <v>72263.365383</v>
      </c>
      <c r="C27" s="11">
        <v>75473.662182</v>
      </c>
      <c r="D27" s="11">
        <v>70379.441329</v>
      </c>
      <c r="E27" s="13">
        <f t="shared" si="0"/>
        <v>4.442495560489393</v>
      </c>
      <c r="F27" s="13">
        <f>(D27-C27)/ABS(C27)*100</f>
        <v>-6.749666977488931</v>
      </c>
    </row>
    <row r="28" spans="1:6" ht="12.75">
      <c r="A28" s="2" t="s">
        <v>14</v>
      </c>
      <c r="B28" s="11">
        <v>200166.244555</v>
      </c>
      <c r="C28" s="11">
        <v>194162.963891</v>
      </c>
      <c r="D28" s="11">
        <v>181029.329204</v>
      </c>
      <c r="E28" s="13">
        <f t="shared" si="0"/>
        <v>-2.999147372398491</v>
      </c>
      <c r="F28" s="13">
        <f>(D28-C28)/ABS(C28)*100</f>
        <v>-6.764232695980576</v>
      </c>
    </row>
    <row r="29" spans="1:6" ht="12.75">
      <c r="A29" s="2" t="s">
        <v>48</v>
      </c>
      <c r="B29" s="11">
        <v>102552.77781</v>
      </c>
      <c r="C29" s="11">
        <v>99020.456842</v>
      </c>
      <c r="D29" s="11">
        <v>100446.527</v>
      </c>
      <c r="E29" s="13">
        <f t="shared" si="0"/>
        <v>-3.444393261140471</v>
      </c>
      <c r="F29" s="13">
        <f t="shared" si="0"/>
        <v>1.440177316365529</v>
      </c>
    </row>
    <row r="30" spans="1:6" ht="12.75">
      <c r="A30" s="2" t="s">
        <v>49</v>
      </c>
      <c r="B30" s="11">
        <v>126743.642018</v>
      </c>
      <c r="C30" s="11">
        <v>152628.041705</v>
      </c>
      <c r="D30" s="11">
        <v>188974.630721</v>
      </c>
      <c r="E30" s="13">
        <f t="shared" si="0"/>
        <v>20.42264154230627</v>
      </c>
      <c r="F30" s="13">
        <f t="shared" si="0"/>
        <v>23.813834345231786</v>
      </c>
    </row>
    <row r="31" spans="1:6" ht="12.75">
      <c r="A31" s="2" t="s">
        <v>50</v>
      </c>
      <c r="B31" s="11">
        <v>46690.977073</v>
      </c>
      <c r="C31" s="11">
        <v>48277.275581</v>
      </c>
      <c r="D31" s="11">
        <v>51978.963442</v>
      </c>
      <c r="E31" s="13">
        <f t="shared" si="0"/>
        <v>3.397441234780475</v>
      </c>
      <c r="F31" s="13">
        <f t="shared" si="0"/>
        <v>7.6675574925293315</v>
      </c>
    </row>
    <row r="32" spans="1:6" ht="12.75">
      <c r="A32" s="2" t="s">
        <v>52</v>
      </c>
      <c r="B32" s="11">
        <v>6060.555249</v>
      </c>
      <c r="C32" s="11">
        <v>5574.262261</v>
      </c>
      <c r="D32" s="11">
        <v>5581.75228</v>
      </c>
      <c r="E32" s="13">
        <f t="shared" si="0"/>
        <v>-8.023901573708764</v>
      </c>
      <c r="F32" s="13">
        <f>(D32-C32)/ABS(C32)*100</f>
        <v>0.13436789747772235</v>
      </c>
    </row>
    <row r="33" spans="1:6" ht="12.75">
      <c r="A33" s="2" t="s">
        <v>51</v>
      </c>
      <c r="B33" s="11">
        <v>1783.662054</v>
      </c>
      <c r="C33" s="11">
        <v>2486.626656</v>
      </c>
      <c r="D33" s="11">
        <v>2797.837099</v>
      </c>
      <c r="E33" s="13">
        <f t="shared" si="0"/>
        <v>39.411311151882586</v>
      </c>
      <c r="F33" s="13">
        <f t="shared" si="0"/>
        <v>12.51536664135237</v>
      </c>
    </row>
    <row r="34" spans="1:6" ht="12.75">
      <c r="A34" s="4" t="s">
        <v>15</v>
      </c>
      <c r="B34" s="11">
        <f>B27+B28+B29+B30+B31+B32+B33</f>
        <v>556261.224142</v>
      </c>
      <c r="C34" s="11">
        <f>C27+C28+C29+C30+C31+C32+C33</f>
        <v>577623.2891180001</v>
      </c>
      <c r="D34" s="11">
        <f>D27+D28+D29+D30+D31+D32+D33</f>
        <v>601188.481075</v>
      </c>
      <c r="E34" s="13">
        <f t="shared" si="0"/>
        <v>3.840293741299303</v>
      </c>
      <c r="F34" s="13">
        <f>(D34-C34)/ABS(C34)*100</f>
        <v>4.07968175815465</v>
      </c>
    </row>
    <row r="35" spans="1:6" ht="12.75">
      <c r="A35" s="2"/>
      <c r="B35" s="11"/>
      <c r="C35" s="11"/>
      <c r="D35" s="11"/>
      <c r="E35" s="13"/>
      <c r="F35" s="13"/>
    </row>
    <row r="36" spans="1:6" ht="12.75">
      <c r="A36" s="2" t="s">
        <v>16</v>
      </c>
      <c r="B36" s="11">
        <v>17172.847613</v>
      </c>
      <c r="C36" s="11">
        <v>17415.378901</v>
      </c>
      <c r="D36" s="11">
        <v>17989.816982</v>
      </c>
      <c r="E36" s="13">
        <f t="shared" si="0"/>
        <v>1.4122951153214678</v>
      </c>
      <c r="F36" s="13">
        <f>(D36-C36)/ABS(C36)*100</f>
        <v>3.2984529608311637</v>
      </c>
    </row>
    <row r="37" spans="1:6" ht="25.5">
      <c r="A37" s="2" t="s">
        <v>17</v>
      </c>
      <c r="B37" s="11">
        <v>-361.015722</v>
      </c>
      <c r="C37" s="11">
        <v>-1014.301452</v>
      </c>
      <c r="D37" s="12">
        <v>-608.968808</v>
      </c>
      <c r="E37" s="13">
        <f t="shared" si="0"/>
        <v>-180.95769524408695</v>
      </c>
      <c r="F37" s="13">
        <f t="shared" si="0"/>
        <v>39.96175330329706</v>
      </c>
    </row>
    <row r="38" spans="1:6" ht="12.75">
      <c r="A38" s="2" t="s">
        <v>53</v>
      </c>
      <c r="B38" s="11">
        <v>-5.655695</v>
      </c>
      <c r="C38" s="11">
        <v>5.335145</v>
      </c>
      <c r="D38" s="12">
        <v>7.300335</v>
      </c>
      <c r="E38" s="13">
        <f t="shared" si="0"/>
        <v>194.33226155229372</v>
      </c>
      <c r="F38" s="13">
        <f t="shared" si="0"/>
        <v>36.834800178814255</v>
      </c>
    </row>
    <row r="39" spans="1:6" ht="12.75">
      <c r="A39" s="2" t="s">
        <v>41</v>
      </c>
      <c r="B39" s="11">
        <v>35.460849</v>
      </c>
      <c r="C39" s="22">
        <v>49.612597</v>
      </c>
      <c r="D39" s="12">
        <v>44.478115</v>
      </c>
      <c r="E39" s="13">
        <f t="shared" si="0"/>
        <v>39.908091315016165</v>
      </c>
      <c r="F39" s="13">
        <v>-0.12</v>
      </c>
    </row>
    <row r="40" spans="1:6" ht="12.75">
      <c r="A40" s="2" t="s">
        <v>18</v>
      </c>
      <c r="B40" s="11">
        <v>7457.098914</v>
      </c>
      <c r="C40" s="11">
        <v>7985.37634</v>
      </c>
      <c r="D40" s="11">
        <v>7970.968428</v>
      </c>
      <c r="E40" s="13">
        <f t="shared" si="0"/>
        <v>7.0842217877546</v>
      </c>
      <c r="F40" s="13">
        <f t="shared" si="0"/>
        <v>-0.18042871602466853</v>
      </c>
    </row>
    <row r="41" spans="1:6" ht="12.75">
      <c r="A41" s="2" t="s">
        <v>54</v>
      </c>
      <c r="B41" s="11">
        <v>9.40629</v>
      </c>
      <c r="C41" s="11">
        <v>13.198748</v>
      </c>
      <c r="D41" s="11">
        <v>28.366796</v>
      </c>
      <c r="E41" s="13">
        <v>44.44</v>
      </c>
      <c r="F41" s="13">
        <f t="shared" si="0"/>
        <v>114.92035456696348</v>
      </c>
    </row>
    <row r="42" spans="1:6" ht="12.75">
      <c r="A42" s="2" t="s">
        <v>19</v>
      </c>
      <c r="B42" s="12">
        <v>46238.735351</v>
      </c>
      <c r="C42" s="11">
        <v>50815.917172</v>
      </c>
      <c r="D42" s="11">
        <v>55918.936198</v>
      </c>
      <c r="E42" s="13">
        <f t="shared" si="0"/>
        <v>9.899020347884596</v>
      </c>
      <c r="F42" s="13">
        <f t="shared" si="0"/>
        <v>10.042166529686899</v>
      </c>
    </row>
    <row r="43" spans="1:6" ht="12.75">
      <c r="A43" s="2" t="s">
        <v>55</v>
      </c>
      <c r="B43" s="12">
        <v>-19.887349</v>
      </c>
      <c r="C43" s="11">
        <v>-22.048624</v>
      </c>
      <c r="D43" s="11">
        <v>-51.734508</v>
      </c>
      <c r="E43" s="13">
        <f t="shared" si="0"/>
        <v>-10.867587228443568</v>
      </c>
      <c r="F43" s="13">
        <f t="shared" si="0"/>
        <v>-134.6382613264211</v>
      </c>
    </row>
    <row r="44" spans="1:6" ht="12.75">
      <c r="A44" s="2" t="s">
        <v>39</v>
      </c>
      <c r="B44" s="12">
        <v>0</v>
      </c>
      <c r="C44" s="11">
        <v>0</v>
      </c>
      <c r="D44" s="11">
        <v>0</v>
      </c>
      <c r="E44" s="23" t="s">
        <v>56</v>
      </c>
      <c r="F44" s="23" t="s">
        <v>56</v>
      </c>
    </row>
    <row r="45" spans="1:6" ht="12.75">
      <c r="A45" s="4" t="s">
        <v>20</v>
      </c>
      <c r="B45" s="11">
        <f>B36+B37+B38+B39+B40+B41+B42+B43+B44</f>
        <v>70526.99025100001</v>
      </c>
      <c r="C45" s="11">
        <f>C36+C37+C38+C39+C40+C41+C42+C43+C44</f>
        <v>75248.46882699999</v>
      </c>
      <c r="D45" s="11">
        <f>D36+D37+D38+D39+D40+D41+D42+D43+D44</f>
        <v>81299.16353800001</v>
      </c>
      <c r="E45" s="13">
        <f t="shared" si="0"/>
        <v>6.694569779876625</v>
      </c>
      <c r="F45" s="13">
        <f t="shared" si="0"/>
        <v>8.040953929455853</v>
      </c>
    </row>
    <row r="46" spans="1:6" ht="12.75">
      <c r="A46" s="4"/>
      <c r="B46" s="11"/>
      <c r="C46" s="11"/>
      <c r="D46" s="11"/>
      <c r="E46" s="13"/>
      <c r="F46" s="13"/>
    </row>
    <row r="47" spans="1:6" ht="12.75">
      <c r="A47" s="9" t="s">
        <v>28</v>
      </c>
      <c r="B47" s="11">
        <f>B36+B42+B40++B39+19.660785</f>
        <v>70923.803512</v>
      </c>
      <c r="C47" s="11">
        <f>C36+C42+C40++C39+28.143589</f>
        <v>76294.428599</v>
      </c>
      <c r="D47" s="11">
        <f>D36+D42+D40+D39+27.665028</f>
        <v>81951.864751</v>
      </c>
      <c r="E47" s="13">
        <f t="shared" si="0"/>
        <v>7.572387296024417</v>
      </c>
      <c r="F47" s="13">
        <f t="shared" si="0"/>
        <v>7.415267740892611</v>
      </c>
    </row>
    <row r="48" spans="1:6" ht="12.75">
      <c r="A48" s="2"/>
      <c r="B48" s="11"/>
      <c r="C48" s="11"/>
      <c r="D48" s="11"/>
      <c r="E48" s="13"/>
      <c r="F48" s="13"/>
    </row>
    <row r="49" spans="1:6" ht="12.75">
      <c r="A49" s="2" t="s">
        <v>35</v>
      </c>
      <c r="B49" s="11">
        <f>29705.173156+4995.835873+2128.348465</f>
        <v>36829.357494</v>
      </c>
      <c r="C49" s="11">
        <f>32899.619875+5462.554569+2596.37253</f>
        <v>40958.546974</v>
      </c>
      <c r="D49" s="11">
        <f>38195.115621+5909.439291+2970.584907</f>
        <v>47075.139818999996</v>
      </c>
      <c r="E49" s="13">
        <f t="shared" si="0"/>
        <v>11.211679380159412</v>
      </c>
      <c r="F49" s="13">
        <f t="shared" si="0"/>
        <v>14.933617759640597</v>
      </c>
    </row>
    <row r="50" spans="1:6" ht="12.75">
      <c r="A50" s="2" t="s">
        <v>40</v>
      </c>
      <c r="B50" s="11">
        <v>8857.675362</v>
      </c>
      <c r="C50" s="11">
        <v>11407.845672</v>
      </c>
      <c r="D50" s="11">
        <v>16255.490117</v>
      </c>
      <c r="E50" s="13">
        <f t="shared" si="0"/>
        <v>28.790514506101623</v>
      </c>
      <c r="F50" s="13">
        <f>(D50-C50)/ABS(C50)*100</f>
        <v>42.493951832626095</v>
      </c>
    </row>
    <row r="51" spans="1:6" ht="12.75">
      <c r="A51" s="2" t="s">
        <v>36</v>
      </c>
      <c r="B51" s="12">
        <v>20187.493382</v>
      </c>
      <c r="C51" s="11">
        <v>21500.588921</v>
      </c>
      <c r="D51" s="11">
        <v>23080.687392</v>
      </c>
      <c r="E51" s="13">
        <f t="shared" si="0"/>
        <v>6.504500158354519</v>
      </c>
      <c r="F51" s="13">
        <f>(D51-C51)/ABS(C51)*100</f>
        <v>7.349093909965841</v>
      </c>
    </row>
    <row r="52" spans="1:6" ht="12.75">
      <c r="A52" s="2" t="s">
        <v>37</v>
      </c>
      <c r="B52" s="11">
        <v>2243.552446</v>
      </c>
      <c r="C52" s="11">
        <v>2637.604892</v>
      </c>
      <c r="D52" s="11">
        <v>2167.156486</v>
      </c>
      <c r="E52" s="13">
        <f t="shared" si="0"/>
        <v>17.563772431642978</v>
      </c>
      <c r="F52" s="13">
        <f>(D52-C52)/ABS(C52)*100</f>
        <v>-17.83619705236731</v>
      </c>
    </row>
    <row r="53" spans="1:6" ht="12.75">
      <c r="A53" s="2" t="s">
        <v>38</v>
      </c>
      <c r="B53" s="12">
        <f>35.942803+40.520435+106.381624</f>
        <v>182.84486199999998</v>
      </c>
      <c r="C53" s="11">
        <f>-16.064265+53.366431+177.37065</f>
        <v>214.672816</v>
      </c>
      <c r="D53" s="11">
        <f>-17.664178+55.348318+114.2376</f>
        <v>151.92174</v>
      </c>
      <c r="E53" s="13">
        <f t="shared" si="0"/>
        <v>17.407081419657302</v>
      </c>
      <c r="F53" s="13">
        <f>(D53-C53)/ABS(C53)*100</f>
        <v>-29.231030350857285</v>
      </c>
    </row>
    <row r="54" spans="1:6" ht="12.75">
      <c r="A54" s="2" t="s">
        <v>39</v>
      </c>
      <c r="B54" s="11">
        <f>B49-B50-B51-B52+B53</f>
        <v>5723.481166000001</v>
      </c>
      <c r="C54" s="11">
        <f>C49-C50-C51-C52+C53</f>
        <v>5627.180305</v>
      </c>
      <c r="D54" s="11">
        <f>D49-D50-D51-D52+D53</f>
        <v>5723.727563999995</v>
      </c>
      <c r="E54" s="13">
        <f t="shared" si="0"/>
        <v>-1.6825574891740895</v>
      </c>
      <c r="F54" s="13">
        <f>(D54-C54)/ABS(C54)*100</f>
        <v>1.7157306815672648</v>
      </c>
    </row>
    <row r="55" spans="1:6" ht="12.75">
      <c r="A55" s="2"/>
      <c r="B55" s="15"/>
      <c r="C55" s="15"/>
      <c r="D55" s="15"/>
      <c r="E55" s="5"/>
      <c r="F55" s="5"/>
    </row>
    <row r="56" spans="1:5" ht="38.25" customHeight="1">
      <c r="A56" s="4" t="s">
        <v>21</v>
      </c>
      <c r="B56" s="17" t="str">
        <f>B3</f>
        <v>December   2004</v>
      </c>
      <c r="C56" s="17" t="str">
        <f>C3</f>
        <v>December 2005</v>
      </c>
      <c r="D56" s="17" t="str">
        <f>D3</f>
        <v>December          2006</v>
      </c>
      <c r="E56" s="16"/>
    </row>
    <row r="57" spans="1:4" ht="12.75">
      <c r="A57" s="2" t="s">
        <v>24</v>
      </c>
      <c r="B57" s="20">
        <v>0.1096</v>
      </c>
      <c r="C57" s="20">
        <v>0.1124</v>
      </c>
      <c r="D57" s="20">
        <v>0.1154</v>
      </c>
    </row>
    <row r="58" spans="1:4" ht="12.75">
      <c r="A58" s="2" t="s">
        <v>22</v>
      </c>
      <c r="B58" s="21">
        <v>0.0072</v>
      </c>
      <c r="C58" s="21">
        <v>0.0073</v>
      </c>
      <c r="D58" s="21">
        <v>0.0068</v>
      </c>
    </row>
    <row r="59" spans="1:4" ht="12.75">
      <c r="A59" s="2" t="s">
        <v>30</v>
      </c>
      <c r="B59" s="21">
        <v>0.0053</v>
      </c>
      <c r="C59" s="21">
        <v>0.0054</v>
      </c>
      <c r="D59" s="21">
        <v>0.0045</v>
      </c>
    </row>
    <row r="60" spans="1:4" ht="12.75">
      <c r="A60" s="2" t="s">
        <v>31</v>
      </c>
      <c r="B60" s="21">
        <v>0.0586</v>
      </c>
      <c r="C60" s="21">
        <v>0.0618</v>
      </c>
      <c r="D60" s="21">
        <v>0.0678</v>
      </c>
    </row>
    <row r="61" spans="1:4" ht="12.75" customHeight="1">
      <c r="A61" s="2" t="s">
        <v>32</v>
      </c>
      <c r="B61" s="21">
        <v>0.0242</v>
      </c>
      <c r="C61" s="21">
        <v>0.0242</v>
      </c>
      <c r="D61" s="21">
        <v>0.0247</v>
      </c>
    </row>
    <row r="62" spans="1:4" ht="12.75">
      <c r="A62" s="2" t="s">
        <v>33</v>
      </c>
      <c r="B62" s="21">
        <v>0.0141</v>
      </c>
      <c r="C62" s="21">
        <v>0.0172</v>
      </c>
      <c r="D62" s="21">
        <v>0.0234</v>
      </c>
    </row>
    <row r="63" spans="1:4" ht="12.75">
      <c r="A63" s="2" t="s">
        <v>34</v>
      </c>
      <c r="B63" s="21">
        <v>0.0091</v>
      </c>
      <c r="C63" s="21">
        <v>0.0085</v>
      </c>
      <c r="D63" s="21">
        <v>0.0082</v>
      </c>
    </row>
    <row r="64" spans="1:4" ht="12.75" customHeight="1">
      <c r="A64" s="2" t="s">
        <v>42</v>
      </c>
      <c r="B64" s="21">
        <v>0.0204</v>
      </c>
      <c r="C64" s="21">
        <v>0.0214</v>
      </c>
      <c r="D64" s="21">
        <v>0.0226</v>
      </c>
    </row>
    <row r="65" spans="1:4" ht="12.75">
      <c r="A65" s="2" t="s">
        <v>23</v>
      </c>
      <c r="B65" s="21">
        <v>0.7447</v>
      </c>
      <c r="C65" s="21">
        <v>0.7933</v>
      </c>
      <c r="D65" s="21">
        <v>0.8223</v>
      </c>
    </row>
    <row r="67" spans="1:6" ht="12.75">
      <c r="A67" s="24"/>
      <c r="B67" s="24"/>
      <c r="C67" s="24"/>
      <c r="D67" s="24"/>
      <c r="E67" s="24"/>
      <c r="F67" s="24"/>
    </row>
    <row r="69" ht="12.75">
      <c r="A69" s="7"/>
    </row>
    <row r="70" ht="12.75">
      <c r="A70" s="7"/>
    </row>
    <row r="71" ht="12.75">
      <c r="A71" s="7"/>
    </row>
    <row r="72" spans="1:7" ht="12.75">
      <c r="A72" s="24"/>
      <c r="B72" s="24"/>
      <c r="C72" s="24"/>
      <c r="D72" s="24"/>
      <c r="E72" s="24"/>
      <c r="F72" s="24"/>
      <c r="G72" s="24"/>
    </row>
  </sheetData>
  <mergeCells count="2">
    <mergeCell ref="A72:G72"/>
    <mergeCell ref="A67:F67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64" r:id="rId1"/>
  <headerFooter alignWithMargins="0">
    <oddHeader>&amp;CPACA FACTS DATA 
December 31, 2006
Federally Insured Credit Unions</oddHeader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BasicXP</cp:lastModifiedBy>
  <cp:lastPrinted>2007-02-13T17:40:16Z</cp:lastPrinted>
  <dcterms:created xsi:type="dcterms:W3CDTF">1998-02-13T21:05:35Z</dcterms:created>
  <dcterms:modified xsi:type="dcterms:W3CDTF">2007-02-15T13:46:51Z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