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85" windowWidth="9045" windowHeight="5055" activeTab="0"/>
  </bookViews>
  <sheets>
    <sheet name="1200" sheetId="1" r:id="rId1"/>
  </sheets>
  <externalReferences>
    <externalReference r:id="rId4"/>
  </externalReferences>
  <definedNames>
    <definedName name="Line_B1">'1200'!$C$74</definedName>
    <definedName name="Line_B2">'1200'!$C$75</definedName>
    <definedName name="Line_B2_to_B4">'1200'!$D$75:$G$77</definedName>
    <definedName name="Line_B6">'1200'!$D$79:$G$79</definedName>
    <definedName name="Line_C2">'1200'!$C$106:$G$106</definedName>
    <definedName name="Line_C4_to_C9b">'1200'!$C$108:$C$114</definedName>
    <definedName name="ModuleB_YesNo">'1200'!$A$64</definedName>
    <definedName name="ModuleC_YesNo">'1200'!$A$96</definedName>
    <definedName name="_xlnm.Print_Area" localSheetId="0">'1200'!$A$1:$G$252</definedName>
    <definedName name="SmallOperator">'1200'!$A$100</definedName>
    <definedName name="SubjectToRegOn033194">'1200'!$A$68</definedName>
  </definedNames>
  <calcPr fullCalcOnLoad="1"/>
</workbook>
</file>

<file path=xl/sharedStrings.xml><?xml version="1.0" encoding="utf-8"?>
<sst xmlns="http://schemas.openxmlformats.org/spreadsheetml/2006/main" count="412" uniqueCount="288">
  <si>
    <t>FCC FORM 1200</t>
  </si>
  <si>
    <t>SETTING MAXIMUM INITIAL PERMITTED RATES FOR REGULATED CABLE SERVICES</t>
  </si>
  <si>
    <t>PURSUANT TO RULES ADOPTED FEBRUARY 22, 1994</t>
  </si>
  <si>
    <t>"FIRST-TIME FILERS FORM"</t>
  </si>
  <si>
    <t>Community Unit Identifier (CUID) of cable system</t>
  </si>
  <si>
    <t>Date of Form Submission</t>
  </si>
  <si>
    <t>Name of Cable Operator</t>
  </si>
  <si>
    <t>Mailing Address of Cable Operator</t>
  </si>
  <si>
    <t>City</t>
  </si>
  <si>
    <t>State</t>
  </si>
  <si>
    <t>ZIP Code</t>
  </si>
  <si>
    <t>Name and Title of person completing this form:</t>
  </si>
  <si>
    <t>Telephone number</t>
  </si>
  <si>
    <t>Fax Number</t>
  </si>
  <si>
    <t>Name of Local Franchising Authority</t>
  </si>
  <si>
    <t>Mailing Address of Local Franchising Authority</t>
  </si>
  <si>
    <t>1. Place an "x" in the appropriate box:</t>
  </si>
  <si>
    <t xml:space="preserve">    A. Is this form being filed for the first time anywhere?</t>
  </si>
  <si>
    <t>YES</t>
  </si>
  <si>
    <t>NO</t>
  </si>
  <si>
    <t xml:space="preserve">    B. If you answered "no" to 1A., is this an exact copy of the FCC form 1200 submitted elsewhere?</t>
  </si>
  <si>
    <t xml:space="preserve">    C. If you answered "yes" to 1B., enter the date on which the FCC form in 1B. was filed.</t>
  </si>
  <si>
    <t>(mm/dd/yy)</t>
  </si>
  <si>
    <t>2. Enter the date of the rates you are seeking to justify with this filing:</t>
  </si>
  <si>
    <t>3.  Indicate which of the following forms are attached by placing an "x" in the appropriate box(es):</t>
  </si>
  <si>
    <t>FCC Form 1205 "Equipment Form" completed for the fiscal year closing:</t>
  </si>
  <si>
    <t>FCC Form 1210, "Update Form" covering the period from:</t>
  </si>
  <si>
    <t>to</t>
  </si>
  <si>
    <t>FCC Form 1215, "A la Carte Offerings".</t>
  </si>
  <si>
    <t>a</t>
  </si>
  <si>
    <t>b</t>
  </si>
  <si>
    <t>c</t>
  </si>
  <si>
    <t>d</t>
  </si>
  <si>
    <t>e</t>
  </si>
  <si>
    <t>Line</t>
  </si>
  <si>
    <t>Line Description</t>
  </si>
  <si>
    <t>Basic</t>
  </si>
  <si>
    <t>Tier 2</t>
  </si>
  <si>
    <t>Tier 3</t>
  </si>
  <si>
    <t>Tier 4</t>
  </si>
  <si>
    <t>Tier 5</t>
  </si>
  <si>
    <t>A1</t>
  </si>
  <si>
    <t>Channels per Tier as of 3/31/94</t>
  </si>
  <si>
    <t>A2</t>
  </si>
  <si>
    <t>Subscribers per Tier as of 3/31/94</t>
  </si>
  <si>
    <t>A3</t>
  </si>
  <si>
    <t xml:space="preserve">     Subscriber-Channels per Tier [A1xA2]</t>
  </si>
  <si>
    <t>A4</t>
  </si>
  <si>
    <t xml:space="preserve">     Sum of Subscriber-Channels [sum A3 col. a-e]</t>
  </si>
  <si>
    <t>A5</t>
  </si>
  <si>
    <t xml:space="preserve">     Percentage of Sub.-Channels per Tier [A3/A4]</t>
  </si>
  <si>
    <t>A6</t>
  </si>
  <si>
    <t>Monthly Charge per Tier as of 3/31/94</t>
  </si>
  <si>
    <t>A7</t>
  </si>
  <si>
    <t>Subscriber Revenue per Tier [A2xA6]</t>
  </si>
  <si>
    <t>A8</t>
  </si>
  <si>
    <t>Total Subscriber Revenue [sum A7 col. a-e]</t>
  </si>
  <si>
    <t>A9</t>
  </si>
  <si>
    <t>Total Equipment Revenue as of 3/31/94</t>
  </si>
  <si>
    <t>A10</t>
  </si>
  <si>
    <t>Any Franchise Fees included in A8 or A9</t>
  </si>
  <si>
    <t>A11</t>
  </si>
  <si>
    <t>Total Regulated Revenue [A8+A9-A10]</t>
  </si>
  <si>
    <t>A12</t>
  </si>
  <si>
    <t>Total Regulated Revenue per Sub. [A11/A2 col. a]</t>
  </si>
  <si>
    <t xml:space="preserve"> If you indicated your March 31, 1994 CPS rates included all allowable external costs, an "X" will appear in the box to the left.</t>
  </si>
  <si>
    <t>Beginning Date External Cost Data</t>
  </si>
  <si>
    <t>B1</t>
  </si>
  <si>
    <t xml:space="preserve">Enter Beginning Date (mm/dd/yy) [See Instructions] </t>
  </si>
  <si>
    <t>B2</t>
  </si>
  <si>
    <t>Programming Cost per Tier on Beginning Date</t>
  </si>
  <si>
    <t>B3</t>
  </si>
  <si>
    <t>Taxes per Tier on Beginning Date</t>
  </si>
  <si>
    <t>B4</t>
  </si>
  <si>
    <t>Franchise Related Costs per Tier on Beginning Date</t>
  </si>
  <si>
    <t>B5</t>
  </si>
  <si>
    <t>Total External Costs per Tier [B2+B3+B4]</t>
  </si>
  <si>
    <t>B6</t>
  </si>
  <si>
    <t>Subscribers per Tier on Beginning Date</t>
  </si>
  <si>
    <t>B7</t>
  </si>
  <si>
    <t>Avg. Ext. per Sub. per Tier on Beginning Date [B5/B6]</t>
  </si>
  <si>
    <t>March 31, 1994 External Cost Data</t>
  </si>
  <si>
    <t>B8</t>
  </si>
  <si>
    <t>Programming Costs per Tier on 3/31/94</t>
  </si>
  <si>
    <t>B9</t>
  </si>
  <si>
    <t>Taxes per tier on 3/31/94</t>
  </si>
  <si>
    <t>B10</t>
  </si>
  <si>
    <t>Franchise Related Costs per Tier on 3/31/94</t>
  </si>
  <si>
    <t>B11</t>
  </si>
  <si>
    <t>Total External Costs per Tier [B8+B9+B10]</t>
  </si>
  <si>
    <t>B12</t>
  </si>
  <si>
    <t>Subscribers per Tier on 3/31/94  [A2]</t>
  </si>
  <si>
    <t>B13</t>
  </si>
  <si>
    <t>Avg. Ext. Costs per Sub. per Tier on 3/31/94</t>
  </si>
  <si>
    <t>Change in External Costs</t>
  </si>
  <si>
    <t>B14</t>
  </si>
  <si>
    <t>Net External Costs per Sub per Tier [B13-B7]</t>
  </si>
  <si>
    <t>B15</t>
  </si>
  <si>
    <t>Net External Costs per Tier [B12 x B14]</t>
  </si>
  <si>
    <t>B16</t>
  </si>
  <si>
    <t>Total Net External Costs [sum B15 col. a-e]</t>
  </si>
  <si>
    <t>B17</t>
  </si>
  <si>
    <t>Avg. Change in Ext. Costs per Sub. [B16/B12 col. a]</t>
  </si>
  <si>
    <t>B18</t>
  </si>
  <si>
    <t>Current Rate without External Costs  [A12]</t>
  </si>
  <si>
    <t>B19</t>
  </si>
  <si>
    <t>Current Rate with External Costs [B17+B18]</t>
  </si>
  <si>
    <t xml:space="preserve"> </t>
  </si>
  <si>
    <t>If you indicated you qualify as a "Small Operator" an "X" will appear in the box to the left, then skip Module C.</t>
  </si>
  <si>
    <t>C1</t>
  </si>
  <si>
    <t>Channels per Tier as of 3/31/94 [A1]</t>
  </si>
  <si>
    <t>C2</t>
  </si>
  <si>
    <t>Number of Regulated Non-Broadcast Channels per Tier</t>
  </si>
  <si>
    <t>C3</t>
  </si>
  <si>
    <t>Subscribers per Tier as of 3/31/94 [A2]</t>
  </si>
  <si>
    <t>C4</t>
  </si>
  <si>
    <t>Number of Tier Changes in Fiscal Year 93</t>
  </si>
  <si>
    <t>C5</t>
  </si>
  <si>
    <t>Census Income Level</t>
  </si>
  <si>
    <t>C6</t>
  </si>
  <si>
    <t>Number of Additional Outlets in Fiscal Year 93</t>
  </si>
  <si>
    <t>C7</t>
  </si>
  <si>
    <t>Number of  Remotes Rented in Fiscal Year 93</t>
  </si>
  <si>
    <t>C8</t>
  </si>
  <si>
    <t>Number of System Subscribers</t>
  </si>
  <si>
    <t>C9a</t>
  </si>
  <si>
    <t>Were you part of an MSO on 3/31/94?  (1=Y, 0=N)</t>
  </si>
  <si>
    <t>C9b</t>
  </si>
  <si>
    <t>Number of Systems in your MSO as of 3/31/94</t>
  </si>
  <si>
    <t>C10</t>
  </si>
  <si>
    <t>Benchmark Rate</t>
  </si>
  <si>
    <t>COMPARISON OF MARCH 31, 1994 RATE WITH BENCHMARK RATE</t>
  </si>
  <si>
    <t xml:space="preserve">     If B19 (your 3/31/94 rate adjusted for external changes) is larger than C10 (your benchmark rate), skip Module D, and complete Module E.</t>
  </si>
  <si>
    <t xml:space="preserve">     If C10 (your benchmark rate) is larger than B19 (your 3/31/94 rate adjusted for external changes), complete Module D, and skip Module E.  </t>
  </si>
  <si>
    <t>MODULE D: RESTRUCTURED MARCH 31, 1994 RATES</t>
  </si>
  <si>
    <t>TO BE COMPLETED IF LINE B19 &lt; C10</t>
  </si>
  <si>
    <t>D1</t>
  </si>
  <si>
    <t>Total Regulated Revenue per Sub. [line A12]</t>
  </si>
  <si>
    <t>D2</t>
  </si>
  <si>
    <t>Monthly Equipment Cost per Sub. [From Form 1205]</t>
  </si>
  <si>
    <t>D3</t>
  </si>
  <si>
    <t>Monthly Service Revenue per Sub. [D1-D2]</t>
  </si>
  <si>
    <t>D4</t>
  </si>
  <si>
    <t>Number of Subscribers per Tier as of 3/31/94 [A2]</t>
  </si>
  <si>
    <t>D5</t>
  </si>
  <si>
    <t>Total Regulated Service Revenue [D3 x D4, col. a]</t>
  </si>
  <si>
    <t>D6</t>
  </si>
  <si>
    <t>Percentage of Subscriber-Channels per Tier[A5]</t>
  </si>
  <si>
    <t>D7</t>
  </si>
  <si>
    <t>Regulated Revenue per Tier  [D5 x D6, col. a-e]</t>
  </si>
  <si>
    <t>D8</t>
  </si>
  <si>
    <t>Regulated Revenue per Tier per Sub. [D7/D4]</t>
  </si>
  <si>
    <t>D9</t>
  </si>
  <si>
    <t>Net External Cost per Tier per Sub. [B14]</t>
  </si>
  <si>
    <t>D10</t>
  </si>
  <si>
    <t>Restructured 3/31/94 Rates [D8 + D9]</t>
  </si>
  <si>
    <t>If you completed Module D, go to Module F, and enter Line D10, columns a-e, on Line F1.</t>
  </si>
  <si>
    <t>MODULE E: RESTRUCTURED BENCHMARK RATES</t>
  </si>
  <si>
    <t>TO BE COMPLETED IF B19&gt;C10</t>
  </si>
  <si>
    <t>E1</t>
  </si>
  <si>
    <t>Benchmark Rate [C10]</t>
  </si>
  <si>
    <t>E2</t>
  </si>
  <si>
    <t>E3</t>
  </si>
  <si>
    <t>Benchmark Rate minus Equipment Cost [E1 - E2]</t>
  </si>
  <si>
    <t>E4</t>
  </si>
  <si>
    <t>E5</t>
  </si>
  <si>
    <t>Total Regulated Service Revenue [E3xE4, col. a]</t>
  </si>
  <si>
    <t>E6</t>
  </si>
  <si>
    <t>Percentage of Subscriber-Channels per Tier [A5]</t>
  </si>
  <si>
    <t>E7</t>
  </si>
  <si>
    <t>Regulated Revenue per Tier [E5xE6, col. a-e]</t>
  </si>
  <si>
    <t>E8</t>
  </si>
  <si>
    <t>Regulated Revenue per Tier per Sub. [E7/E4]</t>
  </si>
  <si>
    <t>If you completed Module E, go to Module F and enter Line E8, columns a-e, on Line F1.</t>
  </si>
  <si>
    <t>MODULE F: PROVISIONAL RATE</t>
  </si>
  <si>
    <t>F1</t>
  </si>
  <si>
    <t>Provisional Rate per Tier</t>
  </si>
  <si>
    <t>G1</t>
  </si>
  <si>
    <t>Subscribers per Tier as of 9/30/92</t>
  </si>
  <si>
    <t>G2</t>
  </si>
  <si>
    <t>Monthly Charge per Tier as of 9/30/92</t>
  </si>
  <si>
    <t>G3</t>
  </si>
  <si>
    <t>Subscriber Revenue per tier [G1 x G2]</t>
  </si>
  <si>
    <t>G4</t>
  </si>
  <si>
    <t>Total Subscriber Revenue [sum G3, col. a-e]</t>
  </si>
  <si>
    <t>G5</t>
  </si>
  <si>
    <t>Total Equipment Revenue as of 9/30/92</t>
  </si>
  <si>
    <t>G6</t>
  </si>
  <si>
    <t>Any Franchise Fees included in G4 or G5 above</t>
  </si>
  <si>
    <t>G7</t>
  </si>
  <si>
    <t>Total Regulated Revenue [G4+G5-G6]</t>
  </si>
  <si>
    <t>G8</t>
  </si>
  <si>
    <t>Avg. Regulated Revenue per Sub. [G7/G1, col. a]</t>
  </si>
  <si>
    <t>G9</t>
  </si>
  <si>
    <t>Adjusted for 17% Competitive Diff. [G8 x .83]</t>
  </si>
  <si>
    <t>G10</t>
  </si>
  <si>
    <t>Avg. Reg. Rev. with Inflation to 9/30/93  [G9 x 1.03]</t>
  </si>
  <si>
    <t>September 30, 1992 Data</t>
  </si>
  <si>
    <t>H1</t>
  </si>
  <si>
    <t>Total Regulated Channels 9/30/92</t>
  </si>
  <si>
    <t>H2</t>
  </si>
  <si>
    <t>Subscribers to the System as of 9/30/92</t>
  </si>
  <si>
    <t>H3</t>
  </si>
  <si>
    <t>Total Regulated Satellite Channels as of 9/30/92</t>
  </si>
  <si>
    <t>Data from the Earlier of  the Date of Initial Regulation or February 28, 1994</t>
  </si>
  <si>
    <t>H4</t>
  </si>
  <si>
    <t xml:space="preserve">Enter the Start Date [See Instructions]: </t>
  </si>
  <si>
    <t>H5</t>
  </si>
  <si>
    <t>Total Regulated Channels</t>
  </si>
  <si>
    <t>H6</t>
  </si>
  <si>
    <t>Subscribers to the System</t>
  </si>
  <si>
    <t>H7</t>
  </si>
  <si>
    <t>Total System Regulated Satellite Channels</t>
  </si>
  <si>
    <t>Adjustment for Channel Changes</t>
  </si>
  <si>
    <t>H8</t>
  </si>
  <si>
    <t>Adjustment Factor from Benchmark Formula</t>
  </si>
  <si>
    <t>H9</t>
  </si>
  <si>
    <t>Gross Full Reduction Rate [G10 x H8]</t>
  </si>
  <si>
    <t>I1</t>
  </si>
  <si>
    <t>Gross Full Reduction Rate  [H9]</t>
  </si>
  <si>
    <t>I2</t>
  </si>
  <si>
    <t>Monthly Equip. Cost per Sub. [From Form 1205]</t>
  </si>
  <si>
    <t>I3</t>
  </si>
  <si>
    <t>Full Reduction Rate [I1-I2]</t>
  </si>
  <si>
    <t>I4</t>
  </si>
  <si>
    <t>I5</t>
  </si>
  <si>
    <t>Regulated Revenue  [I3 x I4, col. a]</t>
  </si>
  <si>
    <t>I6</t>
  </si>
  <si>
    <t>Percentage of Subscriber-Channels [A5]</t>
  </si>
  <si>
    <t>I7</t>
  </si>
  <si>
    <t>Regulated Revenue per Tier [I5 x I6 col. a-e]</t>
  </si>
  <si>
    <t>I8</t>
  </si>
  <si>
    <t>Regulated Revenue per Tier per Sub. [I7/I4, col. a-e]</t>
  </si>
  <si>
    <t>Data from the Earlier of the Date of Initial Regulation or February 28, 1994</t>
  </si>
  <si>
    <t>I9</t>
  </si>
  <si>
    <t>Enter Start Date (mm/dd/yy) [see instructions]</t>
  </si>
  <si>
    <t>I10</t>
  </si>
  <si>
    <t>Programming Cost per Tier at Start Date</t>
  </si>
  <si>
    <t>I11</t>
  </si>
  <si>
    <t>Taxes per Tier at Start Date</t>
  </si>
  <si>
    <t>I12</t>
  </si>
  <si>
    <t>Franchise Related Costs per Tier at Start Date</t>
  </si>
  <si>
    <t>I13</t>
  </si>
  <si>
    <t>Total External Costs per Tier [I10+I11+I12]</t>
  </si>
  <si>
    <t>I14</t>
  </si>
  <si>
    <t>Subscribers per Tier at Start Date</t>
  </si>
  <si>
    <t>I15</t>
  </si>
  <si>
    <t>Avg Ext Costs per Sub per Tier at Start Date [I13/I14]</t>
  </si>
  <si>
    <t>I16</t>
  </si>
  <si>
    <t>Avg. Ext. Costs per Sub. per Tier as of 3/31/94 [B13]</t>
  </si>
  <si>
    <t>I17</t>
  </si>
  <si>
    <t>Net Externals per Tier per Subscriber  [I16-I15]</t>
  </si>
  <si>
    <t>I18</t>
  </si>
  <si>
    <t>Full Reduction Rate + Externals [I8+I17]</t>
  </si>
  <si>
    <t>J1</t>
  </si>
  <si>
    <t>J2</t>
  </si>
  <si>
    <t>Weighting Factor [J1 col. a-e / J1 col. a]</t>
  </si>
  <si>
    <t>J3</t>
  </si>
  <si>
    <t>Provisional Rate [F1]</t>
  </si>
  <si>
    <t>J4</t>
  </si>
  <si>
    <t>Weighted Provisional Rate [J2 x J3]</t>
  </si>
  <si>
    <t>J5</t>
  </si>
  <si>
    <t>Aggregate Provisional Rate [sum J4 col. a-e]</t>
  </si>
  <si>
    <t>J6</t>
  </si>
  <si>
    <t>Full Reduction Rate [I18]</t>
  </si>
  <si>
    <t>J7</t>
  </si>
  <si>
    <t>Weighted Full Reduction Rate [J6 x J2]</t>
  </si>
  <si>
    <t>J8</t>
  </si>
  <si>
    <t>Aggregate Full Reduction Rate [sum J7 col a-e]</t>
  </si>
  <si>
    <t>COMPARE LINES J5 AND J8.</t>
  </si>
  <si>
    <t xml:space="preserve">     If J5 is larger than J8, enter the amounts from Line J3 (your provisional rate) in Line K1 below.</t>
  </si>
  <si>
    <t xml:space="preserve">     If J8 is larger than J5, enter the amounts from Line J6 (your full reduction rate)  in Line K1 below.</t>
  </si>
  <si>
    <t>MODULE K: MAXIMUM PERMITTED RATES BY TIER</t>
  </si>
  <si>
    <t>K1</t>
  </si>
  <si>
    <t>MAXIMUM PERMITTED RATES</t>
  </si>
  <si>
    <t xml:space="preserve">Note 1: The maximum permitted rate figures do not include franchise fees.  The amounts billed to your subscribers will be the sum of the appropriate </t>
  </si>
  <si>
    <t>permitted rate and any applicable franchise fee.</t>
  </si>
  <si>
    <t xml:space="preserve">Note 2: The maximum permitted rate figures do not take into account any refund liability you may have.  If you have previously been ordered by the Commission  </t>
  </si>
  <si>
    <t>or your local franchising authority to make refunds to subscribers, you are not relieved  of your obligation to make such refunds regardless of whether</t>
  </si>
  <si>
    <t>the permitted rate may be higher than the contested rate or your current rate.</t>
  </si>
  <si>
    <t>CERTIFICATION STATEMENT</t>
  </si>
  <si>
    <t>WILLFUL FALSE STATEMENTS MADE ON THIS FORM ARE PUNISHABLE BY FINE AND/OR IMPRISONMENT</t>
  </si>
  <si>
    <t>(U.S. CODE TITLE 18, SECTION 1001), AND/OR FORFEITURE (U.S. CODE, TITLE 47, SECTION 503).</t>
  </si>
  <si>
    <t>I certify that the statements made in this form are true and correct to the best of my knowledge and belief, and are made in good faith.</t>
  </si>
  <si>
    <t>Name of the Cable Operator</t>
  </si>
  <si>
    <t>Signature</t>
  </si>
  <si>
    <t>Date</t>
  </si>
  <si>
    <t>Title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</si>
</sst>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General_)"/>
    <numFmt numFmtId="166" formatCode="0.000000"/>
    <numFmt numFmtId="167" formatCode="0.000"/>
    <numFmt numFmtId="168" formatCode="&quot;$&quot;#,##0.0000_);\(&quot;$&quot;#,##0.00\)"/>
    <numFmt numFmtId="169" formatCode="&quot;$&quot;#,##0.000_);\(&quot;$&quot;#,##0.000\)"/>
    <numFmt numFmtId="170" formatCode="mm/dd/yy"/>
    <numFmt numFmtId="171" formatCode="#;[Red]\ &quot;ERROR&quot;;0;[Red]\ &quot;ERROR&quot;"/>
    <numFmt numFmtId="172" formatCode="General__\)"/>
    <numFmt numFmtId="173" formatCode="&quot; &quot;@"/>
    <numFmt numFmtId="174" formatCode="&quot;X&quot;"/>
    <numFmt numFmtId="175" formatCode="#;#;[Red]&quot;ERROR&quot;"/>
    <numFmt numFmtId="176" formatCode="0.####"/>
    <numFmt numFmtId="177" formatCode="&quot;$&quot;#,##0.00##_);\(&quot;$&quot;#,##0.00##\)"/>
  </numFmts>
  <fonts count="16">
    <font>
      <sz val="8"/>
      <name val="Tms Rm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u val="single"/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Times New Roman"/>
      <family val="0"/>
    </font>
    <font>
      <b/>
      <sz val="8"/>
      <color indexed="10"/>
      <name val="Times New Roman"/>
      <family val="0"/>
    </font>
    <font>
      <b/>
      <sz val="8"/>
      <color indexed="12"/>
      <name val="Times New Roman"/>
      <family val="0"/>
    </font>
    <font>
      <sz val="8"/>
      <color indexed="9"/>
      <name val="Times New Roman"/>
      <family val="0"/>
    </font>
    <font>
      <sz val="10"/>
      <name val="Tms Rmn"/>
      <family val="0"/>
    </font>
    <font>
      <b/>
      <sz val="10"/>
      <name val="Tms Rmn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lightGray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5">
    <xf numFmtId="165" fontId="0" fillId="0" borderId="0" xfId="0" applyAlignment="1">
      <alignment/>
    </xf>
    <xf numFmtId="7" fontId="5" fillId="0" borderId="1" xfId="0" applyNumberFormat="1" applyFont="1" applyBorder="1" applyAlignment="1" applyProtection="1">
      <alignment horizontal="left"/>
      <protection/>
    </xf>
    <xf numFmtId="7" fontId="5" fillId="0" borderId="2" xfId="0" applyNumberFormat="1" applyFont="1" applyBorder="1" applyAlignment="1" applyProtection="1">
      <alignment horizontal="left"/>
      <protection/>
    </xf>
    <xf numFmtId="7" fontId="5" fillId="0" borderId="0" xfId="0" applyNumberFormat="1" applyFont="1" applyAlignment="1" applyProtection="1">
      <alignment horizontal="left"/>
      <protection/>
    </xf>
    <xf numFmtId="7" fontId="5" fillId="0" borderId="1" xfId="0" applyNumberFormat="1" applyFont="1" applyFill="1" applyBorder="1" applyAlignment="1" applyProtection="1">
      <alignment horizontal="left"/>
      <protection/>
    </xf>
    <xf numFmtId="7" fontId="5" fillId="2" borderId="3" xfId="0" applyNumberFormat="1" applyFont="1" applyFill="1" applyBorder="1" applyAlignment="1" applyProtection="1">
      <alignment horizontal="left"/>
      <protection/>
    </xf>
    <xf numFmtId="7" fontId="5" fillId="2" borderId="4" xfId="0" applyNumberFormat="1" applyFont="1" applyFill="1" applyBorder="1" applyAlignment="1" applyProtection="1">
      <alignment horizontal="left"/>
      <protection/>
    </xf>
    <xf numFmtId="7" fontId="5" fillId="0" borderId="0" xfId="0" applyNumberFormat="1" applyFont="1" applyBorder="1" applyAlignment="1" applyProtection="1">
      <alignment horizontal="left"/>
      <protection/>
    </xf>
    <xf numFmtId="169" fontId="5" fillId="0" borderId="0" xfId="0" applyNumberFormat="1" applyFont="1" applyAlignment="1" applyProtection="1">
      <alignment horizontal="left"/>
      <protection/>
    </xf>
    <xf numFmtId="169" fontId="5" fillId="3" borderId="5" xfId="0" applyNumberFormat="1" applyFont="1" applyFill="1" applyBorder="1" applyAlignment="1" applyProtection="1">
      <alignment horizontal="left"/>
      <protection/>
    </xf>
    <xf numFmtId="169" fontId="5" fillId="3" borderId="3" xfId="0" applyNumberFormat="1" applyFont="1" applyFill="1" applyBorder="1" applyAlignment="1" applyProtection="1">
      <alignment horizontal="left"/>
      <protection/>
    </xf>
    <xf numFmtId="169" fontId="5" fillId="3" borderId="6" xfId="0" applyNumberFormat="1" applyFont="1" applyFill="1" applyBorder="1" applyAlignment="1" applyProtection="1">
      <alignment horizontal="left"/>
      <protection/>
    </xf>
    <xf numFmtId="169" fontId="5" fillId="3" borderId="7" xfId="0" applyNumberFormat="1" applyFont="1" applyFill="1" applyBorder="1" applyAlignment="1" applyProtection="1">
      <alignment horizontal="left"/>
      <protection/>
    </xf>
    <xf numFmtId="169" fontId="5" fillId="3" borderId="0" xfId="0" applyNumberFormat="1" applyFont="1" applyFill="1" applyBorder="1" applyAlignment="1" applyProtection="1">
      <alignment horizontal="left"/>
      <protection/>
    </xf>
    <xf numFmtId="169" fontId="5" fillId="3" borderId="8" xfId="0" applyNumberFormat="1" applyFont="1" applyFill="1" applyBorder="1" applyAlignment="1" applyProtection="1">
      <alignment horizontal="left"/>
      <protection/>
    </xf>
    <xf numFmtId="1" fontId="5" fillId="3" borderId="9" xfId="0" applyNumberFormat="1" applyFont="1" applyFill="1" applyBorder="1" applyAlignment="1" applyProtection="1">
      <alignment horizontal="left"/>
      <protection/>
    </xf>
    <xf numFmtId="1" fontId="5" fillId="3" borderId="1" xfId="0" applyNumberFormat="1" applyFont="1" applyFill="1" applyBorder="1" applyAlignment="1" applyProtection="1">
      <alignment horizontal="left"/>
      <protection/>
    </xf>
    <xf numFmtId="1" fontId="5" fillId="3" borderId="2" xfId="0" applyNumberFormat="1" applyFont="1" applyFill="1" applyBorder="1" applyAlignment="1" applyProtection="1">
      <alignment horizontal="left"/>
      <protection/>
    </xf>
    <xf numFmtId="165" fontId="13" fillId="0" borderId="0" xfId="0" applyFont="1" applyFill="1" applyBorder="1" applyAlignment="1" applyProtection="1">
      <alignment/>
      <protection/>
    </xf>
    <xf numFmtId="165" fontId="10" fillId="0" borderId="0" xfId="0" applyFont="1" applyAlignment="1" applyProtection="1">
      <alignment horizontal="centerContinuous" vertical="center"/>
      <protection/>
    </xf>
    <xf numFmtId="165" fontId="5" fillId="0" borderId="0" xfId="0" applyFont="1" applyAlignment="1" applyProtection="1">
      <alignment horizontal="centerContinuous"/>
      <protection/>
    </xf>
    <xf numFmtId="165" fontId="5" fillId="0" borderId="0" xfId="0" applyFont="1" applyAlignment="1" applyProtection="1">
      <alignment horizontal="centerContinuous" vertical="center"/>
      <protection/>
    </xf>
    <xf numFmtId="165" fontId="0" fillId="0" borderId="0" xfId="0" applyAlignment="1" applyProtection="1">
      <alignment/>
      <protection/>
    </xf>
    <xf numFmtId="165" fontId="6" fillId="0" borderId="0" xfId="0" applyFont="1" applyAlignment="1" applyProtection="1">
      <alignment horizontal="centerContinuous" vertical="center"/>
      <protection/>
    </xf>
    <xf numFmtId="165" fontId="5" fillId="0" borderId="0" xfId="0" applyFont="1" applyAlignment="1" applyProtection="1">
      <alignment/>
      <protection/>
    </xf>
    <xf numFmtId="165" fontId="6" fillId="0" borderId="0" xfId="0" applyFont="1" applyAlignment="1" applyProtection="1">
      <alignment/>
      <protection/>
    </xf>
    <xf numFmtId="165" fontId="5" fillId="0" borderId="5" xfId="0" applyFont="1" applyBorder="1" applyAlignment="1" applyProtection="1">
      <alignment/>
      <protection/>
    </xf>
    <xf numFmtId="165" fontId="5" fillId="0" borderId="3" xfId="0" applyFont="1" applyBorder="1" applyAlignment="1" applyProtection="1">
      <alignment/>
      <protection/>
    </xf>
    <xf numFmtId="165" fontId="5" fillId="0" borderId="7" xfId="0" applyFont="1" applyBorder="1" applyAlignment="1" applyProtection="1">
      <alignment/>
      <protection/>
    </xf>
    <xf numFmtId="165" fontId="5" fillId="0" borderId="10" xfId="0" applyFont="1" applyBorder="1" applyAlignment="1" applyProtection="1">
      <alignment/>
      <protection/>
    </xf>
    <xf numFmtId="165" fontId="5" fillId="0" borderId="4" xfId="0" applyFont="1" applyBorder="1" applyAlignment="1" applyProtection="1">
      <alignment/>
      <protection/>
    </xf>
    <xf numFmtId="165" fontId="5" fillId="0" borderId="6" xfId="0" applyFont="1" applyBorder="1" applyAlignment="1" applyProtection="1">
      <alignment/>
      <protection/>
    </xf>
    <xf numFmtId="165" fontId="5" fillId="0" borderId="8" xfId="0" applyFont="1" applyBorder="1" applyAlignment="1" applyProtection="1">
      <alignment/>
      <protection/>
    </xf>
    <xf numFmtId="165" fontId="5" fillId="0" borderId="0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/>
      <protection/>
    </xf>
    <xf numFmtId="165" fontId="5" fillId="0" borderId="0" xfId="0" applyFont="1" applyAlignment="1" applyProtection="1">
      <alignment vertical="top"/>
      <protection/>
    </xf>
    <xf numFmtId="165" fontId="6" fillId="0" borderId="0" xfId="0" applyFont="1" applyAlignment="1" applyProtection="1">
      <alignment vertical="top"/>
      <protection/>
    </xf>
    <xf numFmtId="165" fontId="11" fillId="0" borderId="0" xfId="0" applyFont="1" applyBorder="1" applyAlignment="1" applyProtection="1">
      <alignment horizontal="left"/>
      <protection/>
    </xf>
    <xf numFmtId="165" fontId="5" fillId="0" borderId="0" xfId="0" applyFont="1" applyAlignment="1" applyProtection="1">
      <alignment vertical="center"/>
      <protection/>
    </xf>
    <xf numFmtId="165" fontId="6" fillId="0" borderId="0" xfId="0" applyFont="1" applyAlignment="1" applyProtection="1">
      <alignment/>
      <protection/>
    </xf>
    <xf numFmtId="170" fontId="6" fillId="0" borderId="0" xfId="0" applyNumberFormat="1" applyFont="1" applyAlignment="1" applyProtection="1">
      <alignment horizontal="center"/>
      <protection/>
    </xf>
    <xf numFmtId="165" fontId="7" fillId="0" borderId="0" xfId="0" applyFont="1" applyAlignment="1" applyProtection="1">
      <alignment horizontal="left"/>
      <protection/>
    </xf>
    <xf numFmtId="165" fontId="6" fillId="0" borderId="9" xfId="0" applyFont="1" applyBorder="1" applyAlignment="1" applyProtection="1">
      <alignment horizontal="left"/>
      <protection/>
    </xf>
    <xf numFmtId="165" fontId="5" fillId="0" borderId="2" xfId="0" applyFont="1" applyBorder="1" applyAlignment="1" applyProtection="1">
      <alignment/>
      <protection/>
    </xf>
    <xf numFmtId="165" fontId="6" fillId="0" borderId="5" xfId="0" applyFont="1" applyBorder="1" applyAlignment="1" applyProtection="1">
      <alignment horizontal="left"/>
      <protection/>
    </xf>
    <xf numFmtId="165" fontId="6" fillId="0" borderId="3" xfId="0" applyFont="1" applyBorder="1" applyAlignment="1" applyProtection="1">
      <alignment/>
      <protection/>
    </xf>
    <xf numFmtId="165" fontId="6" fillId="0" borderId="3" xfId="0" applyFont="1" applyBorder="1" applyAlignment="1" applyProtection="1">
      <alignment horizontal="center"/>
      <protection/>
    </xf>
    <xf numFmtId="165" fontId="6" fillId="0" borderId="6" xfId="0" applyFont="1" applyBorder="1" applyAlignment="1" applyProtection="1">
      <alignment horizontal="center"/>
      <protection/>
    </xf>
    <xf numFmtId="165" fontId="6" fillId="0" borderId="7" xfId="0" applyFont="1" applyBorder="1" applyAlignment="1" applyProtection="1">
      <alignment horizontal="left"/>
      <protection/>
    </xf>
    <xf numFmtId="165" fontId="6" fillId="0" borderId="0" xfId="0" applyFont="1" applyAlignment="1" applyProtection="1">
      <alignment horizontal="center"/>
      <protection/>
    </xf>
    <xf numFmtId="165" fontId="6" fillId="0" borderId="0" xfId="0" applyFont="1" applyBorder="1" applyAlignment="1" applyProtection="1">
      <alignment horizontal="centerContinuous"/>
      <protection/>
    </xf>
    <xf numFmtId="165" fontId="6" fillId="0" borderId="8" xfId="0" applyFont="1" applyBorder="1" applyAlignment="1" applyProtection="1">
      <alignment horizontal="centerContinuous"/>
      <protection/>
    </xf>
    <xf numFmtId="165" fontId="5" fillId="0" borderId="5" xfId="0" applyFont="1" applyBorder="1" applyAlignment="1" applyProtection="1">
      <alignment horizontal="left"/>
      <protection/>
    </xf>
    <xf numFmtId="165" fontId="5" fillId="0" borderId="1" xfId="0" applyFont="1" applyFill="1" applyBorder="1" applyAlignment="1" applyProtection="1">
      <alignment horizontal="left"/>
      <protection/>
    </xf>
    <xf numFmtId="165" fontId="5" fillId="0" borderId="9" xfId="0" applyFont="1" applyBorder="1" applyAlignment="1" applyProtection="1">
      <alignment horizontal="left"/>
      <protection/>
    </xf>
    <xf numFmtId="165" fontId="5" fillId="0" borderId="1" xfId="0" applyFont="1" applyBorder="1" applyAlignment="1" applyProtection="1">
      <alignment horizontal="left"/>
      <protection/>
    </xf>
    <xf numFmtId="165" fontId="5" fillId="3" borderId="5" xfId="0" applyFont="1" applyFill="1" applyBorder="1" applyAlignment="1" applyProtection="1">
      <alignment/>
      <protection/>
    </xf>
    <xf numFmtId="165" fontId="5" fillId="3" borderId="3" xfId="0" applyFont="1" applyFill="1" applyBorder="1" applyAlignment="1" applyProtection="1">
      <alignment/>
      <protection/>
    </xf>
    <xf numFmtId="165" fontId="5" fillId="3" borderId="6" xfId="0" applyFont="1" applyFill="1" applyBorder="1" applyAlignment="1" applyProtection="1">
      <alignment/>
      <protection/>
    </xf>
    <xf numFmtId="165" fontId="5" fillId="0" borderId="1" xfId="0" applyFont="1" applyFill="1" applyBorder="1" applyAlignment="1" applyProtection="1" quotePrefix="1">
      <alignment horizontal="left"/>
      <protection/>
    </xf>
    <xf numFmtId="165" fontId="5" fillId="3" borderId="7" xfId="0" applyFont="1" applyFill="1" applyBorder="1" applyAlignment="1" applyProtection="1">
      <alignment/>
      <protection/>
    </xf>
    <xf numFmtId="165" fontId="5" fillId="3" borderId="0" xfId="0" applyFont="1" applyFill="1" applyBorder="1" applyAlignment="1" applyProtection="1">
      <alignment/>
      <protection/>
    </xf>
    <xf numFmtId="165" fontId="5" fillId="3" borderId="8" xfId="0" applyFont="1" applyFill="1" applyBorder="1" applyAlignment="1" applyProtection="1">
      <alignment/>
      <protection/>
    </xf>
    <xf numFmtId="165" fontId="5" fillId="3" borderId="11" xfId="0" applyFont="1" applyFill="1" applyBorder="1" applyAlignment="1" applyProtection="1">
      <alignment/>
      <protection/>
    </xf>
    <xf numFmtId="165" fontId="5" fillId="3" borderId="4" xfId="0" applyFont="1" applyFill="1" applyBorder="1" applyAlignment="1" applyProtection="1">
      <alignment/>
      <protection/>
    </xf>
    <xf numFmtId="165" fontId="5" fillId="3" borderId="10" xfId="0" applyFont="1" applyFill="1" applyBorder="1" applyAlignment="1" applyProtection="1">
      <alignment/>
      <protection/>
    </xf>
    <xf numFmtId="165" fontId="5" fillId="0" borderId="0" xfId="0" applyFont="1" applyBorder="1" applyAlignment="1" applyProtection="1">
      <alignment horizontal="left"/>
      <protection/>
    </xf>
    <xf numFmtId="165" fontId="5" fillId="0" borderId="0" xfId="0" applyFont="1" applyFill="1" applyBorder="1" applyAlignment="1" applyProtection="1">
      <alignment horizontal="left"/>
      <protection/>
    </xf>
    <xf numFmtId="172" fontId="10" fillId="0" borderId="0" xfId="0" applyNumberFormat="1" applyFont="1" applyBorder="1" applyAlignment="1" applyProtection="1">
      <alignment horizontal="center"/>
      <protection/>
    </xf>
    <xf numFmtId="169" fontId="5" fillId="0" borderId="0" xfId="0" applyNumberFormat="1" applyFont="1" applyAlignment="1" applyProtection="1">
      <alignment/>
      <protection/>
    </xf>
    <xf numFmtId="165" fontId="7" fillId="0" borderId="5" xfId="0" applyFont="1" applyBorder="1" applyAlignment="1" applyProtection="1">
      <alignment horizontal="left"/>
      <protection/>
    </xf>
    <xf numFmtId="165" fontId="7" fillId="0" borderId="3" xfId="0" applyFont="1" applyBorder="1" applyAlignment="1" applyProtection="1">
      <alignment horizontal="left"/>
      <protection/>
    </xf>
    <xf numFmtId="165" fontId="6" fillId="0" borderId="3" xfId="0" applyFont="1" applyBorder="1" applyAlignment="1" applyProtection="1">
      <alignment horizontal="centerContinuous"/>
      <protection/>
    </xf>
    <xf numFmtId="165" fontId="6" fillId="0" borderId="6" xfId="0" applyFont="1" applyBorder="1" applyAlignment="1" applyProtection="1">
      <alignment horizontal="centerContinuous"/>
      <protection/>
    </xf>
    <xf numFmtId="165" fontId="6" fillId="0" borderId="11" xfId="0" applyFont="1" applyBorder="1" applyAlignment="1" applyProtection="1">
      <alignment horizontal="left"/>
      <protection/>
    </xf>
    <xf numFmtId="165" fontId="6" fillId="0" borderId="4" xfId="0" applyFont="1" applyBorder="1" applyAlignment="1" applyProtection="1">
      <alignment horizontal="center"/>
      <protection/>
    </xf>
    <xf numFmtId="165" fontId="6" fillId="0" borderId="4" xfId="0" applyFont="1" applyBorder="1" applyAlignment="1" applyProtection="1">
      <alignment horizontal="centerContinuous"/>
      <protection/>
    </xf>
    <xf numFmtId="165" fontId="6" fillId="0" borderId="10" xfId="0" applyFont="1" applyBorder="1" applyAlignment="1" applyProtection="1">
      <alignment horizontal="centerContinuous"/>
      <protection/>
    </xf>
    <xf numFmtId="165" fontId="7" fillId="0" borderId="9" xfId="0" applyFont="1" applyBorder="1" applyAlignment="1" applyProtection="1">
      <alignment horizontal="left"/>
      <protection/>
    </xf>
    <xf numFmtId="165" fontId="6" fillId="3" borderId="4" xfId="0" applyFont="1" applyFill="1" applyBorder="1" applyAlignment="1" applyProtection="1">
      <alignment horizontal="center"/>
      <protection/>
    </xf>
    <xf numFmtId="165" fontId="6" fillId="3" borderId="4" xfId="0" applyFont="1" applyFill="1" applyBorder="1" applyAlignment="1" applyProtection="1">
      <alignment horizontal="centerContinuous"/>
      <protection/>
    </xf>
    <xf numFmtId="165" fontId="6" fillId="3" borderId="10" xfId="0" applyFont="1" applyFill="1" applyBorder="1" applyAlignment="1" applyProtection="1">
      <alignment horizontal="centerContinuous"/>
      <protection/>
    </xf>
    <xf numFmtId="169" fontId="5" fillId="3" borderId="7" xfId="0" applyNumberFormat="1" applyFont="1" applyFill="1" applyBorder="1" applyAlignment="1" applyProtection="1">
      <alignment/>
      <protection/>
    </xf>
    <xf numFmtId="169" fontId="5" fillId="3" borderId="0" xfId="0" applyNumberFormat="1" applyFont="1" applyFill="1" applyBorder="1" applyAlignment="1" applyProtection="1">
      <alignment/>
      <protection/>
    </xf>
    <xf numFmtId="169" fontId="5" fillId="3" borderId="8" xfId="0" applyNumberFormat="1" applyFont="1" applyFill="1" applyBorder="1" applyAlignment="1" applyProtection="1">
      <alignment/>
      <protection/>
    </xf>
    <xf numFmtId="169" fontId="5" fillId="3" borderId="11" xfId="0" applyNumberFormat="1" applyFont="1" applyFill="1" applyBorder="1" applyAlignment="1" applyProtection="1">
      <alignment/>
      <protection/>
    </xf>
    <xf numFmtId="169" fontId="5" fillId="3" borderId="4" xfId="0" applyNumberFormat="1" applyFont="1" applyFill="1" applyBorder="1" applyAlignment="1" applyProtection="1">
      <alignment/>
      <protection/>
    </xf>
    <xf numFmtId="169" fontId="5" fillId="3" borderId="10" xfId="0" applyNumberFormat="1" applyFont="1" applyFill="1" applyBorder="1" applyAlignment="1" applyProtection="1">
      <alignment/>
      <protection/>
    </xf>
    <xf numFmtId="165" fontId="5" fillId="0" borderId="0" xfId="0" applyFont="1" applyFill="1" applyBorder="1" applyAlignment="1" applyProtection="1" quotePrefix="1">
      <alignment horizontal="left"/>
      <protection/>
    </xf>
    <xf numFmtId="165" fontId="12" fillId="0" borderId="0" xfId="0" applyFont="1" applyBorder="1" applyAlignment="1" applyProtection="1">
      <alignment horizontal="left"/>
      <protection/>
    </xf>
    <xf numFmtId="165" fontId="6" fillId="0" borderId="0" xfId="0" applyFont="1" applyBorder="1" applyAlignment="1" applyProtection="1">
      <alignment horizontal="left" vertical="top"/>
      <protection/>
    </xf>
    <xf numFmtId="165" fontId="9" fillId="0" borderId="0" xfId="0" applyFont="1" applyBorder="1" applyAlignment="1" applyProtection="1">
      <alignment horizontal="left"/>
      <protection/>
    </xf>
    <xf numFmtId="165" fontId="6" fillId="0" borderId="9" xfId="0" applyFont="1" applyFill="1" applyBorder="1" applyAlignment="1" applyProtection="1">
      <alignment horizontal="left"/>
      <protection/>
    </xf>
    <xf numFmtId="165" fontId="5" fillId="0" borderId="9" xfId="0" applyFont="1" applyFill="1" applyBorder="1" applyAlignment="1" applyProtection="1">
      <alignment horizontal="left"/>
      <protection/>
    </xf>
    <xf numFmtId="165" fontId="8" fillId="3" borderId="7" xfId="0" applyFont="1" applyFill="1" applyBorder="1" applyAlignment="1" applyProtection="1">
      <alignment/>
      <protection/>
    </xf>
    <xf numFmtId="165" fontId="6" fillId="0" borderId="9" xfId="0" applyFont="1" applyBorder="1" applyAlignment="1" applyProtection="1">
      <alignment/>
      <protection/>
    </xf>
    <xf numFmtId="165" fontId="0" fillId="0" borderId="1" xfId="0" applyBorder="1" applyAlignment="1" applyProtection="1">
      <alignment/>
      <protection/>
    </xf>
    <xf numFmtId="165" fontId="0" fillId="0" borderId="2" xfId="0" applyBorder="1" applyAlignment="1" applyProtection="1">
      <alignment/>
      <protection/>
    </xf>
    <xf numFmtId="165" fontId="0" fillId="0" borderId="0" xfId="0" applyBorder="1" applyAlignment="1" applyProtection="1">
      <alignment/>
      <protection/>
    </xf>
    <xf numFmtId="165" fontId="0" fillId="0" borderId="8" xfId="0" applyBorder="1" applyAlignment="1" applyProtection="1">
      <alignment/>
      <protection/>
    </xf>
    <xf numFmtId="7" fontId="6" fillId="0" borderId="0" xfId="0" applyNumberFormat="1" applyFont="1" applyBorder="1" applyAlignment="1" applyProtection="1">
      <alignment horizontal="left"/>
      <protection/>
    </xf>
    <xf numFmtId="165" fontId="5" fillId="0" borderId="7" xfId="0" applyFont="1" applyBorder="1" applyAlignment="1" applyProtection="1" quotePrefix="1">
      <alignment horizontal="left"/>
      <protection/>
    </xf>
    <xf numFmtId="165" fontId="6" fillId="2" borderId="5" xfId="0" applyFont="1" applyFill="1" applyBorder="1" applyAlignment="1" applyProtection="1">
      <alignment horizontal="left"/>
      <protection/>
    </xf>
    <xf numFmtId="165" fontId="5" fillId="2" borderId="3" xfId="0" applyFont="1" applyFill="1" applyBorder="1" applyAlignment="1" applyProtection="1">
      <alignment horizontal="left"/>
      <protection/>
    </xf>
    <xf numFmtId="165" fontId="5" fillId="2" borderId="3" xfId="0" applyFont="1" applyFill="1" applyBorder="1" applyAlignment="1" applyProtection="1">
      <alignment/>
      <protection/>
    </xf>
    <xf numFmtId="165" fontId="5" fillId="2" borderId="6" xfId="0" applyFont="1" applyFill="1" applyBorder="1" applyAlignment="1" applyProtection="1">
      <alignment/>
      <protection/>
    </xf>
    <xf numFmtId="7" fontId="6" fillId="2" borderId="11" xfId="0" applyNumberFormat="1" applyFont="1" applyFill="1" applyBorder="1" applyAlignment="1" applyProtection="1">
      <alignment horizontal="left"/>
      <protection/>
    </xf>
    <xf numFmtId="165" fontId="5" fillId="2" borderId="4" xfId="0" applyFont="1" applyFill="1" applyBorder="1" applyAlignment="1" applyProtection="1">
      <alignment horizontal="left"/>
      <protection/>
    </xf>
    <xf numFmtId="165" fontId="5" fillId="2" borderId="4" xfId="0" applyFont="1" applyFill="1" applyBorder="1" applyAlignment="1" applyProtection="1">
      <alignment/>
      <protection/>
    </xf>
    <xf numFmtId="7" fontId="6" fillId="2" borderId="4" xfId="0" applyNumberFormat="1" applyFont="1" applyFill="1" applyBorder="1" applyAlignment="1" applyProtection="1">
      <alignment horizontal="left"/>
      <protection/>
    </xf>
    <xf numFmtId="165" fontId="5" fillId="2" borderId="10" xfId="0" applyFont="1" applyFill="1" applyBorder="1" applyAlignment="1" applyProtection="1">
      <alignment/>
      <protection/>
    </xf>
    <xf numFmtId="165" fontId="6" fillId="0" borderId="1" xfId="0" applyFont="1" applyBorder="1" applyAlignment="1" applyProtection="1">
      <alignment/>
      <protection/>
    </xf>
    <xf numFmtId="165" fontId="5" fillId="0" borderId="2" xfId="0" applyFont="1" applyBorder="1" applyAlignment="1" applyProtection="1">
      <alignment horizontal="left"/>
      <protection/>
    </xf>
    <xf numFmtId="7" fontId="5" fillId="0" borderId="2" xfId="0" applyNumberFormat="1" applyFont="1" applyBorder="1" applyAlignment="1" applyProtection="1">
      <alignment/>
      <protection/>
    </xf>
    <xf numFmtId="7" fontId="6" fillId="0" borderId="9" xfId="0" applyNumberFormat="1" applyFont="1" applyBorder="1" applyAlignment="1" applyProtection="1">
      <alignment horizontal="left"/>
      <protection/>
    </xf>
    <xf numFmtId="165" fontId="6" fillId="0" borderId="0" xfId="0" applyFont="1" applyBorder="1" applyAlignment="1" applyProtection="1">
      <alignment horizontal="left"/>
      <protection/>
    </xf>
    <xf numFmtId="165" fontId="5" fillId="0" borderId="2" xfId="0" applyFont="1" applyFill="1" applyBorder="1" applyAlignment="1" applyProtection="1">
      <alignment horizontal="left"/>
      <protection/>
    </xf>
    <xf numFmtId="165" fontId="6" fillId="0" borderId="5" xfId="0" applyFont="1" applyBorder="1" applyAlignment="1" applyProtection="1">
      <alignment/>
      <protection/>
    </xf>
    <xf numFmtId="165" fontId="5" fillId="0" borderId="3" xfId="0" applyFont="1" applyBorder="1" applyAlignment="1" applyProtection="1">
      <alignment horizontal="left"/>
      <protection/>
    </xf>
    <xf numFmtId="7" fontId="5" fillId="0" borderId="3" xfId="0" applyNumberFormat="1" applyFont="1" applyBorder="1" applyAlignment="1" applyProtection="1">
      <alignment horizontal="left"/>
      <protection/>
    </xf>
    <xf numFmtId="165" fontId="7" fillId="0" borderId="7" xfId="0" applyFont="1" applyBorder="1" applyAlignment="1" applyProtection="1">
      <alignment horizontal="left"/>
      <protection/>
    </xf>
    <xf numFmtId="165" fontId="5" fillId="0" borderId="11" xfId="0" applyFont="1" applyBorder="1" applyAlignment="1" applyProtection="1">
      <alignment horizontal="left"/>
      <protection/>
    </xf>
    <xf numFmtId="7" fontId="5" fillId="3" borderId="2" xfId="0" applyNumberFormat="1" applyFont="1" applyFill="1" applyBorder="1" applyAlignment="1" applyProtection="1">
      <alignment horizontal="left"/>
      <protection/>
    </xf>
    <xf numFmtId="165" fontId="5" fillId="0" borderId="1" xfId="0" applyFont="1" applyFill="1" applyBorder="1" applyAlignment="1" applyProtection="1">
      <alignment/>
      <protection/>
    </xf>
    <xf numFmtId="165" fontId="5" fillId="0" borderId="2" xfId="0" applyFont="1" applyFill="1" applyBorder="1" applyAlignment="1" applyProtection="1">
      <alignment/>
      <protection/>
    </xf>
    <xf numFmtId="165" fontId="5" fillId="0" borderId="0" xfId="0" applyFont="1" applyAlignment="1" applyProtection="1" quotePrefix="1">
      <alignment horizontal="left"/>
      <protection/>
    </xf>
    <xf numFmtId="165" fontId="6" fillId="0" borderId="0" xfId="0" applyFont="1" applyBorder="1" applyAlignment="1" applyProtection="1">
      <alignment horizontal="center"/>
      <protection/>
    </xf>
    <xf numFmtId="165" fontId="6" fillId="3" borderId="11" xfId="0" applyFont="1" applyFill="1" applyBorder="1" applyAlignment="1" applyProtection="1">
      <alignment/>
      <protection/>
    </xf>
    <xf numFmtId="7" fontId="5" fillId="3" borderId="9" xfId="0" applyNumberFormat="1" applyFont="1" applyFill="1" applyBorder="1" applyAlignment="1" applyProtection="1">
      <alignment horizontal="left"/>
      <protection/>
    </xf>
    <xf numFmtId="7" fontId="5" fillId="3" borderId="1" xfId="0" applyNumberFormat="1" applyFont="1" applyFill="1" applyBorder="1" applyAlignment="1" applyProtection="1">
      <alignment horizontal="left"/>
      <protection/>
    </xf>
    <xf numFmtId="7" fontId="5" fillId="0" borderId="0" xfId="0" applyNumberFormat="1" applyFont="1" applyAlignment="1" applyProtection="1">
      <alignment/>
      <protection/>
    </xf>
    <xf numFmtId="165" fontId="5" fillId="0" borderId="4" xfId="0" applyFont="1" applyBorder="1" applyAlignment="1" applyProtection="1">
      <alignment horizontal="left"/>
      <protection/>
    </xf>
    <xf numFmtId="165" fontId="6" fillId="3" borderId="1" xfId="0" applyFont="1" applyFill="1" applyBorder="1" applyAlignment="1" applyProtection="1">
      <alignment horizontal="centerContinuous"/>
      <protection/>
    </xf>
    <xf numFmtId="165" fontId="5" fillId="3" borderId="2" xfId="0" applyFont="1" applyFill="1" applyBorder="1" applyAlignment="1" applyProtection="1">
      <alignment/>
      <protection/>
    </xf>
    <xf numFmtId="165" fontId="0" fillId="0" borderId="3" xfId="0" applyBorder="1" applyAlignment="1" applyProtection="1">
      <alignment/>
      <protection/>
    </xf>
    <xf numFmtId="165" fontId="5" fillId="0" borderId="7" xfId="0" applyFont="1" applyBorder="1" applyAlignment="1" applyProtection="1">
      <alignment horizontal="left"/>
      <protection/>
    </xf>
    <xf numFmtId="7" fontId="5" fillId="0" borderId="4" xfId="0" applyNumberFormat="1" applyFont="1" applyFill="1" applyBorder="1" applyAlignment="1" applyProtection="1">
      <alignment horizontal="left"/>
      <protection/>
    </xf>
    <xf numFmtId="7" fontId="5" fillId="0" borderId="0" xfId="0" applyNumberFormat="1" applyFont="1" applyFill="1" applyBorder="1" applyAlignment="1" applyProtection="1">
      <alignment horizontal="left"/>
      <protection/>
    </xf>
    <xf numFmtId="7" fontId="5" fillId="0" borderId="0" xfId="0" applyNumberFormat="1" applyFont="1" applyFill="1" applyAlignment="1" applyProtection="1">
      <alignment horizontal="left"/>
      <protection/>
    </xf>
    <xf numFmtId="165" fontId="5" fillId="0" borderId="0" xfId="0" applyFont="1" applyFill="1" applyBorder="1" applyAlignment="1" applyProtection="1">
      <alignment/>
      <protection/>
    </xf>
    <xf numFmtId="7" fontId="5" fillId="0" borderId="0" xfId="0" applyNumberFormat="1" applyFont="1" applyFill="1" applyBorder="1" applyAlignment="1" applyProtection="1">
      <alignment/>
      <protection/>
    </xf>
    <xf numFmtId="165" fontId="5" fillId="0" borderId="0" xfId="0" applyFont="1" applyAlignment="1" applyProtection="1">
      <alignment horizontal="left"/>
      <protection/>
    </xf>
    <xf numFmtId="165" fontId="5" fillId="0" borderId="0" xfId="0" applyFont="1" applyAlignment="1" applyProtection="1">
      <alignment horizontal="left" vertical="top"/>
      <protection/>
    </xf>
    <xf numFmtId="165" fontId="5" fillId="0" borderId="11" xfId="0" applyFont="1" applyBorder="1" applyAlignment="1" applyProtection="1">
      <alignment/>
      <protection locked="0"/>
    </xf>
    <xf numFmtId="165" fontId="10" fillId="0" borderId="12" xfId="0" applyNumberFormat="1" applyFont="1" applyBorder="1" applyAlignment="1" applyProtection="1">
      <alignment horizontal="center"/>
      <protection locked="0"/>
    </xf>
    <xf numFmtId="165" fontId="10" fillId="0" borderId="12" xfId="0" applyFont="1" applyBorder="1" applyAlignment="1" applyProtection="1">
      <alignment horizontal="center"/>
      <protection locked="0"/>
    </xf>
    <xf numFmtId="170" fontId="6" fillId="0" borderId="12" xfId="0" applyNumberFormat="1" applyFont="1" applyBorder="1" applyAlignment="1" applyProtection="1">
      <alignment horizontal="center"/>
      <protection locked="0"/>
    </xf>
    <xf numFmtId="170" fontId="5" fillId="0" borderId="12" xfId="0" applyNumberFormat="1" applyFont="1" applyFill="1" applyBorder="1" applyAlignment="1" applyProtection="1">
      <alignment horizontal="left"/>
      <protection locked="0"/>
    </xf>
    <xf numFmtId="172" fontId="10" fillId="0" borderId="0" xfId="0" applyNumberFormat="1" applyFont="1" applyAlignment="1" applyProtection="1">
      <alignment horizontal="center"/>
      <protection locked="0"/>
    </xf>
    <xf numFmtId="172" fontId="10" fillId="0" borderId="12" xfId="0" applyNumberFormat="1" applyFont="1" applyBorder="1" applyAlignment="1" applyProtection="1">
      <alignment horizontal="center"/>
      <protection/>
    </xf>
    <xf numFmtId="1" fontId="5" fillId="1" borderId="7" xfId="0" applyNumberFormat="1" applyFont="1" applyFill="1" applyBorder="1" applyAlignment="1" applyProtection="1">
      <alignment horizontal="left"/>
      <protection/>
    </xf>
    <xf numFmtId="1" fontId="5" fillId="1" borderId="0" xfId="0" applyNumberFormat="1" applyFont="1" applyFill="1" applyBorder="1" applyAlignment="1" applyProtection="1">
      <alignment horizontal="left"/>
      <protection/>
    </xf>
    <xf numFmtId="1" fontId="5" fillId="1" borderId="8" xfId="0" applyNumberFormat="1" applyFont="1" applyFill="1" applyBorder="1" applyAlignment="1" applyProtection="1">
      <alignment horizontal="left"/>
      <protection/>
    </xf>
    <xf numFmtId="165" fontId="0" fillId="1" borderId="11" xfId="0" applyFill="1" applyBorder="1" applyAlignment="1" applyProtection="1">
      <alignment/>
      <protection/>
    </xf>
    <xf numFmtId="165" fontId="6" fillId="1" borderId="4" xfId="0" applyFont="1" applyFill="1" applyBorder="1" applyAlignment="1" applyProtection="1">
      <alignment/>
      <protection/>
    </xf>
    <xf numFmtId="165" fontId="5" fillId="1" borderId="4" xfId="0" applyFont="1" applyFill="1" applyBorder="1" applyAlignment="1" applyProtection="1">
      <alignment/>
      <protection/>
    </xf>
    <xf numFmtId="7" fontId="5" fillId="1" borderId="10" xfId="0" applyNumberFormat="1" applyFont="1" applyFill="1" applyBorder="1" applyAlignment="1" applyProtection="1">
      <alignment horizontal="left"/>
      <protection/>
    </xf>
    <xf numFmtId="165" fontId="6" fillId="1" borderId="5" xfId="0" applyFont="1" applyFill="1" applyBorder="1" applyAlignment="1" applyProtection="1">
      <alignment horizontal="center"/>
      <protection/>
    </xf>
    <xf numFmtId="165" fontId="6" fillId="1" borderId="3" xfId="0" applyFont="1" applyFill="1" applyBorder="1" applyAlignment="1" applyProtection="1">
      <alignment horizontal="center"/>
      <protection/>
    </xf>
    <xf numFmtId="165" fontId="6" fillId="1" borderId="3" xfId="0" applyFont="1" applyFill="1" applyBorder="1" applyAlignment="1" applyProtection="1">
      <alignment horizontal="centerContinuous"/>
      <protection/>
    </xf>
    <xf numFmtId="165" fontId="6" fillId="1" borderId="6" xfId="0" applyFont="1" applyFill="1" applyBorder="1" applyAlignment="1" applyProtection="1">
      <alignment horizontal="centerContinuous"/>
      <protection/>
    </xf>
    <xf numFmtId="165" fontId="6" fillId="1" borderId="5" xfId="0" applyFont="1" applyFill="1" applyBorder="1" applyAlignment="1" applyProtection="1">
      <alignment/>
      <protection/>
    </xf>
    <xf numFmtId="165" fontId="5" fillId="1" borderId="3" xfId="0" applyFont="1" applyFill="1" applyBorder="1" applyAlignment="1" applyProtection="1">
      <alignment/>
      <protection/>
    </xf>
    <xf numFmtId="165" fontId="5" fillId="1" borderId="6" xfId="0" applyFont="1" applyFill="1" applyBorder="1" applyAlignment="1" applyProtection="1">
      <alignment/>
      <protection/>
    </xf>
    <xf numFmtId="165" fontId="6" fillId="1" borderId="11" xfId="0" applyFont="1" applyFill="1" applyBorder="1" applyAlignment="1" applyProtection="1">
      <alignment horizontal="left"/>
      <protection/>
    </xf>
    <xf numFmtId="165" fontId="5" fillId="1" borderId="10" xfId="0" applyFont="1" applyFill="1" applyBorder="1" applyAlignment="1" applyProtection="1">
      <alignment/>
      <protection/>
    </xf>
    <xf numFmtId="165" fontId="10" fillId="0" borderId="12" xfId="0" applyFont="1" applyBorder="1" applyAlignment="1" applyProtection="1">
      <alignment horizontal="center"/>
      <protection/>
    </xf>
    <xf numFmtId="165" fontId="5" fillId="0" borderId="0" xfId="0" applyFont="1" applyBorder="1" applyAlignment="1" applyProtection="1">
      <alignment horizontal="right"/>
      <protection/>
    </xf>
    <xf numFmtId="165" fontId="10" fillId="0" borderId="0" xfId="0" applyNumberFormat="1" applyFont="1" applyBorder="1" applyAlignment="1" applyProtection="1">
      <alignment horizontal="center"/>
      <protection/>
    </xf>
    <xf numFmtId="165" fontId="5" fillId="0" borderId="0" xfId="0" applyFont="1" applyAlignment="1" applyProtection="1">
      <alignment horizontal="right"/>
      <protection/>
    </xf>
    <xf numFmtId="170" fontId="6" fillId="0" borderId="0" xfId="0" applyNumberFormat="1" applyFont="1" applyBorder="1" applyAlignment="1" applyProtection="1">
      <alignment horizontal="center"/>
      <protection/>
    </xf>
    <xf numFmtId="165" fontId="11" fillId="3" borderId="7" xfId="0" applyFont="1" applyFill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 horizontal="left"/>
      <protection/>
    </xf>
    <xf numFmtId="165" fontId="5" fillId="1" borderId="8" xfId="0" applyFont="1" applyFill="1" applyBorder="1" applyAlignment="1" applyProtection="1">
      <alignment/>
      <protection/>
    </xf>
    <xf numFmtId="1" fontId="5" fillId="1" borderId="5" xfId="0" applyNumberFormat="1" applyFont="1" applyFill="1" applyBorder="1" applyAlignment="1" applyProtection="1">
      <alignment horizontal="left"/>
      <protection/>
    </xf>
    <xf numFmtId="1" fontId="5" fillId="1" borderId="3" xfId="0" applyNumberFormat="1" applyFont="1" applyFill="1" applyBorder="1" applyAlignment="1" applyProtection="1">
      <alignment horizontal="left"/>
      <protection/>
    </xf>
    <xf numFmtId="165" fontId="6" fillId="0" borderId="11" xfId="0" applyFont="1" applyBorder="1" applyAlignment="1" applyProtection="1">
      <alignment horizontal="left"/>
      <protection locked="0"/>
    </xf>
    <xf numFmtId="170" fontId="6" fillId="0" borderId="11" xfId="0" applyNumberFormat="1" applyFont="1" applyBorder="1" applyAlignment="1" applyProtection="1">
      <alignment horizontal="left"/>
      <protection locked="0"/>
    </xf>
    <xf numFmtId="165" fontId="6" fillId="0" borderId="7" xfId="0" applyFont="1" applyBorder="1" applyAlignment="1" applyProtection="1">
      <alignment horizontal="left"/>
      <protection locked="0"/>
    </xf>
    <xf numFmtId="165" fontId="6" fillId="0" borderId="8" xfId="0" applyFont="1" applyBorder="1" applyAlignment="1" applyProtection="1">
      <alignment horizontal="left"/>
      <protection locked="0"/>
    </xf>
    <xf numFmtId="165" fontId="6" fillId="0" borderId="0" xfId="0" applyFont="1" applyBorder="1" applyAlignment="1" applyProtection="1">
      <alignment horizontal="left"/>
      <protection locked="0"/>
    </xf>
    <xf numFmtId="165" fontId="6" fillId="0" borderId="10" xfId="0" applyFont="1" applyBorder="1" applyAlignment="1" applyProtection="1">
      <alignment horizontal="left"/>
      <protection locked="0"/>
    </xf>
    <xf numFmtId="165" fontId="6" fillId="0" borderId="4" xfId="0" applyFont="1" applyBorder="1" applyAlignment="1" applyProtection="1">
      <alignment horizontal="left"/>
      <protection locked="0"/>
    </xf>
    <xf numFmtId="165" fontId="6" fillId="0" borderId="10" xfId="0" applyFont="1" applyBorder="1" applyAlignment="1" applyProtection="1">
      <alignment/>
      <protection/>
    </xf>
    <xf numFmtId="165" fontId="6" fillId="0" borderId="4" xfId="0" applyFont="1" applyBorder="1" applyAlignment="1" applyProtection="1">
      <alignment/>
      <protection/>
    </xf>
    <xf numFmtId="165" fontId="6" fillId="0" borderId="8" xfId="0" applyFont="1" applyBorder="1" applyAlignment="1" applyProtection="1">
      <alignment/>
      <protection/>
    </xf>
    <xf numFmtId="165" fontId="6" fillId="0" borderId="0" xfId="0" applyFont="1" applyBorder="1" applyAlignment="1" applyProtection="1">
      <alignment/>
      <protection/>
    </xf>
    <xf numFmtId="7" fontId="5" fillId="2" borderId="12" xfId="0" applyNumberFormat="1" applyFont="1" applyFill="1" applyBorder="1" applyAlignment="1" applyProtection="1">
      <alignment horizontal="right"/>
      <protection/>
    </xf>
    <xf numFmtId="171" fontId="5" fillId="0" borderId="12" xfId="0" applyNumberFormat="1" applyFont="1" applyFill="1" applyBorder="1" applyAlignment="1" applyProtection="1">
      <alignment horizontal="right"/>
      <protection locked="0"/>
    </xf>
    <xf numFmtId="175" fontId="5" fillId="0" borderId="12" xfId="0" applyNumberFormat="1" applyFont="1" applyFill="1" applyBorder="1" applyAlignment="1" applyProtection="1">
      <alignment horizontal="right"/>
      <protection locked="0"/>
    </xf>
    <xf numFmtId="170" fontId="5" fillId="0" borderId="12" xfId="0" applyNumberFormat="1" applyFont="1" applyBorder="1" applyAlignment="1" applyProtection="1">
      <alignment horizontal="right"/>
      <protection locked="0"/>
    </xf>
    <xf numFmtId="165" fontId="10" fillId="0" borderId="12" xfId="0" applyFont="1" applyBorder="1" applyAlignment="1" applyProtection="1">
      <alignment horizontal="left"/>
      <protection locked="0"/>
    </xf>
    <xf numFmtId="176" fontId="5" fillId="0" borderId="12" xfId="0" applyNumberFormat="1" applyFont="1" applyFill="1" applyBorder="1" applyAlignment="1" applyProtection="1">
      <alignment horizontal="right"/>
      <protection locked="0"/>
    </xf>
    <xf numFmtId="176" fontId="5" fillId="0" borderId="12" xfId="0" applyNumberFormat="1" applyFont="1" applyBorder="1" applyAlignment="1" applyProtection="1">
      <alignment horizontal="right"/>
      <protection locked="0"/>
    </xf>
    <xf numFmtId="176" fontId="5" fillId="2" borderId="12" xfId="0" applyNumberFormat="1" applyFont="1" applyFill="1" applyBorder="1" applyAlignment="1" applyProtection="1">
      <alignment horizontal="right"/>
      <protection/>
    </xf>
    <xf numFmtId="177" fontId="5" fillId="0" borderId="12" xfId="0" applyNumberFormat="1" applyFont="1" applyFill="1" applyBorder="1" applyAlignment="1" applyProtection="1">
      <alignment horizontal="right"/>
      <protection locked="0"/>
    </xf>
    <xf numFmtId="177" fontId="5" fillId="0" borderId="12" xfId="0" applyNumberFormat="1" applyFont="1" applyBorder="1" applyAlignment="1" applyProtection="1">
      <alignment horizontal="right"/>
      <protection locked="0"/>
    </xf>
    <xf numFmtId="177" fontId="5" fillId="2" borderId="12" xfId="0" applyNumberFormat="1" applyFont="1" applyFill="1" applyBorder="1" applyAlignment="1" applyProtection="1">
      <alignment horizontal="right"/>
      <protection/>
    </xf>
    <xf numFmtId="176" fontId="0" fillId="0" borderId="0" xfId="0" applyNumberFormat="1" applyAlignment="1">
      <alignment/>
    </xf>
    <xf numFmtId="177" fontId="5" fillId="2" borderId="13" xfId="0" applyNumberFormat="1" applyFont="1" applyFill="1" applyBorder="1" applyAlignment="1" applyProtection="1">
      <alignment horizontal="right"/>
      <protection/>
    </xf>
    <xf numFmtId="177" fontId="5" fillId="2" borderId="14" xfId="0" applyNumberFormat="1" applyFont="1" applyFill="1" applyBorder="1" applyAlignment="1" applyProtection="1">
      <alignment horizontal="right"/>
      <protection/>
    </xf>
    <xf numFmtId="177" fontId="5" fillId="2" borderId="15" xfId="0" applyNumberFormat="1" applyFont="1" applyFill="1" applyBorder="1" applyAlignment="1" applyProtection="1">
      <alignment horizontal="right"/>
      <protection/>
    </xf>
    <xf numFmtId="165" fontId="6" fillId="0" borderId="11" xfId="0" applyFont="1" applyBorder="1" applyAlignment="1" applyProtection="1">
      <alignment/>
      <protection locked="0"/>
    </xf>
    <xf numFmtId="165" fontId="5" fillId="0" borderId="11" xfId="0" applyFont="1" applyBorder="1" applyAlignment="1" applyProtection="1">
      <alignment/>
      <protection/>
    </xf>
    <xf numFmtId="170" fontId="6" fillId="0" borderId="11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95</xdr:row>
      <xdr:rowOff>85725</xdr:rowOff>
    </xdr:from>
    <xdr:ext cx="3314700" cy="704850"/>
    <xdr:grpSp>
      <xdr:nvGrpSpPr>
        <xdr:cNvPr id="1" name="Group 14"/>
        <xdr:cNvGrpSpPr>
          <a:grpSpLocks/>
        </xdr:cNvGrpSpPr>
      </xdr:nvGrpSpPr>
      <xdr:grpSpPr>
        <a:xfrm>
          <a:off x="95250" y="19707225"/>
          <a:ext cx="3314700" cy="704850"/>
          <a:chOff x="-2488" y="-4056"/>
          <a:chExt cx="22161" cy="22126"/>
        </a:xfrm>
        <a:solidFill>
          <a:srgbClr val="FFFFFF"/>
        </a:solidFill>
      </xdr:grpSpPr>
      <xdr:grpSp>
        <xdr:nvGrpSpPr>
          <xdr:cNvPr id="2" name="Group 13"/>
          <xdr:cNvGrpSpPr>
            <a:grpSpLocks/>
          </xdr:cNvGrpSpPr>
        </xdr:nvGrpSpPr>
        <xdr:grpSpPr>
          <a:xfrm>
            <a:off x="-2488" y="-4056"/>
            <a:ext cx="22161" cy="22126"/>
            <a:chOff x="7" y="2069"/>
            <a:chExt cx="249" cy="74"/>
          </a:xfrm>
          <a:solidFill>
            <a:srgbClr val="FFFFFF"/>
          </a:solidFill>
        </xdr:grpSpPr>
        <xdr:sp>
          <xdr:nvSpPr>
            <xdr:cNvPr id="3" name="Rectangle 7"/>
            <xdr:cNvSpPr>
              <a:spLocks/>
            </xdr:cNvSpPr>
          </xdr:nvSpPr>
          <xdr:spPr>
            <a:xfrm>
              <a:off x="7" y="2069"/>
              <a:ext cx="249" cy="74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ms Rmn"/>
                  <a:ea typeface="Tms Rmn"/>
                  <a:cs typeface="Tms Rmn"/>
                </a:rPr>
                <a:t/>
              </a:r>
            </a:p>
          </xdr:txBody>
        </xdr:sp>
        <xdr:sp>
          <xdr:nvSpPr>
            <xdr:cNvPr id="4" name="Text 8"/>
            <xdr:cNvSpPr txBox="1">
              <a:spLocks noChangeArrowheads="1"/>
            </xdr:cNvSpPr>
          </xdr:nvSpPr>
          <xdr:spPr>
            <a:xfrm>
              <a:off x="68" y="2078"/>
              <a:ext cx="177" cy="59"/>
            </a:xfrm>
            <a:prstGeom prst="rect">
              <a:avLst/>
            </a:prstGeom>
            <a:noFill/>
            <a:ln w="1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Tms Rmn"/>
                  <a:ea typeface="Tms Rmn"/>
                  <a:cs typeface="Tms Rmn"/>
                </a:rPr>
                <a:t>Do you qualify as a "Small Operator"?</a:t>
              </a:r>
            </a:p>
          </xdr:txBody>
        </xdr:sp>
      </xdr:grpSp>
    </xdr:grpSp>
    <xdr:clientData fPrintsWithSheet="0"/>
  </xdr:oneCellAnchor>
  <xdr:twoCellAnchor>
    <xdr:from>
      <xdr:col>0</xdr:col>
      <xdr:colOff>142875</xdr:colOff>
      <xdr:row>62</xdr:row>
      <xdr:rowOff>95250</xdr:rowOff>
    </xdr:from>
    <xdr:to>
      <xdr:col>2</xdr:col>
      <xdr:colOff>9525</xdr:colOff>
      <xdr:row>66</xdr:row>
      <xdr:rowOff>95250</xdr:rowOff>
    </xdr:to>
    <xdr:grpSp>
      <xdr:nvGrpSpPr>
        <xdr:cNvPr id="7" name="Group 18"/>
        <xdr:cNvGrpSpPr>
          <a:grpSpLocks/>
        </xdr:cNvGrpSpPr>
      </xdr:nvGrpSpPr>
      <xdr:grpSpPr>
        <a:xfrm>
          <a:off x="142875" y="12020550"/>
          <a:ext cx="3333750" cy="876300"/>
          <a:chOff x="-2017" y="-4425"/>
          <a:chExt cx="21000" cy="21344"/>
        </a:xfrm>
        <a:solidFill>
          <a:srgbClr val="FFFFFF"/>
        </a:solidFill>
      </xdr:grpSpPr>
      <xdr:sp>
        <xdr:nvSpPr>
          <xdr:cNvPr id="8" name="Rectangle 3"/>
          <xdr:cNvSpPr>
            <a:spLocks/>
          </xdr:cNvSpPr>
        </xdr:nvSpPr>
        <xdr:spPr>
          <a:xfrm>
            <a:off x="-2017" y="-4425"/>
            <a:ext cx="21000" cy="2134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ms Rmn"/>
                <a:ea typeface="Tms Rmn"/>
                <a:cs typeface="Tms Rmn"/>
              </a:rPr>
              <a:t/>
            </a:r>
          </a:p>
        </xdr:txBody>
      </xdr:sp>
      <xdr:sp>
        <xdr:nvSpPr>
          <xdr:cNvPr id="9" name="Text 15"/>
          <xdr:cNvSpPr txBox="1">
            <a:spLocks noChangeArrowheads="1"/>
          </xdr:cNvSpPr>
        </xdr:nvSpPr>
        <xdr:spPr>
          <a:xfrm>
            <a:off x="3107" y="-2568"/>
            <a:ext cx="14952" cy="17865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Tms Rmn"/>
                <a:ea typeface="Tms Rmn"/>
                <a:cs typeface="Tms Rmn"/>
              </a:rPr>
              <a:t>Have you already adjusted your current cable programming services rates to reflect permitted external costs that occurred before March 31, 1994?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MAC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0MAC"/>
    </sheetNames>
    <definedNames>
      <definedName name="ModuleB_No" refersTo="=1200MAC!$B$38"/>
      <definedName name="ModuleB_Yes" refersTo="=1200MAC!$B$5"/>
      <definedName name="ModuleC_No" refersTo="=1200MAC!$B$105"/>
      <definedName name="ModuleC_Yes" refersTo="=1200MAC!$B$70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53"/>
  <sheetViews>
    <sheetView showGridLines="0" showRowColHeaders="0" tabSelected="1" zoomScale="115" zoomScaleNormal="115" workbookViewId="0" topLeftCell="A4">
      <selection activeCell="A1" sqref="A1"/>
    </sheetView>
  </sheetViews>
  <sheetFormatPr defaultColWidth="10.00390625" defaultRowHeight="12"/>
  <cols>
    <col min="1" max="1" width="7.00390625" style="0" customWidth="1"/>
    <col min="2" max="2" width="45.00390625" style="0" customWidth="1"/>
    <col min="3" max="7" width="16.00390625" style="0" customWidth="1"/>
    <col min="8" max="16384" width="9.140625" customWidth="1"/>
  </cols>
  <sheetData>
    <row r="1" spans="1:7" ht="15" customHeight="1">
      <c r="A1" s="19" t="s">
        <v>0</v>
      </c>
      <c r="B1" s="20"/>
      <c r="C1" s="21"/>
      <c r="D1" s="20"/>
      <c r="E1" s="20"/>
      <c r="F1" s="20"/>
      <c r="G1" s="20"/>
    </row>
    <row r="2" spans="1:7" ht="12" customHeight="1">
      <c r="A2" s="23" t="s">
        <v>1</v>
      </c>
      <c r="B2" s="20"/>
      <c r="C2" s="21"/>
      <c r="D2" s="20"/>
      <c r="E2" s="20"/>
      <c r="F2" s="20"/>
      <c r="G2" s="20"/>
    </row>
    <row r="3" spans="1:7" ht="12" customHeight="1">
      <c r="A3" s="23" t="s">
        <v>2</v>
      </c>
      <c r="B3" s="20"/>
      <c r="C3" s="21"/>
      <c r="D3" s="20"/>
      <c r="E3" s="20"/>
      <c r="F3" s="20"/>
      <c r="G3" s="20"/>
    </row>
    <row r="4" spans="1:7" ht="12" customHeight="1">
      <c r="A4" s="23" t="s">
        <v>3</v>
      </c>
      <c r="B4" s="20"/>
      <c r="C4" s="21"/>
      <c r="D4" s="20"/>
      <c r="E4" s="20"/>
      <c r="F4" s="20"/>
      <c r="G4" s="20"/>
    </row>
    <row r="5" spans="1:7" ht="19.5" customHeight="1">
      <c r="A5" s="24"/>
      <c r="B5" s="25"/>
      <c r="C5" s="24"/>
      <c r="D5" s="24"/>
      <c r="E5" s="24"/>
      <c r="F5" s="24"/>
      <c r="G5" s="24"/>
    </row>
    <row r="6" spans="1:7" ht="9.75" customHeight="1">
      <c r="A6" s="24"/>
      <c r="B6" s="26" t="s">
        <v>4</v>
      </c>
      <c r="C6" s="27"/>
      <c r="D6" s="26" t="s">
        <v>5</v>
      </c>
      <c r="E6" s="27"/>
      <c r="F6" s="27"/>
      <c r="G6" s="28"/>
    </row>
    <row r="7" spans="1:7" ht="19.5" customHeight="1">
      <c r="A7" s="24"/>
      <c r="B7" s="176"/>
      <c r="C7" s="183"/>
      <c r="D7" s="177"/>
      <c r="E7" s="184"/>
      <c r="F7" s="184"/>
      <c r="G7" s="28"/>
    </row>
    <row r="8" spans="1:7" ht="9.75" customHeight="1">
      <c r="A8" s="24"/>
      <c r="B8" s="26" t="s">
        <v>6</v>
      </c>
      <c r="C8" s="27"/>
      <c r="D8" s="27"/>
      <c r="E8" s="27"/>
      <c r="F8" s="31"/>
      <c r="G8" s="28"/>
    </row>
    <row r="9" spans="1:7" ht="19.5" customHeight="1">
      <c r="A9" s="24"/>
      <c r="B9" s="176"/>
      <c r="C9" s="184"/>
      <c r="D9" s="184"/>
      <c r="E9" s="184"/>
      <c r="F9" s="183"/>
      <c r="G9" s="28"/>
    </row>
    <row r="10" spans="1:7" ht="9.75" customHeight="1">
      <c r="A10" s="24"/>
      <c r="B10" s="26" t="s">
        <v>7</v>
      </c>
      <c r="C10" s="27"/>
      <c r="D10" s="27"/>
      <c r="E10" s="27"/>
      <c r="F10" s="31"/>
      <c r="G10" s="28"/>
    </row>
    <row r="11" spans="1:7" ht="19.5" customHeight="1">
      <c r="A11" s="24"/>
      <c r="B11" s="176"/>
      <c r="C11" s="184"/>
      <c r="D11" s="184"/>
      <c r="E11" s="184"/>
      <c r="F11" s="183"/>
      <c r="G11" s="28"/>
    </row>
    <row r="12" spans="1:7" ht="9.75" customHeight="1">
      <c r="A12" s="24"/>
      <c r="B12" s="28" t="s">
        <v>8</v>
      </c>
      <c r="C12" s="32"/>
      <c r="D12" s="32" t="s">
        <v>9</v>
      </c>
      <c r="E12" s="33" t="s">
        <v>10</v>
      </c>
      <c r="F12" s="32"/>
      <c r="G12" s="28"/>
    </row>
    <row r="13" spans="1:7" ht="19.5" customHeight="1">
      <c r="A13" s="24"/>
      <c r="B13" s="178"/>
      <c r="C13" s="185"/>
      <c r="D13" s="179"/>
      <c r="E13" s="180"/>
      <c r="F13" s="185"/>
      <c r="G13" s="28"/>
    </row>
    <row r="14" spans="1:7" ht="9.75" customHeight="1">
      <c r="A14" s="24"/>
      <c r="B14" s="26" t="s">
        <v>11</v>
      </c>
      <c r="C14" s="27"/>
      <c r="D14" s="27"/>
      <c r="E14" s="27"/>
      <c r="F14" s="31"/>
      <c r="G14" s="28"/>
    </row>
    <row r="15" spans="1:7" ht="19.5" customHeight="1">
      <c r="A15" s="24"/>
      <c r="B15" s="176"/>
      <c r="C15" s="184"/>
      <c r="D15" s="184"/>
      <c r="E15" s="184"/>
      <c r="F15" s="183"/>
      <c r="G15" s="28"/>
    </row>
    <row r="16" spans="1:7" ht="9.75" customHeight="1">
      <c r="A16" s="24"/>
      <c r="B16" s="26" t="s">
        <v>12</v>
      </c>
      <c r="C16" s="33"/>
      <c r="D16" s="28" t="s">
        <v>13</v>
      </c>
      <c r="E16" s="33"/>
      <c r="F16" s="32"/>
      <c r="G16" s="28"/>
    </row>
    <row r="17" spans="1:7" ht="19.5" customHeight="1">
      <c r="A17" s="24"/>
      <c r="B17" s="178"/>
      <c r="C17" s="186"/>
      <c r="D17" s="178"/>
      <c r="E17" s="186"/>
      <c r="F17" s="185"/>
      <c r="G17" s="28"/>
    </row>
    <row r="18" spans="1:7" ht="19.5" customHeight="1">
      <c r="A18" s="24"/>
      <c r="B18" s="34"/>
      <c r="C18" s="34"/>
      <c r="D18" s="34"/>
      <c r="E18" s="34"/>
      <c r="F18" s="34"/>
      <c r="G18" s="33"/>
    </row>
    <row r="19" spans="1:7" ht="9.75" customHeight="1">
      <c r="A19" s="24"/>
      <c r="B19" s="26" t="s">
        <v>14</v>
      </c>
      <c r="C19" s="27"/>
      <c r="D19" s="27"/>
      <c r="E19" s="27"/>
      <c r="F19" s="31"/>
      <c r="G19" s="28"/>
    </row>
    <row r="20" spans="1:7" ht="19.5" customHeight="1">
      <c r="A20" s="24"/>
      <c r="B20" s="176"/>
      <c r="C20" s="184"/>
      <c r="D20" s="184"/>
      <c r="E20" s="184"/>
      <c r="F20" s="183"/>
      <c r="G20" s="28"/>
    </row>
    <row r="21" spans="1:7" ht="9.75" customHeight="1">
      <c r="A21" s="24"/>
      <c r="B21" s="26" t="s">
        <v>15</v>
      </c>
      <c r="C21" s="27"/>
      <c r="D21" s="27"/>
      <c r="E21" s="27"/>
      <c r="F21" s="31"/>
      <c r="G21" s="28"/>
    </row>
    <row r="22" spans="1:7" ht="19.5" customHeight="1">
      <c r="A22" s="24"/>
      <c r="B22" s="176"/>
      <c r="C22" s="184"/>
      <c r="D22" s="184"/>
      <c r="E22" s="184"/>
      <c r="F22" s="183"/>
      <c r="G22" s="28"/>
    </row>
    <row r="23" spans="1:7" ht="9.75" customHeight="1">
      <c r="A23" s="24"/>
      <c r="B23" s="28" t="s">
        <v>8</v>
      </c>
      <c r="C23" s="32"/>
      <c r="D23" s="32" t="s">
        <v>9</v>
      </c>
      <c r="E23" s="33" t="s">
        <v>10</v>
      </c>
      <c r="F23" s="32"/>
      <c r="G23" s="28"/>
    </row>
    <row r="24" spans="1:7" ht="19.5" customHeight="1">
      <c r="A24" s="24"/>
      <c r="B24" s="176"/>
      <c r="C24" s="183"/>
      <c r="D24" s="181"/>
      <c r="E24" s="182"/>
      <c r="F24" s="183"/>
      <c r="G24" s="28"/>
    </row>
    <row r="25" spans="1:7" ht="19.5" customHeight="1">
      <c r="A25" s="35"/>
      <c r="B25" s="24"/>
      <c r="C25" s="24"/>
      <c r="D25" s="24"/>
      <c r="E25" s="24"/>
      <c r="F25" s="24"/>
      <c r="G25" s="24"/>
    </row>
    <row r="26" spans="1:7" ht="15" customHeight="1">
      <c r="A26" s="36" t="s">
        <v>16</v>
      </c>
      <c r="B26" s="24"/>
      <c r="C26" s="24"/>
      <c r="D26" s="24"/>
      <c r="E26" s="24"/>
      <c r="F26" s="24"/>
      <c r="G26" s="24"/>
    </row>
    <row r="27" spans="1:7" ht="15" customHeight="1">
      <c r="A27" s="172" t="s">
        <v>17</v>
      </c>
      <c r="B27" s="24"/>
      <c r="C27" s="169" t="s">
        <v>18</v>
      </c>
      <c r="D27" s="191"/>
      <c r="E27" s="167" t="s">
        <v>19</v>
      </c>
      <c r="F27" s="191"/>
      <c r="G27" s="24"/>
    </row>
    <row r="28" spans="1:7" ht="9.75" customHeight="1">
      <c r="A28" s="168"/>
      <c r="B28" s="24"/>
      <c r="C28" s="169"/>
      <c r="D28" s="24"/>
      <c r="E28" s="167"/>
      <c r="F28" s="24"/>
      <c r="G28" s="24"/>
    </row>
    <row r="29" spans="1:7" ht="15" customHeight="1">
      <c r="A29" s="141" t="s">
        <v>20</v>
      </c>
      <c r="B29" s="38"/>
      <c r="C29" s="22"/>
      <c r="D29" s="24"/>
      <c r="E29" s="37"/>
      <c r="F29" s="24"/>
      <c r="G29" s="24"/>
    </row>
    <row r="30" spans="1:7" ht="15" customHeight="1">
      <c r="A30" s="22"/>
      <c r="B30" s="38"/>
      <c r="C30" s="169" t="s">
        <v>18</v>
      </c>
      <c r="D30" s="191"/>
      <c r="E30" s="167" t="s">
        <v>19</v>
      </c>
      <c r="F30" s="191"/>
      <c r="G30" s="24"/>
    </row>
    <row r="31" spans="1:7" ht="9.75" customHeight="1">
      <c r="A31" s="22"/>
      <c r="B31" s="38"/>
      <c r="C31" s="169"/>
      <c r="D31" s="24"/>
      <c r="E31" s="167"/>
      <c r="F31" s="24"/>
      <c r="G31" s="24"/>
    </row>
    <row r="32" spans="1:7" ht="15" customHeight="1">
      <c r="A32" s="141" t="s">
        <v>21</v>
      </c>
      <c r="B32" s="33"/>
      <c r="C32" s="33"/>
      <c r="D32" s="170"/>
      <c r="E32" s="33"/>
      <c r="F32" s="24"/>
      <c r="G32" s="24"/>
    </row>
    <row r="33" spans="1:7" ht="15" customHeight="1">
      <c r="A33" s="24"/>
      <c r="B33" s="22"/>
      <c r="C33" s="169"/>
      <c r="D33" s="146"/>
      <c r="E33" s="33" t="s">
        <v>22</v>
      </c>
      <c r="F33" s="33"/>
      <c r="G33" s="24"/>
    </row>
    <row r="34" spans="1:7" ht="15" customHeight="1">
      <c r="A34" s="24"/>
      <c r="B34" s="22"/>
      <c r="C34" s="169"/>
      <c r="D34" s="33"/>
      <c r="E34" s="167"/>
      <c r="F34" s="24"/>
      <c r="G34" s="24"/>
    </row>
    <row r="35" spans="1:7" ht="15" customHeight="1">
      <c r="A35" s="39" t="s">
        <v>23</v>
      </c>
      <c r="B35" s="24"/>
      <c r="C35" s="24"/>
      <c r="D35" s="146"/>
      <c r="E35" s="33" t="s">
        <v>22</v>
      </c>
      <c r="F35" s="24"/>
      <c r="G35" s="24"/>
    </row>
    <row r="36" spans="1:7" ht="15" customHeight="1">
      <c r="A36" s="24"/>
      <c r="B36" s="24"/>
      <c r="C36" s="24"/>
      <c r="D36" s="24"/>
      <c r="E36" s="24"/>
      <c r="F36" s="24"/>
      <c r="G36" s="24"/>
    </row>
    <row r="37" spans="1:7" ht="15" customHeight="1">
      <c r="A37" s="36" t="s">
        <v>24</v>
      </c>
      <c r="B37" s="24"/>
      <c r="C37" s="24"/>
      <c r="D37" s="24"/>
      <c r="E37" s="24"/>
      <c r="F37" s="24"/>
      <c r="G37" s="24"/>
    </row>
    <row r="38" spans="1:7" ht="15" customHeight="1">
      <c r="A38" s="145"/>
      <c r="B38" s="24" t="s">
        <v>25</v>
      </c>
      <c r="C38" s="24"/>
      <c r="D38" s="146"/>
      <c r="E38" s="33" t="s">
        <v>22</v>
      </c>
      <c r="F38" s="24"/>
      <c r="G38" s="24"/>
    </row>
    <row r="39" spans="1:7" ht="9.75" customHeight="1">
      <c r="A39" s="37"/>
      <c r="B39" s="24"/>
      <c r="C39" s="24"/>
      <c r="D39" s="40"/>
      <c r="E39" s="33"/>
      <c r="F39" s="24"/>
      <c r="G39" s="24"/>
    </row>
    <row r="40" spans="1:7" ht="15" customHeight="1">
      <c r="A40" s="145"/>
      <c r="B40" s="24" t="s">
        <v>25</v>
      </c>
      <c r="C40" s="24"/>
      <c r="D40" s="146"/>
      <c r="E40" s="33" t="s">
        <v>22</v>
      </c>
      <c r="F40" s="24"/>
      <c r="G40" s="24"/>
    </row>
    <row r="41" spans="1:7" ht="9.75" customHeight="1">
      <c r="A41" s="37"/>
      <c r="B41" s="33"/>
      <c r="C41" s="33"/>
      <c r="D41" s="33"/>
      <c r="E41" s="24"/>
      <c r="F41" s="24"/>
      <c r="G41" s="24"/>
    </row>
    <row r="42" spans="1:7" ht="15" customHeight="1">
      <c r="A42" s="145"/>
      <c r="B42" s="24" t="s">
        <v>26</v>
      </c>
      <c r="C42" s="24"/>
      <c r="D42" s="146"/>
      <c r="E42" s="20" t="s">
        <v>27</v>
      </c>
      <c r="F42" s="146"/>
      <c r="G42" s="33" t="s">
        <v>22</v>
      </c>
    </row>
    <row r="43" spans="1:7" ht="9.75" customHeight="1">
      <c r="A43" s="37"/>
      <c r="B43" s="33"/>
      <c r="C43" s="24"/>
      <c r="D43" s="24"/>
      <c r="E43" s="20"/>
      <c r="F43" s="24"/>
      <c r="G43" s="24"/>
    </row>
    <row r="44" spans="1:7" ht="15" customHeight="1">
      <c r="A44" s="144"/>
      <c r="B44" s="24" t="s">
        <v>28</v>
      </c>
      <c r="C44" s="24"/>
      <c r="D44" s="170"/>
      <c r="E44" s="33"/>
      <c r="F44" s="170"/>
      <c r="G44" s="33"/>
    </row>
    <row r="45" spans="1:7" ht="9.75" customHeight="1">
      <c r="A45" s="37"/>
      <c r="B45" s="24"/>
      <c r="C45" s="24"/>
      <c r="D45" s="24"/>
      <c r="E45" s="24"/>
      <c r="F45" s="24"/>
      <c r="G45" s="24"/>
    </row>
    <row r="46" spans="1:7" ht="15" customHeight="1">
      <c r="A46" s="22"/>
      <c r="B46" s="22"/>
      <c r="C46" s="22"/>
      <c r="D46" s="22"/>
      <c r="E46" s="22"/>
      <c r="F46" s="24"/>
      <c r="G46" s="24"/>
    </row>
    <row r="47" spans="1:7" ht="9.75" customHeight="1">
      <c r="A47" s="41"/>
      <c r="B47" s="24"/>
      <c r="C47" s="24"/>
      <c r="D47" s="24"/>
      <c r="E47" s="24"/>
      <c r="F47" s="24"/>
      <c r="G47" s="24"/>
    </row>
    <row r="48" spans="1:7" ht="19.5" customHeight="1">
      <c r="A48" s="42" t="str">
        <f>UPPER("Module A: Calculating your Monthly Regulated Revenues per Subscriber as of March 31, 1994")</f>
        <v>MODULE A: CALCULATING YOUR MONTHLY REGULATED REVENUES PER SUBSCRIBER AS OF MARCH 31, 1994</v>
      </c>
      <c r="B48" s="34"/>
      <c r="C48" s="34"/>
      <c r="D48" s="34"/>
      <c r="E48" s="34"/>
      <c r="F48" s="34"/>
      <c r="G48" s="43"/>
    </row>
    <row r="49" spans="1:7" ht="9.75" customHeight="1">
      <c r="A49" s="44"/>
      <c r="B49" s="45"/>
      <c r="C49" s="46" t="s">
        <v>29</v>
      </c>
      <c r="D49" s="46" t="s">
        <v>30</v>
      </c>
      <c r="E49" s="46" t="s">
        <v>31</v>
      </c>
      <c r="F49" s="46" t="s">
        <v>32</v>
      </c>
      <c r="G49" s="47" t="s">
        <v>33</v>
      </c>
    </row>
    <row r="50" spans="1:7" ht="9.75" customHeight="1">
      <c r="A50" s="48" t="s">
        <v>34</v>
      </c>
      <c r="B50" s="49" t="s">
        <v>35</v>
      </c>
      <c r="C50" s="49" t="s">
        <v>36</v>
      </c>
      <c r="D50" s="49" t="s">
        <v>37</v>
      </c>
      <c r="E50" s="49" t="s">
        <v>38</v>
      </c>
      <c r="F50" s="50" t="s">
        <v>39</v>
      </c>
      <c r="G50" s="51" t="s">
        <v>40</v>
      </c>
    </row>
    <row r="51" spans="1:7" ht="19.5" customHeight="1">
      <c r="A51" s="52" t="s">
        <v>41</v>
      </c>
      <c r="B51" s="53" t="s">
        <v>42</v>
      </c>
      <c r="C51" s="192"/>
      <c r="D51" s="192"/>
      <c r="E51" s="192"/>
      <c r="F51" s="192"/>
      <c r="G51" s="193"/>
    </row>
    <row r="52" spans="1:7" ht="19.5" customHeight="1">
      <c r="A52" s="54" t="s">
        <v>43</v>
      </c>
      <c r="B52" s="53" t="s">
        <v>44</v>
      </c>
      <c r="C52" s="192"/>
      <c r="D52" s="192"/>
      <c r="E52" s="192"/>
      <c r="F52" s="192"/>
      <c r="G52" s="193"/>
    </row>
    <row r="53" spans="1:7" ht="19.5" customHeight="1">
      <c r="A53" s="52" t="s">
        <v>45</v>
      </c>
      <c r="B53" s="53" t="s">
        <v>46</v>
      </c>
      <c r="C53" s="194">
        <f>C52*C51</f>
        <v>0</v>
      </c>
      <c r="D53" s="194">
        <f>D52*D51</f>
        <v>0</v>
      </c>
      <c r="E53" s="194">
        <f>E52*E51</f>
        <v>0</v>
      </c>
      <c r="F53" s="194">
        <f>F52*F51</f>
        <v>0</v>
      </c>
      <c r="G53" s="194">
        <f>G52*G51</f>
        <v>0</v>
      </c>
    </row>
    <row r="54" spans="1:7" ht="19.5" customHeight="1">
      <c r="A54" s="54" t="s">
        <v>47</v>
      </c>
      <c r="B54" s="53" t="s">
        <v>48</v>
      </c>
      <c r="C54" s="194">
        <f>SUM(C53:G53)</f>
        <v>0</v>
      </c>
      <c r="D54" s="15"/>
      <c r="E54" s="16"/>
      <c r="F54" s="16"/>
      <c r="G54" s="17"/>
    </row>
    <row r="55" spans="1:7" ht="19.5" customHeight="1">
      <c r="A55" s="52" t="s">
        <v>49</v>
      </c>
      <c r="B55" s="53" t="s">
        <v>50</v>
      </c>
      <c r="C55" s="194">
        <f>IF($C$54=0,0,C53/$C$54)</f>
        <v>0</v>
      </c>
      <c r="D55" s="194">
        <f>IF($C$54=0,0,D53/$C$54)</f>
        <v>0</v>
      </c>
      <c r="E55" s="194">
        <f>IF($C$54=0,0,E53/$C$54)</f>
        <v>0</v>
      </c>
      <c r="F55" s="194">
        <f>IF($C$54=0,0,F53/$C$54)</f>
        <v>0</v>
      </c>
      <c r="G55" s="194">
        <f>IF($C$54=0,0,G53/$C$54)</f>
        <v>0</v>
      </c>
    </row>
    <row r="56" spans="1:7" ht="19.5" customHeight="1">
      <c r="A56" s="54" t="s">
        <v>51</v>
      </c>
      <c r="B56" s="55" t="s">
        <v>52</v>
      </c>
      <c r="C56" s="195"/>
      <c r="D56" s="195"/>
      <c r="E56" s="195"/>
      <c r="F56" s="195"/>
      <c r="G56" s="196"/>
    </row>
    <row r="57" spans="1:7" ht="19.5" customHeight="1">
      <c r="A57" s="52" t="s">
        <v>53</v>
      </c>
      <c r="B57" s="53" t="s">
        <v>54</v>
      </c>
      <c r="C57" s="197">
        <f>C56*C52</f>
        <v>0</v>
      </c>
      <c r="D57" s="197">
        <f>D56*D52</f>
        <v>0</v>
      </c>
      <c r="E57" s="197">
        <f>E56*E52</f>
        <v>0</v>
      </c>
      <c r="F57" s="197">
        <f>F56*F52</f>
        <v>0</v>
      </c>
      <c r="G57" s="197">
        <f>G56*G52</f>
        <v>0</v>
      </c>
    </row>
    <row r="58" spans="1:7" ht="19.5" customHeight="1">
      <c r="A58" s="54" t="s">
        <v>55</v>
      </c>
      <c r="B58" s="53" t="s">
        <v>56</v>
      </c>
      <c r="C58" s="197">
        <f>SUM(C57:G57)</f>
        <v>0</v>
      </c>
      <c r="D58" s="56"/>
      <c r="E58" s="57"/>
      <c r="F58" s="57"/>
      <c r="G58" s="58"/>
    </row>
    <row r="59" spans="1:7" ht="19.5" customHeight="1">
      <c r="A59" s="52" t="s">
        <v>57</v>
      </c>
      <c r="B59" s="59" t="s">
        <v>58</v>
      </c>
      <c r="C59" s="195"/>
      <c r="D59" s="60"/>
      <c r="E59" s="61"/>
      <c r="F59" s="61"/>
      <c r="G59" s="62"/>
    </row>
    <row r="60" spans="1:7" ht="19.5" customHeight="1">
      <c r="A60" s="54" t="s">
        <v>59</v>
      </c>
      <c r="B60" s="59" t="s">
        <v>60</v>
      </c>
      <c r="C60" s="195"/>
      <c r="D60" s="60"/>
      <c r="E60" s="61"/>
      <c r="F60" s="61"/>
      <c r="G60" s="62"/>
    </row>
    <row r="61" spans="1:7" ht="19.5" customHeight="1">
      <c r="A61" s="52" t="s">
        <v>61</v>
      </c>
      <c r="B61" s="53" t="s">
        <v>62</v>
      </c>
      <c r="C61" s="197">
        <f>C58+C59-C60</f>
        <v>0</v>
      </c>
      <c r="D61" s="60"/>
      <c r="E61" s="61"/>
      <c r="F61" s="61"/>
      <c r="G61" s="62"/>
    </row>
    <row r="62" spans="1:7" ht="19.5" customHeight="1">
      <c r="A62" s="54" t="s">
        <v>63</v>
      </c>
      <c r="B62" s="53" t="s">
        <v>64</v>
      </c>
      <c r="C62" s="197">
        <f>IF(C52=0,0,C61/C52)</f>
        <v>0</v>
      </c>
      <c r="D62" s="63"/>
      <c r="E62" s="64"/>
      <c r="F62" s="64"/>
      <c r="G62" s="65"/>
    </row>
    <row r="63" spans="1:7" ht="19.5" customHeight="1">
      <c r="A63" s="66"/>
      <c r="B63" s="67"/>
      <c r="C63" s="3"/>
      <c r="D63" s="33"/>
      <c r="E63" s="33"/>
      <c r="F63" s="33"/>
      <c r="G63" s="33"/>
    </row>
    <row r="64" spans="1:7" ht="19.5" customHeight="1">
      <c r="A64" s="68"/>
      <c r="B64" s="67"/>
      <c r="C64" s="3"/>
      <c r="D64" s="33"/>
      <c r="E64" s="33"/>
      <c r="F64" s="33"/>
      <c r="G64" s="33"/>
    </row>
    <row r="65" ht="15" customHeight="1">
      <c r="G65" s="33"/>
    </row>
    <row r="66" ht="15" customHeight="1">
      <c r="G66" s="33"/>
    </row>
    <row r="67" spans="1:7" ht="15" customHeight="1">
      <c r="A67" s="148"/>
      <c r="B67" s="67"/>
      <c r="C67" s="8"/>
      <c r="D67" s="69"/>
      <c r="E67" s="33"/>
      <c r="F67" s="33"/>
      <c r="G67" s="33"/>
    </row>
    <row r="68" spans="1:7" ht="15" customHeight="1">
      <c r="A68" s="149"/>
      <c r="B68" s="67" t="s">
        <v>65</v>
      </c>
      <c r="C68" s="8"/>
      <c r="D68" s="69"/>
      <c r="E68" s="33"/>
      <c r="F68" s="33"/>
      <c r="G68" s="33"/>
    </row>
    <row r="69" spans="1:7" ht="19.5" customHeight="1">
      <c r="A69" s="68"/>
      <c r="B69" s="24"/>
      <c r="C69" s="24"/>
      <c r="D69" s="24"/>
      <c r="E69" s="24"/>
      <c r="F69" s="24"/>
      <c r="G69" s="24"/>
    </row>
    <row r="70" spans="1:7" ht="19.5" customHeight="1">
      <c r="A70" s="42" t="str">
        <f>UPPER("Module B: Adjustments for Certain External Costs through March 31, 1994")</f>
        <v>MODULE B: ADJUSTMENTS FOR CERTAIN EXTERNAL COSTS THROUGH MARCH 31, 1994</v>
      </c>
      <c r="B70" s="34"/>
      <c r="C70" s="34"/>
      <c r="D70" s="34"/>
      <c r="E70" s="34"/>
      <c r="F70" s="34"/>
      <c r="G70" s="43"/>
    </row>
    <row r="71" spans="1:7" ht="9.75" customHeight="1">
      <c r="A71" s="70"/>
      <c r="B71" s="71"/>
      <c r="C71" s="46" t="s">
        <v>29</v>
      </c>
      <c r="D71" s="46" t="s">
        <v>30</v>
      </c>
      <c r="E71" s="46" t="s">
        <v>31</v>
      </c>
      <c r="F71" s="72" t="s">
        <v>32</v>
      </c>
      <c r="G71" s="73" t="s">
        <v>33</v>
      </c>
    </row>
    <row r="72" spans="1:7" ht="9.75" customHeight="1">
      <c r="A72" s="74" t="s">
        <v>34</v>
      </c>
      <c r="B72" s="75" t="s">
        <v>35</v>
      </c>
      <c r="C72" s="75" t="s">
        <v>36</v>
      </c>
      <c r="D72" s="75" t="s">
        <v>37</v>
      </c>
      <c r="E72" s="75" t="s">
        <v>38</v>
      </c>
      <c r="F72" s="76" t="s">
        <v>39</v>
      </c>
      <c r="G72" s="77" t="s">
        <v>40</v>
      </c>
    </row>
    <row r="73" spans="1:7" ht="19.5" customHeight="1">
      <c r="A73" s="78" t="s">
        <v>66</v>
      </c>
      <c r="B73" s="75"/>
      <c r="C73" s="75"/>
      <c r="D73" s="75"/>
      <c r="E73" s="75"/>
      <c r="F73" s="76"/>
      <c r="G73" s="77"/>
    </row>
    <row r="74" spans="1:7" ht="19.5" customHeight="1">
      <c r="A74" s="54" t="s">
        <v>67</v>
      </c>
      <c r="B74" s="55" t="s">
        <v>68</v>
      </c>
      <c r="C74" s="146"/>
      <c r="D74" s="79"/>
      <c r="E74" s="79"/>
      <c r="F74" s="80"/>
      <c r="G74" s="81"/>
    </row>
    <row r="75" spans="1:7" ht="19.5" customHeight="1">
      <c r="A75" s="54" t="s">
        <v>69</v>
      </c>
      <c r="B75" s="59" t="s">
        <v>70</v>
      </c>
      <c r="C75" s="195"/>
      <c r="D75" s="195"/>
      <c r="E75" s="195"/>
      <c r="F75" s="195"/>
      <c r="G75" s="195"/>
    </row>
    <row r="76" spans="1:7" ht="19.5" customHeight="1">
      <c r="A76" s="54" t="s">
        <v>71</v>
      </c>
      <c r="B76" s="53" t="s">
        <v>72</v>
      </c>
      <c r="C76" s="195"/>
      <c r="D76" s="195"/>
      <c r="E76" s="195"/>
      <c r="F76" s="195"/>
      <c r="G76" s="195"/>
    </row>
    <row r="77" spans="1:7" ht="19.5" customHeight="1">
      <c r="A77" s="54" t="s">
        <v>73</v>
      </c>
      <c r="B77" s="53" t="s">
        <v>74</v>
      </c>
      <c r="C77" s="195"/>
      <c r="D77" s="195"/>
      <c r="E77" s="195"/>
      <c r="F77" s="195"/>
      <c r="G77" s="195"/>
    </row>
    <row r="78" spans="1:7" ht="19.5" customHeight="1">
      <c r="A78" s="54" t="s">
        <v>75</v>
      </c>
      <c r="B78" s="53" t="s">
        <v>76</v>
      </c>
      <c r="C78" s="197">
        <f>C75+C76+C77</f>
        <v>0</v>
      </c>
      <c r="D78" s="197">
        <f>IF($A$68="",(D75+D76+D77),IF($A$68="x","",(D75+D76+D77)))</f>
        <v>0</v>
      </c>
      <c r="E78" s="197">
        <f>IF($A$68="",(E75+E76+E77),IF($A$68="x","",(E75+E76+E77)))</f>
        <v>0</v>
      </c>
      <c r="F78" s="197">
        <f>IF($A$68="",(F75+F76+F77),IF($A$68="x","",(F75+F76+F77)))</f>
        <v>0</v>
      </c>
      <c r="G78" s="197">
        <f>IF($A$68="",(G75+G76+G77),IF($A$68="x","",(G75+G76+G77)))</f>
        <v>0</v>
      </c>
    </row>
    <row r="79" spans="1:8" ht="19.5" customHeight="1">
      <c r="A79" s="54" t="s">
        <v>77</v>
      </c>
      <c r="B79" s="53" t="s">
        <v>78</v>
      </c>
      <c r="C79" s="192"/>
      <c r="D79" s="192"/>
      <c r="E79" s="192"/>
      <c r="F79" s="192"/>
      <c r="G79" s="192"/>
      <c r="H79" s="198"/>
    </row>
    <row r="80" spans="1:7" ht="19.5" customHeight="1">
      <c r="A80" s="54" t="s">
        <v>79</v>
      </c>
      <c r="B80" s="53" t="s">
        <v>80</v>
      </c>
      <c r="C80" s="197">
        <f>IF(C79=0,0,C78/C79)</f>
        <v>0</v>
      </c>
      <c r="D80" s="197">
        <f>IF($A$68="",IF(D79=0,0,D78/D79),IF($A$68="x","",IF(D79=0,0,D78/D79)))</f>
        <v>0</v>
      </c>
      <c r="E80" s="197">
        <f>IF($A$68="",IF(E79=0,0,E78/E79),IF($A$68="x","",IF(E79=0,0,E78/E79)))</f>
        <v>0</v>
      </c>
      <c r="F80" s="197">
        <f>IF($A$68="",IF(F79=0,0,F78/F79),IF($A$68="x","",IF(F79=0,0,F78/F79)))</f>
        <v>0</v>
      </c>
      <c r="G80" s="197">
        <f>IF($A$68="",IF(G79=0,0,G78/G79),IF($A$68="x","",IF(G79=0,0,G78/G79)))</f>
        <v>0</v>
      </c>
    </row>
    <row r="81" spans="1:7" ht="19.5" customHeight="1">
      <c r="A81" s="78" t="s">
        <v>81</v>
      </c>
      <c r="B81" s="53"/>
      <c r="C81" s="1"/>
      <c r="D81" s="1"/>
      <c r="E81" s="1"/>
      <c r="F81" s="1"/>
      <c r="G81" s="2"/>
    </row>
    <row r="82" spans="1:7" ht="19.5" customHeight="1">
      <c r="A82" s="54" t="s">
        <v>82</v>
      </c>
      <c r="B82" s="53" t="s">
        <v>83</v>
      </c>
      <c r="C82" s="195"/>
      <c r="D82" s="195"/>
      <c r="E82" s="195"/>
      <c r="F82" s="195"/>
      <c r="G82" s="196"/>
    </row>
    <row r="83" spans="1:7" ht="19.5" customHeight="1">
      <c r="A83" s="54" t="s">
        <v>84</v>
      </c>
      <c r="B83" s="53" t="s">
        <v>85</v>
      </c>
      <c r="C83" s="195"/>
      <c r="D83" s="195"/>
      <c r="E83" s="195"/>
      <c r="F83" s="195"/>
      <c r="G83" s="196"/>
    </row>
    <row r="84" spans="1:7" ht="19.5" customHeight="1">
      <c r="A84" s="54" t="s">
        <v>86</v>
      </c>
      <c r="B84" s="53" t="s">
        <v>87</v>
      </c>
      <c r="C84" s="195"/>
      <c r="D84" s="195"/>
      <c r="E84" s="195"/>
      <c r="F84" s="195"/>
      <c r="G84" s="196"/>
    </row>
    <row r="85" spans="1:7" ht="19.5" customHeight="1">
      <c r="A85" s="54" t="s">
        <v>88</v>
      </c>
      <c r="B85" s="53" t="s">
        <v>89</v>
      </c>
      <c r="C85" s="197">
        <f>C82+C83+C84</f>
        <v>0</v>
      </c>
      <c r="D85" s="197">
        <f>D82+D83+D84</f>
        <v>0</v>
      </c>
      <c r="E85" s="197">
        <f>E82+E83+E84</f>
        <v>0</v>
      </c>
      <c r="F85" s="197">
        <f>F82+F83+F84</f>
        <v>0</v>
      </c>
      <c r="G85" s="197">
        <f>G82+G83+G84</f>
        <v>0</v>
      </c>
    </row>
    <row r="86" spans="1:7" ht="19.5" customHeight="1">
      <c r="A86" s="54" t="s">
        <v>90</v>
      </c>
      <c r="B86" s="24" t="s">
        <v>91</v>
      </c>
      <c r="C86" s="194">
        <f>C52</f>
        <v>0</v>
      </c>
      <c r="D86" s="194">
        <f>D52</f>
        <v>0</v>
      </c>
      <c r="E86" s="194">
        <f>E52</f>
        <v>0</v>
      </c>
      <c r="F86" s="194">
        <f>F52</f>
        <v>0</v>
      </c>
      <c r="G86" s="194">
        <f>G52</f>
        <v>0</v>
      </c>
    </row>
    <row r="87" spans="1:7" ht="19.5" customHeight="1">
      <c r="A87" s="54" t="s">
        <v>92</v>
      </c>
      <c r="B87" s="53" t="s">
        <v>93</v>
      </c>
      <c r="C87" s="197">
        <f>IF(C86=0,0,C85/C86)</f>
        <v>0</v>
      </c>
      <c r="D87" s="197">
        <f>IF(D86=0,0,D85/D86)</f>
        <v>0</v>
      </c>
      <c r="E87" s="197">
        <f>IF(E86=0,0,E85/E86)</f>
        <v>0</v>
      </c>
      <c r="F87" s="197">
        <f>IF(F86=0,0,F85/F86)</f>
        <v>0</v>
      </c>
      <c r="G87" s="197">
        <f>IF(G86=0,0,G85/G86)</f>
        <v>0</v>
      </c>
    </row>
    <row r="88" spans="1:7" ht="19.5" customHeight="1">
      <c r="A88" s="78" t="s">
        <v>94</v>
      </c>
      <c r="B88" s="53"/>
      <c r="C88" s="1"/>
      <c r="D88" s="1"/>
      <c r="E88" s="1"/>
      <c r="F88" s="1"/>
      <c r="G88" s="2"/>
    </row>
    <row r="89" spans="1:7" ht="19.5" customHeight="1">
      <c r="A89" s="54" t="s">
        <v>95</v>
      </c>
      <c r="B89" s="53" t="s">
        <v>96</v>
      </c>
      <c r="C89" s="197">
        <f>C87-C80</f>
        <v>0</v>
      </c>
      <c r="D89" s="197">
        <f>IF($A$68="",D87-D80,IF($A$68="x",0,D87-D80))</f>
        <v>0</v>
      </c>
      <c r="E89" s="197">
        <f>IF($A$68="",E87-E80,IF($A$68="x",0,E87-E80))</f>
        <v>0</v>
      </c>
      <c r="F89" s="197">
        <f>IF($A$68="",F87-F80,IF($A$68="x",0,F87-F80))</f>
        <v>0</v>
      </c>
      <c r="G89" s="197">
        <f>IF($A$68="",G87-G80,IF($A$68="x",0,G87-G80))</f>
        <v>0</v>
      </c>
    </row>
    <row r="90" spans="1:7" ht="19.5" customHeight="1">
      <c r="A90" s="54" t="s">
        <v>97</v>
      </c>
      <c r="B90" s="53" t="s">
        <v>98</v>
      </c>
      <c r="C90" s="197">
        <f>C89*C86</f>
        <v>0</v>
      </c>
      <c r="D90" s="197">
        <f>IF($A$68="",D89*D86,IF($A$68="x",0,D89*D86))</f>
        <v>0</v>
      </c>
      <c r="E90" s="197">
        <f>IF($A$68="",E89*E86,IF($A$68="x",0,E89*E86))</f>
        <v>0</v>
      </c>
      <c r="F90" s="197">
        <f>IF($A$68="",F89*F86,IF($A$68="x",0,F89*F86))</f>
        <v>0</v>
      </c>
      <c r="G90" s="197">
        <f>IF($A$68="",G89*G86,IF($A$68="x",0,G89*G86))</f>
        <v>0</v>
      </c>
    </row>
    <row r="91" spans="1:7" ht="19.5" customHeight="1">
      <c r="A91" s="54" t="s">
        <v>99</v>
      </c>
      <c r="B91" s="53" t="s">
        <v>100</v>
      </c>
      <c r="C91" s="197">
        <f>C90+D90+E90+F90+G90</f>
        <v>0</v>
      </c>
      <c r="D91" s="9"/>
      <c r="E91" s="10"/>
      <c r="F91" s="10"/>
      <c r="G91" s="11"/>
    </row>
    <row r="92" spans="1:7" ht="19.5" customHeight="1">
      <c r="A92" s="54" t="s">
        <v>101</v>
      </c>
      <c r="B92" s="53" t="s">
        <v>102</v>
      </c>
      <c r="C92" s="197">
        <f>IF(C86=0,0,C91/C86)</f>
        <v>0</v>
      </c>
      <c r="D92" s="12"/>
      <c r="E92" s="13"/>
      <c r="F92" s="13"/>
      <c r="G92" s="14"/>
    </row>
    <row r="93" spans="1:7" ht="19.5" customHeight="1">
      <c r="A93" s="54" t="s">
        <v>103</v>
      </c>
      <c r="B93" s="53" t="s">
        <v>104</v>
      </c>
      <c r="C93" s="197">
        <f>C62</f>
        <v>0</v>
      </c>
      <c r="D93" s="82"/>
      <c r="E93" s="83"/>
      <c r="F93" s="83"/>
      <c r="G93" s="84"/>
    </row>
    <row r="94" spans="1:7" ht="19.5" customHeight="1">
      <c r="A94" s="54" t="s">
        <v>105</v>
      </c>
      <c r="B94" s="53" t="s">
        <v>106</v>
      </c>
      <c r="C94" s="197">
        <f>C62+C92</f>
        <v>0</v>
      </c>
      <c r="D94" s="85"/>
      <c r="E94" s="86"/>
      <c r="F94" s="86"/>
      <c r="G94" s="87"/>
    </row>
    <row r="95" spans="1:7" ht="19.5" customHeight="1">
      <c r="A95" s="22"/>
      <c r="B95" s="22"/>
      <c r="C95" s="22"/>
      <c r="D95" s="22"/>
      <c r="E95" s="69"/>
      <c r="F95" s="69"/>
      <c r="G95" s="69"/>
    </row>
    <row r="96" spans="1:7" ht="19.5" customHeight="1">
      <c r="A96" s="22"/>
      <c r="B96" s="22"/>
      <c r="C96" s="22"/>
      <c r="D96" s="22"/>
      <c r="E96" s="69"/>
      <c r="F96" s="69"/>
      <c r="G96" s="69"/>
    </row>
    <row r="97" spans="1:7" ht="19.5" customHeight="1">
      <c r="A97" s="22"/>
      <c r="B97" s="22"/>
      <c r="C97" s="22"/>
      <c r="D97" s="22"/>
      <c r="E97" s="69"/>
      <c r="F97" s="69"/>
      <c r="G97" s="69"/>
    </row>
    <row r="98" spans="1:7" ht="19.5" customHeight="1">
      <c r="A98" s="89"/>
      <c r="B98" s="88"/>
      <c r="C98" s="8"/>
      <c r="D98" s="69"/>
      <c r="E98" s="69"/>
      <c r="F98" s="69"/>
      <c r="G98" s="69"/>
    </row>
    <row r="99" spans="1:7" ht="12">
      <c r="A99" s="90"/>
      <c r="B99" s="88"/>
      <c r="C99" s="8"/>
      <c r="D99" s="69"/>
      <c r="E99" s="69"/>
      <c r="F99" s="69"/>
      <c r="G99" s="69"/>
    </row>
    <row r="100" spans="1:7" ht="15" customHeight="1">
      <c r="A100" s="166" t="s">
        <v>107</v>
      </c>
      <c r="B100" s="67" t="s">
        <v>108</v>
      </c>
      <c r="C100" s="8"/>
      <c r="D100" s="69"/>
      <c r="E100" s="69"/>
      <c r="F100" s="69"/>
      <c r="G100" s="69"/>
    </row>
    <row r="101" spans="1:7" ht="19.5" customHeight="1">
      <c r="A101" s="91"/>
      <c r="B101" s="88"/>
      <c r="C101" s="8"/>
      <c r="D101" s="69"/>
      <c r="E101" s="69"/>
      <c r="F101" s="69"/>
      <c r="G101" s="69"/>
    </row>
    <row r="102" spans="1:7" ht="19.5" customHeight="1">
      <c r="A102" s="92" t="str">
        <f>UPPER("Module C: Calculating your Benchmark using March 31, 1994 Data")</f>
        <v>MODULE C: CALCULATING YOUR BENCHMARK USING MARCH 31, 1994 DATA</v>
      </c>
      <c r="B102" s="53"/>
      <c r="C102" s="4"/>
      <c r="D102" s="1"/>
      <c r="E102" s="1"/>
      <c r="F102" s="1"/>
      <c r="G102" s="43"/>
    </row>
    <row r="103" spans="1:7" ht="9.75" customHeight="1">
      <c r="A103" s="44"/>
      <c r="B103" s="45"/>
      <c r="C103" s="46" t="s">
        <v>29</v>
      </c>
      <c r="D103" s="46" t="s">
        <v>30</v>
      </c>
      <c r="E103" s="46" t="s">
        <v>31</v>
      </c>
      <c r="F103" s="46" t="s">
        <v>32</v>
      </c>
      <c r="G103" s="47" t="s">
        <v>33</v>
      </c>
    </row>
    <row r="104" spans="1:7" ht="9.75" customHeight="1">
      <c r="A104" s="48" t="s">
        <v>34</v>
      </c>
      <c r="B104" s="49" t="s">
        <v>35</v>
      </c>
      <c r="C104" s="49" t="s">
        <v>36</v>
      </c>
      <c r="D104" s="49" t="s">
        <v>37</v>
      </c>
      <c r="E104" s="49" t="s">
        <v>38</v>
      </c>
      <c r="F104" s="50" t="s">
        <v>39</v>
      </c>
      <c r="G104" s="51" t="s">
        <v>40</v>
      </c>
    </row>
    <row r="105" spans="1:7" ht="19.5" customHeight="1">
      <c r="A105" s="93" t="s">
        <v>109</v>
      </c>
      <c r="B105" s="53" t="s">
        <v>110</v>
      </c>
      <c r="C105" s="194">
        <f>IF(SmallOperator="X","",C51)</f>
        <v>0</v>
      </c>
      <c r="D105" s="194">
        <f>IF(SmallOperator="X","",D51)</f>
        <v>0</v>
      </c>
      <c r="E105" s="194">
        <f>IF(SmallOperator="X","",E51)</f>
        <v>0</v>
      </c>
      <c r="F105" s="194">
        <f>IF(SmallOperator="X","",F51)</f>
        <v>0</v>
      </c>
      <c r="G105" s="194">
        <f>IF(SmallOperator="X","",G51)</f>
        <v>0</v>
      </c>
    </row>
    <row r="106" spans="1:7" ht="19.5" customHeight="1">
      <c r="A106" s="93" t="s">
        <v>111</v>
      </c>
      <c r="B106" s="53" t="s">
        <v>112</v>
      </c>
      <c r="C106" s="192"/>
      <c r="D106" s="192"/>
      <c r="E106" s="192"/>
      <c r="F106" s="192"/>
      <c r="G106" s="192"/>
    </row>
    <row r="107" spans="1:7" ht="19.5" customHeight="1">
      <c r="A107" s="93" t="s">
        <v>113</v>
      </c>
      <c r="B107" s="53" t="s">
        <v>114</v>
      </c>
      <c r="C107" s="194">
        <f>IF(SmallOperator="X","",C52)</f>
        <v>0</v>
      </c>
      <c r="D107" s="194">
        <f>IF(SmallOperator="X","",D52)</f>
        <v>0</v>
      </c>
      <c r="E107" s="194">
        <f>IF(SmallOperator="X","",E52)</f>
        <v>0</v>
      </c>
      <c r="F107" s="194">
        <f>IF(SmallOperator="X","",F52)</f>
        <v>0</v>
      </c>
      <c r="G107" s="194">
        <f>IF(SmallOperator="X","",G52)</f>
        <v>0</v>
      </c>
    </row>
    <row r="108" spans="1:7" ht="19.5" customHeight="1">
      <c r="A108" s="93" t="s">
        <v>115</v>
      </c>
      <c r="B108" s="53" t="s">
        <v>116</v>
      </c>
      <c r="C108" s="192"/>
      <c r="D108" s="56"/>
      <c r="E108" s="57"/>
      <c r="F108" s="57"/>
      <c r="G108" s="58"/>
    </row>
    <row r="109" spans="1:7" ht="19.5" customHeight="1">
      <c r="A109" s="93" t="s">
        <v>117</v>
      </c>
      <c r="B109" s="53" t="s">
        <v>118</v>
      </c>
      <c r="C109" s="195"/>
      <c r="D109" s="60"/>
      <c r="E109" s="61"/>
      <c r="F109" s="61"/>
      <c r="G109" s="62"/>
    </row>
    <row r="110" spans="1:7" ht="19.5" customHeight="1">
      <c r="A110" s="93" t="s">
        <v>119</v>
      </c>
      <c r="B110" s="53" t="s">
        <v>120</v>
      </c>
      <c r="C110" s="192"/>
      <c r="D110" s="60"/>
      <c r="E110" s="61"/>
      <c r="F110" s="61"/>
      <c r="G110" s="62"/>
    </row>
    <row r="111" spans="1:7" ht="19.5" customHeight="1">
      <c r="A111" s="93" t="s">
        <v>121</v>
      </c>
      <c r="B111" s="53" t="s">
        <v>122</v>
      </c>
      <c r="C111" s="192"/>
      <c r="D111" s="60"/>
      <c r="E111" s="61"/>
      <c r="F111" s="61"/>
      <c r="G111" s="62"/>
    </row>
    <row r="112" spans="1:7" ht="19.5" customHeight="1">
      <c r="A112" s="93" t="s">
        <v>123</v>
      </c>
      <c r="B112" s="53" t="s">
        <v>124</v>
      </c>
      <c r="C112" s="192"/>
      <c r="D112" s="60"/>
      <c r="E112" s="61"/>
      <c r="F112" s="61"/>
      <c r="G112" s="62"/>
    </row>
    <row r="113" spans="1:7" ht="19.5" customHeight="1">
      <c r="A113" s="93" t="s">
        <v>125</v>
      </c>
      <c r="B113" s="53" t="s">
        <v>126</v>
      </c>
      <c r="C113" s="188"/>
      <c r="D113" s="94">
        <f>IF(C113&gt;1,"ERROR: THIS VALUE MUST BE A 1 OR A 0","")</f>
      </c>
      <c r="E113" s="61"/>
      <c r="F113" s="61"/>
      <c r="G113" s="62"/>
    </row>
    <row r="114" spans="1:7" ht="19.5" customHeight="1">
      <c r="A114" s="93" t="s">
        <v>127</v>
      </c>
      <c r="B114" s="53" t="s">
        <v>128</v>
      </c>
      <c r="C114" s="189"/>
      <c r="D114" s="171"/>
      <c r="E114" s="61"/>
      <c r="F114" s="61"/>
      <c r="G114" s="62"/>
    </row>
    <row r="115" spans="1:7" ht="19.5" customHeight="1">
      <c r="A115" s="93" t="s">
        <v>129</v>
      </c>
      <c r="B115" s="53" t="s">
        <v>130</v>
      </c>
      <c r="C115" s="197" t="e">
        <f>IF(SmallOperator="X","",((EXP((1/C112)*8.14+((-1.45+0.253*(C106+(D107/C107)*D106+(E107/C107)*E106+(F107/C107)*F106+(G107/C107)*G106))/(C105+(D107/C107)*D105+(E107/C107)*E105+(F107/C107)*F105+(G107/C107)*G105))+(C108/C107)*0.353+(C110/C107)*0.103+(LN(C109))*0.069+(C111/C107)*0.172+C113*0.07+LN(C114)*0.0097+D107/C107*0.057+2.04))*0.83)*1.03)</f>
        <v>#DIV/0!</v>
      </c>
      <c r="D115" s="63"/>
      <c r="E115" s="64"/>
      <c r="F115" s="64"/>
      <c r="G115" s="65"/>
    </row>
    <row r="116" spans="1:7" ht="19.5" customHeight="1">
      <c r="A116" s="22"/>
      <c r="B116" s="22"/>
      <c r="C116" s="22"/>
      <c r="D116" s="24"/>
      <c r="E116" s="24"/>
      <c r="F116" s="24"/>
      <c r="G116" s="24"/>
    </row>
    <row r="117" spans="1:7" ht="15" customHeight="1">
      <c r="A117" s="95" t="s">
        <v>131</v>
      </c>
      <c r="B117" s="96"/>
      <c r="C117" s="96"/>
      <c r="D117" s="96"/>
      <c r="E117" s="96"/>
      <c r="F117" s="96"/>
      <c r="G117" s="97"/>
    </row>
    <row r="118" spans="1:7" ht="15" customHeight="1">
      <c r="A118" s="28" t="s">
        <v>132</v>
      </c>
      <c r="B118" s="98"/>
      <c r="C118" s="98"/>
      <c r="D118" s="98"/>
      <c r="E118" s="98"/>
      <c r="F118" s="98"/>
      <c r="G118" s="99"/>
    </row>
    <row r="119" spans="1:7" ht="15" customHeight="1">
      <c r="A119" s="28" t="s">
        <v>133</v>
      </c>
      <c r="B119" s="98"/>
      <c r="C119" s="98"/>
      <c r="D119" s="7"/>
      <c r="E119" s="33"/>
      <c r="F119" s="100"/>
      <c r="G119" s="32"/>
    </row>
    <row r="120" spans="1:7" ht="19.5" customHeight="1">
      <c r="A120" s="101"/>
      <c r="B120" s="33"/>
      <c r="C120" s="33"/>
      <c r="D120" s="33"/>
      <c r="E120" s="33"/>
      <c r="F120" s="33"/>
      <c r="G120" s="32"/>
    </row>
    <row r="121" spans="1:7" ht="19.5" customHeight="1">
      <c r="A121" s="102" t="e">
        <f>IF(C94&lt;=C115,"YOUR CURRENT RATE WITH EXTERNAL COSTS  IS BELOW THE BENCHMARK.","YOUR CURRENT RATE WITH EXTERNAL COSTS IS ABOVE THE BENCHMARK.")</f>
        <v>#DIV/0!</v>
      </c>
      <c r="B121" s="103"/>
      <c r="C121" s="5"/>
      <c r="D121" s="5"/>
      <c r="E121" s="5"/>
      <c r="F121" s="104"/>
      <c r="G121" s="105"/>
    </row>
    <row r="122" spans="1:7" ht="19.5" customHeight="1">
      <c r="A122" s="106" t="e">
        <f>IF(C94&lt;=C115,"GO TO MODULE D.","SKIP MODULE D, AND GO TO MODULE E.")</f>
        <v>#DIV/0!</v>
      </c>
      <c r="B122" s="107"/>
      <c r="C122" s="108"/>
      <c r="D122" s="6"/>
      <c r="E122" s="108"/>
      <c r="F122" s="109"/>
      <c r="G122" s="110"/>
    </row>
    <row r="123" spans="1:7" ht="19.5" customHeight="1">
      <c r="A123" s="100"/>
      <c r="B123" s="66"/>
      <c r="C123" s="33"/>
      <c r="D123" s="7"/>
      <c r="E123" s="33"/>
      <c r="F123" s="100"/>
      <c r="G123" s="33"/>
    </row>
    <row r="124" spans="1:7" ht="19.5" customHeight="1">
      <c r="A124" s="42" t="s">
        <v>134</v>
      </c>
      <c r="B124" s="34"/>
      <c r="C124" s="34"/>
      <c r="D124" s="55"/>
      <c r="E124" s="111" t="s">
        <v>135</v>
      </c>
      <c r="F124" s="34"/>
      <c r="G124" s="43"/>
    </row>
    <row r="125" spans="1:7" ht="9.75" customHeight="1">
      <c r="A125" s="44"/>
      <c r="B125" s="45"/>
      <c r="C125" s="46" t="s">
        <v>29</v>
      </c>
      <c r="D125" s="46" t="s">
        <v>30</v>
      </c>
      <c r="E125" s="46" t="s">
        <v>31</v>
      </c>
      <c r="F125" s="46" t="s">
        <v>32</v>
      </c>
      <c r="G125" s="47" t="s">
        <v>33</v>
      </c>
    </row>
    <row r="126" spans="1:7" ht="9.75" customHeight="1">
      <c r="A126" s="48" t="s">
        <v>34</v>
      </c>
      <c r="B126" s="49" t="s">
        <v>35</v>
      </c>
      <c r="C126" s="49" t="s">
        <v>36</v>
      </c>
      <c r="D126" s="49" t="s">
        <v>37</v>
      </c>
      <c r="E126" s="49" t="s">
        <v>38</v>
      </c>
      <c r="F126" s="50" t="s">
        <v>39</v>
      </c>
      <c r="G126" s="51" t="s">
        <v>40</v>
      </c>
    </row>
    <row r="127" spans="1:7" ht="19.5" customHeight="1">
      <c r="A127" s="54" t="s">
        <v>136</v>
      </c>
      <c r="B127" s="112" t="s">
        <v>137</v>
      </c>
      <c r="C127" s="197" t="e">
        <f>IF(SmallOperator=" ",IF(C94&lt;C115,C62,"n/a"),C62)</f>
        <v>#DIV/0!</v>
      </c>
      <c r="D127" s="56"/>
      <c r="E127" s="57"/>
      <c r="F127" s="57"/>
      <c r="G127" s="58"/>
    </row>
    <row r="128" spans="1:7" ht="19.5" customHeight="1">
      <c r="A128" s="54" t="s">
        <v>138</v>
      </c>
      <c r="B128" s="112" t="s">
        <v>139</v>
      </c>
      <c r="C128" s="195"/>
      <c r="D128" s="60"/>
      <c r="E128" s="61"/>
      <c r="F128" s="61"/>
      <c r="G128" s="62"/>
    </row>
    <row r="129" spans="1:7" ht="19.5" customHeight="1">
      <c r="A129" s="54" t="s">
        <v>140</v>
      </c>
      <c r="B129" s="112" t="s">
        <v>141</v>
      </c>
      <c r="C129" s="197" t="e">
        <f>IF(SmallOperator=" ",IF(C94&lt;C115,C127-C128,"n/a"),C127-C128)</f>
        <v>#DIV/0!</v>
      </c>
      <c r="D129" s="60"/>
      <c r="E129" s="61"/>
      <c r="F129" s="61"/>
      <c r="G129" s="62"/>
    </row>
    <row r="130" spans="1:7" ht="19.5" customHeight="1">
      <c r="A130" s="54" t="s">
        <v>142</v>
      </c>
      <c r="B130" s="112" t="s">
        <v>143</v>
      </c>
      <c r="C130" s="194" t="e">
        <f>IF(SmallOperator=" ",IF($C$94&lt;$C$115,C52,"n/a"),C52)</f>
        <v>#DIV/0!</v>
      </c>
      <c r="D130" s="194" t="e">
        <f>IF(SmallOperator=" ",IF($C$94&lt;$C$115,D52,"n/a"),D52)</f>
        <v>#DIV/0!</v>
      </c>
      <c r="E130" s="194" t="e">
        <f>IF(SmallOperator=" ",IF($C$94&lt;$C$115,E52,"n/a"),E52)</f>
        <v>#DIV/0!</v>
      </c>
      <c r="F130" s="194" t="e">
        <f>IF(SmallOperator=" ",IF($C$94&lt;$C$115,F52,"n/a"),F52)</f>
        <v>#DIV/0!</v>
      </c>
      <c r="G130" s="194" t="e">
        <f>IF(SmallOperator=" ",IF($C$94&lt;$C$115,G52,"n/a"),G52)</f>
        <v>#DIV/0!</v>
      </c>
    </row>
    <row r="131" spans="1:7" ht="19.5" customHeight="1">
      <c r="A131" s="54" t="s">
        <v>144</v>
      </c>
      <c r="B131" s="112" t="s">
        <v>145</v>
      </c>
      <c r="C131" s="197" t="e">
        <f>IF(SmallOperator=" ",IF(C94&lt;C115,(C129*C130),"n/a"),C129*C130)</f>
        <v>#DIV/0!</v>
      </c>
      <c r="D131" s="63"/>
      <c r="E131" s="64"/>
      <c r="F131" s="64"/>
      <c r="G131" s="65"/>
    </row>
    <row r="132" spans="1:7" ht="19.5" customHeight="1">
      <c r="A132" s="54" t="s">
        <v>146</v>
      </c>
      <c r="B132" s="113" t="s">
        <v>147</v>
      </c>
      <c r="C132" s="194" t="e">
        <f>IF(SmallOperator=" ",IF($C$94&lt;$C$115,C55,"n/a"),C55)</f>
        <v>#DIV/0!</v>
      </c>
      <c r="D132" s="194" t="e">
        <f>IF(SmallOperator=" ",IF($C$94&lt;$C$115,D55,"n/a"),D55)</f>
        <v>#DIV/0!</v>
      </c>
      <c r="E132" s="194" t="e">
        <f>IF(SmallOperator=" ",IF($C$94&lt;$C$115,E55,"n/a"),E55)</f>
        <v>#DIV/0!</v>
      </c>
      <c r="F132" s="194" t="e">
        <f>IF(SmallOperator=" ",IF($C$94&lt;$C$115,F55,"n/a"),F55)</f>
        <v>#DIV/0!</v>
      </c>
      <c r="G132" s="194" t="e">
        <f>IF(SmallOperator=" ",IF($C$94&lt;$C$115,G55,"n/a"),G55)</f>
        <v>#DIV/0!</v>
      </c>
    </row>
    <row r="133" spans="1:7" ht="19.5" customHeight="1">
      <c r="A133" s="54" t="s">
        <v>148</v>
      </c>
      <c r="B133" s="112" t="s">
        <v>149</v>
      </c>
      <c r="C133" s="197" t="e">
        <f>IF(SmallOperator=" ",IF($C$94&lt;$C$115,$C$131*C132,"n/a"),$C$131*C132)</f>
        <v>#DIV/0!</v>
      </c>
      <c r="D133" s="197" t="e">
        <f>IF(SmallOperator=" ",IF($C$94&lt;$C$115,$C$131*D132,"n/a"),$C$131*D132)</f>
        <v>#DIV/0!</v>
      </c>
      <c r="E133" s="197" t="e">
        <f>IF(SmallOperator=" ",IF($C$94&lt;$C$115,$C$131*E132,"n/a"),$C$131*E132)</f>
        <v>#DIV/0!</v>
      </c>
      <c r="F133" s="197" t="e">
        <f>IF(SmallOperator=" ",IF($C$94&lt;$C$115,$C$131*F132,"n/a"),$C$131*F132)</f>
        <v>#DIV/0!</v>
      </c>
      <c r="G133" s="197" t="e">
        <f>IF(SmallOperator=" ",IF($C$94&lt;$C$115,$C$131*G132,"n/a"),$C$131*G132)</f>
        <v>#DIV/0!</v>
      </c>
    </row>
    <row r="134" spans="1:7" ht="19.5" customHeight="1">
      <c r="A134" s="54" t="s">
        <v>150</v>
      </c>
      <c r="B134" s="112" t="s">
        <v>151</v>
      </c>
      <c r="C134" s="197" t="e">
        <f>IF(SmallOperator=" ",IF($C$94&lt;$C$115,IF(C130=0,0,C133/C130),"n/a"),IF(C130=0,0,C133/C130))</f>
        <v>#DIV/0!</v>
      </c>
      <c r="D134" s="197" t="e">
        <f>IF(SmallOperator=" ",IF($C$94&lt;$C$115,IF(D130=0,0,D133/D130),"n/a"),IF(D130=0,0,D133/D130))</f>
        <v>#DIV/0!</v>
      </c>
      <c r="E134" s="197" t="e">
        <f>IF(SmallOperator=" ",IF($C$94&lt;$C$115,IF(E130=0,0,E133/E130),"n/a"),IF(E130=0,0,E133/E130))</f>
        <v>#DIV/0!</v>
      </c>
      <c r="F134" s="197" t="e">
        <f>IF(SmallOperator=" ",IF($C$94&lt;$C$115,IF(F130=0,0,F133/F130),"n/a"),IF(F130=0,0,F133/F130))</f>
        <v>#DIV/0!</v>
      </c>
      <c r="G134" s="197" t="e">
        <f>IF(SmallOperator=" ",IF($C$94&lt;$C$115,IF(G130=0,0,G133/G130),"n/a"),IF(G130=0,0,G133/G130))</f>
        <v>#DIV/0!</v>
      </c>
    </row>
    <row r="135" spans="1:7" ht="19.5" customHeight="1">
      <c r="A135" s="54" t="s">
        <v>152</v>
      </c>
      <c r="B135" s="112" t="s">
        <v>153</v>
      </c>
      <c r="C135" s="197" t="e">
        <f>IF(SmallOperator=" ",IF($C$94&lt;$C$115,C89,"n/a"),C89)</f>
        <v>#DIV/0!</v>
      </c>
      <c r="D135" s="197" t="e">
        <f>IF(SmallOperator=" ",IF($C$94&lt;$C$115,D89,"n/a"),D89)</f>
        <v>#DIV/0!</v>
      </c>
      <c r="E135" s="197" t="e">
        <f>IF(SmallOperator=" ",IF($C$94&lt;$C$115,E89,"n/a"),E89)</f>
        <v>#DIV/0!</v>
      </c>
      <c r="F135" s="197" t="e">
        <f>IF(SmallOperator=" ",IF($C$94&lt;$C$115,F89,"n/a"),F89)</f>
        <v>#DIV/0!</v>
      </c>
      <c r="G135" s="197" t="e">
        <f>IF(SmallOperator=" ",IF($C$94&lt;$C$115,G89,"n/a"),G89)</f>
        <v>#DIV/0!</v>
      </c>
    </row>
    <row r="136" spans="1:7" ht="19.5" customHeight="1">
      <c r="A136" s="54" t="s">
        <v>154</v>
      </c>
      <c r="B136" s="112" t="s">
        <v>155</v>
      </c>
      <c r="C136" s="197" t="e">
        <f>IF(SmallOperator=" ",IF($C$94&lt;$C$115,C134+C135,"n/a"),C134+C135)</f>
        <v>#DIV/0!</v>
      </c>
      <c r="D136" s="197" t="e">
        <f>IF(SmallOperator=" ",IF($C$94&lt;$C$115,D134+D135,"n/a"),D134+D135)</f>
        <v>#DIV/0!</v>
      </c>
      <c r="E136" s="197" t="e">
        <f>IF(SmallOperator=" ",IF($C$94&lt;$C$115,E134+E135,"n/a"),E134+E135)</f>
        <v>#DIV/0!</v>
      </c>
      <c r="F136" s="197" t="e">
        <f>IF(SmallOperator=" ",IF($C$94&lt;$C$115,F134+F135,"n/a"),F134+F135)</f>
        <v>#DIV/0!</v>
      </c>
      <c r="G136" s="197" t="e">
        <f>IF(SmallOperator=" ",IF($C$94&lt;$C$115,G134+G135,"n/a"),G134+G135)</f>
        <v>#DIV/0!</v>
      </c>
    </row>
    <row r="137" spans="1:7" ht="19.5" customHeight="1">
      <c r="A137" s="36" t="s">
        <v>156</v>
      </c>
      <c r="B137" s="66"/>
      <c r="C137" s="33"/>
      <c r="D137" s="7"/>
      <c r="E137" s="33"/>
      <c r="F137" s="100"/>
      <c r="G137" s="33"/>
    </row>
    <row r="138" spans="1:7" ht="19.5" customHeight="1">
      <c r="A138" s="24"/>
      <c r="B138" s="66"/>
      <c r="C138" s="33"/>
      <c r="D138" s="7"/>
      <c r="E138" s="33"/>
      <c r="F138" s="100"/>
      <c r="G138" s="33"/>
    </row>
    <row r="139" spans="1:7" ht="19.5" customHeight="1">
      <c r="A139" s="114" t="s">
        <v>157</v>
      </c>
      <c r="B139" s="34"/>
      <c r="C139" s="34"/>
      <c r="D139" s="1"/>
      <c r="E139" s="111" t="s">
        <v>158</v>
      </c>
      <c r="F139" s="34"/>
      <c r="G139" s="43"/>
    </row>
    <row r="140" spans="1:7" ht="9.75" customHeight="1">
      <c r="A140" s="44"/>
      <c r="B140" s="45"/>
      <c r="C140" s="46" t="s">
        <v>29</v>
      </c>
      <c r="D140" s="46" t="s">
        <v>30</v>
      </c>
      <c r="E140" s="46" t="s">
        <v>31</v>
      </c>
      <c r="F140" s="46" t="s">
        <v>32</v>
      </c>
      <c r="G140" s="47" t="s">
        <v>33</v>
      </c>
    </row>
    <row r="141" spans="1:7" ht="9.75" customHeight="1">
      <c r="A141" s="48" t="s">
        <v>34</v>
      </c>
      <c r="B141" s="49" t="s">
        <v>35</v>
      </c>
      <c r="C141" s="49" t="s">
        <v>36</v>
      </c>
      <c r="D141" s="49" t="s">
        <v>37</v>
      </c>
      <c r="E141" s="49" t="s">
        <v>38</v>
      </c>
      <c r="F141" s="50" t="s">
        <v>39</v>
      </c>
      <c r="G141" s="51" t="s">
        <v>40</v>
      </c>
    </row>
    <row r="142" spans="1:7" ht="19.5" customHeight="1">
      <c r="A142" s="54" t="s">
        <v>159</v>
      </c>
      <c r="B142" s="112" t="s">
        <v>160</v>
      </c>
      <c r="C142" s="197" t="e">
        <f>IF(SmallOperator="x","n/a",IF(C94&gt;C115,C115,"n/a"))</f>
        <v>#DIV/0!</v>
      </c>
      <c r="D142" s="56"/>
      <c r="E142" s="57"/>
      <c r="F142" s="57"/>
      <c r="G142" s="58"/>
    </row>
    <row r="143" spans="1:7" ht="19.5" customHeight="1">
      <c r="A143" s="54" t="s">
        <v>161</v>
      </c>
      <c r="B143" s="112" t="s">
        <v>139</v>
      </c>
      <c r="C143" s="195"/>
      <c r="D143" s="60"/>
      <c r="E143" s="61"/>
      <c r="F143" s="61"/>
      <c r="G143" s="62"/>
    </row>
    <row r="144" spans="1:7" ht="19.5" customHeight="1">
      <c r="A144" s="54" t="s">
        <v>162</v>
      </c>
      <c r="B144" s="112" t="s">
        <v>163</v>
      </c>
      <c r="C144" s="197" t="e">
        <f>IF(SmallOperator="x","n/a",IF(C94&gt;C115,C142-C143,"n/a"))</f>
        <v>#DIV/0!</v>
      </c>
      <c r="D144" s="60"/>
      <c r="E144" s="61"/>
      <c r="F144" s="61"/>
      <c r="G144" s="62"/>
    </row>
    <row r="145" spans="1:7" ht="19.5" customHeight="1">
      <c r="A145" s="54" t="s">
        <v>164</v>
      </c>
      <c r="B145" s="112" t="s">
        <v>143</v>
      </c>
      <c r="C145" s="194" t="e">
        <f>IF(SmallOperator="x","n/a",IF($C$94&gt;$C$115,C52,"n/a"))</f>
        <v>#DIV/0!</v>
      </c>
      <c r="D145" s="194" t="e">
        <f>IF(SmallOperator="x","n/a",IF($C$94&gt;$C$115,D52,"n/a"))</f>
        <v>#DIV/0!</v>
      </c>
      <c r="E145" s="194" t="e">
        <f>IF(SmallOperator="x","n/a",IF($C$94&gt;$C$115,E52,"n/a"))</f>
        <v>#DIV/0!</v>
      </c>
      <c r="F145" s="194" t="e">
        <f>IF(SmallOperator="x","n/a",IF($C$94&gt;$C$115,F52,"n/a"))</f>
        <v>#DIV/0!</v>
      </c>
      <c r="G145" s="194" t="e">
        <f>IF(SmallOperator="x","n/a",IF($C$94&gt;$C$115,G52,"n/a"))</f>
        <v>#DIV/0!</v>
      </c>
    </row>
    <row r="146" spans="1:7" ht="19.5" customHeight="1">
      <c r="A146" s="54" t="s">
        <v>165</v>
      </c>
      <c r="B146" s="112" t="s">
        <v>166</v>
      </c>
      <c r="C146" s="197" t="e">
        <f>IF(SmallOperator="x","n/a",IF(C94&gt;C115,(C144*C145),"n/a"))</f>
        <v>#DIV/0!</v>
      </c>
      <c r="D146" s="63"/>
      <c r="E146" s="64"/>
      <c r="F146" s="64"/>
      <c r="G146" s="65"/>
    </row>
    <row r="147" spans="1:7" ht="19.5" customHeight="1">
      <c r="A147" s="54" t="s">
        <v>167</v>
      </c>
      <c r="B147" s="113" t="s">
        <v>168</v>
      </c>
      <c r="C147" s="194" t="e">
        <f>IF(SmallOperator="x","n/a",IF($C$94&gt;$C$115,C55,"n/a"))</f>
        <v>#DIV/0!</v>
      </c>
      <c r="D147" s="194" t="e">
        <f>IF(SmallOperator="x","n/a",IF($C$94&gt;$C$115,D55,"n/a"))</f>
        <v>#DIV/0!</v>
      </c>
      <c r="E147" s="194" t="e">
        <f>IF(SmallOperator="x","n/a",IF($C$94&gt;$C$115,E55,"n/a"))</f>
        <v>#DIV/0!</v>
      </c>
      <c r="F147" s="194" t="e">
        <f>IF(SmallOperator="x","n/a",IF($C$94&gt;$C$115,F55,"n/a"))</f>
        <v>#DIV/0!</v>
      </c>
      <c r="G147" s="194" t="e">
        <f>IF(SmallOperator="x","n/a",IF($C$94&gt;$C$115,G55,"n/a"))</f>
        <v>#DIV/0!</v>
      </c>
    </row>
    <row r="148" spans="1:7" ht="19.5" customHeight="1">
      <c r="A148" s="54" t="s">
        <v>169</v>
      </c>
      <c r="B148" s="112" t="s">
        <v>170</v>
      </c>
      <c r="C148" s="197" t="e">
        <f>IF(SmallOperator="x","n/a",IF($C$94&gt;$C$115,$C$146*C147,"n/a"))</f>
        <v>#DIV/0!</v>
      </c>
      <c r="D148" s="197" t="e">
        <f>IF(SmallOperator="x","n/a",IF($C$94&gt;$C$115,$C$146*D147,"n/a"))</f>
        <v>#DIV/0!</v>
      </c>
      <c r="E148" s="197" t="e">
        <f>IF(SmallOperator="x","n/a",IF($C$94&gt;$C$115,$C$146*E147,"n/a"))</f>
        <v>#DIV/0!</v>
      </c>
      <c r="F148" s="197" t="e">
        <f>IF(SmallOperator="x","n/a",IF($C$94&gt;$C$115,$C$146*F147,"n/a"))</f>
        <v>#DIV/0!</v>
      </c>
      <c r="G148" s="197" t="e">
        <f>IF(SmallOperator="x","n/a",IF($C$94&gt;$C$115,$C$146*G147,"n/a"))</f>
        <v>#DIV/0!</v>
      </c>
    </row>
    <row r="149" spans="1:7" ht="19.5" customHeight="1">
      <c r="A149" s="54" t="s">
        <v>171</v>
      </c>
      <c r="B149" s="112" t="s">
        <v>172</v>
      </c>
      <c r="C149" s="197" t="e">
        <f>IF(SmallOperator="x","n/a",IF($C$94&gt;$C$115,IF(C145=0,0,C148/C145),"n/a"))</f>
        <v>#DIV/0!</v>
      </c>
      <c r="D149" s="197" t="e">
        <f>IF(SmallOperator="x","n/a",IF($C$94&gt;$C$115,IF(D145=0,0,D148/D145),"n/a"))</f>
        <v>#DIV/0!</v>
      </c>
      <c r="E149" s="197" t="e">
        <f>IF(SmallOperator="x","n/a",IF($C$94&gt;$C$115,IF(E145=0,0,E148/E145),"n/a"))</f>
        <v>#DIV/0!</v>
      </c>
      <c r="F149" s="197" t="e">
        <f>IF(SmallOperator="x","n/a",IF($C$94&gt;$C$115,IF(F145=0,0,F148/F145),"n/a"))</f>
        <v>#DIV/0!</v>
      </c>
      <c r="G149" s="197" t="e">
        <f>IF(SmallOperator="x","n/a",IF($C$94&gt;$C$115,IF(G145=0,0,G148/G145),"n/a"))</f>
        <v>#DIV/0!</v>
      </c>
    </row>
    <row r="150" spans="1:7" ht="19.5" customHeight="1">
      <c r="A150" s="90" t="s">
        <v>173</v>
      </c>
      <c r="B150" s="66"/>
      <c r="C150" s="3"/>
      <c r="D150" s="3"/>
      <c r="E150" s="3"/>
      <c r="F150" s="3"/>
      <c r="G150" s="3"/>
    </row>
    <row r="151" spans="1:7" ht="19.5" customHeight="1">
      <c r="A151" s="115"/>
      <c r="B151" s="66"/>
      <c r="C151" s="3"/>
      <c r="D151" s="3"/>
      <c r="E151" s="3"/>
      <c r="F151" s="3"/>
      <c r="G151" s="3"/>
    </row>
    <row r="152" spans="1:7" ht="19.5" customHeight="1">
      <c r="A152" s="92" t="s">
        <v>174</v>
      </c>
      <c r="B152" s="53"/>
      <c r="C152" s="4"/>
      <c r="D152" s="1"/>
      <c r="E152" s="1"/>
      <c r="F152" s="1"/>
      <c r="G152" s="43"/>
    </row>
    <row r="153" spans="1:7" ht="9.75" customHeight="1">
      <c r="A153" s="44"/>
      <c r="B153" s="45"/>
      <c r="C153" s="46" t="s">
        <v>29</v>
      </c>
      <c r="D153" s="46" t="s">
        <v>30</v>
      </c>
      <c r="E153" s="46" t="s">
        <v>31</v>
      </c>
      <c r="F153" s="46" t="s">
        <v>32</v>
      </c>
      <c r="G153" s="47" t="s">
        <v>33</v>
      </c>
    </row>
    <row r="154" spans="1:7" ht="9.75" customHeight="1">
      <c r="A154" s="48" t="s">
        <v>34</v>
      </c>
      <c r="B154" s="49" t="s">
        <v>35</v>
      </c>
      <c r="C154" s="49" t="s">
        <v>36</v>
      </c>
      <c r="D154" s="49" t="s">
        <v>37</v>
      </c>
      <c r="E154" s="49" t="s">
        <v>38</v>
      </c>
      <c r="F154" s="50" t="s">
        <v>39</v>
      </c>
      <c r="G154" s="51" t="s">
        <v>40</v>
      </c>
    </row>
    <row r="155" spans="1:7" ht="19.5" customHeight="1">
      <c r="A155" s="93" t="s">
        <v>175</v>
      </c>
      <c r="B155" s="53" t="s">
        <v>176</v>
      </c>
      <c r="C155" s="197" t="e">
        <f>IF(SmallOperator="x",C136,IF($C$94&lt;$C$115,C136,C149))</f>
        <v>#DIV/0!</v>
      </c>
      <c r="D155" s="197" t="e">
        <f>IF(SmallOperator="x",D136,IF($C$94&lt;$C$115,D136,D149))</f>
        <v>#DIV/0!</v>
      </c>
      <c r="E155" s="197" t="e">
        <f>IF(SmallOperator="x",E136,IF($C$94&lt;$C$115,E136,E149))</f>
        <v>#DIV/0!</v>
      </c>
      <c r="F155" s="197" t="e">
        <f>IF(SmallOperator="x",F136,IF($C$94&lt;$C$115,F136,F149))</f>
        <v>#DIV/0!</v>
      </c>
      <c r="G155" s="197" t="e">
        <f>IF(SmallOperator="x",G136,IF($C$94&lt;$C$115,G136,G149))</f>
        <v>#DIV/0!</v>
      </c>
    </row>
    <row r="156" spans="1:7" ht="19.5" customHeight="1">
      <c r="A156" s="66"/>
      <c r="B156" s="66"/>
      <c r="C156" s="3"/>
      <c r="D156" s="3"/>
      <c r="E156" s="3"/>
      <c r="F156" s="3"/>
      <c r="G156" s="3"/>
    </row>
    <row r="157" spans="1:7" ht="19.5" customHeight="1">
      <c r="A157" s="7"/>
      <c r="B157" s="66"/>
      <c r="C157" s="33"/>
      <c r="D157" s="7"/>
      <c r="E157" s="33"/>
      <c r="F157" s="100"/>
      <c r="G157" s="33"/>
    </row>
    <row r="158" spans="1:7" ht="19.5" customHeight="1">
      <c r="A158" s="42" t="str">
        <f>UPPER("Module G: Calculating your Full Reduction Rate using September 30, 1992 Data")</f>
        <v>MODULE G: CALCULATING YOUR FULL REDUCTION RATE USING SEPTEMBER 30, 1992 DATA</v>
      </c>
      <c r="B158" s="34"/>
      <c r="C158" s="34"/>
      <c r="D158" s="34"/>
      <c r="E158" s="34"/>
      <c r="F158" s="34"/>
      <c r="G158" s="43"/>
    </row>
    <row r="159" spans="1:7" ht="9.75" customHeight="1">
      <c r="A159" s="44"/>
      <c r="B159" s="45"/>
      <c r="C159" s="46" t="s">
        <v>29</v>
      </c>
      <c r="D159" s="46" t="s">
        <v>30</v>
      </c>
      <c r="E159" s="46" t="s">
        <v>31</v>
      </c>
      <c r="F159" s="46" t="s">
        <v>32</v>
      </c>
      <c r="G159" s="47" t="s">
        <v>33</v>
      </c>
    </row>
    <row r="160" spans="1:7" ht="9.75" customHeight="1">
      <c r="A160" s="48" t="s">
        <v>34</v>
      </c>
      <c r="B160" s="49" t="s">
        <v>35</v>
      </c>
      <c r="C160" s="49" t="s">
        <v>36</v>
      </c>
      <c r="D160" s="49" t="s">
        <v>37</v>
      </c>
      <c r="E160" s="49" t="s">
        <v>38</v>
      </c>
      <c r="F160" s="50" t="s">
        <v>39</v>
      </c>
      <c r="G160" s="51" t="s">
        <v>40</v>
      </c>
    </row>
    <row r="161" spans="1:7" ht="19.5" customHeight="1">
      <c r="A161" s="93" t="s">
        <v>177</v>
      </c>
      <c r="B161" s="53" t="s">
        <v>178</v>
      </c>
      <c r="C161" s="192"/>
      <c r="D161" s="192"/>
      <c r="E161" s="192"/>
      <c r="F161" s="192"/>
      <c r="G161" s="193"/>
    </row>
    <row r="162" spans="1:7" ht="19.5" customHeight="1">
      <c r="A162" s="54" t="s">
        <v>179</v>
      </c>
      <c r="B162" s="55" t="s">
        <v>180</v>
      </c>
      <c r="C162" s="195"/>
      <c r="D162" s="195"/>
      <c r="E162" s="195"/>
      <c r="F162" s="195"/>
      <c r="G162" s="196"/>
    </row>
    <row r="163" spans="1:7" ht="19.5" customHeight="1">
      <c r="A163" s="93" t="s">
        <v>181</v>
      </c>
      <c r="B163" s="53" t="s">
        <v>182</v>
      </c>
      <c r="C163" s="197">
        <f>C161*C162</f>
        <v>0</v>
      </c>
      <c r="D163" s="197">
        <f>D161*D162</f>
        <v>0</v>
      </c>
      <c r="E163" s="197">
        <f>E161*E162</f>
        <v>0</v>
      </c>
      <c r="F163" s="197">
        <f>F161*F162</f>
        <v>0</v>
      </c>
      <c r="G163" s="197">
        <f>G161*G162</f>
        <v>0</v>
      </c>
    </row>
    <row r="164" spans="1:7" ht="19.5" customHeight="1">
      <c r="A164" s="54" t="s">
        <v>183</v>
      </c>
      <c r="B164" s="53" t="s">
        <v>184</v>
      </c>
      <c r="C164" s="197">
        <f>SUM(C163:G163)</f>
        <v>0</v>
      </c>
      <c r="D164" s="56"/>
      <c r="E164" s="57"/>
      <c r="F164" s="57"/>
      <c r="G164" s="58"/>
    </row>
    <row r="165" spans="1:7" ht="19.5" customHeight="1">
      <c r="A165" s="93" t="s">
        <v>185</v>
      </c>
      <c r="B165" s="59" t="s">
        <v>186</v>
      </c>
      <c r="C165" s="195"/>
      <c r="D165" s="60"/>
      <c r="E165" s="61"/>
      <c r="F165" s="61"/>
      <c r="G165" s="62"/>
    </row>
    <row r="166" spans="1:7" ht="19.5" customHeight="1">
      <c r="A166" s="54" t="s">
        <v>187</v>
      </c>
      <c r="B166" s="59" t="s">
        <v>188</v>
      </c>
      <c r="C166" s="195"/>
      <c r="D166" s="60"/>
      <c r="E166" s="61"/>
      <c r="F166" s="61"/>
      <c r="G166" s="62"/>
    </row>
    <row r="167" spans="1:7" ht="19.5" customHeight="1">
      <c r="A167" s="93" t="s">
        <v>189</v>
      </c>
      <c r="B167" s="53" t="s">
        <v>190</v>
      </c>
      <c r="C167" s="197">
        <f>C164+C165-C166</f>
        <v>0</v>
      </c>
      <c r="D167" s="60"/>
      <c r="E167" s="61"/>
      <c r="F167" s="61"/>
      <c r="G167" s="62"/>
    </row>
    <row r="168" spans="1:7" ht="19.5" customHeight="1">
      <c r="A168" s="54" t="s">
        <v>191</v>
      </c>
      <c r="B168" s="53" t="s">
        <v>192</v>
      </c>
      <c r="C168" s="197">
        <f>IF(C161=0,0,C167/C161)</f>
        <v>0</v>
      </c>
      <c r="D168" s="60"/>
      <c r="E168" s="61"/>
      <c r="F168" s="61"/>
      <c r="G168" s="62"/>
    </row>
    <row r="169" spans="1:7" ht="19.5" customHeight="1">
      <c r="A169" s="93" t="s">
        <v>193</v>
      </c>
      <c r="B169" s="59" t="s">
        <v>194</v>
      </c>
      <c r="C169" s="197">
        <f>C168*0.83</f>
        <v>0</v>
      </c>
      <c r="D169" s="60"/>
      <c r="E169" s="61"/>
      <c r="F169" s="61"/>
      <c r="G169" s="62"/>
    </row>
    <row r="170" spans="1:7" ht="19.5" customHeight="1">
      <c r="A170" s="54" t="s">
        <v>195</v>
      </c>
      <c r="B170" s="116" t="s">
        <v>196</v>
      </c>
      <c r="C170" s="197">
        <f>C169*1.03</f>
        <v>0</v>
      </c>
      <c r="D170" s="63"/>
      <c r="E170" s="64"/>
      <c r="F170" s="64"/>
      <c r="G170" s="65"/>
    </row>
    <row r="171" spans="1:7" ht="19.5" customHeight="1">
      <c r="A171" s="22"/>
      <c r="B171" s="22"/>
      <c r="C171" s="22"/>
      <c r="D171" s="22"/>
      <c r="E171" s="22"/>
      <c r="F171" s="22"/>
      <c r="G171" s="22"/>
    </row>
    <row r="172" spans="1:7" ht="19.5" customHeight="1">
      <c r="A172" s="24"/>
      <c r="B172" s="66"/>
      <c r="C172" s="3"/>
      <c r="D172" s="24"/>
      <c r="E172" s="24"/>
      <c r="F172" s="24"/>
      <c r="G172" s="24"/>
    </row>
    <row r="173" spans="1:7" ht="12" customHeight="1">
      <c r="A173" s="117" t="str">
        <f>UPPER("Module H: Adjustments for Channel Changes from September 30, 1992 to the")</f>
        <v>MODULE H: ADJUSTMENTS FOR CHANNEL CHANGES FROM SEPTEMBER 30, 1992 TO THE</v>
      </c>
      <c r="B173" s="118"/>
      <c r="C173" s="119"/>
      <c r="D173" s="27"/>
      <c r="E173" s="27"/>
      <c r="F173" s="27"/>
      <c r="G173" s="31"/>
    </row>
    <row r="174" spans="1:7" ht="9.75" customHeight="1">
      <c r="A174" s="74" t="str">
        <f>UPPER("Earlier of the Date of Initial Regulation or February 28, 1994")</f>
        <v>EARLIER OF THE DATE OF INITIAL REGULATION OR FEBRUARY 28, 1994</v>
      </c>
      <c r="B174" s="30"/>
      <c r="C174" s="30"/>
      <c r="D174" s="30"/>
      <c r="E174" s="30"/>
      <c r="F174" s="30"/>
      <c r="G174" s="29"/>
    </row>
    <row r="175" spans="1:7" ht="9.75" customHeight="1">
      <c r="A175" s="44"/>
      <c r="B175" s="45"/>
      <c r="C175" s="46" t="s">
        <v>29</v>
      </c>
      <c r="D175" s="46" t="s">
        <v>30</v>
      </c>
      <c r="E175" s="46" t="s">
        <v>31</v>
      </c>
      <c r="F175" s="46" t="s">
        <v>32</v>
      </c>
      <c r="G175" s="47" t="s">
        <v>33</v>
      </c>
    </row>
    <row r="176" spans="1:7" ht="9.75" customHeight="1">
      <c r="A176" s="74" t="s">
        <v>34</v>
      </c>
      <c r="B176" s="75" t="s">
        <v>35</v>
      </c>
      <c r="C176" s="75" t="s">
        <v>36</v>
      </c>
      <c r="D176" s="75" t="s">
        <v>37</v>
      </c>
      <c r="E176" s="75" t="s">
        <v>38</v>
      </c>
      <c r="F176" s="76" t="s">
        <v>39</v>
      </c>
      <c r="G176" s="77" t="s">
        <v>40</v>
      </c>
    </row>
    <row r="177" spans="1:7" ht="19.5" customHeight="1">
      <c r="A177" s="120" t="s">
        <v>197</v>
      </c>
      <c r="B177" s="33"/>
      <c r="C177" s="33"/>
      <c r="D177" s="33"/>
      <c r="E177" s="33"/>
      <c r="F177" s="24"/>
      <c r="G177" s="32"/>
    </row>
    <row r="178" spans="1:7" ht="19.5" customHeight="1">
      <c r="A178" s="54" t="s">
        <v>198</v>
      </c>
      <c r="B178" s="55" t="s">
        <v>199</v>
      </c>
      <c r="C178" s="192"/>
      <c r="D178" s="174"/>
      <c r="E178" s="175"/>
      <c r="F178" s="175"/>
      <c r="G178" s="163"/>
    </row>
    <row r="179" spans="1:7" ht="19.5" customHeight="1">
      <c r="A179" s="93" t="s">
        <v>200</v>
      </c>
      <c r="B179" s="53" t="s">
        <v>201</v>
      </c>
      <c r="C179" s="192"/>
      <c r="D179" s="150"/>
      <c r="E179" s="151"/>
      <c r="F179" s="151"/>
      <c r="G179" s="152"/>
    </row>
    <row r="180" spans="1:7" ht="19.5" customHeight="1">
      <c r="A180" s="121" t="s">
        <v>202</v>
      </c>
      <c r="B180" s="30" t="s">
        <v>203</v>
      </c>
      <c r="C180" s="192"/>
      <c r="D180" s="153"/>
      <c r="E180" s="154"/>
      <c r="F180" s="155"/>
      <c r="G180" s="156"/>
    </row>
    <row r="181" spans="1:7" ht="19.5" customHeight="1">
      <c r="A181" s="78" t="s">
        <v>204</v>
      </c>
      <c r="B181" s="34"/>
      <c r="C181" s="34"/>
      <c r="E181" s="18" t="e">
        <f>(EXP((2.3509)+((7.3452)*(1/C179))-(0.8878*(LN(C178)))+(0.1006*(LN(C180)))))*C178</f>
        <v>#DIV/0!</v>
      </c>
      <c r="F181" s="34"/>
      <c r="G181" s="43"/>
    </row>
    <row r="182" spans="1:7" ht="19.5" customHeight="1">
      <c r="A182" s="54" t="s">
        <v>205</v>
      </c>
      <c r="B182" s="55" t="s">
        <v>206</v>
      </c>
      <c r="C182" s="190"/>
      <c r="D182" s="157"/>
      <c r="E182" s="158"/>
      <c r="F182" s="159"/>
      <c r="G182" s="160"/>
    </row>
    <row r="183" spans="1:7" ht="19.5" customHeight="1">
      <c r="A183" s="54" t="s">
        <v>207</v>
      </c>
      <c r="B183" s="55" t="s">
        <v>208</v>
      </c>
      <c r="C183" s="192"/>
      <c r="D183" s="150"/>
      <c r="E183" s="151"/>
      <c r="F183" s="151"/>
      <c r="G183" s="173"/>
    </row>
    <row r="184" spans="1:7" ht="19.5" customHeight="1">
      <c r="A184" s="54" t="s">
        <v>209</v>
      </c>
      <c r="B184" s="53" t="s">
        <v>210</v>
      </c>
      <c r="C184" s="192"/>
      <c r="D184" s="150"/>
      <c r="E184" s="151"/>
      <c r="F184" s="151"/>
      <c r="G184" s="173"/>
    </row>
    <row r="185" spans="1:7" ht="19.5" customHeight="1">
      <c r="A185" s="54" t="s">
        <v>211</v>
      </c>
      <c r="B185" s="30" t="s">
        <v>212</v>
      </c>
      <c r="C185" s="193"/>
      <c r="D185" s="153"/>
      <c r="E185" s="154"/>
      <c r="F185" s="155"/>
      <c r="G185" s="156"/>
    </row>
    <row r="186" spans="1:7" ht="19.5" customHeight="1">
      <c r="A186" s="78" t="s">
        <v>213</v>
      </c>
      <c r="B186" s="34"/>
      <c r="C186" s="34"/>
      <c r="E186" s="18" t="e">
        <f>(EXP((2.3509)+((7.3452)*(1/C184))-(0.8878*(LN(C183)))+(0.1006*(LN(C185)))))*C183</f>
        <v>#DIV/0!</v>
      </c>
      <c r="F186" s="34"/>
      <c r="G186" s="43"/>
    </row>
    <row r="187" spans="1:7" ht="19.5" customHeight="1">
      <c r="A187" s="54" t="s">
        <v>214</v>
      </c>
      <c r="B187" s="123" t="s">
        <v>215</v>
      </c>
      <c r="C187" s="194" t="e">
        <f>1+((E186-E181)/E181)</f>
        <v>#DIV/0!</v>
      </c>
      <c r="D187" s="161"/>
      <c r="E187" s="162"/>
      <c r="F187" s="162"/>
      <c r="G187" s="163"/>
    </row>
    <row r="188" spans="1:7" ht="19.5" customHeight="1">
      <c r="A188" s="54" t="s">
        <v>216</v>
      </c>
      <c r="B188" s="124" t="s">
        <v>217</v>
      </c>
      <c r="C188" s="197" t="e">
        <f>C170*C187</f>
        <v>#DIV/0!</v>
      </c>
      <c r="D188" s="164"/>
      <c r="E188" s="155"/>
      <c r="F188" s="155"/>
      <c r="G188" s="165"/>
    </row>
    <row r="189" spans="1:7" ht="19.5" customHeight="1">
      <c r="A189" s="66"/>
      <c r="B189" s="33"/>
      <c r="C189" s="3"/>
      <c r="D189" s="125"/>
      <c r="E189" s="24"/>
      <c r="F189" s="24"/>
      <c r="G189" s="24"/>
    </row>
    <row r="190" spans="1:7" ht="19.5" customHeight="1">
      <c r="A190" s="42" t="str">
        <f>UPPER("Module I: Restructured Full Reduction Rate")</f>
        <v>MODULE I: RESTRUCTURED FULL REDUCTION RATE</v>
      </c>
      <c r="B190" s="34"/>
      <c r="C190" s="34"/>
      <c r="D190" s="34"/>
      <c r="E190" s="34"/>
      <c r="F190" s="34"/>
      <c r="G190" s="43"/>
    </row>
    <row r="191" spans="1:7" ht="9.75" customHeight="1">
      <c r="A191" s="44"/>
      <c r="B191" s="45"/>
      <c r="C191" s="46" t="s">
        <v>29</v>
      </c>
      <c r="D191" s="46" t="s">
        <v>30</v>
      </c>
      <c r="E191" s="46" t="s">
        <v>31</v>
      </c>
      <c r="F191" s="46" t="s">
        <v>32</v>
      </c>
      <c r="G191" s="47" t="s">
        <v>33</v>
      </c>
    </row>
    <row r="192" spans="1:7" ht="9.75" customHeight="1">
      <c r="A192" s="48" t="s">
        <v>34</v>
      </c>
      <c r="B192" s="126" t="s">
        <v>35</v>
      </c>
      <c r="C192" s="126" t="s">
        <v>36</v>
      </c>
      <c r="D192" s="126" t="s">
        <v>37</v>
      </c>
      <c r="E192" s="126" t="s">
        <v>38</v>
      </c>
      <c r="F192" s="76" t="s">
        <v>39</v>
      </c>
      <c r="G192" s="51" t="s">
        <v>40</v>
      </c>
    </row>
    <row r="193" spans="1:7" ht="19.5" customHeight="1">
      <c r="A193" s="54" t="s">
        <v>218</v>
      </c>
      <c r="B193" s="112" t="s">
        <v>219</v>
      </c>
      <c r="C193" s="197" t="e">
        <f>C188</f>
        <v>#DIV/0!</v>
      </c>
      <c r="D193" s="56"/>
      <c r="E193" s="57"/>
      <c r="F193" s="57"/>
      <c r="G193" s="58"/>
    </row>
    <row r="194" spans="1:7" ht="19.5" customHeight="1">
      <c r="A194" s="54" t="s">
        <v>220</v>
      </c>
      <c r="B194" s="112" t="s">
        <v>221</v>
      </c>
      <c r="C194" s="195"/>
      <c r="D194" s="60"/>
      <c r="E194" s="61"/>
      <c r="F194" s="61"/>
      <c r="G194" s="62"/>
    </row>
    <row r="195" spans="1:7" ht="19.5" customHeight="1">
      <c r="A195" s="54" t="s">
        <v>222</v>
      </c>
      <c r="B195" s="112" t="s">
        <v>223</v>
      </c>
      <c r="C195" s="197" t="e">
        <f>C193-C194</f>
        <v>#DIV/0!</v>
      </c>
      <c r="D195" s="60"/>
      <c r="E195" s="61"/>
      <c r="F195" s="61"/>
      <c r="G195" s="62"/>
    </row>
    <row r="196" spans="1:7" ht="19.5" customHeight="1">
      <c r="A196" s="54" t="s">
        <v>224</v>
      </c>
      <c r="B196" s="112" t="s">
        <v>114</v>
      </c>
      <c r="C196" s="194">
        <f>C52</f>
        <v>0</v>
      </c>
      <c r="D196" s="194">
        <f>D52</f>
        <v>0</v>
      </c>
      <c r="E196" s="194">
        <f>E52</f>
        <v>0</v>
      </c>
      <c r="F196" s="194">
        <f>F52</f>
        <v>0</v>
      </c>
      <c r="G196" s="194">
        <f>G52</f>
        <v>0</v>
      </c>
    </row>
    <row r="197" spans="1:7" ht="19.5" customHeight="1">
      <c r="A197" s="54" t="s">
        <v>225</v>
      </c>
      <c r="B197" s="112" t="s">
        <v>226</v>
      </c>
      <c r="C197" s="197" t="e">
        <f>C195*C196</f>
        <v>#DIV/0!</v>
      </c>
      <c r="D197" s="127"/>
      <c r="E197" s="64"/>
      <c r="F197" s="64"/>
      <c r="G197" s="65"/>
    </row>
    <row r="198" spans="1:7" ht="19.5" customHeight="1">
      <c r="A198" s="54" t="s">
        <v>227</v>
      </c>
      <c r="B198" s="113" t="s">
        <v>228</v>
      </c>
      <c r="C198" s="194">
        <f>C55</f>
        <v>0</v>
      </c>
      <c r="D198" s="194">
        <f>D55</f>
        <v>0</v>
      </c>
      <c r="E198" s="194">
        <f>E55</f>
        <v>0</v>
      </c>
      <c r="F198" s="194">
        <f>F55</f>
        <v>0</v>
      </c>
      <c r="G198" s="194">
        <f>G55</f>
        <v>0</v>
      </c>
    </row>
    <row r="199" spans="1:7" ht="19.5" customHeight="1">
      <c r="A199" s="54" t="s">
        <v>229</v>
      </c>
      <c r="B199" s="112" t="s">
        <v>230</v>
      </c>
      <c r="C199" s="197" t="e">
        <f>$C$197*C198</f>
        <v>#DIV/0!</v>
      </c>
      <c r="D199" s="197" t="e">
        <f>$C$197*D198</f>
        <v>#DIV/0!</v>
      </c>
      <c r="E199" s="197" t="e">
        <f>$C$197*E198</f>
        <v>#DIV/0!</v>
      </c>
      <c r="F199" s="197" t="e">
        <f>$C$197*F198</f>
        <v>#DIV/0!</v>
      </c>
      <c r="G199" s="197" t="e">
        <f>$C$197*G198</f>
        <v>#DIV/0!</v>
      </c>
    </row>
    <row r="200" spans="1:7" ht="19.5" customHeight="1">
      <c r="A200" s="54" t="s">
        <v>231</v>
      </c>
      <c r="B200" s="112" t="s">
        <v>232</v>
      </c>
      <c r="C200" s="197">
        <f>IF(C196=0,0,C199/C196)</f>
        <v>0</v>
      </c>
      <c r="D200" s="197">
        <f>IF(D196=0,0,D199/D196)</f>
        <v>0</v>
      </c>
      <c r="E200" s="197">
        <f>IF(E196=0,0,E199/E196)</f>
        <v>0</v>
      </c>
      <c r="F200" s="197">
        <f>IF(F196=0,0,F199/F196)</f>
        <v>0</v>
      </c>
      <c r="G200" s="197">
        <f>IF(G196=0,0,G199/G196)</f>
        <v>0</v>
      </c>
    </row>
    <row r="201" spans="1:7" ht="19.5" customHeight="1">
      <c r="A201" s="78" t="s">
        <v>233</v>
      </c>
      <c r="B201" s="55"/>
      <c r="C201" s="1"/>
      <c r="D201" s="1"/>
      <c r="E201" s="1"/>
      <c r="F201" s="1"/>
      <c r="G201" s="2"/>
    </row>
    <row r="202" spans="1:7" ht="19.5" customHeight="1">
      <c r="A202" s="54" t="s">
        <v>234</v>
      </c>
      <c r="B202" s="112" t="s">
        <v>235</v>
      </c>
      <c r="C202" s="147"/>
      <c r="D202" s="128"/>
      <c r="E202" s="129"/>
      <c r="F202" s="129"/>
      <c r="G202" s="122"/>
    </row>
    <row r="203" spans="1:7" ht="19.5" customHeight="1">
      <c r="A203" s="54" t="s">
        <v>236</v>
      </c>
      <c r="B203" s="59" t="s">
        <v>237</v>
      </c>
      <c r="C203" s="195"/>
      <c r="D203" s="195"/>
      <c r="E203" s="195"/>
      <c r="F203" s="195"/>
      <c r="G203" s="196"/>
    </row>
    <row r="204" spans="1:7" ht="19.5" customHeight="1">
      <c r="A204" s="54" t="s">
        <v>238</v>
      </c>
      <c r="B204" s="53" t="s">
        <v>239</v>
      </c>
      <c r="C204" s="195"/>
      <c r="D204" s="195"/>
      <c r="E204" s="195"/>
      <c r="F204" s="195"/>
      <c r="G204" s="196"/>
    </row>
    <row r="205" spans="1:7" ht="19.5" customHeight="1">
      <c r="A205" s="54" t="s">
        <v>240</v>
      </c>
      <c r="B205" s="53" t="s">
        <v>241</v>
      </c>
      <c r="C205" s="195"/>
      <c r="D205" s="195"/>
      <c r="E205" s="195"/>
      <c r="F205" s="195"/>
      <c r="G205" s="196"/>
    </row>
    <row r="206" spans="1:7" ht="19.5" customHeight="1">
      <c r="A206" s="54" t="s">
        <v>242</v>
      </c>
      <c r="B206" s="53" t="s">
        <v>243</v>
      </c>
      <c r="C206" s="197">
        <f>C203+C204+C205</f>
        <v>0</v>
      </c>
      <c r="D206" s="197">
        <f>D203+D204+D205</f>
        <v>0</v>
      </c>
      <c r="E206" s="197">
        <f>E203+E204+E205</f>
        <v>0</v>
      </c>
      <c r="F206" s="197">
        <f>F203+F204+F205</f>
        <v>0</v>
      </c>
      <c r="G206" s="197">
        <f>G203+G204+G205</f>
        <v>0</v>
      </c>
    </row>
    <row r="207" spans="1:7" ht="19.5" customHeight="1">
      <c r="A207" s="54" t="s">
        <v>244</v>
      </c>
      <c r="B207" s="53" t="s">
        <v>245</v>
      </c>
      <c r="C207" s="192"/>
      <c r="D207" s="192"/>
      <c r="E207" s="192"/>
      <c r="F207" s="192"/>
      <c r="G207" s="193"/>
    </row>
    <row r="208" spans="1:7" ht="19.5" customHeight="1">
      <c r="A208" s="54" t="s">
        <v>246</v>
      </c>
      <c r="B208" s="53" t="s">
        <v>247</v>
      </c>
      <c r="C208" s="197">
        <f>IF(C207=0,0,C206/C207)</f>
        <v>0</v>
      </c>
      <c r="D208" s="197">
        <f>IF(D207=0,0,D206/D207)</f>
        <v>0</v>
      </c>
      <c r="E208" s="197">
        <f>IF(E207=0,0,E206/E207)</f>
        <v>0</v>
      </c>
      <c r="F208" s="197">
        <f>IF(F207=0,0,F206/F207)</f>
        <v>0</v>
      </c>
      <c r="G208" s="197">
        <f>IF(G207=0,0,G206/G207)</f>
        <v>0</v>
      </c>
    </row>
    <row r="209" spans="1:7" ht="19.5" customHeight="1">
      <c r="A209" s="78" t="s">
        <v>94</v>
      </c>
      <c r="B209" s="55"/>
      <c r="C209" s="1"/>
      <c r="D209" s="1"/>
      <c r="E209" s="1"/>
      <c r="F209" s="1"/>
      <c r="G209" s="2"/>
    </row>
    <row r="210" spans="1:7" ht="19.5" customHeight="1">
      <c r="A210" s="54" t="s">
        <v>248</v>
      </c>
      <c r="B210" s="53" t="s">
        <v>249</v>
      </c>
      <c r="C210" s="197">
        <f>C87</f>
        <v>0</v>
      </c>
      <c r="D210" s="197">
        <f>D87</f>
        <v>0</v>
      </c>
      <c r="E210" s="197">
        <f>E87</f>
        <v>0</v>
      </c>
      <c r="F210" s="197">
        <f>F87</f>
        <v>0</v>
      </c>
      <c r="G210" s="197">
        <f>G87</f>
        <v>0</v>
      </c>
    </row>
    <row r="211" spans="1:7" ht="19.5" customHeight="1">
      <c r="A211" s="54" t="s">
        <v>250</v>
      </c>
      <c r="B211" s="112" t="s">
        <v>251</v>
      </c>
      <c r="C211" s="197">
        <f>C210-C208</f>
        <v>0</v>
      </c>
      <c r="D211" s="197">
        <f>D210-D208</f>
        <v>0</v>
      </c>
      <c r="E211" s="197">
        <f>E210-E208</f>
        <v>0</v>
      </c>
      <c r="F211" s="197">
        <f>F210-F208</f>
        <v>0</v>
      </c>
      <c r="G211" s="197">
        <f>G210-G208</f>
        <v>0</v>
      </c>
    </row>
    <row r="212" spans="1:7" ht="19.5" customHeight="1">
      <c r="A212" s="54" t="s">
        <v>252</v>
      </c>
      <c r="B212" s="112" t="s">
        <v>253</v>
      </c>
      <c r="C212" s="197">
        <f>C200+C211</f>
        <v>0</v>
      </c>
      <c r="D212" s="197">
        <f>D200+D211</f>
        <v>0</v>
      </c>
      <c r="E212" s="197">
        <f>E200+E211</f>
        <v>0</v>
      </c>
      <c r="F212" s="197">
        <f>F200+F211</f>
        <v>0</v>
      </c>
      <c r="G212" s="197">
        <f>G200+G211</f>
        <v>0</v>
      </c>
    </row>
    <row r="213" spans="1:7" ht="19.5" customHeight="1">
      <c r="A213" s="66"/>
      <c r="B213" s="66"/>
      <c r="C213" s="130"/>
      <c r="D213" s="24"/>
      <c r="E213" s="24"/>
      <c r="F213" s="24"/>
      <c r="G213" s="24"/>
    </row>
    <row r="214" spans="1:7" ht="19.5" customHeight="1">
      <c r="A214" s="42" t="str">
        <f>UPPER("Module J: Comparison of Provisional Rate with Full Reduction Rate")</f>
        <v>MODULE J: COMPARISON OF PROVISIONAL RATE WITH FULL REDUCTION RATE</v>
      </c>
      <c r="B214" s="34"/>
      <c r="C214" s="34"/>
      <c r="D214" s="34"/>
      <c r="E214" s="34"/>
      <c r="F214" s="34"/>
      <c r="G214" s="43"/>
    </row>
    <row r="215" spans="1:7" ht="9.75" customHeight="1">
      <c r="A215" s="44"/>
      <c r="B215" s="45"/>
      <c r="C215" s="46" t="s">
        <v>29</v>
      </c>
      <c r="D215" s="46" t="s">
        <v>30</v>
      </c>
      <c r="E215" s="46" t="s">
        <v>31</v>
      </c>
      <c r="F215" s="46" t="s">
        <v>32</v>
      </c>
      <c r="G215" s="47" t="s">
        <v>33</v>
      </c>
    </row>
    <row r="216" spans="1:7" ht="9.75" customHeight="1">
      <c r="A216" s="74" t="s">
        <v>34</v>
      </c>
      <c r="B216" s="75" t="s">
        <v>35</v>
      </c>
      <c r="C216" s="75" t="s">
        <v>36</v>
      </c>
      <c r="D216" s="75" t="s">
        <v>37</v>
      </c>
      <c r="E216" s="75" t="s">
        <v>38</v>
      </c>
      <c r="F216" s="50" t="s">
        <v>39</v>
      </c>
      <c r="G216" s="51" t="s">
        <v>40</v>
      </c>
    </row>
    <row r="217" spans="1:7" ht="19.5" customHeight="1">
      <c r="A217" s="54" t="s">
        <v>254</v>
      </c>
      <c r="B217" s="112" t="s">
        <v>114</v>
      </c>
      <c r="C217" s="194">
        <f>C52</f>
        <v>0</v>
      </c>
      <c r="D217" s="194">
        <f>D52</f>
        <v>0</v>
      </c>
      <c r="E217" s="194">
        <f>E52</f>
        <v>0</v>
      </c>
      <c r="F217" s="194">
        <f>F52</f>
        <v>0</v>
      </c>
      <c r="G217" s="194">
        <f>G52</f>
        <v>0</v>
      </c>
    </row>
    <row r="218" spans="1:7" ht="19.5" customHeight="1" thickBot="1">
      <c r="A218" s="121" t="s">
        <v>255</v>
      </c>
      <c r="B218" s="131" t="s">
        <v>256</v>
      </c>
      <c r="C218" s="194">
        <f>IF($C$217=0,0,C217/$C$217)</f>
        <v>0</v>
      </c>
      <c r="D218" s="194">
        <f>IF($C$217=0,0,D217/$C$217)</f>
        <v>0</v>
      </c>
      <c r="E218" s="194">
        <f>IF($C$217=0,0,E217/$C$217)</f>
        <v>0</v>
      </c>
      <c r="F218" s="194">
        <f>IF($C$217=0,0,F217/$C$217)</f>
        <v>0</v>
      </c>
      <c r="G218" s="194">
        <f>IF($C$217=0,0,G217/$C$217)</f>
        <v>0</v>
      </c>
    </row>
    <row r="219" spans="1:7" ht="19.5" customHeight="1" thickBot="1">
      <c r="A219" s="54" t="s">
        <v>257</v>
      </c>
      <c r="B219" s="131" t="s">
        <v>258</v>
      </c>
      <c r="C219" s="199" t="e">
        <f>C155</f>
        <v>#DIV/0!</v>
      </c>
      <c r="D219" s="200" t="e">
        <f>D155</f>
        <v>#DIV/0!</v>
      </c>
      <c r="E219" s="200" t="e">
        <f>E155</f>
        <v>#DIV/0!</v>
      </c>
      <c r="F219" s="200" t="e">
        <f>F155</f>
        <v>#DIV/0!</v>
      </c>
      <c r="G219" s="201" t="e">
        <f>G155</f>
        <v>#DIV/0!</v>
      </c>
    </row>
    <row r="220" spans="1:7" ht="19.5" customHeight="1">
      <c r="A220" s="121" t="s">
        <v>259</v>
      </c>
      <c r="B220" s="131" t="s">
        <v>260</v>
      </c>
      <c r="C220" s="197" t="e">
        <f>C218*C219</f>
        <v>#DIV/0!</v>
      </c>
      <c r="D220" s="197" t="e">
        <f>D218*D219</f>
        <v>#DIV/0!</v>
      </c>
      <c r="E220" s="197" t="e">
        <f>E218*E219</f>
        <v>#DIV/0!</v>
      </c>
      <c r="F220" s="197" t="e">
        <f>F218*F219</f>
        <v>#DIV/0!</v>
      </c>
      <c r="G220" s="197" t="e">
        <f>G218*G219</f>
        <v>#DIV/0!</v>
      </c>
    </row>
    <row r="221" spans="1:7" ht="19.5" customHeight="1" thickBot="1">
      <c r="A221" s="54" t="s">
        <v>261</v>
      </c>
      <c r="B221" s="131" t="s">
        <v>262</v>
      </c>
      <c r="C221" s="197" t="e">
        <f>SUM(C220:G220)</f>
        <v>#DIV/0!</v>
      </c>
      <c r="D221" s="79"/>
      <c r="E221" s="79"/>
      <c r="F221" s="132"/>
      <c r="G221" s="133"/>
    </row>
    <row r="222" spans="1:7" ht="19.5" customHeight="1" thickBot="1">
      <c r="A222" s="121" t="s">
        <v>263</v>
      </c>
      <c r="B222" s="131" t="s">
        <v>264</v>
      </c>
      <c r="C222" s="199">
        <f>C212</f>
        <v>0</v>
      </c>
      <c r="D222" s="200">
        <f>D212</f>
        <v>0</v>
      </c>
      <c r="E222" s="200">
        <f>E212</f>
        <v>0</v>
      </c>
      <c r="F222" s="200">
        <f>F212</f>
        <v>0</v>
      </c>
      <c r="G222" s="201">
        <f>G212</f>
        <v>0</v>
      </c>
    </row>
    <row r="223" spans="1:7" ht="19.5" customHeight="1">
      <c r="A223" s="54" t="s">
        <v>265</v>
      </c>
      <c r="B223" s="131" t="s">
        <v>266</v>
      </c>
      <c r="C223" s="197">
        <f>C222*C218</f>
        <v>0</v>
      </c>
      <c r="D223" s="197">
        <f>D222*D218</f>
        <v>0</v>
      </c>
      <c r="E223" s="197">
        <f>E222*E218</f>
        <v>0</v>
      </c>
      <c r="F223" s="197">
        <f>F222*F218</f>
        <v>0</v>
      </c>
      <c r="G223" s="197">
        <f>G222*G218</f>
        <v>0</v>
      </c>
    </row>
    <row r="224" spans="1:7" ht="19.5" customHeight="1">
      <c r="A224" s="121" t="s">
        <v>267</v>
      </c>
      <c r="B224" s="131" t="s">
        <v>268</v>
      </c>
      <c r="C224" s="197">
        <f>SUM(C223:G223)</f>
        <v>0</v>
      </c>
      <c r="D224" s="79"/>
      <c r="E224" s="79"/>
      <c r="F224" s="132"/>
      <c r="G224" s="133"/>
    </row>
    <row r="225" spans="1:7" ht="12" customHeight="1">
      <c r="A225" s="44" t="s">
        <v>269</v>
      </c>
      <c r="B225" s="118"/>
      <c r="C225" s="134"/>
      <c r="D225" s="46"/>
      <c r="E225" s="46"/>
      <c r="F225" s="72"/>
      <c r="G225" s="31"/>
    </row>
    <row r="226" spans="1:7" ht="12" customHeight="1">
      <c r="A226" s="135" t="s">
        <v>270</v>
      </c>
      <c r="B226" s="66"/>
      <c r="C226" s="98"/>
      <c r="D226" s="126"/>
      <c r="E226" s="126"/>
      <c r="F226" s="50"/>
      <c r="G226" s="32"/>
    </row>
    <row r="227" spans="1:7" ht="12" customHeight="1">
      <c r="A227" s="121" t="s">
        <v>271</v>
      </c>
      <c r="B227" s="30"/>
      <c r="C227" s="136"/>
      <c r="D227" s="136"/>
      <c r="E227" s="136"/>
      <c r="F227" s="136"/>
      <c r="G227" s="29"/>
    </row>
    <row r="228" spans="1:7" ht="19.5" customHeight="1">
      <c r="A228" s="66"/>
      <c r="B228" s="33"/>
      <c r="C228" s="137"/>
      <c r="D228" s="137"/>
      <c r="E228" s="137"/>
      <c r="F228" s="137"/>
      <c r="G228" s="33"/>
    </row>
    <row r="229" spans="1:7" ht="19.5" customHeight="1">
      <c r="A229" s="42" t="s">
        <v>272</v>
      </c>
      <c r="B229" s="34"/>
      <c r="C229" s="1"/>
      <c r="D229" s="1"/>
      <c r="E229" s="1"/>
      <c r="F229" s="1"/>
      <c r="G229" s="43"/>
    </row>
    <row r="230" spans="1:7" ht="19.5" customHeight="1">
      <c r="A230" s="54" t="s">
        <v>273</v>
      </c>
      <c r="B230" s="112" t="s">
        <v>274</v>
      </c>
      <c r="C230" s="187" t="e">
        <f>IF($C$221&gt;$C$224,C219,C222)</f>
        <v>#DIV/0!</v>
      </c>
      <c r="D230" s="187" t="e">
        <f>IF($C$221&gt;$C$224,D219,D222)</f>
        <v>#DIV/0!</v>
      </c>
      <c r="E230" s="187" t="e">
        <f>IF($C$221&gt;$C$224,E219,E222)</f>
        <v>#DIV/0!</v>
      </c>
      <c r="F230" s="187" t="e">
        <f>IF($C$221&gt;$C$224,F219,F222)</f>
        <v>#DIV/0!</v>
      </c>
      <c r="G230" s="187" t="e">
        <f>IF($C$221&gt;$C$224,G219,G222)</f>
        <v>#DIV/0!</v>
      </c>
    </row>
    <row r="231" spans="1:7" ht="19.5" customHeight="1">
      <c r="A231" s="66"/>
      <c r="B231" s="33"/>
      <c r="C231" s="138"/>
      <c r="D231" s="138"/>
      <c r="E231" s="138"/>
      <c r="F231" s="138"/>
      <c r="G231" s="24"/>
    </row>
    <row r="232" spans="1:7" ht="9.75" customHeight="1">
      <c r="A232" s="66" t="s">
        <v>275</v>
      </c>
      <c r="B232" s="33"/>
      <c r="C232" s="138"/>
      <c r="D232" s="138"/>
      <c r="E232" s="138"/>
      <c r="F232" s="138"/>
      <c r="G232" s="24"/>
    </row>
    <row r="233" spans="1:7" ht="9.75" customHeight="1">
      <c r="A233" s="66" t="s">
        <v>276</v>
      </c>
      <c r="B233" s="33"/>
      <c r="C233" s="138"/>
      <c r="D233" s="138"/>
      <c r="E233" s="138"/>
      <c r="F233" s="138"/>
      <c r="G233" s="24"/>
    </row>
    <row r="234" spans="1:7" ht="9.75" customHeight="1">
      <c r="A234" s="66"/>
      <c r="B234" s="33"/>
      <c r="C234" s="138"/>
      <c r="D234" s="138"/>
      <c r="E234" s="138"/>
      <c r="F234" s="138"/>
      <c r="G234" s="24"/>
    </row>
    <row r="235" spans="1:7" ht="9.75" customHeight="1">
      <c r="A235" s="66" t="s">
        <v>277</v>
      </c>
      <c r="B235" s="33"/>
      <c r="C235" s="138"/>
      <c r="D235" s="138"/>
      <c r="E235" s="138"/>
      <c r="F235" s="138"/>
      <c r="G235" s="24"/>
    </row>
    <row r="236" spans="1:7" ht="9.75" customHeight="1">
      <c r="A236" s="66" t="s">
        <v>278</v>
      </c>
      <c r="B236" s="33"/>
      <c r="C236" s="138"/>
      <c r="D236" s="138"/>
      <c r="E236" s="138"/>
      <c r="F236" s="138"/>
      <c r="G236" s="24"/>
    </row>
    <row r="237" spans="1:7" ht="9.75" customHeight="1">
      <c r="A237" s="66" t="s">
        <v>279</v>
      </c>
      <c r="B237" s="33"/>
      <c r="C237" s="138"/>
      <c r="D237" s="138"/>
      <c r="E237" s="138"/>
      <c r="F237" s="138"/>
      <c r="G237" s="24"/>
    </row>
    <row r="238" spans="1:7" ht="9.75" customHeight="1">
      <c r="A238" s="67"/>
      <c r="B238" s="139"/>
      <c r="C238" s="139"/>
      <c r="D238" s="139"/>
      <c r="E238" s="139"/>
      <c r="F238" s="139" t="s">
        <v>107</v>
      </c>
      <c r="G238" s="139"/>
    </row>
    <row r="239" spans="1:7" ht="9.75" customHeight="1">
      <c r="A239" s="67"/>
      <c r="B239" s="139"/>
      <c r="C239" s="139"/>
      <c r="D239" s="139"/>
      <c r="E239" s="139"/>
      <c r="F239" s="139"/>
      <c r="G239" s="139"/>
    </row>
    <row r="240" spans="1:7" ht="9.75" customHeight="1">
      <c r="A240" s="67"/>
      <c r="B240" s="139"/>
      <c r="C240" s="139"/>
      <c r="D240" s="139"/>
      <c r="E240" s="139"/>
      <c r="F240" s="139"/>
      <c r="G240" s="139"/>
    </row>
    <row r="241" spans="1:7" ht="9.75" customHeight="1">
      <c r="A241" s="67"/>
      <c r="B241" s="139"/>
      <c r="C241" s="139"/>
      <c r="D241" s="139"/>
      <c r="E241" s="139"/>
      <c r="F241" s="139"/>
      <c r="G241" s="139"/>
    </row>
    <row r="242" spans="1:7" ht="9.75" customHeight="1">
      <c r="A242" s="67"/>
      <c r="B242" s="139"/>
      <c r="C242" s="139"/>
      <c r="D242" s="139"/>
      <c r="E242" s="139"/>
      <c r="F242" s="139"/>
      <c r="G242" s="139"/>
    </row>
    <row r="243" spans="1:7" ht="19.5" customHeight="1">
      <c r="A243" s="24"/>
      <c r="B243" s="24"/>
      <c r="C243" s="24"/>
      <c r="D243" s="24"/>
      <c r="E243" s="24"/>
      <c r="F243" s="139"/>
      <c r="G243" s="140"/>
    </row>
    <row r="244" spans="1:7" ht="19.5" customHeight="1">
      <c r="A244" s="24"/>
      <c r="B244" s="24"/>
      <c r="C244" s="24"/>
      <c r="D244" s="24"/>
      <c r="E244" s="24"/>
      <c r="F244" s="139"/>
      <c r="G244" s="140"/>
    </row>
    <row r="245" spans="1:7" ht="19.5" customHeight="1">
      <c r="A245" s="25" t="s">
        <v>280</v>
      </c>
      <c r="B245" s="24"/>
      <c r="C245" s="24"/>
      <c r="D245" s="24"/>
      <c r="E245" s="24"/>
      <c r="F245" s="139"/>
      <c r="G245" s="140"/>
    </row>
    <row r="246" spans="1:7" ht="15" customHeight="1">
      <c r="A246" s="24"/>
      <c r="B246" s="141" t="s">
        <v>281</v>
      </c>
      <c r="C246" s="20"/>
      <c r="D246" s="20"/>
      <c r="E246" s="20"/>
      <c r="F246" s="20"/>
      <c r="G246" s="20"/>
    </row>
    <row r="247" spans="1:7" ht="15" customHeight="1">
      <c r="A247" s="24"/>
      <c r="B247" s="142" t="s">
        <v>282</v>
      </c>
      <c r="C247" s="20"/>
      <c r="D247" s="20"/>
      <c r="E247" s="20"/>
      <c r="F247" s="20"/>
      <c r="G247" s="20"/>
    </row>
    <row r="248" spans="1:7" ht="15" customHeight="1">
      <c r="A248" s="24"/>
      <c r="B248" s="142" t="s">
        <v>283</v>
      </c>
      <c r="C248" s="20"/>
      <c r="D248" s="20"/>
      <c r="E248" s="20"/>
      <c r="F248" s="20"/>
      <c r="G248" s="20"/>
    </row>
    <row r="249" spans="1:7" ht="15" customHeight="1">
      <c r="A249" s="24"/>
      <c r="B249" s="26" t="s">
        <v>284</v>
      </c>
      <c r="C249" s="31"/>
      <c r="D249" s="26" t="s">
        <v>285</v>
      </c>
      <c r="E249" s="27"/>
      <c r="F249" s="27"/>
      <c r="G249" s="31"/>
    </row>
    <row r="250" spans="1:7" ht="19.5" customHeight="1">
      <c r="A250" s="24"/>
      <c r="B250" s="143"/>
      <c r="C250" s="29"/>
      <c r="D250" s="203"/>
      <c r="E250" s="30"/>
      <c r="F250" s="30"/>
      <c r="G250" s="29"/>
    </row>
    <row r="251" spans="1:7" ht="15" customHeight="1">
      <c r="A251" s="24"/>
      <c r="B251" s="26" t="s">
        <v>286</v>
      </c>
      <c r="C251" s="31"/>
      <c r="D251" s="26" t="s">
        <v>287</v>
      </c>
      <c r="E251" s="27"/>
      <c r="F251" s="27"/>
      <c r="G251" s="31"/>
    </row>
    <row r="252" spans="1:7" ht="19.5" customHeight="1">
      <c r="A252" s="24"/>
      <c r="B252" s="204"/>
      <c r="C252" s="29"/>
      <c r="D252" s="202"/>
      <c r="E252" s="30"/>
      <c r="F252" s="30"/>
      <c r="G252" s="29"/>
    </row>
    <row r="253" spans="1:7" ht="19.5" customHeight="1">
      <c r="A253" s="24"/>
      <c r="B253" s="24"/>
      <c r="C253" s="24"/>
      <c r="D253" s="24"/>
      <c r="E253" s="24"/>
      <c r="F253" s="24"/>
      <c r="G253" s="24"/>
    </row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</sheetData>
  <sheetProtection sheet="1" objects="1"/>
  <printOptions/>
  <pageMargins left="0.4" right="0.25" top="1" bottom="0.3" header="0.5" footer="0.5"/>
  <pageSetup orientation="portrait"/>
  <headerFooter alignWithMargins="0">
    <oddHeader>&amp;L&amp;"Times New Roman"Federal Communications Commission
Washington, D.C.  20554&amp;R&amp;"Times New Roman"Approved by: OMB 3060-0601
Expires: 4/30/97</oddHeader>
    <oddFooter>&amp;L&amp;"Times New Roman"Page &amp;P&amp;C&amp;"Times New Roman"Excel 4.0 Win., Version 2.0&amp;R&amp;"Times New Roman"FCC Form 1200
May 1994</oddFooter>
  </headerFooter>
  <rowBreaks count="8" manualBreakCount="8">
    <brk id="47" max="65535" man="1"/>
    <brk id="66" max="65535" man="1"/>
    <brk id="98" max="65535" man="1"/>
    <brk id="123" max="65535" man="1"/>
    <brk id="157" max="65535" man="1"/>
    <brk id="189" max="65535" man="1"/>
    <brk id="213" max="65535" man="1"/>
    <brk id="270" max="6553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Vanessa.Stallings</cp:lastModifiedBy>
  <dcterms:created xsi:type="dcterms:W3CDTF">2009-06-03T12:34:23Z</dcterms:created>
  <dcterms:modified xsi:type="dcterms:W3CDTF">2009-06-03T12:34:23Z</dcterms:modified>
  <cp:category/>
  <cp:version/>
  <cp:contentType/>
  <cp:contentStatus/>
</cp:coreProperties>
</file>