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30" windowWidth="7650" windowHeight="8730" firstSheet="4" activeTab="4"/>
  </bookViews>
  <sheets>
    <sheet name="17-4 Test Instructions" sheetId="1" r:id="rId1"/>
    <sheet name="17-4 Test" sheetId="2" r:id="rId2"/>
    <sheet name="Pricing Table Introduction" sheetId="3" r:id="rId3"/>
    <sheet name="P-T Input Instruct. Part A" sheetId="4" r:id="rId4"/>
    <sheet name="P-T Input Instruct. Part B" sheetId="5" r:id="rId5"/>
    <sheet name="P-T Input" sheetId="6" r:id="rId6"/>
    <sheet name="Shock Summary" sheetId="7" r:id="rId7"/>
    <sheet name="Shock Values" sheetId="8" r:id="rId8"/>
    <sheet name="Shock Results" sheetId="9" r:id="rId9"/>
  </sheets>
  <definedNames>
    <definedName name="_xlnm.Print_Area" localSheetId="1">'17-4 Test'!$A$1:$H$43</definedName>
    <definedName name="_xlnm.Print_Area" localSheetId="5">'P-T Input'!$A$5:$J$91</definedName>
    <definedName name="_xlnm.Print_Area" localSheetId="8">'Shock Results'!$A$1:$J$207</definedName>
    <definedName name="_xlnm.Print_Area" localSheetId="6">'Shock Summary'!$A$3:$H$71</definedName>
    <definedName name="_xlnm.Print_Area" localSheetId="7">'Shock Values'!$B$1:$AB$202</definedName>
  </definedNames>
  <calcPr fullCalcOnLoad="1"/>
</workbook>
</file>

<file path=xl/comments2.xml><?xml version="1.0" encoding="utf-8"?>
<comments xmlns="http://schemas.openxmlformats.org/spreadsheetml/2006/main">
  <authors>
    <author>A satisfied Microsoft Office user</author>
    <author>NCUA</author>
  </authors>
  <commentList>
    <comment ref="F30" authorId="0">
      <text>
        <r>
          <rPr>
            <sz val="8"/>
            <rFont val="Tahoma"/>
            <family val="0"/>
          </rPr>
          <t xml:space="preserve">Enter the projected loss on all securities (exclude deposits and other investments not classified as securities) under a +300 basis point instantaneous interest rate shock.   </t>
        </r>
        <r>
          <rPr>
            <b/>
            <u val="single"/>
            <sz val="8"/>
            <rFont val="Tahoma"/>
            <family val="2"/>
          </rPr>
          <t>Report the result as a negative number.</t>
        </r>
        <r>
          <rPr>
            <sz val="8"/>
            <rFont val="Tahoma"/>
            <family val="0"/>
          </rPr>
          <t xml:space="preserve">
Quarterly, federal credit unions are required to report this information if total complex securities (as defined in Part 703) exceed 100 percent of net capital.  
</t>
        </r>
      </text>
    </comment>
    <comment ref="D12" authorId="1">
      <text>
        <r>
          <rPr>
            <sz val="8"/>
            <rFont val="Tahoma"/>
            <family val="2"/>
          </rPr>
          <t>Include Appropriation for Non-Conforming Investments (SCU only), Other Reserves (only if originated from Undivided Earnings), and Uninsured Secondary Capital (Low Income CUs only).</t>
        </r>
        <r>
          <rPr>
            <sz val="8"/>
            <rFont val="Tahoma"/>
            <family val="0"/>
          </rPr>
          <t xml:space="preserve">
</t>
        </r>
      </text>
    </comment>
    <comment ref="B31" authorId="1">
      <text>
        <r>
          <rPr>
            <sz val="8"/>
            <rFont val="Tahoma"/>
            <family val="0"/>
          </rPr>
          <t xml:space="preserve">If the credit union does not estimate the potential loss on securities under a +300 basis point shock, it may use the following table to produce an estimate.  Following the 5300 Call Report instructions for Schedule C, Investments, you will generally report investment balances at their maturity date subject to the following specific instructions.  Adjustable rate investments will be reported at the earliest of the next adjustment date or maturity date.  Mortgage-backed securities should be reported based on their remaining weighted-average lives.  Trading securities should be classified as 1-3 years. 
</t>
        </r>
        <r>
          <rPr>
            <b/>
            <u val="single"/>
            <sz val="8"/>
            <rFont val="Tahoma"/>
            <family val="2"/>
          </rPr>
          <t xml:space="preserve">
If this optional section is completed, the results will override the results entered in cell F30.</t>
        </r>
        <r>
          <rPr>
            <sz val="8"/>
            <rFont val="Tahoma"/>
            <family val="0"/>
          </rPr>
          <t xml:space="preserve">
</t>
        </r>
      </text>
    </comment>
  </commentList>
</comments>
</file>

<file path=xl/sharedStrings.xml><?xml version="1.0" encoding="utf-8"?>
<sst xmlns="http://schemas.openxmlformats.org/spreadsheetml/2006/main" count="1091" uniqueCount="441">
  <si>
    <t>REPORT OF MORTGAGE MARKET VALUES</t>
  </si>
  <si>
    <t xml:space="preserve"> </t>
  </si>
  <si>
    <t>Regular Reserves</t>
  </si>
  <si>
    <t>Undivided Earnings</t>
  </si>
  <si>
    <t>Total Assets</t>
  </si>
  <si>
    <t>FIXED RATE REAL ESTATE LOANS</t>
  </si>
  <si>
    <t>VARIABLE RATE REAL ESTATE LOANS</t>
  </si>
  <si>
    <t>GROSS DEVALUATION</t>
  </si>
  <si>
    <t xml:space="preserve">Loss on Securities After 300 bp Shock </t>
  </si>
  <si>
    <t>Total Assets (-) Real Estate Gross Devaluation</t>
  </si>
  <si>
    <t>Total Assets (-) Real Estate &amp; Investment Devaluation</t>
  </si>
  <si>
    <t>INTRODUCTION TO CREDIT UNION (CU) MORTGAGE VALUATION TABLES</t>
  </si>
  <si>
    <r>
      <t xml:space="preserve">Consequently, current market values, where stated, should be taken as </t>
    </r>
    <r>
      <rPr>
        <b/>
        <u val="single"/>
        <sz val="10"/>
        <rFont val="Arial"/>
        <family val="2"/>
      </rPr>
      <t>indicators</t>
    </r>
    <r>
      <rPr>
        <sz val="10"/>
        <rFont val="Arial"/>
        <family val="0"/>
      </rPr>
      <t xml:space="preserve"> rather than as precise measures.</t>
    </r>
  </si>
  <si>
    <t>The tables in this workbook are an alternative to OTS tables previously used by examiners in the value of  CU mortgages.</t>
  </si>
  <si>
    <t>The workbook has been developed by NCUA in conjunction with Capital Management Sciences (CMS) using BondEdge software.</t>
  </si>
  <si>
    <t>The calculations are not replications of OTS methods.</t>
  </si>
  <si>
    <t>The data should not be over-interpreted.  The numbers are representative for the following reasons:</t>
  </si>
  <si>
    <t xml:space="preserve">     * The tables are only updated quarterly.</t>
  </si>
  <si>
    <t xml:space="preserve">     * The FNMA conventional conforming securities used for calculation may differ from the mortgages held in a credit union.</t>
  </si>
  <si>
    <t>The calculations have been verified by CMS as providing reasonable accuracy of value change under shocks.</t>
  </si>
  <si>
    <t>Tables prepared by:</t>
  </si>
  <si>
    <t>Background</t>
  </si>
  <si>
    <t>The indicator values are calculated from benchmark mortgage-backed securities (MBS).  Mortgage</t>
  </si>
  <si>
    <t>the coupon rates of benchmark MBS.</t>
  </si>
  <si>
    <t>Workbook Structure</t>
  </si>
  <si>
    <t>The Workbook is write-protected except for those cells requiring input.</t>
  </si>
  <si>
    <t>All input occurs in the first worksheet found under the tab "Input" below.</t>
  </si>
  <si>
    <t>The "Shock Values" worksheet provides indicators of value per $100 of principal.</t>
  </si>
  <si>
    <t>The "Shock Results" worksheet uses the "Input" and "Shock Values" to compute detailed results.</t>
  </si>
  <si>
    <t>The "Shock Summary" tab provides a summary of results, with detail by mortgage type.</t>
  </si>
  <si>
    <t>Data Preparation and Input</t>
  </si>
  <si>
    <t>Example:</t>
  </si>
  <si>
    <t>Mortgage Balance:</t>
  </si>
  <si>
    <t>Margin:</t>
  </si>
  <si>
    <t>Allocate Input:</t>
  </si>
  <si>
    <t>Input margin:</t>
  </si>
  <si>
    <t xml:space="preserve">        </t>
  </si>
  <si>
    <r>
      <t xml:space="preserve">      Note that margin refers to the spread to the underlying index, </t>
    </r>
    <r>
      <rPr>
        <b/>
        <u val="single"/>
        <sz val="10"/>
        <rFont val="Arial"/>
        <family val="2"/>
      </rPr>
      <t>not the periodic cap</t>
    </r>
    <r>
      <rPr>
        <sz val="10"/>
        <rFont val="Arial"/>
        <family val="0"/>
      </rPr>
      <t>.</t>
    </r>
  </si>
  <si>
    <t xml:space="preserve">      ARMs at or close to life caps should be treated as fixed-rate mortgages.</t>
  </si>
  <si>
    <t>Notes</t>
  </si>
  <si>
    <t>1.  The areas for data input are shaded yellow.</t>
  </si>
  <si>
    <r>
      <t xml:space="preserve">2.  Input data as </t>
    </r>
    <r>
      <rPr>
        <b/>
        <u val="single"/>
        <sz val="10"/>
        <rFont val="Arial"/>
        <family val="2"/>
      </rPr>
      <t>THOUSANDS,</t>
    </r>
    <r>
      <rPr>
        <sz val="10"/>
        <rFont val="Arial"/>
        <family val="2"/>
      </rPr>
      <t xml:space="preserve"> however, output summary is expressed in whole dollars.</t>
    </r>
  </si>
  <si>
    <t>3.  A total is carried at the base of each input column to allow reconciliation with G/L.</t>
  </si>
  <si>
    <t>4.  Enter book values with the greatest level of detail available.  Where data are aggregated,</t>
  </si>
  <si>
    <t xml:space="preserve">      many input cells will be left blank.  This will not cause errors in calculation totals.</t>
  </si>
  <si>
    <t>INPUT SHEET:</t>
  </si>
  <si>
    <t>Input only in shaded areas</t>
  </si>
  <si>
    <t>Institution:</t>
  </si>
  <si>
    <t>Charter #:</t>
  </si>
  <si>
    <t>Shock Date:</t>
  </si>
  <si>
    <t>Exam Date:</t>
  </si>
  <si>
    <t>Examiner:</t>
  </si>
  <si>
    <t>FIXED 30 year Mortgages</t>
  </si>
  <si>
    <t>FIXED 15 year Mortgages</t>
  </si>
  <si>
    <t>Adjustable Rate Mortgages</t>
  </si>
  <si>
    <t>Maturity</t>
  </si>
  <si>
    <t>Time to Next</t>
  </si>
  <si>
    <t>(mos)</t>
  </si>
  <si>
    <t>Margin</t>
  </si>
  <si>
    <t>Reprice (mos)</t>
  </si>
  <si>
    <t>360-330</t>
  </si>
  <si>
    <t>180-160</t>
  </si>
  <si>
    <t>1-12</t>
  </si>
  <si>
    <t>329-240</t>
  </si>
  <si>
    <t>159-120</t>
  </si>
  <si>
    <t>36-60</t>
  </si>
  <si>
    <t>239-180</t>
  </si>
  <si>
    <t>119-90</t>
  </si>
  <si>
    <t>179-120</t>
  </si>
  <si>
    <t>89-60</t>
  </si>
  <si>
    <t>119-60</t>
  </si>
  <si>
    <t>&gt;60</t>
  </si>
  <si>
    <t>s/b zero</t>
  </si>
  <si>
    <t>DIFFERENCE ALL</t>
  </si>
  <si>
    <t>TOTAL</t>
  </si>
  <si>
    <t>GL Balance</t>
  </si>
  <si>
    <t>Difference</t>
  </si>
  <si>
    <t xml:space="preserve">PORTFOLIO :     </t>
  </si>
  <si>
    <t>Fixed Morts 30yr</t>
  </si>
  <si>
    <t>DATA SOURCE:</t>
  </si>
  <si>
    <t xml:space="preserve"> BondEdge</t>
  </si>
  <si>
    <t>PRICING DATE:</t>
  </si>
  <si>
    <t xml:space="preserve">DATA DATE :  </t>
  </si>
  <si>
    <t>SHOCK VALUES</t>
  </si>
  <si>
    <t>SHOCK TYPE:</t>
  </si>
  <si>
    <t>Instantaneous</t>
  </si>
  <si>
    <t>(bps)</t>
  </si>
  <si>
    <t>CUSIP</t>
  </si>
  <si>
    <t xml:space="preserve">  Fixed Morts 15yr</t>
  </si>
  <si>
    <t>180-150</t>
  </si>
  <si>
    <t>149-120</t>
  </si>
  <si>
    <t xml:space="preserve"> ARMS</t>
  </si>
  <si>
    <t>Reprice</t>
  </si>
  <si>
    <t>2-12</t>
  </si>
  <si>
    <t>SHOCK RESULTS</t>
  </si>
  <si>
    <t>TOTALS</t>
  </si>
  <si>
    <t>Fixed Morts 15yr</t>
  </si>
  <si>
    <t>Shock Date</t>
  </si>
  <si>
    <t>Valuation Date:</t>
  </si>
  <si>
    <t>SUMMARY</t>
  </si>
  <si>
    <t>Book  Value</t>
  </si>
  <si>
    <t>Market Value</t>
  </si>
  <si>
    <t>M-T-M Difference</t>
  </si>
  <si>
    <t>Rate Shock  Market Values</t>
  </si>
  <si>
    <t xml:space="preserve"> $ Change from Base</t>
  </si>
  <si>
    <t>% Change from Base</t>
  </si>
  <si>
    <t>DETAIL BY MORTGAGE TYPE</t>
  </si>
  <si>
    <t>Book Value</t>
  </si>
  <si>
    <t>Book-Market</t>
  </si>
  <si>
    <t>30 Year Fixed Mortgages</t>
  </si>
  <si>
    <t>15 Year Fixed Mortgages</t>
  </si>
  <si>
    <t>Total</t>
  </si>
  <si>
    <t>DETAIL BY SHOCK</t>
  </si>
  <si>
    <t>TOTAL ASSETS</t>
  </si>
  <si>
    <t>Change in Loan Value (Market - Book Value)</t>
  </si>
  <si>
    <t xml:space="preserve">Assets Adjusted for Market Value of RE Loans </t>
  </si>
  <si>
    <t>Loss on Real Estate Loans (Pricing Tables)</t>
  </si>
  <si>
    <t>Loss on Securities After 300 bp Shock</t>
  </si>
  <si>
    <t>Total Loss on Real Estate Loans and Securities at +300 BPs</t>
  </si>
  <si>
    <t>Total Assets Less Devaluation of RE Loans</t>
  </si>
  <si>
    <t>Total Assets Less Devaluation of RE Loans &amp; Investments</t>
  </si>
  <si>
    <t>Comments:</t>
  </si>
  <si>
    <t>INSTRUCTIONS FOR USE OF 17-4 GROSS TEST</t>
  </si>
  <si>
    <t>Worksheet Structure</t>
  </si>
  <si>
    <t>The Worksheet is write-protected except for those cells requiring input.</t>
  </si>
  <si>
    <t>All input for the Gross Test occurs in the worksheet found under the tab "17-4 Test".</t>
  </si>
  <si>
    <t>2.  Enter all figures in whole dollars.</t>
  </si>
  <si>
    <t xml:space="preserve">The Gross Test's primary intent is to serve as a "quick and dirty" measure to identify those credit unions with potentially high exposure to interest rate risk.  The OIS Pricing Tables (included in this workbook) permit more refined analysis to capture seasoning, coupon rates, and repricing intervals.   </t>
  </si>
  <si>
    <t>&lt;60</t>
  </si>
  <si>
    <t>Mortgage Balances</t>
  </si>
  <si>
    <t>(In $1,000s)</t>
  </si>
  <si>
    <t>There is no need to make changes to the output worksheets.</t>
  </si>
  <si>
    <t>1.  Data should be aggregated and entered in the format of the input worksheet, as practicable.</t>
  </si>
  <si>
    <t>2.  In many cases, the level of detail available will be significantly less than the input sheet permits.</t>
  </si>
  <si>
    <t>CHANGE IN MARKET VALUE NET CAPITAL RATIO AFTER PRICING TABLE R/E &amp; INVESTMENT DEVALUATION</t>
  </si>
  <si>
    <t xml:space="preserve">The Gross Test's results may be conservative and not necessarily representative of a credit union's true interest rate risk exposure.  If the credit union writes nonconforming loans or adjustable rate loans with reset periods greater than one year, or has a significant portfolio of loans with interest rates below current market rates, the loss could be greater.  Conversely, real estate portfolios with seasoned loans, shorter maturities, high interest rates, balloon payoffs, and other features can reduce the actual price volatility of a credit union's mortgage portfolio. </t>
  </si>
  <si>
    <t>The objective of this workbook is to create a reasonably accurate value change of CU mortgage portfolios, under interest rate shocks.</t>
  </si>
  <si>
    <t xml:space="preserve">     * Margins to indices are held constant at a mean, whereas in actuality they will vary with coupon levels.</t>
  </si>
  <si>
    <t>CU examiners can use these indicators to assess the interest rate risk of carrying mortgage loans on the balance sheet, and to evaluate the results of modeling systems.  The indicators will be updated during the second month of each quarter.</t>
  </si>
  <si>
    <t>INSTRUCTIONS FOR USE OF "VALUE SHOCK" WORKSHEETS AT NATURAL PERSON CUs</t>
  </si>
  <si>
    <t>To approximate the price loss due to the rate shock, fixed rate mortgages are devalued by 17 percent, and variable rate mortgages are devalued by 4 percent. The 17 percent devaluation factor represents the price loss on a newly issued 30-year fixed rate conforming mortgage, and the 4 percent devaluation factor represents the price loss on a newly issued 1-Year ARM with a 2 percent periodic cap.  Data provided by the Office of Thrift Supervision and NCUA's Office of Investment Services were used to derive the devaluation factors.</t>
  </si>
  <si>
    <t xml:space="preserve">     * In order to create uniformity, and verifiability by CMS, default settings have been used wherever possible.</t>
  </si>
  <si>
    <t>RECONCILIATION</t>
  </si>
  <si>
    <t>CU Name</t>
  </si>
  <si>
    <t>Eff. Date</t>
  </si>
  <si>
    <t>EX Name</t>
  </si>
  <si>
    <t>Book Net Worth Ratio</t>
  </si>
  <si>
    <t>NET WORTH RATIO WITH 17/4 R/E &amp; INVESTMENT DEVALUATION</t>
  </si>
  <si>
    <t>Net Worth Adjusted for Change in Market Value of RE Lns</t>
  </si>
  <si>
    <t xml:space="preserve">Net Worth less Devaluation of RE Loans </t>
  </si>
  <si>
    <t>Net Worth less Devaluation of RE Loans &amp; Investments</t>
  </si>
  <si>
    <t>NET WORTH RATIO WITH PRICING TABLE R/E &amp; INVESTMENT DEVALUATION</t>
  </si>
  <si>
    <t>Net Worth</t>
  </si>
  <si>
    <t>BOOK NET WORTH RATIO</t>
  </si>
  <si>
    <t>Net Worth (-) Real Estate Gross Devaluation</t>
  </si>
  <si>
    <t>Adjusted Net Worth</t>
  </si>
  <si>
    <t>NET WORTH RATIO  WITH 17/4 R/E DEVALUATION</t>
  </si>
  <si>
    <t>BOOK NET WORTH</t>
  </si>
  <si>
    <t>Net Income (not closed to U/E)</t>
  </si>
  <si>
    <t xml:space="preserve">5.  Finally, remember these are rough indicators of value.  </t>
  </si>
  <si>
    <t>INSTRUCTION FOR FIRST MORTGAGE LOAN INPUT</t>
  </si>
  <si>
    <t xml:space="preserve">Use the following instructions for conventional 1st trust mortgage loans, either fixed rate or ARMS. </t>
  </si>
  <si>
    <t>For second trust loans, HELOC's, balloons or hybrids (e.g., 5/1), see the INSTRUCTIONS FOR OTHER</t>
  </si>
  <si>
    <r>
      <t xml:space="preserve">For </t>
    </r>
    <r>
      <rPr>
        <b/>
        <i/>
        <sz val="10"/>
        <rFont val="Arial"/>
        <family val="2"/>
      </rPr>
      <t>fixed rate mortgages</t>
    </r>
    <r>
      <rPr>
        <sz val="10"/>
        <rFont val="Arial"/>
        <family val="2"/>
      </rPr>
      <t>, the actual weighted average loan rate may fall between the intervals provided on the data input sheet (e.g., between 7.00 and 7.25%).  For simplicity, you may enter the mortgage balance in the lower loan rate interval (e.g., 7.00%).  However, to gain some precision, you may allocate the balance to approximate the effective portfolio loan rate as follows:</t>
    </r>
  </si>
  <si>
    <r>
      <t xml:space="preserve">  </t>
    </r>
    <r>
      <rPr>
        <sz val="10"/>
        <rFont val="Arial"/>
        <family val="2"/>
      </rPr>
      <t xml:space="preserve">      Wtd. Ave. Loan Rate:</t>
    </r>
  </si>
  <si>
    <t>Input Loan Rate:</t>
  </si>
  <si>
    <r>
      <t xml:space="preserve">4.  Stratify </t>
    </r>
    <r>
      <rPr>
        <b/>
        <i/>
        <sz val="10"/>
        <rFont val="Arial"/>
        <family val="2"/>
      </rPr>
      <t>adjustable-rate mortgages</t>
    </r>
    <r>
      <rPr>
        <sz val="10"/>
        <rFont val="Arial"/>
        <family val="2"/>
      </rPr>
      <t xml:space="preserve"> by loan rate, margin, and time to next reprice.</t>
    </r>
  </si>
  <si>
    <t xml:space="preserve">The actual margin to an index for an ARM may fall between the 1% increments for inputs. </t>
  </si>
  <si>
    <t>Therefore, you may use discretion in in entering the data to generate the result.  For simplicity,</t>
  </si>
  <si>
    <t xml:space="preserve">you may round the index down to the next lowest margin (e.g., an actual margin of 2.25 may </t>
  </si>
  <si>
    <t>be rounded down to 2.00%).  Alternatively, to gain some precision, you may allocate the balance</t>
  </si>
  <si>
    <t>to approximate the effective margin as follows:</t>
  </si>
  <si>
    <t>5.  Currently the distance of an ARM from its lifetime cap is not factored into the values.</t>
  </si>
  <si>
    <t>INSTRUCTIONS FOR OTHER REAL ESTATE LOAN TYPE INPUT</t>
  </si>
  <si>
    <t>For fixed rate mortgages, the actual weighted average loan rate may fall between the intervals provided on the data input sheet (e.g., between 7.00 and 7.25%).  For simplicity, you may enter the mortgage balance in the lower loan rate interval (e.g., 7.00%).  However, to gain some precision, you may allocate the balance to approximate the effective portfolio loan rate as follows:</t>
  </si>
  <si>
    <t xml:space="preserve">     below for adjustable rate HELOCs, balloons, and hybrids (e.g., 5/1 ARMs).</t>
  </si>
  <si>
    <r>
      <t xml:space="preserve">Note that margin refers to the spread to the underlying index, </t>
    </r>
    <r>
      <rPr>
        <b/>
        <u val="single"/>
        <sz val="10"/>
        <rFont val="Arial"/>
        <family val="2"/>
      </rPr>
      <t>not the periodic cap</t>
    </r>
    <r>
      <rPr>
        <sz val="10"/>
        <rFont val="Arial"/>
        <family val="0"/>
      </rPr>
      <t>.</t>
    </r>
  </si>
  <si>
    <t>INSTRUCTIONS FOR SPECIAL MORTGAGE TYPES</t>
  </si>
  <si>
    <t>Fixed Rate Second Mortgages (including fixed rate HELOCs)</t>
  </si>
  <si>
    <t>These loans are differentiated from 1st Trust loans because they typically have the following characteristics:</t>
  </si>
  <si>
    <t>(1) Subordinated collateral position</t>
  </si>
  <si>
    <t>(2) Higher loan-to-value than first mortgages</t>
  </si>
  <si>
    <t>(3) Are smaller balance, shorter term loans</t>
  </si>
  <si>
    <t xml:space="preserve">  portfolio's yields must be adjusted.</t>
  </si>
  <si>
    <t>Instructions:</t>
  </si>
  <si>
    <t xml:space="preserve">     maturities similar to the results obtained in Step (1).</t>
  </si>
  <si>
    <t xml:space="preserve">     loan rate and remaining term</t>
  </si>
  <si>
    <t>Adjustable Rate Home Equity Lines of Credit</t>
  </si>
  <si>
    <t>(1) Determine the current offering rates for ARMS and HELOCs with similar repricing intervals.</t>
  </si>
  <si>
    <t>(2)  Determine the difference between the ARM and HELOC coupon rates.  Exclude any difference attributed</t>
  </si>
  <si>
    <t xml:space="preserve">      to teaser rates.  For example, assume a 1 year ARM rate is 6%, and the rate for a HELOC that reprices </t>
  </si>
  <si>
    <t xml:space="preserve">      every year should be  7.5%, but is offered at a 5% teaser rate.  Base the differential on the 6% ARM</t>
  </si>
  <si>
    <t xml:space="preserve">      rate and the 7.5% HELOC rate.</t>
  </si>
  <si>
    <t>Balloons (balloon date will be reached within 5 years or less)</t>
  </si>
  <si>
    <t>(1) Include in ARM input section.</t>
  </si>
  <si>
    <t>(2) Allocate to 1-12 or 36-60 repricing interval based on portfolio's average remaining balloon term.</t>
  </si>
  <si>
    <t xml:space="preserve">     For example, if a portfolio of 5 year balloons was primarily originated 4 years ago, most mortgages would reach</t>
  </si>
  <si>
    <t xml:space="preserve">     the balloon date in 1 year.  Therefore, the portfolio should be entered into the 1-12 repricing category.</t>
  </si>
  <si>
    <t>(3) Use the 3% margin category.</t>
  </si>
  <si>
    <t>Balloons (balloon date of greater than 5 years)</t>
  </si>
  <si>
    <t>(1) Allocate balloons longer than 5 years in either 15 year or 30 year fixed, depending on contractual amortization schedule.</t>
  </si>
  <si>
    <t>Hybrid ARMs</t>
  </si>
  <si>
    <t>(1) If remaining time to reprice is less than 5 years, treat as balloon with repricing date &lt; 5 years.</t>
  </si>
  <si>
    <t>(2) If remaining time to reprice exceeds 5 years, allocate to 15 year mortgages with 119-60 months term.</t>
  </si>
  <si>
    <t>Other Reserves</t>
  </si>
  <si>
    <t>&lt;1 Year</t>
  </si>
  <si>
    <t>1-3 Years</t>
  </si>
  <si>
    <t>3-10 Years</t>
  </si>
  <si>
    <t>&gt;10 Years</t>
  </si>
  <si>
    <t>CHANGE FROM BOOK VALUE NET WORTH ($) AFTER 17/4 R/E &amp; INVESTMENT DEVALUATION</t>
  </si>
  <si>
    <t>\</t>
  </si>
  <si>
    <t>CHANGE IN MARKET VALUE NET WORTH ($) AFTER PRICING TABLE R/E &amp; INVESTMENT DEVALUATION</t>
  </si>
  <si>
    <t xml:space="preserve">CURRENT NET WORTH RATIO ADJUSTED FOR MARKET VALUE OF REAL ESTATE LOANS </t>
  </si>
  <si>
    <t>Book Net Worth ($)</t>
  </si>
  <si>
    <t>Weighted Average Remaining Term</t>
  </si>
  <si>
    <t>Loan Rate</t>
  </si>
  <si>
    <t>Optional Security Loss Calculation</t>
  </si>
  <si>
    <t>1.  For purposes of this exercise, all adjustable rate real estate loans (loans that will reset their interest rate [do not include balloon mortgages]) should be entered as Variable Rate Real Estate Loans (e.g., ARMs and adjustable rate home equity lines of credit). All other loans (including balloons and hybrids that have not converted to a fully adjustable rate product [e.g., 5/1 products]) should be entered in the Fixed Rate Real Estate Loans block.</t>
  </si>
  <si>
    <t xml:space="preserve">     * Mortgage servicing fees are assumed to be a uniform 50 bps.</t>
  </si>
  <si>
    <t>approximate price loss on mortgages due to the rate shock.  Securities subject to FAS 115 are also included in the analysis.</t>
  </si>
  <si>
    <r>
      <t xml:space="preserve">4.  Stratify </t>
    </r>
    <r>
      <rPr>
        <b/>
        <i/>
        <sz val="10"/>
        <rFont val="Arial"/>
        <family val="2"/>
      </rPr>
      <t>adjustable-rate mortgages</t>
    </r>
    <r>
      <rPr>
        <sz val="10"/>
        <rFont val="Arial"/>
        <family val="2"/>
      </rPr>
      <t xml:space="preserve"> by loan rate, margin, and time to next reprice.  See Instructions</t>
    </r>
  </si>
  <si>
    <r>
      <t xml:space="preserve">3.  Stratify </t>
    </r>
    <r>
      <rPr>
        <b/>
        <i/>
        <sz val="10"/>
        <rFont val="Arial"/>
        <family val="2"/>
      </rPr>
      <t>fixed-rate mortgages</t>
    </r>
    <r>
      <rPr>
        <sz val="10"/>
        <rFont val="Arial"/>
        <family val="0"/>
      </rPr>
      <t xml:space="preserve"> by loan rate and remaining maturity.  See Instructions below for </t>
    </r>
  </si>
  <si>
    <t xml:space="preserve">     second mortgages, balloons, and hybrids (e.g., 5/1 ARMs).</t>
  </si>
  <si>
    <t>(4) Have higher loan rates to compensate for (1) and (2)</t>
  </si>
  <si>
    <t>To account for the credit spread differentials between 1st Trusts and second mortgages, the second trust</t>
  </si>
  <si>
    <t>(1) Establish average original term of the second mortgage portfolio.</t>
  </si>
  <si>
    <r>
      <t xml:space="preserve">(2) Determine the </t>
    </r>
    <r>
      <rPr>
        <b/>
        <i/>
        <sz val="10"/>
        <rFont val="Arial"/>
        <family val="2"/>
      </rPr>
      <t>current offering rates</t>
    </r>
    <r>
      <rPr>
        <sz val="10"/>
        <rFont val="Arial"/>
        <family val="0"/>
      </rPr>
      <t xml:space="preserve"> for fixed rate 1st Trusts and second mortgages with original </t>
    </r>
  </si>
  <si>
    <r>
      <t xml:space="preserve">(3)  Determine the difference between the 1st Trust and second mortgage </t>
    </r>
    <r>
      <rPr>
        <b/>
        <i/>
        <sz val="10"/>
        <rFont val="Arial"/>
        <family val="2"/>
      </rPr>
      <t>offering rates</t>
    </r>
    <r>
      <rPr>
        <sz val="10"/>
        <rFont val="Arial"/>
        <family val="0"/>
      </rPr>
      <t>.</t>
    </r>
  </si>
  <si>
    <r>
      <t xml:space="preserve">(4)  Subtract the difference obtained in step (3) from the </t>
    </r>
    <r>
      <rPr>
        <b/>
        <i/>
        <sz val="10"/>
        <rFont val="Arial"/>
        <family val="2"/>
      </rPr>
      <t xml:space="preserve">average loan rate of the second mortgage portfolio </t>
    </r>
    <r>
      <rPr>
        <sz val="10"/>
        <rFont val="Arial"/>
        <family val="0"/>
      </rPr>
      <t>to</t>
    </r>
  </si>
  <si>
    <r>
      <t xml:space="preserve">      arrive at an </t>
    </r>
    <r>
      <rPr>
        <b/>
        <u val="single"/>
        <sz val="10"/>
        <rFont val="Arial"/>
        <family val="2"/>
      </rPr>
      <t>adjusted portfolio loan rate</t>
    </r>
    <r>
      <rPr>
        <sz val="10"/>
        <rFont val="Arial"/>
        <family val="0"/>
      </rPr>
      <t xml:space="preserve"> for second mortgages.</t>
    </r>
  </si>
  <si>
    <t>(5) Allocate second mortgages in the 15 year fixed category according to the adjusted portfolio.</t>
  </si>
  <si>
    <t>EXAMPLE:</t>
  </si>
  <si>
    <t>Current Offering Rate on 15 Yr 1st Trust Loans</t>
  </si>
  <si>
    <t>Current Offering Rate on 15 Yr 2nd Mortgages</t>
  </si>
  <si>
    <t>Average Loan Rate on 2nd Mortgage Portfolio</t>
  </si>
  <si>
    <t>7.0 percent</t>
  </si>
  <si>
    <t>8.5 percent</t>
  </si>
  <si>
    <t>8.0 percent</t>
  </si>
  <si>
    <r>
      <t xml:space="preserve">8.50% - 7.0% = 1.50%                  8.0% - 1.50% = 7.50% = </t>
    </r>
    <r>
      <rPr>
        <b/>
        <sz val="10"/>
        <rFont val="Arial"/>
        <family val="2"/>
      </rPr>
      <t>Adjusted Portfolio Loan Rate</t>
    </r>
  </si>
  <si>
    <r>
      <t xml:space="preserve">(3) Deduct offering rate differential from HELOC portfolio rates to arrive at an </t>
    </r>
    <r>
      <rPr>
        <b/>
        <sz val="10"/>
        <rFont val="Arial"/>
        <family val="2"/>
      </rPr>
      <t xml:space="preserve">adjusted portfolio loan rate </t>
    </r>
    <r>
      <rPr>
        <sz val="10"/>
        <rFont val="Arial"/>
        <family val="2"/>
      </rPr>
      <t xml:space="preserve">(see example </t>
    </r>
  </si>
  <si>
    <t xml:space="preserve">     immediately above).</t>
  </si>
  <si>
    <t>(4) Allocate using ARM categories.</t>
  </si>
  <si>
    <t>The purpose of the OIS Pricing Tables Worksheet is to produce indicators of market values and shocked values for fixed and variable rate real estate loans on a more refined basis than the Gross Test.  However, because this method does not value all assets and omits liabilities and shares from valuation, it should not be construed as a comprehensive measure of interest rate risk.</t>
  </si>
  <si>
    <t xml:space="preserve">loan rates are created by adding back 50 basis point in mortgage servicing fees (MSF) to </t>
  </si>
  <si>
    <t>REAL ESTATE LOAN TYPE INPUT.</t>
  </si>
  <si>
    <t xml:space="preserve">1.  Data should be aggregated and entered in the format of the input worksheet, </t>
  </si>
  <si>
    <t xml:space="preserve">     as practicable.</t>
  </si>
  <si>
    <t>3.  Stratify fixed-rate mortgages by loan rate and remaining maturity.</t>
  </si>
  <si>
    <t>MSF Incl.</t>
  </si>
  <si>
    <t>W/O MSF</t>
  </si>
  <si>
    <t xml:space="preserve">The 17-4 Gross Test provides an estimate of a credit union's level of interest rate risk exposure. It attempts to measure the projected change in net worth after a +300 basis point instantaneous and parallel interest rate shock.  The change in net worth is determined by calculating the </t>
  </si>
  <si>
    <t>45X10X06</t>
  </si>
  <si>
    <t>45X10X48</t>
  </si>
  <si>
    <t>45X20X06</t>
  </si>
  <si>
    <t>45X20X48</t>
  </si>
  <si>
    <t>45X30X06</t>
  </si>
  <si>
    <t>45X30X48</t>
  </si>
  <si>
    <t>55X10X06</t>
  </si>
  <si>
    <t>55X10X48</t>
  </si>
  <si>
    <t>55X20X06</t>
  </si>
  <si>
    <t>55X20X48</t>
  </si>
  <si>
    <t>55X30X06</t>
  </si>
  <si>
    <t>55X30X48</t>
  </si>
  <si>
    <t>65X10X06</t>
  </si>
  <si>
    <t>65X10X48</t>
  </si>
  <si>
    <t>65X20X06</t>
  </si>
  <si>
    <t>65X20X48</t>
  </si>
  <si>
    <t>65X30X06</t>
  </si>
  <si>
    <t>65X30X48</t>
  </si>
  <si>
    <t>25X10X06</t>
  </si>
  <si>
    <t>25X10X48</t>
  </si>
  <si>
    <t>25X20X06</t>
  </si>
  <si>
    <t>25X20X48</t>
  </si>
  <si>
    <t>25X30X06</t>
  </si>
  <si>
    <t>25X30X48</t>
  </si>
  <si>
    <t>35X10X06</t>
  </si>
  <si>
    <t>35X10X48</t>
  </si>
  <si>
    <t>35X20X06</t>
  </si>
  <si>
    <t>35X20X48</t>
  </si>
  <si>
    <t>35X30X06</t>
  </si>
  <si>
    <t>35X30X48</t>
  </si>
  <si>
    <t>FNF06720</t>
  </si>
  <si>
    <t>Other Information:</t>
  </si>
  <si>
    <t xml:space="preserve">     * Once per year, for the June cycle, the maturities of the generic fixed-rate securities used will be reset to one year less than the long end  </t>
  </si>
  <si>
    <t>of each maturity range.</t>
  </si>
  <si>
    <t xml:space="preserve">     *ARMS have 30-year maturities and are seasoned one (1) year.</t>
  </si>
  <si>
    <t xml:space="preserve">     * Generic Mortgage CUSIPs are as follows:</t>
  </si>
  <si>
    <t>are the final maturity year.  For example, the generic CUSIP for a 30-year FNMA 6.75% 06/01/2035 would be:  FN067535.</t>
  </si>
  <si>
    <t>Office of Capital Markets &amp; Planning, NCUA</t>
  </si>
  <si>
    <t xml:space="preserve"> - 30-year MBS:  The first 2 characters (FN) represents FNMA; the next 4 characters are the coupon rate; and last 2 characters </t>
  </si>
  <si>
    <t xml:space="preserve"> - 15-year MBS:  The first 3 characters (FNF) represents FNMA; the next 3 charactersare the coupon rate (truncated); and the last </t>
  </si>
  <si>
    <t>2 characters are the final maturity year.  For example, the generic CUSIP for a 15-year FNMA 6.75% 06/01/2020 would be:  .</t>
  </si>
  <si>
    <t>Outside Stack Check:</t>
  </si>
  <si>
    <t>Inside Stack Check:</t>
  </si>
  <si>
    <t>FN045038</t>
  </si>
  <si>
    <t>FN045035</t>
  </si>
  <si>
    <t>FN045028</t>
  </si>
  <si>
    <t>FN045023</t>
  </si>
  <si>
    <t>FN045018</t>
  </si>
  <si>
    <t>FN045013</t>
  </si>
  <si>
    <t>FN047538</t>
  </si>
  <si>
    <t>FN047535</t>
  </si>
  <si>
    <t>FN047528</t>
  </si>
  <si>
    <t>FN047523</t>
  </si>
  <si>
    <t>FN047518</t>
  </si>
  <si>
    <t>FN047513</t>
  </si>
  <si>
    <t>FN050038</t>
  </si>
  <si>
    <t>FN050035</t>
  </si>
  <si>
    <t>FN050028</t>
  </si>
  <si>
    <t>FN050023</t>
  </si>
  <si>
    <t>FN050018</t>
  </si>
  <si>
    <t>FN050013</t>
  </si>
  <si>
    <t>FN052538</t>
  </si>
  <si>
    <t>FN052535</t>
  </si>
  <si>
    <t>FN052528</t>
  </si>
  <si>
    <t>FN052523</t>
  </si>
  <si>
    <t>FN052518</t>
  </si>
  <si>
    <t>FN052513</t>
  </si>
  <si>
    <t>FN055038</t>
  </si>
  <si>
    <t>FN055035</t>
  </si>
  <si>
    <t>FN055028</t>
  </si>
  <si>
    <t>FN055023</t>
  </si>
  <si>
    <t>FN055018</t>
  </si>
  <si>
    <t>FN055013</t>
  </si>
  <si>
    <t>FN057538</t>
  </si>
  <si>
    <t>FN057535</t>
  </si>
  <si>
    <t>FN057528</t>
  </si>
  <si>
    <t>FN057523</t>
  </si>
  <si>
    <t>FN057518</t>
  </si>
  <si>
    <t>FN057513</t>
  </si>
  <si>
    <t>FN060038</t>
  </si>
  <si>
    <t>FN060035</t>
  </si>
  <si>
    <t>FN060028</t>
  </si>
  <si>
    <t>FN060023</t>
  </si>
  <si>
    <t>FN060018</t>
  </si>
  <si>
    <t>FN060013</t>
  </si>
  <si>
    <t>FN062538</t>
  </si>
  <si>
    <t>FN062535</t>
  </si>
  <si>
    <t>FN062528</t>
  </si>
  <si>
    <t>FN062523</t>
  </si>
  <si>
    <t>FN062518</t>
  </si>
  <si>
    <t>FN062513</t>
  </si>
  <si>
    <t>FN065038</t>
  </si>
  <si>
    <t>FN065035</t>
  </si>
  <si>
    <t>FN065028</t>
  </si>
  <si>
    <t>FN065023</t>
  </si>
  <si>
    <t>FN065018</t>
  </si>
  <si>
    <t>FN065013</t>
  </si>
  <si>
    <t>FN067538</t>
  </si>
  <si>
    <t>FN067535</t>
  </si>
  <si>
    <t>FN067528</t>
  </si>
  <si>
    <t>FN067523</t>
  </si>
  <si>
    <t>FN067518</t>
  </si>
  <si>
    <t>FN067513</t>
  </si>
  <si>
    <t>FN070038</t>
  </si>
  <si>
    <t>FN070035</t>
  </si>
  <si>
    <t>FN070028</t>
  </si>
  <si>
    <t>FN070023</t>
  </si>
  <si>
    <t>FN070018</t>
  </si>
  <si>
    <t>FN070013</t>
  </si>
  <si>
    <t>FN072538</t>
  </si>
  <si>
    <t>FN072535</t>
  </si>
  <si>
    <t>FN072528</t>
  </si>
  <si>
    <t>FN072523</t>
  </si>
  <si>
    <t>FN072518</t>
  </si>
  <si>
    <t>FN072513</t>
  </si>
  <si>
    <t>FN075038</t>
  </si>
  <si>
    <t>FN075035</t>
  </si>
  <si>
    <t>FN075028</t>
  </si>
  <si>
    <t>FN075023</t>
  </si>
  <si>
    <t>FN075018</t>
  </si>
  <si>
    <t>FN075013</t>
  </si>
  <si>
    <t>FNF04023</t>
  </si>
  <si>
    <t>FNF04020</t>
  </si>
  <si>
    <t>FNF04018</t>
  </si>
  <si>
    <t>FNF04015</t>
  </si>
  <si>
    <t>FNF04013</t>
  </si>
  <si>
    <t>FNF04223</t>
  </si>
  <si>
    <t>FNF04220</t>
  </si>
  <si>
    <t>FNF04218</t>
  </si>
  <si>
    <t>FNF04215</t>
  </si>
  <si>
    <t>FNF04213</t>
  </si>
  <si>
    <t>FNF04523</t>
  </si>
  <si>
    <t>FNF04520</t>
  </si>
  <si>
    <t>FNF04518</t>
  </si>
  <si>
    <t>FNF04515</t>
  </si>
  <si>
    <t>FNF04513</t>
  </si>
  <si>
    <t>FNF04723</t>
  </si>
  <si>
    <t>FNF04720</t>
  </si>
  <si>
    <t>FNF04718</t>
  </si>
  <si>
    <t>FNF04715</t>
  </si>
  <si>
    <t>FNF04713</t>
  </si>
  <si>
    <t>FNF05023</t>
  </si>
  <si>
    <t>FNF05020</t>
  </si>
  <si>
    <t>FNF05018</t>
  </si>
  <si>
    <t>FNF05015</t>
  </si>
  <si>
    <t>FNF05013</t>
  </si>
  <si>
    <t>FNF05223</t>
  </si>
  <si>
    <t>FNF05220</t>
  </si>
  <si>
    <t>FNF05218</t>
  </si>
  <si>
    <t>FNF05215</t>
  </si>
  <si>
    <t>FNF05213</t>
  </si>
  <si>
    <t>FNF05523</t>
  </si>
  <si>
    <t>FNF05520</t>
  </si>
  <si>
    <t>FNF05518</t>
  </si>
  <si>
    <t>FNF05515</t>
  </si>
  <si>
    <t>FNF05513</t>
  </si>
  <si>
    <t>FNF05723</t>
  </si>
  <si>
    <t>FNF05720</t>
  </si>
  <si>
    <t>FNF05718</t>
  </si>
  <si>
    <t>FNF05715</t>
  </si>
  <si>
    <t>FNF05713</t>
  </si>
  <si>
    <t>FNF06023</t>
  </si>
  <si>
    <t>FNF06020</t>
  </si>
  <si>
    <t>FNF06018</t>
  </si>
  <si>
    <t>FNF06015</t>
  </si>
  <si>
    <t>FNF06013</t>
  </si>
  <si>
    <t>FNF06223</t>
  </si>
  <si>
    <t>FNF06220</t>
  </si>
  <si>
    <t>FNF06218</t>
  </si>
  <si>
    <t>FNF06215</t>
  </si>
  <si>
    <t>FNF06213</t>
  </si>
  <si>
    <t>FNF06523</t>
  </si>
  <si>
    <t>FNF06520</t>
  </si>
  <si>
    <t>FNF06518</t>
  </si>
  <si>
    <t>FNF06515</t>
  </si>
  <si>
    <t>FNF06513</t>
  </si>
  <si>
    <t>FNF06723</t>
  </si>
  <si>
    <t>FNF06718</t>
  </si>
  <si>
    <t>FNF06715</t>
  </si>
  <si>
    <t>FNF06713</t>
  </si>
  <si>
    <t>FNF07023</t>
  </si>
  <si>
    <t>FNF07020</t>
  </si>
  <si>
    <t>FNF07018</t>
  </si>
  <si>
    <t>FNF07015</t>
  </si>
  <si>
    <t>FNF07013</t>
  </si>
  <si>
    <t>FNF07223</t>
  </si>
  <si>
    <t>FNF07220</t>
  </si>
  <si>
    <t>FNF07218</t>
  </si>
  <si>
    <t>FNF07215</t>
  </si>
  <si>
    <t>FNF07213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</si>
</sst>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_);_(* \(#,##0\);_(* &quot;-&quot;??_);_(@_)"/>
    <numFmt numFmtId="166" formatCode="0.000%"/>
    <numFmt numFmtId="167" formatCode="mm/dd/yy"/>
    <numFmt numFmtId="168" formatCode="0.00_);[Red]\(0.00\)"/>
  </numFmts>
  <fonts count="59">
    <font>
      <sz val="10"/>
      <name val="Arial"/>
      <family val="0"/>
    </font>
    <font>
      <sz val="11"/>
      <color indexed="8"/>
      <name val="Calibri"/>
      <family val="2"/>
    </font>
    <font>
      <b/>
      <sz val="10"/>
      <name val="Arial"/>
      <family val="0"/>
    </font>
    <font>
      <b/>
      <i/>
      <sz val="10"/>
      <name val="Arial"/>
      <family val="0"/>
    </font>
    <font>
      <b/>
      <sz val="12"/>
      <name val="Arial"/>
      <family val="2"/>
    </font>
    <font>
      <b/>
      <u val="single"/>
      <sz val="10"/>
      <name val="Arial"/>
      <family val="0"/>
    </font>
    <font>
      <u val="single"/>
      <sz val="10"/>
      <name val="Arial"/>
      <family val="2"/>
    </font>
    <font>
      <b/>
      <u val="double"/>
      <sz val="10"/>
      <name val="Arial"/>
      <family val="2"/>
    </font>
    <font>
      <u val="double"/>
      <sz val="10"/>
      <name val="Arial"/>
      <family val="2"/>
    </font>
    <font>
      <b/>
      <i/>
      <u val="single"/>
      <sz val="10"/>
      <name val="Arial"/>
      <family val="0"/>
    </font>
    <font>
      <b/>
      <sz val="11"/>
      <name val="Arial"/>
      <family val="2"/>
    </font>
    <font>
      <b/>
      <i/>
      <sz val="14"/>
      <name val="Arial"/>
      <family val="2"/>
    </font>
    <font>
      <sz val="14"/>
      <name val="Arial"/>
      <family val="2"/>
    </font>
    <font>
      <sz val="11"/>
      <name val="Arial"/>
      <family val="2"/>
    </font>
    <font>
      <sz val="8"/>
      <name val="Tahoma"/>
      <family val="0"/>
    </font>
    <font>
      <b/>
      <i/>
      <sz val="12"/>
      <name val="Arial"/>
      <family val="2"/>
    </font>
    <font>
      <b/>
      <u val="single"/>
      <sz val="12"/>
      <color indexed="10"/>
      <name val="Arial"/>
      <family val="2"/>
    </font>
    <font>
      <sz val="10"/>
      <color indexed="10"/>
      <name val="Arial"/>
      <family val="2"/>
    </font>
    <font>
      <i/>
      <sz val="10"/>
      <name val="Arial"/>
      <family val="2"/>
    </font>
    <font>
      <b/>
      <u val="single"/>
      <sz val="8"/>
      <name val="Tahoma"/>
      <family val="2"/>
    </font>
    <font>
      <b/>
      <sz val="10"/>
      <color indexed="9"/>
      <name val="Arial"/>
      <family val="2"/>
    </font>
    <font>
      <b/>
      <u val="single"/>
      <sz val="10"/>
      <color indexed="10"/>
      <name val="Arial"/>
      <family val="2"/>
    </font>
    <font>
      <u val="single"/>
      <sz val="10"/>
      <color indexed="12"/>
      <name val="Arial"/>
      <family val="0"/>
    </font>
    <font>
      <b/>
      <sz val="13"/>
      <color indexed="14"/>
      <name val="Arial"/>
      <family val="2"/>
    </font>
    <font>
      <u val="singleAccounting"/>
      <sz val="10"/>
      <name val="Arial"/>
      <family val="0"/>
    </font>
    <font>
      <sz val="8"/>
      <name val="Arial"/>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double"/>
      <top/>
      <bottom/>
    </border>
    <border>
      <left/>
      <right/>
      <top/>
      <bottom style="medium"/>
    </border>
    <border>
      <left/>
      <right/>
      <top style="medium"/>
      <bottom/>
    </border>
    <border>
      <left style="medium"/>
      <right style="medium"/>
      <top style="medium"/>
      <bottom style="medium"/>
    </border>
    <border>
      <left/>
      <right/>
      <top style="medium"/>
      <bottom style="medium"/>
    </border>
    <border>
      <left/>
      <right/>
      <top/>
      <bottom style="double"/>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style="double"/>
      <top/>
      <bottom style="double"/>
    </border>
    <border>
      <left style="medium"/>
      <right/>
      <top style="medium"/>
      <bottom style="medium"/>
    </border>
    <border>
      <left/>
      <right style="medium"/>
      <top style="medium"/>
      <bottom style="medium"/>
    </border>
    <border>
      <left style="medium"/>
      <right/>
      <top/>
      <bottom style="double"/>
    </border>
    <border>
      <left/>
      <right style="medium"/>
      <top/>
      <bottom style="double"/>
    </border>
    <border>
      <left style="medium"/>
      <right style="medium"/>
      <top/>
      <bottom style="medium"/>
    </border>
    <border>
      <left/>
      <right style="thin"/>
      <top style="medium"/>
      <bottom style="mediu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60">
    <xf numFmtId="0" fontId="0" fillId="0" borderId="0" xfId="0" applyAlignment="1">
      <alignment/>
    </xf>
    <xf numFmtId="14" fontId="0" fillId="0" borderId="0" xfId="0" applyNumberFormat="1" applyAlignment="1">
      <alignment/>
    </xf>
    <xf numFmtId="0" fontId="0" fillId="0" borderId="0" xfId="0" applyFont="1" applyAlignment="1">
      <alignment/>
    </xf>
    <xf numFmtId="10" fontId="0" fillId="0" borderId="0" xfId="0" applyNumberFormat="1" applyAlignment="1">
      <alignment/>
    </xf>
    <xf numFmtId="0" fontId="0" fillId="0" borderId="0" xfId="0" applyAlignment="1">
      <alignment horizontal="right"/>
    </xf>
    <xf numFmtId="0" fontId="0" fillId="0" borderId="0" xfId="0" applyAlignment="1" quotePrefix="1">
      <alignment horizontal="center"/>
    </xf>
    <xf numFmtId="0" fontId="0" fillId="0" borderId="0" xfId="0" applyAlignment="1">
      <alignment horizontal="center"/>
    </xf>
    <xf numFmtId="0" fontId="2" fillId="0" borderId="0" xfId="0" applyFont="1" applyAlignment="1">
      <alignment horizontal="center"/>
    </xf>
    <xf numFmtId="0" fontId="0" fillId="0" borderId="10" xfId="0" applyBorder="1" applyAlignment="1">
      <alignment/>
    </xf>
    <xf numFmtId="0" fontId="0" fillId="0" borderId="0" xfId="0" applyBorder="1" applyAlignment="1">
      <alignment/>
    </xf>
    <xf numFmtId="0" fontId="0" fillId="0" borderId="0" xfId="0" applyBorder="1" applyAlignment="1" quotePrefix="1">
      <alignment horizontal="center"/>
    </xf>
    <xf numFmtId="0" fontId="2" fillId="0" borderId="0" xfId="0" applyFont="1" applyAlignment="1">
      <alignment horizontal="centerContinuous"/>
    </xf>
    <xf numFmtId="0" fontId="0" fillId="0" borderId="0" xfId="0" applyBorder="1" applyAlignment="1">
      <alignment horizontal="center"/>
    </xf>
    <xf numFmtId="10" fontId="0" fillId="0" borderId="0" xfId="0" applyNumberFormat="1" applyBorder="1" applyAlignment="1" quotePrefix="1">
      <alignment horizontal="center"/>
    </xf>
    <xf numFmtId="0" fontId="0" fillId="0" borderId="0" xfId="0" applyAlignment="1">
      <alignment horizontal="centerContinuous"/>
    </xf>
    <xf numFmtId="10" fontId="0" fillId="0" borderId="0" xfId="0" applyNumberFormat="1" applyAlignment="1">
      <alignment horizontal="center"/>
    </xf>
    <xf numFmtId="37" fontId="0" fillId="0" borderId="0" xfId="0" applyNumberFormat="1" applyAlignment="1" quotePrefix="1">
      <alignment horizontal="center"/>
    </xf>
    <xf numFmtId="37" fontId="2" fillId="33" borderId="11" xfId="0" applyNumberFormat="1" applyFont="1" applyFill="1" applyBorder="1" applyAlignment="1" applyProtection="1">
      <alignment horizontal="center"/>
      <protection locked="0"/>
    </xf>
    <xf numFmtId="37" fontId="2" fillId="33" borderId="11" xfId="0" applyNumberFormat="1" applyFont="1" applyFill="1" applyBorder="1" applyAlignment="1" applyProtection="1">
      <alignment horizontal="center"/>
      <protection locked="0"/>
    </xf>
    <xf numFmtId="3" fontId="2" fillId="0" borderId="11" xfId="0" applyNumberFormat="1" applyFont="1" applyBorder="1" applyAlignment="1" applyProtection="1">
      <alignment horizontal="center"/>
      <protection/>
    </xf>
    <xf numFmtId="37" fontId="2" fillId="0" borderId="11" xfId="0" applyNumberFormat="1" applyFont="1" applyFill="1" applyBorder="1" applyAlignment="1" applyProtection="1">
      <alignment horizontal="center"/>
      <protection/>
    </xf>
    <xf numFmtId="37" fontId="0" fillId="0" borderId="11" xfId="0" applyNumberFormat="1" applyBorder="1" applyAlignment="1" applyProtection="1">
      <alignment horizontal="center"/>
      <protection/>
    </xf>
    <xf numFmtId="2" fontId="0" fillId="0" borderId="0" xfId="0" applyNumberFormat="1" applyAlignment="1">
      <alignment horizontal="center"/>
    </xf>
    <xf numFmtId="15" fontId="0" fillId="0" borderId="0" xfId="0" applyNumberFormat="1" applyAlignment="1">
      <alignment/>
    </xf>
    <xf numFmtId="0" fontId="5" fillId="0" borderId="0" xfId="0" applyFont="1" applyAlignment="1">
      <alignment/>
    </xf>
    <xf numFmtId="0" fontId="3" fillId="33" borderId="0" xfId="0" applyFont="1" applyFill="1" applyAlignment="1" applyProtection="1">
      <alignment horizontal="center"/>
      <protection locked="0"/>
    </xf>
    <xf numFmtId="14" fontId="3" fillId="33" borderId="0" xfId="0" applyNumberFormat="1" applyFont="1" applyFill="1" applyAlignment="1" applyProtection="1">
      <alignment horizontal="center"/>
      <protection locked="0"/>
    </xf>
    <xf numFmtId="0" fontId="0" fillId="34" borderId="0" xfId="0" applyFill="1" applyBorder="1" applyAlignment="1">
      <alignment/>
    </xf>
    <xf numFmtId="0" fontId="5" fillId="34" borderId="0" xfId="0" applyFont="1" applyFill="1" applyBorder="1" applyAlignment="1">
      <alignment/>
    </xf>
    <xf numFmtId="0" fontId="0" fillId="0" borderId="12" xfId="0" applyBorder="1" applyAlignment="1">
      <alignment/>
    </xf>
    <xf numFmtId="0" fontId="5" fillId="34" borderId="0" xfId="0" applyFont="1" applyFill="1" applyBorder="1" applyAlignment="1">
      <alignment/>
    </xf>
    <xf numFmtId="0" fontId="0" fillId="34" borderId="0" xfId="0" applyFont="1" applyFill="1" applyBorder="1" applyAlignment="1">
      <alignment/>
    </xf>
    <xf numFmtId="0" fontId="3" fillId="0" borderId="0" xfId="0" applyFont="1" applyFill="1" applyAlignment="1" applyProtection="1">
      <alignment horizontal="center"/>
      <protection/>
    </xf>
    <xf numFmtId="14" fontId="3" fillId="0" borderId="0" xfId="0" applyNumberFormat="1" applyFont="1" applyFill="1" applyAlignment="1" applyProtection="1">
      <alignment horizontal="center"/>
      <protection/>
    </xf>
    <xf numFmtId="0" fontId="3" fillId="0" borderId="13" xfId="0" applyFont="1" applyFill="1" applyBorder="1" applyAlignment="1" applyProtection="1">
      <alignment horizontal="center"/>
      <protection/>
    </xf>
    <xf numFmtId="164" fontId="4" fillId="35" borderId="13" xfId="0" applyNumberFormat="1" applyFont="1" applyFill="1" applyBorder="1" applyAlignment="1" applyProtection="1">
      <alignment horizontal="center"/>
      <protection locked="0"/>
    </xf>
    <xf numFmtId="164" fontId="4" fillId="35" borderId="0" xfId="0" applyNumberFormat="1" applyFont="1" applyFill="1" applyBorder="1" applyAlignment="1" applyProtection="1">
      <alignment horizontal="center"/>
      <protection locked="0"/>
    </xf>
    <xf numFmtId="6" fontId="0" fillId="35" borderId="0" xfId="0" applyNumberFormat="1" applyFill="1" applyBorder="1" applyAlignment="1" applyProtection="1">
      <alignment/>
      <protection locked="0"/>
    </xf>
    <xf numFmtId="6" fontId="5" fillId="35" borderId="14" xfId="0" applyNumberFormat="1" applyFont="1" applyFill="1" applyBorder="1" applyAlignment="1" applyProtection="1">
      <alignment/>
      <protection locked="0"/>
    </xf>
    <xf numFmtId="6" fontId="0" fillId="35" borderId="15" xfId="0" applyNumberFormat="1" applyFill="1" applyBorder="1" applyAlignment="1" applyProtection="1">
      <alignment/>
      <protection locked="0"/>
    </xf>
    <xf numFmtId="6" fontId="0" fillId="35" borderId="16" xfId="0" applyNumberFormat="1" applyFill="1" applyBorder="1" applyAlignment="1" applyProtection="1">
      <alignment/>
      <protection locked="0"/>
    </xf>
    <xf numFmtId="0" fontId="12" fillId="0" borderId="0" xfId="0" applyFont="1" applyAlignment="1">
      <alignment/>
    </xf>
    <xf numFmtId="0" fontId="0" fillId="34" borderId="0" xfId="0" applyFill="1" applyBorder="1" applyAlignment="1">
      <alignment horizontal="left" vertical="top" wrapText="1"/>
    </xf>
    <xf numFmtId="0" fontId="2" fillId="0" borderId="17" xfId="0" applyFont="1" applyBorder="1" applyAlignment="1">
      <alignment horizontal="centerContinuous"/>
    </xf>
    <xf numFmtId="0" fontId="0" fillId="34" borderId="13" xfId="0" applyFill="1" applyBorder="1" applyAlignment="1">
      <alignment horizontal="centerContinuous"/>
    </xf>
    <xf numFmtId="0" fontId="0" fillId="34" borderId="18" xfId="0" applyFill="1" applyBorder="1" applyAlignment="1">
      <alignment horizontal="centerContinuous"/>
    </xf>
    <xf numFmtId="0" fontId="0" fillId="34" borderId="19" xfId="0" applyFill="1" applyBorder="1" applyAlignment="1">
      <alignment/>
    </xf>
    <xf numFmtId="0" fontId="0" fillId="34" borderId="19" xfId="0" applyFill="1" applyBorder="1" applyAlignment="1">
      <alignment horizontal="left" vertical="top" wrapText="1"/>
    </xf>
    <xf numFmtId="0" fontId="0" fillId="0" borderId="20" xfId="0" applyBorder="1" applyAlignment="1">
      <alignment/>
    </xf>
    <xf numFmtId="0" fontId="0" fillId="34" borderId="12" xfId="0" applyFill="1" applyBorder="1" applyAlignment="1">
      <alignment/>
    </xf>
    <xf numFmtId="0" fontId="0" fillId="34" borderId="21" xfId="0" applyFill="1" applyBorder="1" applyAlignment="1">
      <alignment/>
    </xf>
    <xf numFmtId="0" fontId="0" fillId="0" borderId="0" xfId="0" applyAlignment="1">
      <alignment wrapText="1"/>
    </xf>
    <xf numFmtId="0" fontId="15" fillId="34" borderId="0" xfId="0" applyFont="1" applyFill="1" applyBorder="1" applyAlignment="1">
      <alignment/>
    </xf>
    <xf numFmtId="0" fontId="0" fillId="34" borderId="13" xfId="0" applyFill="1" applyBorder="1" applyAlignment="1" applyProtection="1">
      <alignment horizontal="centerContinuous"/>
      <protection/>
    </xf>
    <xf numFmtId="0" fontId="0" fillId="34" borderId="0" xfId="0" applyFill="1" applyBorder="1" applyAlignment="1" applyProtection="1">
      <alignment horizontal="centerContinuous"/>
      <protection/>
    </xf>
    <xf numFmtId="0" fontId="0" fillId="0" borderId="10" xfId="0" applyBorder="1" applyAlignment="1" applyProtection="1">
      <alignment/>
      <protection/>
    </xf>
    <xf numFmtId="0" fontId="5" fillId="34" borderId="0" xfId="0" applyFont="1" applyFill="1" applyBorder="1" applyAlignment="1" applyProtection="1">
      <alignmen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0" fillId="34" borderId="0" xfId="0" applyFill="1" applyBorder="1" applyAlignment="1" applyProtection="1">
      <alignment horizontal="left" vertical="top" wrapText="1"/>
      <protection/>
    </xf>
    <xf numFmtId="0" fontId="5"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0" xfId="0" applyFill="1" applyBorder="1" applyAlignment="1" applyProtection="1">
      <alignment horizontal="left"/>
      <protection/>
    </xf>
    <xf numFmtId="3" fontId="0" fillId="34" borderId="0" xfId="0" applyNumberFormat="1" applyFill="1" applyBorder="1" applyAlignment="1" applyProtection="1">
      <alignment/>
      <protection/>
    </xf>
    <xf numFmtId="9" fontId="0" fillId="34" borderId="0" xfId="0" applyNumberFormat="1" applyFill="1" applyBorder="1" applyAlignment="1" applyProtection="1">
      <alignment/>
      <protection/>
    </xf>
    <xf numFmtId="10" fontId="0" fillId="34" borderId="0" xfId="0" applyNumberFormat="1" applyFill="1" applyBorder="1" applyAlignment="1" applyProtection="1">
      <alignment horizontal="right"/>
      <protection/>
    </xf>
    <xf numFmtId="0" fontId="0" fillId="0" borderId="0" xfId="0" applyBorder="1" applyAlignment="1" applyProtection="1">
      <alignment/>
      <protection/>
    </xf>
    <xf numFmtId="0" fontId="0" fillId="34" borderId="0" xfId="0" applyFill="1" applyBorder="1" applyAlignment="1" applyProtection="1" quotePrefix="1">
      <alignment horizontal="right"/>
      <protection/>
    </xf>
    <xf numFmtId="0" fontId="0" fillId="0" borderId="0" xfId="0" applyFill="1" applyBorder="1" applyAlignment="1" applyProtection="1">
      <alignment/>
      <protection/>
    </xf>
    <xf numFmtId="9" fontId="0" fillId="34" borderId="0" xfId="0" applyNumberFormat="1" applyFill="1" applyBorder="1" applyAlignment="1" applyProtection="1">
      <alignment horizontal="right"/>
      <protection/>
    </xf>
    <xf numFmtId="0" fontId="0" fillId="34" borderId="0" xfId="0" applyFont="1" applyFill="1" applyBorder="1" applyAlignment="1" applyProtection="1">
      <alignment/>
      <protection/>
    </xf>
    <xf numFmtId="0" fontId="3" fillId="34" borderId="0" xfId="0" applyFont="1" applyFill="1" applyBorder="1" applyAlignment="1" applyProtection="1">
      <alignment/>
      <protection/>
    </xf>
    <xf numFmtId="0" fontId="0" fillId="34" borderId="10" xfId="0" applyFill="1" applyBorder="1" applyAlignment="1" applyProtection="1">
      <alignment/>
      <protection/>
    </xf>
    <xf numFmtId="0" fontId="0" fillId="34" borderId="12" xfId="0" applyFill="1" applyBorder="1" applyAlignment="1" applyProtection="1">
      <alignment/>
      <protection/>
    </xf>
    <xf numFmtId="0" fontId="11" fillId="0" borderId="0" xfId="0" applyFont="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12" fillId="35" borderId="0" xfId="0" applyFont="1" applyFill="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2" fillId="0" borderId="25" xfId="0" applyFont="1" applyBorder="1" applyAlignment="1" applyProtection="1">
      <alignment/>
      <protection/>
    </xf>
    <xf numFmtId="0" fontId="0" fillId="0" borderId="11" xfId="0" applyBorder="1" applyAlignment="1" applyProtection="1">
      <alignment/>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25" xfId="0" applyBorder="1" applyAlignment="1" applyProtection="1">
      <alignment/>
      <protection/>
    </xf>
    <xf numFmtId="0" fontId="0" fillId="0" borderId="25"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25" xfId="0" applyBorder="1" applyAlignment="1" applyProtection="1">
      <alignment horizontal="center"/>
      <protection/>
    </xf>
    <xf numFmtId="0" fontId="0" fillId="0" borderId="0" xfId="0" applyBorder="1" applyAlignment="1" applyProtection="1">
      <alignment horizontal="center"/>
      <protection/>
    </xf>
    <xf numFmtId="0" fontId="10" fillId="0" borderId="11" xfId="0" applyFont="1" applyBorder="1" applyAlignment="1" applyProtection="1">
      <alignment horizontal="center" vertical="top" wrapText="1"/>
      <protection/>
    </xf>
    <xf numFmtId="10" fontId="0" fillId="0" borderId="25" xfId="0" applyNumberFormat="1" applyBorder="1" applyAlignment="1" applyProtection="1">
      <alignment/>
      <protection/>
    </xf>
    <xf numFmtId="10" fontId="0" fillId="0" borderId="0" xfId="0" applyNumberFormat="1" applyBorder="1" applyAlignment="1" applyProtection="1" quotePrefix="1">
      <alignment horizontal="center"/>
      <protection/>
    </xf>
    <xf numFmtId="10" fontId="0" fillId="0" borderId="0" xfId="0" applyNumberFormat="1" applyBorder="1" applyAlignment="1" applyProtection="1">
      <alignment/>
      <protection/>
    </xf>
    <xf numFmtId="10" fontId="0" fillId="0" borderId="0" xfId="0" applyNumberFormat="1" applyAlignment="1" applyProtection="1">
      <alignment/>
      <protection/>
    </xf>
    <xf numFmtId="1" fontId="0" fillId="0" borderId="0" xfId="0" applyNumberFormat="1" applyBorder="1" applyAlignment="1" applyProtection="1" quotePrefix="1">
      <alignment horizontal="center"/>
      <protection/>
    </xf>
    <xf numFmtId="0" fontId="0" fillId="0" borderId="0" xfId="0" applyBorder="1" applyAlignment="1" applyProtection="1" quotePrefix="1">
      <alignment horizontal="center"/>
      <protection/>
    </xf>
    <xf numFmtId="1" fontId="0" fillId="0" borderId="0" xfId="0" applyNumberFormat="1" applyBorder="1" applyAlignment="1" applyProtection="1">
      <alignment horizontal="center"/>
      <protection/>
    </xf>
    <xf numFmtId="3" fontId="0" fillId="0" borderId="11" xfId="0" applyNumberFormat="1" applyBorder="1" applyAlignment="1" applyProtection="1">
      <alignment horizontal="center"/>
      <protection/>
    </xf>
    <xf numFmtId="0" fontId="0"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protection/>
    </xf>
    <xf numFmtId="37" fontId="2" fillId="0" borderId="0" xfId="0" applyNumberFormat="1" applyFont="1" applyBorder="1" applyAlignment="1" applyProtection="1">
      <alignment horizontal="center"/>
      <protection/>
    </xf>
    <xf numFmtId="37" fontId="0" fillId="0" borderId="11" xfId="0" applyNumberFormat="1" applyBorder="1" applyAlignment="1" applyProtection="1">
      <alignment/>
      <protection/>
    </xf>
    <xf numFmtId="0" fontId="0" fillId="0" borderId="26" xfId="0" applyBorder="1" applyAlignment="1" applyProtection="1">
      <alignment/>
      <protection/>
    </xf>
    <xf numFmtId="0" fontId="0" fillId="0" borderId="16" xfId="0" applyBorder="1" applyAlignment="1" applyProtection="1">
      <alignment/>
      <protection/>
    </xf>
    <xf numFmtId="37" fontId="0" fillId="0" borderId="27" xfId="0" applyNumberFormat="1" applyBorder="1" applyAlignment="1" applyProtection="1">
      <alignment horizontal="center"/>
      <protection/>
    </xf>
    <xf numFmtId="3" fontId="0" fillId="0" borderId="27" xfId="0" applyNumberFormat="1" applyBorder="1" applyAlignment="1" applyProtection="1">
      <alignment horizontal="center"/>
      <protection/>
    </xf>
    <xf numFmtId="0" fontId="4" fillId="0" borderId="28" xfId="0" applyFont="1" applyBorder="1" applyAlignment="1" applyProtection="1">
      <alignment horizontal="centerContinuous"/>
      <protection/>
    </xf>
    <xf numFmtId="0" fontId="0" fillId="0" borderId="15" xfId="0" applyBorder="1" applyAlignment="1" applyProtection="1">
      <alignment horizontal="centerContinuous"/>
      <protection/>
    </xf>
    <xf numFmtId="0" fontId="0" fillId="0" borderId="29" xfId="0" applyBorder="1" applyAlignment="1" applyProtection="1">
      <alignment horizontal="centerContinuous"/>
      <protection/>
    </xf>
    <xf numFmtId="0" fontId="0" fillId="0" borderId="0" xfId="0" applyBorder="1" applyAlignment="1" applyProtection="1">
      <alignment horizontal="centerContinuous"/>
      <protection/>
    </xf>
    <xf numFmtId="0" fontId="0" fillId="0" borderId="17" xfId="0"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protection/>
    </xf>
    <xf numFmtId="14" fontId="0" fillId="0" borderId="13" xfId="0" applyNumberFormat="1" applyBorder="1" applyAlignment="1" applyProtection="1">
      <alignment/>
      <protection/>
    </xf>
    <xf numFmtId="14" fontId="0" fillId="0" borderId="18" xfId="0" applyNumberFormat="1" applyBorder="1" applyAlignment="1" applyProtection="1">
      <alignment/>
      <protection/>
    </xf>
    <xf numFmtId="0" fontId="0" fillId="0" borderId="19" xfId="0" applyBorder="1" applyAlignment="1" applyProtection="1">
      <alignment horizontal="centerContinuous"/>
      <protection/>
    </xf>
    <xf numFmtId="0" fontId="2" fillId="0" borderId="10" xfId="0" applyFont="1" applyBorder="1" applyAlignment="1" applyProtection="1">
      <alignment/>
      <protection/>
    </xf>
    <xf numFmtId="0" fontId="0" fillId="0" borderId="19" xfId="0" applyBorder="1" applyAlignment="1" applyProtection="1">
      <alignment/>
      <protection/>
    </xf>
    <xf numFmtId="3" fontId="0" fillId="0" borderId="0" xfId="0" applyNumberFormat="1" applyBorder="1" applyAlignment="1" applyProtection="1">
      <alignment horizontal="center"/>
      <protection/>
    </xf>
    <xf numFmtId="3" fontId="0" fillId="0" borderId="0" xfId="0" applyNumberFormat="1" applyBorder="1" applyAlignment="1" applyProtection="1">
      <alignment/>
      <protection/>
    </xf>
    <xf numFmtId="3" fontId="0" fillId="0" borderId="19" xfId="0" applyNumberFormat="1" applyBorder="1" applyAlignment="1" applyProtection="1">
      <alignment/>
      <protection/>
    </xf>
    <xf numFmtId="3" fontId="0" fillId="0" borderId="0" xfId="0" applyNumberFormat="1" applyBorder="1" applyAlignment="1" applyProtection="1" quotePrefix="1">
      <alignment horizontal="center"/>
      <protection/>
    </xf>
    <xf numFmtId="3" fontId="2" fillId="0" borderId="0" xfId="0" applyNumberFormat="1" applyFont="1" applyBorder="1" applyAlignment="1" applyProtection="1">
      <alignment horizontal="center"/>
      <protection/>
    </xf>
    <xf numFmtId="3" fontId="2" fillId="0" borderId="19" xfId="0" applyNumberFormat="1" applyFont="1" applyBorder="1" applyAlignment="1" applyProtection="1">
      <alignment horizontal="center"/>
      <protection/>
    </xf>
    <xf numFmtId="0" fontId="0" fillId="0" borderId="10" xfId="0" applyBorder="1" applyAlignment="1" applyProtection="1">
      <alignment horizontal="center"/>
      <protection/>
    </xf>
    <xf numFmtId="37" fontId="0" fillId="0" borderId="0" xfId="0" applyNumberFormat="1" applyBorder="1" applyAlignment="1" applyProtection="1">
      <alignment horizontal="center"/>
      <protection/>
    </xf>
    <xf numFmtId="37" fontId="0" fillId="0" borderId="19" xfId="0" applyNumberFormat="1" applyBorder="1" applyAlignment="1" applyProtection="1">
      <alignment horizontal="center"/>
      <protection/>
    </xf>
    <xf numFmtId="0" fontId="0" fillId="0" borderId="30" xfId="0" applyFont="1" applyBorder="1" applyAlignment="1" applyProtection="1">
      <alignment horizontal="center"/>
      <protection/>
    </xf>
    <xf numFmtId="10" fontId="0" fillId="0" borderId="16" xfId="0" applyNumberFormat="1" applyFont="1" applyBorder="1" applyAlignment="1" applyProtection="1">
      <alignment horizontal="center"/>
      <protection/>
    </xf>
    <xf numFmtId="10" fontId="0" fillId="0" borderId="31" xfId="0" applyNumberFormat="1" applyFont="1" applyBorder="1" applyAlignment="1" applyProtection="1">
      <alignment horizontal="center"/>
      <protection/>
    </xf>
    <xf numFmtId="3" fontId="0" fillId="0" borderId="19" xfId="0" applyNumberFormat="1" applyBorder="1" applyAlignment="1" applyProtection="1">
      <alignment horizontal="right"/>
      <protection/>
    </xf>
    <xf numFmtId="3" fontId="0" fillId="0" borderId="19" xfId="0" applyNumberFormat="1" applyBorder="1" applyAlignment="1" applyProtection="1">
      <alignment horizontal="center"/>
      <protection/>
    </xf>
    <xf numFmtId="3" fontId="6" fillId="0" borderId="0" xfId="0" applyNumberFormat="1" applyFont="1" applyBorder="1" applyAlignment="1" applyProtection="1">
      <alignment horizontal="center"/>
      <protection/>
    </xf>
    <xf numFmtId="3" fontId="6" fillId="0" borderId="19" xfId="0" applyNumberFormat="1" applyFont="1" applyBorder="1" applyAlignment="1" applyProtection="1">
      <alignment horizontal="center"/>
      <protection/>
    </xf>
    <xf numFmtId="3" fontId="7" fillId="0" borderId="0" xfId="0" applyNumberFormat="1" applyFont="1" applyBorder="1" applyAlignment="1" applyProtection="1">
      <alignment horizontal="center"/>
      <protection/>
    </xf>
    <xf numFmtId="3" fontId="8" fillId="0" borderId="19" xfId="0" applyNumberFormat="1" applyFont="1" applyBorder="1" applyAlignment="1" applyProtection="1">
      <alignment horizontal="center"/>
      <protection/>
    </xf>
    <xf numFmtId="3" fontId="2" fillId="0" borderId="0" xfId="0" applyNumberFormat="1" applyFont="1" applyBorder="1" applyAlignment="1" applyProtection="1" quotePrefix="1">
      <alignment horizontal="center"/>
      <protection/>
    </xf>
    <xf numFmtId="3" fontId="0" fillId="0" borderId="0" xfId="0" applyNumberFormat="1" applyBorder="1" applyAlignment="1" applyProtection="1">
      <alignment horizontal="center" vertical="center"/>
      <protection/>
    </xf>
    <xf numFmtId="3" fontId="0" fillId="0" borderId="19" xfId="0" applyNumberFormat="1" applyBorder="1" applyAlignment="1" applyProtection="1">
      <alignment horizontal="center" vertical="center"/>
      <protection/>
    </xf>
    <xf numFmtId="37" fontId="0" fillId="0" borderId="0" xfId="0" applyNumberFormat="1" applyBorder="1" applyAlignment="1" applyProtection="1">
      <alignment horizontal="center" vertical="center"/>
      <protection/>
    </xf>
    <xf numFmtId="37" fontId="0" fillId="0" borderId="19" xfId="0" applyNumberFormat="1" applyBorder="1" applyAlignment="1" applyProtection="1">
      <alignment horizontal="center" vertical="center"/>
      <protection/>
    </xf>
    <xf numFmtId="10" fontId="0" fillId="0" borderId="0" xfId="0" applyNumberFormat="1" applyBorder="1" applyAlignment="1" applyProtection="1">
      <alignment horizontal="center" vertical="center"/>
      <protection/>
    </xf>
    <xf numFmtId="10" fontId="0" fillId="0" borderId="19" xfId="0" applyNumberForma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3" fontId="0" fillId="0" borderId="19" xfId="0" applyNumberFormat="1" applyFont="1" applyBorder="1" applyAlignment="1" applyProtection="1">
      <alignment horizontal="center" vertical="center"/>
      <protection/>
    </xf>
    <xf numFmtId="0" fontId="2" fillId="0" borderId="10" xfId="0" applyFont="1" applyBorder="1" applyAlignment="1" applyProtection="1">
      <alignment horizontal="center"/>
      <protection/>
    </xf>
    <xf numFmtId="37" fontId="2" fillId="0" borderId="0" xfId="0" applyNumberFormat="1" applyFont="1" applyBorder="1" applyAlignment="1" applyProtection="1">
      <alignment horizontal="center" vertical="center"/>
      <protection/>
    </xf>
    <xf numFmtId="37" fontId="2" fillId="0" borderId="19" xfId="0" applyNumberFormat="1" applyFont="1" applyBorder="1" applyAlignment="1" applyProtection="1">
      <alignment horizontal="center" vertical="center"/>
      <protection/>
    </xf>
    <xf numFmtId="0" fontId="2" fillId="0" borderId="20" xfId="0" applyFont="1" applyBorder="1" applyAlignment="1" applyProtection="1">
      <alignment horizontal="center"/>
      <protection/>
    </xf>
    <xf numFmtId="10" fontId="2" fillId="0" borderId="12" xfId="0" applyNumberFormat="1" applyFont="1" applyBorder="1" applyAlignment="1" applyProtection="1">
      <alignment horizontal="center"/>
      <protection/>
    </xf>
    <xf numFmtId="10" fontId="2" fillId="0" borderId="21" xfId="0" applyNumberFormat="1" applyFont="1" applyBorder="1" applyAlignment="1" applyProtection="1">
      <alignment horizontal="center"/>
      <protection/>
    </xf>
    <xf numFmtId="0" fontId="2" fillId="36" borderId="28" xfId="0" applyFont="1" applyFill="1" applyBorder="1" applyAlignment="1" applyProtection="1">
      <alignment/>
      <protection/>
    </xf>
    <xf numFmtId="14" fontId="2" fillId="36" borderId="15" xfId="0" applyNumberFormat="1" applyFont="1" applyFill="1" applyBorder="1" applyAlignment="1" applyProtection="1">
      <alignment/>
      <protection/>
    </xf>
    <xf numFmtId="0" fontId="0" fillId="36" borderId="15" xfId="0" applyFill="1" applyBorder="1" applyAlignment="1" applyProtection="1">
      <alignment/>
      <protection/>
    </xf>
    <xf numFmtId="0" fontId="0" fillId="36" borderId="29" xfId="0" applyFill="1" applyBorder="1" applyAlignment="1" applyProtection="1">
      <alignment/>
      <protection/>
    </xf>
    <xf numFmtId="0" fontId="9" fillId="0" borderId="0" xfId="0" applyFont="1" applyAlignment="1" applyProtection="1">
      <alignment/>
      <protection/>
    </xf>
    <xf numFmtId="10" fontId="10" fillId="0" borderId="14" xfId="0" applyNumberFormat="1" applyFont="1" applyFill="1" applyBorder="1" applyAlignment="1" applyProtection="1">
      <alignment/>
      <protection/>
    </xf>
    <xf numFmtId="0" fontId="2" fillId="0" borderId="0" xfId="0" applyFont="1" applyFill="1" applyBorder="1" applyAlignment="1" applyProtection="1">
      <alignment/>
      <protection/>
    </xf>
    <xf numFmtId="14" fontId="2" fillId="0" borderId="0" xfId="0" applyNumberFormat="1" applyFont="1" applyFill="1" applyBorder="1" applyAlignment="1" applyProtection="1">
      <alignment/>
      <protection/>
    </xf>
    <xf numFmtId="10" fontId="10" fillId="0" borderId="0" xfId="0" applyNumberFormat="1" applyFont="1" applyFill="1" applyBorder="1" applyAlignment="1" applyProtection="1">
      <alignment/>
      <protection/>
    </xf>
    <xf numFmtId="0" fontId="2" fillId="36" borderId="28" xfId="0" applyFont="1" applyFill="1" applyBorder="1" applyAlignment="1" applyProtection="1">
      <alignment/>
      <protection/>
    </xf>
    <xf numFmtId="0" fontId="0" fillId="36" borderId="15" xfId="0" applyFont="1" applyFill="1" applyBorder="1" applyAlignment="1" applyProtection="1">
      <alignment/>
      <protection/>
    </xf>
    <xf numFmtId="10" fontId="2" fillId="36" borderId="29" xfId="0" applyNumberFormat="1" applyFont="1" applyFill="1" applyBorder="1" applyAlignment="1" applyProtection="1">
      <alignment/>
      <protection/>
    </xf>
    <xf numFmtId="10" fontId="10" fillId="0" borderId="14" xfId="0" applyNumberFormat="1" applyFont="1" applyFill="1" applyBorder="1" applyAlignment="1" applyProtection="1">
      <alignment/>
      <protection/>
    </xf>
    <xf numFmtId="165" fontId="0" fillId="0" borderId="14" xfId="42" applyNumberFormat="1" applyFont="1" applyBorder="1" applyAlignment="1" applyProtection="1">
      <alignment/>
      <protection/>
    </xf>
    <xf numFmtId="165" fontId="0" fillId="0" borderId="32" xfId="42" applyNumberFormat="1" applyFont="1" applyBorder="1" applyAlignment="1" applyProtection="1">
      <alignment/>
      <protection/>
    </xf>
    <xf numFmtId="0" fontId="2" fillId="36" borderId="15" xfId="0" applyFont="1" applyFill="1" applyBorder="1" applyAlignment="1" applyProtection="1">
      <alignment/>
      <protection/>
    </xf>
    <xf numFmtId="0" fontId="0" fillId="36" borderId="29" xfId="0" applyFont="1" applyFill="1" applyBorder="1" applyAlignment="1" applyProtection="1">
      <alignment/>
      <protection/>
    </xf>
    <xf numFmtId="10" fontId="2" fillId="34" borderId="0" xfId="0" applyNumberFormat="1" applyFont="1" applyFill="1" applyBorder="1" applyAlignment="1" applyProtection="1">
      <alignment/>
      <protection/>
    </xf>
    <xf numFmtId="165" fontId="0" fillId="0" borderId="0" xfId="42" applyNumberFormat="1"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10" fontId="2" fillId="0" borderId="0" xfId="0" applyNumberFormat="1" applyFont="1" applyFill="1" applyBorder="1" applyAlignment="1" applyProtection="1">
      <alignment/>
      <protection/>
    </xf>
    <xf numFmtId="10" fontId="10" fillId="0" borderId="0" xfId="0" applyNumberFormat="1" applyFont="1" applyFill="1" applyBorder="1" applyAlignment="1" applyProtection="1">
      <alignment/>
      <protection/>
    </xf>
    <xf numFmtId="0" fontId="2" fillId="0" borderId="0" xfId="0" applyFont="1" applyAlignment="1" applyProtection="1">
      <alignment/>
      <protection/>
    </xf>
    <xf numFmtId="0" fontId="0" fillId="0" borderId="12" xfId="0" applyBorder="1" applyAlignment="1" applyProtection="1">
      <alignment/>
      <protection/>
    </xf>
    <xf numFmtId="6" fontId="0" fillId="0" borderId="12" xfId="0" applyNumberFormat="1" applyBorder="1" applyAlignment="1" applyProtection="1">
      <alignment/>
      <protection/>
    </xf>
    <xf numFmtId="164" fontId="4" fillId="0" borderId="20" xfId="0" applyNumberFormat="1" applyFont="1" applyBorder="1" applyAlignment="1" applyProtection="1">
      <alignment horizontal="centerContinuous"/>
      <protection/>
    </xf>
    <xf numFmtId="0" fontId="0" fillId="0" borderId="12" xfId="0" applyBorder="1" applyAlignment="1" applyProtection="1">
      <alignment horizontal="centerContinuous"/>
      <protection/>
    </xf>
    <xf numFmtId="49" fontId="0" fillId="0" borderId="12" xfId="0" applyNumberFormat="1" applyFill="1" applyBorder="1" applyAlignment="1" applyProtection="1">
      <alignment horizontal="centerContinuous"/>
      <protection/>
    </xf>
    <xf numFmtId="0" fontId="2" fillId="0" borderId="0" xfId="0" applyFont="1" applyBorder="1" applyAlignment="1" applyProtection="1">
      <alignment horizontal="centerContinuous"/>
      <protection/>
    </xf>
    <xf numFmtId="0" fontId="4" fillId="0" borderId="17" xfId="0" applyFont="1" applyBorder="1" applyAlignment="1" applyProtection="1">
      <alignment horizontal="centerContinuous"/>
      <protection/>
    </xf>
    <xf numFmtId="0" fontId="0" fillId="0" borderId="13" xfId="0" applyBorder="1" applyAlignment="1" applyProtection="1">
      <alignment horizontal="centerContinuous"/>
      <protection/>
    </xf>
    <xf numFmtId="0" fontId="0" fillId="0" borderId="13" xfId="0" applyFill="1" applyBorder="1" applyAlignment="1" applyProtection="1">
      <alignment horizontal="centerContinuous"/>
      <protection/>
    </xf>
    <xf numFmtId="0" fontId="0" fillId="0" borderId="18" xfId="0"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49" fontId="0" fillId="0" borderId="0" xfId="0" applyNumberFormat="1" applyFill="1" applyBorder="1" applyAlignment="1" applyProtection="1">
      <alignment horizontal="centerContinuous"/>
      <protection/>
    </xf>
    <xf numFmtId="0" fontId="0" fillId="0" borderId="21" xfId="0" applyBorder="1" applyAlignment="1" applyProtection="1">
      <alignment horizontal="centerContinuous"/>
      <protection/>
    </xf>
    <xf numFmtId="14" fontId="2" fillId="36" borderId="33" xfId="0" applyNumberFormat="1" applyFont="1" applyFill="1" applyBorder="1" applyAlignment="1" applyProtection="1">
      <alignment/>
      <protection/>
    </xf>
    <xf numFmtId="0" fontId="9" fillId="36" borderId="15" xfId="0" applyFont="1" applyFill="1" applyBorder="1" applyAlignment="1" applyProtection="1">
      <alignment/>
      <protection/>
    </xf>
    <xf numFmtId="0" fontId="9" fillId="36" borderId="29" xfId="0" applyFont="1" applyFill="1" applyBorder="1" applyAlignment="1" applyProtection="1">
      <alignment/>
      <protection/>
    </xf>
    <xf numFmtId="6" fontId="10" fillId="0" borderId="14" xfId="0" applyNumberFormat="1" applyFont="1" applyFill="1" applyBorder="1" applyAlignment="1" applyProtection="1">
      <alignment/>
      <protection/>
    </xf>
    <xf numFmtId="0" fontId="5" fillId="0" borderId="0" xfId="0" applyFont="1" applyAlignment="1" applyProtection="1">
      <alignment/>
      <protection/>
    </xf>
    <xf numFmtId="6" fontId="5" fillId="0" borderId="14" xfId="0" applyNumberFormat="1" applyFont="1" applyBorder="1" applyAlignment="1" applyProtection="1">
      <alignment/>
      <protection/>
    </xf>
    <xf numFmtId="6" fontId="5" fillId="0" borderId="0" xfId="0" applyNumberFormat="1" applyFont="1" applyAlignment="1" applyProtection="1">
      <alignment/>
      <protection/>
    </xf>
    <xf numFmtId="0" fontId="5" fillId="0" borderId="0" xfId="0" applyFont="1" applyAlignment="1" applyProtection="1">
      <alignment/>
      <protection/>
    </xf>
    <xf numFmtId="9" fontId="0" fillId="36" borderId="15" xfId="0" applyNumberFormat="1" applyFill="1" applyBorder="1" applyAlignment="1" applyProtection="1">
      <alignment/>
      <protection/>
    </xf>
    <xf numFmtId="6" fontId="0" fillId="0" borderId="14" xfId="0" applyNumberFormat="1" applyFill="1" applyBorder="1" applyAlignment="1" applyProtection="1">
      <alignment/>
      <protection/>
    </xf>
    <xf numFmtId="6" fontId="0" fillId="0" borderId="14" xfId="0" applyNumberFormat="1" applyFont="1" applyFill="1" applyBorder="1" applyAlignment="1" applyProtection="1">
      <alignment/>
      <protection/>
    </xf>
    <xf numFmtId="0" fontId="2" fillId="36" borderId="17" xfId="0" applyFont="1" applyFill="1" applyBorder="1" applyAlignment="1" applyProtection="1">
      <alignment/>
      <protection/>
    </xf>
    <xf numFmtId="0" fontId="0" fillId="36" borderId="13" xfId="0" applyFill="1" applyBorder="1" applyAlignment="1" applyProtection="1">
      <alignment/>
      <protection/>
    </xf>
    <xf numFmtId="0" fontId="0" fillId="36" borderId="18" xfId="0" applyFill="1" applyBorder="1" applyAlignment="1" applyProtection="1">
      <alignment/>
      <protection/>
    </xf>
    <xf numFmtId="0" fontId="2" fillId="36" borderId="20" xfId="0" applyFont="1" applyFill="1" applyBorder="1" applyAlignment="1" applyProtection="1">
      <alignment/>
      <protection/>
    </xf>
    <xf numFmtId="0" fontId="0" fillId="36" borderId="12" xfId="0" applyFont="1" applyFill="1" applyBorder="1" applyAlignment="1" applyProtection="1">
      <alignment/>
      <protection/>
    </xf>
    <xf numFmtId="10" fontId="2" fillId="36" borderId="21" xfId="0" applyNumberFormat="1" applyFont="1" applyFill="1" applyBorder="1" applyAlignment="1" applyProtection="1">
      <alignment/>
      <protection/>
    </xf>
    <xf numFmtId="10" fontId="10" fillId="0" borderId="14" xfId="58" applyNumberFormat="1" applyFont="1" applyBorder="1" applyAlignment="1" applyProtection="1">
      <alignment/>
      <protection/>
    </xf>
    <xf numFmtId="3" fontId="2" fillId="35" borderId="11" xfId="0" applyNumberFormat="1" applyFont="1" applyFill="1" applyBorder="1" applyAlignment="1" applyProtection="1">
      <alignment horizontal="center"/>
      <protection locked="0"/>
    </xf>
    <xf numFmtId="0" fontId="0" fillId="0" borderId="0" xfId="0" applyFill="1" applyAlignment="1" applyProtection="1">
      <alignment/>
      <protection/>
    </xf>
    <xf numFmtId="0" fontId="13" fillId="0" borderId="0" xfId="0" applyFont="1" applyFill="1" applyAlignment="1" applyProtection="1">
      <alignment/>
      <protection/>
    </xf>
    <xf numFmtId="165" fontId="0" fillId="0" borderId="14" xfId="42" applyNumberFormat="1" applyFont="1" applyFill="1" applyBorder="1" applyAlignment="1" applyProtection="1">
      <alignment/>
      <protection/>
    </xf>
    <xf numFmtId="165" fontId="0" fillId="0" borderId="32" xfId="42" applyNumberFormat="1" applyFont="1" applyFill="1" applyBorder="1" applyAlignment="1" applyProtection="1">
      <alignment/>
      <protection/>
    </xf>
    <xf numFmtId="10" fontId="10" fillId="0" borderId="14" xfId="58" applyNumberFormat="1" applyFont="1" applyFill="1" applyBorder="1" applyAlignment="1" applyProtection="1">
      <alignment/>
      <protection/>
    </xf>
    <xf numFmtId="0" fontId="0" fillId="0" borderId="25" xfId="0" applyFill="1" applyBorder="1" applyAlignment="1" applyProtection="1">
      <alignment/>
      <protection/>
    </xf>
    <xf numFmtId="37" fontId="0" fillId="0" borderId="11" xfId="0" applyNumberFormat="1" applyFill="1" applyBorder="1" applyAlignment="1" applyProtection="1">
      <alignment horizontal="center"/>
      <protection/>
    </xf>
    <xf numFmtId="3" fontId="0" fillId="0" borderId="11" xfId="0" applyNumberFormat="1" applyFill="1" applyBorder="1" applyAlignment="1" applyProtection="1">
      <alignment horizontal="center"/>
      <protection/>
    </xf>
    <xf numFmtId="0" fontId="0" fillId="0" borderId="0" xfId="0" applyFill="1" applyAlignment="1">
      <alignment/>
    </xf>
    <xf numFmtId="0" fontId="16" fillId="34" borderId="0" xfId="0" applyFont="1" applyFill="1" applyBorder="1" applyAlignment="1" applyProtection="1">
      <alignment/>
      <protection/>
    </xf>
    <xf numFmtId="0" fontId="17" fillId="34" borderId="0" xfId="0" applyFont="1" applyFill="1" applyBorder="1" applyAlignment="1" applyProtection="1">
      <alignment/>
      <protection/>
    </xf>
    <xf numFmtId="3" fontId="0" fillId="34" borderId="0" xfId="44" applyNumberFormat="1" applyFont="1" applyFill="1" applyBorder="1" applyAlignment="1" applyProtection="1">
      <alignment/>
      <protection/>
    </xf>
    <xf numFmtId="166" fontId="0" fillId="34" borderId="0" xfId="0" applyNumberFormat="1" applyFill="1" applyBorder="1" applyAlignment="1" applyProtection="1">
      <alignment/>
      <protection/>
    </xf>
    <xf numFmtId="10" fontId="0" fillId="34" borderId="0" xfId="0" applyNumberFormat="1" applyFill="1" applyBorder="1" applyAlignment="1" applyProtection="1">
      <alignment/>
      <protection/>
    </xf>
    <xf numFmtId="0" fontId="2" fillId="34" borderId="0" xfId="0" applyFont="1" applyFill="1" applyBorder="1" applyAlignment="1" applyProtection="1">
      <alignment/>
      <protection/>
    </xf>
    <xf numFmtId="0" fontId="2" fillId="34" borderId="0" xfId="0" applyFont="1" applyFill="1" applyBorder="1" applyAlignment="1" applyProtection="1" quotePrefix="1">
      <alignment horizontal="right"/>
      <protection/>
    </xf>
    <xf numFmtId="9" fontId="2" fillId="34" borderId="0" xfId="0" applyNumberFormat="1" applyFont="1" applyFill="1" applyBorder="1" applyAlignment="1" applyProtection="1">
      <alignment/>
      <protection/>
    </xf>
    <xf numFmtId="3" fontId="2" fillId="34" borderId="0" xfId="0" applyNumberFormat="1" applyFont="1" applyFill="1" applyBorder="1" applyAlignment="1" applyProtection="1">
      <alignment/>
      <protection/>
    </xf>
    <xf numFmtId="0" fontId="0" fillId="34" borderId="17" xfId="0" applyFill="1" applyBorder="1" applyAlignment="1" applyProtection="1">
      <alignment/>
      <protection/>
    </xf>
    <xf numFmtId="0" fontId="0" fillId="34" borderId="0" xfId="0" applyFill="1" applyBorder="1" applyAlignment="1" applyProtection="1">
      <alignment/>
      <protection/>
    </xf>
    <xf numFmtId="3" fontId="0" fillId="34" borderId="12" xfId="44" applyNumberFormat="1" applyFont="1" applyFill="1" applyBorder="1" applyAlignment="1" applyProtection="1">
      <alignment/>
      <protection/>
    </xf>
    <xf numFmtId="166" fontId="0" fillId="34" borderId="12" xfId="0" applyNumberFormat="1" applyFill="1" applyBorder="1" applyAlignment="1" applyProtection="1">
      <alignment/>
      <protection/>
    </xf>
    <xf numFmtId="3" fontId="0" fillId="34" borderId="0" xfId="0" applyNumberFormat="1" applyFill="1" applyBorder="1" applyAlignment="1" applyProtection="1">
      <alignment/>
      <protection/>
    </xf>
    <xf numFmtId="9" fontId="0" fillId="34" borderId="0" xfId="0" applyNumberFormat="1" applyFill="1" applyBorder="1" applyAlignment="1" applyProtection="1">
      <alignment/>
      <protection/>
    </xf>
    <xf numFmtId="0" fontId="0" fillId="0" borderId="0" xfId="0" applyBorder="1" applyAlignment="1">
      <alignment/>
    </xf>
    <xf numFmtId="3" fontId="0" fillId="34" borderId="12" xfId="44" applyNumberFormat="1" applyFont="1" applyFill="1" applyBorder="1" applyAlignment="1" applyProtection="1">
      <alignment/>
      <protection/>
    </xf>
    <xf numFmtId="10" fontId="0" fillId="34" borderId="12" xfId="0" applyNumberFormat="1" applyFill="1" applyBorder="1" applyAlignment="1" applyProtection="1">
      <alignment/>
      <protection/>
    </xf>
    <xf numFmtId="0" fontId="0" fillId="34" borderId="20" xfId="0" applyFill="1" applyBorder="1" applyAlignment="1" applyProtection="1">
      <alignment/>
      <protection/>
    </xf>
    <xf numFmtId="167" fontId="4" fillId="35" borderId="12" xfId="0" applyNumberFormat="1" applyFont="1" applyFill="1" applyBorder="1" applyAlignment="1" applyProtection="1">
      <alignment horizontal="center"/>
      <protection locked="0"/>
    </xf>
    <xf numFmtId="6" fontId="0" fillId="0" borderId="0" xfId="0" applyNumberFormat="1" applyFill="1" applyBorder="1" applyAlignment="1" applyProtection="1">
      <alignment/>
      <protection locked="0"/>
    </xf>
    <xf numFmtId="0" fontId="2" fillId="0" borderId="34" xfId="0" applyFont="1" applyFill="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6" fontId="0" fillId="35" borderId="37" xfId="0" applyNumberFormat="1" applyFill="1" applyBorder="1" applyAlignment="1" applyProtection="1">
      <alignment/>
      <protection locked="0"/>
    </xf>
    <xf numFmtId="6" fontId="0" fillId="35" borderId="38" xfId="0" applyNumberFormat="1" applyFill="1" applyBorder="1" applyAlignment="1" applyProtection="1">
      <alignment/>
      <protection locked="0"/>
    </xf>
    <xf numFmtId="6" fontId="0" fillId="35" borderId="39" xfId="0" applyNumberFormat="1" applyFill="1" applyBorder="1" applyAlignment="1" applyProtection="1">
      <alignment/>
      <protection locked="0"/>
    </xf>
    <xf numFmtId="0" fontId="2" fillId="0" borderId="0" xfId="0" applyFont="1" applyAlignment="1" applyProtection="1">
      <alignment/>
      <protection/>
    </xf>
    <xf numFmtId="6" fontId="2" fillId="0" borderId="0" xfId="0" applyNumberFormat="1" applyFont="1" applyAlignment="1" applyProtection="1">
      <alignment/>
      <protection/>
    </xf>
    <xf numFmtId="5" fontId="20" fillId="0" borderId="0" xfId="0" applyNumberFormat="1" applyFont="1" applyFill="1" applyBorder="1" applyAlignment="1" applyProtection="1">
      <alignment/>
      <protection locked="0"/>
    </xf>
    <xf numFmtId="0" fontId="0" fillId="37" borderId="0" xfId="0" applyFill="1" applyBorder="1" applyAlignment="1">
      <alignment/>
    </xf>
    <xf numFmtId="0" fontId="0" fillId="37" borderId="19" xfId="0" applyFill="1" applyBorder="1" applyAlignment="1">
      <alignment/>
    </xf>
    <xf numFmtId="0" fontId="23" fillId="34" borderId="0" xfId="0" applyFont="1" applyFill="1" applyBorder="1" applyAlignment="1" applyProtection="1">
      <alignment/>
      <protection/>
    </xf>
    <xf numFmtId="0" fontId="0" fillId="37" borderId="0" xfId="0" applyFill="1" applyBorder="1" applyAlignment="1" applyProtection="1">
      <alignment/>
      <protection/>
    </xf>
    <xf numFmtId="0" fontId="0" fillId="37" borderId="0" xfId="0" applyFill="1" applyBorder="1" applyAlignment="1">
      <alignment/>
    </xf>
    <xf numFmtId="0" fontId="0" fillId="37" borderId="0" xfId="0" applyFill="1" applyBorder="1" applyAlignment="1" applyProtection="1">
      <alignment horizontal="left"/>
      <protection/>
    </xf>
    <xf numFmtId="0" fontId="0" fillId="37" borderId="0" xfId="0" applyFill="1" applyBorder="1" applyAlignment="1" applyProtection="1">
      <alignment/>
      <protection/>
    </xf>
    <xf numFmtId="0" fontId="16" fillId="37" borderId="0" xfId="0" applyFont="1" applyFill="1" applyBorder="1" applyAlignment="1">
      <alignment horizontal="left"/>
    </xf>
    <xf numFmtId="0" fontId="16" fillId="37" borderId="19" xfId="0" applyFont="1" applyFill="1" applyBorder="1" applyAlignment="1">
      <alignment horizontal="left"/>
    </xf>
    <xf numFmtId="0" fontId="18" fillId="37" borderId="0" xfId="0" applyFont="1" applyFill="1" applyBorder="1" applyAlignment="1">
      <alignment/>
    </xf>
    <xf numFmtId="0" fontId="2" fillId="37" borderId="0" xfId="0" applyFont="1" applyFill="1" applyBorder="1" applyAlignment="1">
      <alignment/>
    </xf>
    <xf numFmtId="0" fontId="0" fillId="37" borderId="0" xfId="0" applyFill="1" applyBorder="1" applyAlignment="1">
      <alignment horizontal="center"/>
    </xf>
    <xf numFmtId="0" fontId="5" fillId="37" borderId="0" xfId="0" applyFont="1" applyFill="1" applyBorder="1" applyAlignment="1">
      <alignment/>
    </xf>
    <xf numFmtId="0" fontId="0" fillId="37" borderId="0" xfId="0" applyFont="1" applyFill="1" applyBorder="1" applyAlignment="1">
      <alignment/>
    </xf>
    <xf numFmtId="0" fontId="0" fillId="37" borderId="12" xfId="0" applyFill="1" applyBorder="1" applyAlignment="1">
      <alignment/>
    </xf>
    <xf numFmtId="0" fontId="0" fillId="37" borderId="21" xfId="0" applyFill="1" applyBorder="1" applyAlignment="1">
      <alignment/>
    </xf>
    <xf numFmtId="0" fontId="2" fillId="37" borderId="17" xfId="0" applyFont="1" applyFill="1" applyBorder="1" applyAlignment="1" applyProtection="1">
      <alignment horizontal="centerContinuous"/>
      <protection/>
    </xf>
    <xf numFmtId="0" fontId="0" fillId="37" borderId="18" xfId="0" applyFill="1" applyBorder="1" applyAlignment="1">
      <alignment/>
    </xf>
    <xf numFmtId="0" fontId="0" fillId="37" borderId="10" xfId="0" applyFill="1" applyBorder="1" applyAlignment="1" applyProtection="1">
      <alignment horizontal="centerContinuous"/>
      <protection/>
    </xf>
    <xf numFmtId="0" fontId="0" fillId="37" borderId="10" xfId="0" applyFill="1" applyBorder="1" applyAlignment="1" applyProtection="1">
      <alignment/>
      <protection/>
    </xf>
    <xf numFmtId="0" fontId="12" fillId="34" borderId="0" xfId="0" applyFont="1" applyFill="1" applyBorder="1" applyAlignment="1" applyProtection="1">
      <alignment/>
      <protection/>
    </xf>
    <xf numFmtId="0" fontId="0" fillId="37" borderId="10" xfId="0" applyFill="1" applyBorder="1" applyAlignment="1">
      <alignment/>
    </xf>
    <xf numFmtId="3" fontId="22" fillId="34" borderId="0" xfId="52" applyNumberFormat="1" applyFont="1" applyFill="1" applyBorder="1" applyAlignment="1" applyProtection="1">
      <alignment/>
      <protection/>
    </xf>
    <xf numFmtId="0" fontId="0" fillId="37" borderId="20" xfId="0" applyFill="1" applyBorder="1" applyAlignment="1" applyProtection="1">
      <alignment/>
      <protection/>
    </xf>
    <xf numFmtId="0" fontId="0" fillId="37" borderId="12" xfId="0" applyFill="1" applyBorder="1" applyAlignment="1" applyProtection="1">
      <alignment/>
      <protection/>
    </xf>
    <xf numFmtId="43" fontId="2" fillId="0" borderId="0" xfId="42" applyFont="1" applyAlignment="1">
      <alignment horizontal="center"/>
    </xf>
    <xf numFmtId="0" fontId="2" fillId="0" borderId="0" xfId="0" applyFont="1" applyAlignment="1" quotePrefix="1">
      <alignment horizontal="center"/>
    </xf>
    <xf numFmtId="0" fontId="2" fillId="0" borderId="0" xfId="0" applyFont="1" applyAlignment="1">
      <alignment/>
    </xf>
    <xf numFmtId="14" fontId="2" fillId="0" borderId="0" xfId="0" applyNumberFormat="1" applyFont="1" applyAlignment="1">
      <alignment/>
    </xf>
    <xf numFmtId="0" fontId="2" fillId="0" borderId="0" xfId="0" applyFont="1" applyAlignment="1">
      <alignment/>
    </xf>
    <xf numFmtId="0" fontId="2" fillId="0" borderId="0" xfId="0" applyFont="1" applyAlignment="1">
      <alignment horizontal="centerContinuous"/>
    </xf>
    <xf numFmtId="0" fontId="2" fillId="0" borderId="0" xfId="0" applyFont="1" applyAlignment="1">
      <alignment horizontal="center"/>
    </xf>
    <xf numFmtId="2" fontId="2" fillId="0" borderId="16" xfId="0" applyNumberFormat="1" applyFont="1" applyBorder="1" applyAlignment="1">
      <alignment horizontal="center"/>
    </xf>
    <xf numFmtId="2" fontId="0" fillId="0" borderId="16" xfId="0" applyNumberFormat="1" applyBorder="1" applyAlignment="1">
      <alignment horizontal="center"/>
    </xf>
    <xf numFmtId="0" fontId="0" fillId="0" borderId="0" xfId="0" applyFont="1" applyAlignment="1">
      <alignment horizontal="center"/>
    </xf>
    <xf numFmtId="10" fontId="0" fillId="0" borderId="0" xfId="0" applyNumberFormat="1" applyFont="1" applyAlignment="1">
      <alignment/>
    </xf>
    <xf numFmtId="10" fontId="0" fillId="0" borderId="0" xfId="0" applyNumberFormat="1" applyFont="1" applyBorder="1" applyAlignment="1">
      <alignment/>
    </xf>
    <xf numFmtId="0" fontId="0" fillId="0" borderId="0" xfId="0" applyFont="1" applyBorder="1" applyAlignment="1">
      <alignment/>
    </xf>
    <xf numFmtId="10" fontId="0" fillId="0" borderId="0" xfId="0" applyNumberFormat="1" applyFont="1" applyAlignment="1">
      <alignment horizontal="center"/>
    </xf>
    <xf numFmtId="1" fontId="2" fillId="0" borderId="0" xfId="42" applyNumberFormat="1" applyFont="1" applyAlignment="1">
      <alignment horizontal="center"/>
    </xf>
    <xf numFmtId="168" fontId="0" fillId="0" borderId="0" xfId="0" applyNumberFormat="1" applyFont="1" applyAlignment="1">
      <alignment/>
    </xf>
    <xf numFmtId="168" fontId="0" fillId="35" borderId="0" xfId="0" applyNumberFormat="1" applyFont="1" applyFill="1" applyAlignment="1">
      <alignment/>
    </xf>
    <xf numFmtId="168" fontId="17" fillId="0" borderId="0" xfId="0" applyNumberFormat="1" applyFont="1" applyFill="1" applyAlignment="1">
      <alignment/>
    </xf>
    <xf numFmtId="10" fontId="0" fillId="0" borderId="0" xfId="0" applyNumberFormat="1" applyFont="1" applyFill="1" applyAlignment="1">
      <alignment/>
    </xf>
    <xf numFmtId="168" fontId="0" fillId="0" borderId="0" xfId="0" applyNumberFormat="1" applyFont="1" applyFill="1" applyAlignment="1">
      <alignment/>
    </xf>
    <xf numFmtId="0" fontId="0" fillId="0" borderId="0" xfId="0" applyFont="1" applyFill="1" applyAlignment="1">
      <alignment/>
    </xf>
    <xf numFmtId="168" fontId="0" fillId="35" borderId="0" xfId="0" applyNumberFormat="1" applyFont="1" applyFill="1" applyBorder="1" applyAlignment="1">
      <alignment/>
    </xf>
    <xf numFmtId="2" fontId="0" fillId="0" borderId="0" xfId="42" applyNumberFormat="1" applyFont="1" applyFill="1" applyAlignment="1">
      <alignment/>
    </xf>
    <xf numFmtId="2" fontId="4" fillId="0" borderId="0" xfId="42" applyNumberFormat="1" applyFont="1" applyFill="1" applyAlignment="1">
      <alignment/>
    </xf>
    <xf numFmtId="43" fontId="24" fillId="0" borderId="0" xfId="42" applyFont="1" applyFill="1" applyAlignment="1">
      <alignment/>
    </xf>
    <xf numFmtId="2" fontId="2" fillId="0" borderId="0" xfId="42" applyNumberFormat="1" applyFont="1" applyFill="1" applyAlignment="1">
      <alignment/>
    </xf>
    <xf numFmtId="2" fontId="2" fillId="0" borderId="0" xfId="42" applyNumberFormat="1" applyFont="1" applyFill="1" applyAlignment="1">
      <alignment horizontal="centerContinuous"/>
    </xf>
    <xf numFmtId="43" fontId="2" fillId="0" borderId="0" xfId="42" applyFont="1" applyFill="1" applyAlignment="1">
      <alignment horizontal="centerContinuous"/>
    </xf>
    <xf numFmtId="43" fontId="0" fillId="0" borderId="0" xfId="42" applyFont="1" applyFill="1" applyAlignment="1">
      <alignment/>
    </xf>
    <xf numFmtId="2" fontId="2" fillId="0" borderId="0" xfId="42" applyNumberFormat="1" applyFont="1" applyFill="1" applyAlignment="1" quotePrefix="1">
      <alignment horizontal="center"/>
    </xf>
    <xf numFmtId="0" fontId="0" fillId="0" borderId="0" xfId="0" applyFont="1" applyFill="1" applyAlignment="1">
      <alignment horizontal="right"/>
    </xf>
    <xf numFmtId="0" fontId="0" fillId="0" borderId="0" xfId="0" applyFont="1" applyFill="1" applyAlignment="1">
      <alignment horizontal="center"/>
    </xf>
    <xf numFmtId="1" fontId="2" fillId="0" borderId="0" xfId="42" applyNumberFormat="1" applyFont="1" applyFill="1" applyAlignment="1">
      <alignment horizontal="center"/>
    </xf>
    <xf numFmtId="10" fontId="0" fillId="0" borderId="0" xfId="0" applyNumberFormat="1" applyFont="1" applyFill="1" applyBorder="1" applyAlignment="1">
      <alignment/>
    </xf>
    <xf numFmtId="10" fontId="0" fillId="0" borderId="0" xfId="0" applyNumberFormat="1" applyFont="1" applyFill="1" applyBorder="1" applyAlignment="1" quotePrefix="1">
      <alignment horizontal="center"/>
    </xf>
    <xf numFmtId="0" fontId="0" fillId="0" borderId="0" xfId="0" applyFont="1" applyFill="1" applyBorder="1" applyAlignment="1">
      <alignment/>
    </xf>
    <xf numFmtId="0" fontId="0" fillId="0" borderId="0" xfId="0" applyFont="1" applyFill="1" applyBorder="1" applyAlignment="1" quotePrefix="1">
      <alignment horizontal="center"/>
    </xf>
    <xf numFmtId="0" fontId="0" fillId="0" borderId="0" xfId="0" applyFont="1" applyFill="1" applyBorder="1" applyAlignment="1">
      <alignment horizontal="center"/>
    </xf>
    <xf numFmtId="0" fontId="6" fillId="0" borderId="0" xfId="0" applyFont="1" applyFill="1" applyAlignment="1">
      <alignment/>
    </xf>
    <xf numFmtId="2" fontId="0" fillId="0" borderId="0" xfId="42" applyNumberFormat="1" applyFont="1" applyFill="1" applyAlignment="1">
      <alignment horizontal="center"/>
    </xf>
    <xf numFmtId="43" fontId="0" fillId="0" borderId="0" xfId="42" applyFont="1" applyFill="1" applyAlignment="1">
      <alignment horizontal="center"/>
    </xf>
    <xf numFmtId="2" fontId="0" fillId="0" borderId="0" xfId="42" applyNumberFormat="1" applyFont="1" applyFill="1" applyAlignment="1">
      <alignment horizontal="centerContinuous"/>
    </xf>
    <xf numFmtId="43" fontId="0" fillId="0" borderId="0" xfId="42" applyFont="1" applyFill="1" applyAlignment="1">
      <alignment horizontal="centerContinuous"/>
    </xf>
    <xf numFmtId="10" fontId="0" fillId="0" borderId="0" xfId="0" applyNumberFormat="1" applyFont="1" applyFill="1" applyAlignment="1">
      <alignment horizontal="center"/>
    </xf>
    <xf numFmtId="37" fontId="0" fillId="0" borderId="0" xfId="0" applyNumberFormat="1" applyFont="1" applyFill="1" applyAlignment="1" quotePrefix="1">
      <alignment horizontal="center"/>
    </xf>
    <xf numFmtId="37" fontId="0" fillId="0" borderId="0" xfId="0" applyNumberFormat="1" applyFont="1" applyFill="1" applyAlignment="1">
      <alignment horizontal="center"/>
    </xf>
    <xf numFmtId="14" fontId="0" fillId="0" borderId="0" xfId="0" applyNumberFormat="1" applyFont="1" applyFill="1" applyAlignment="1">
      <alignment horizontal="right"/>
    </xf>
    <xf numFmtId="0" fontId="0" fillId="0" borderId="0" xfId="0" applyFont="1" applyAlignment="1">
      <alignment horizontal="right"/>
    </xf>
    <xf numFmtId="165" fontId="2" fillId="0" borderId="0" xfId="42" applyNumberFormat="1" applyFont="1" applyFill="1" applyAlignment="1">
      <alignment horizontal="center"/>
    </xf>
    <xf numFmtId="43" fontId="0" fillId="0" borderId="0" xfId="42" applyFont="1" applyAlignment="1">
      <alignment/>
    </xf>
    <xf numFmtId="43" fontId="0" fillId="0" borderId="0" xfId="42" applyFont="1" applyAlignment="1">
      <alignment horizontal="center"/>
    </xf>
    <xf numFmtId="43" fontId="0" fillId="0" borderId="40" xfId="42" applyFont="1" applyBorder="1" applyAlignment="1">
      <alignment horizontal="center"/>
    </xf>
    <xf numFmtId="0" fontId="0" fillId="34" borderId="0" xfId="0" applyFill="1" applyBorder="1" applyAlignment="1">
      <alignment horizontal="left" vertical="top" wrapText="1"/>
    </xf>
    <xf numFmtId="0" fontId="0" fillId="34" borderId="19" xfId="0" applyFill="1" applyBorder="1" applyAlignment="1">
      <alignment horizontal="left" vertical="top" wrapText="1"/>
    </xf>
    <xf numFmtId="0" fontId="0" fillId="34" borderId="0" xfId="0" applyFont="1" applyFill="1" applyBorder="1" applyAlignment="1">
      <alignment horizontal="left" vertical="top" wrapText="1"/>
    </xf>
    <xf numFmtId="0" fontId="0" fillId="34" borderId="19" xfId="0" applyFont="1" applyFill="1" applyBorder="1" applyAlignment="1">
      <alignment horizontal="left" vertical="top" wrapText="1"/>
    </xf>
    <xf numFmtId="0" fontId="2" fillId="36" borderId="28" xfId="0" applyFont="1" applyFill="1" applyBorder="1" applyAlignment="1" applyProtection="1">
      <alignment horizontal="left" vertical="top" wrapText="1"/>
      <protection/>
    </xf>
    <xf numFmtId="0" fontId="2" fillId="36" borderId="15" xfId="0" applyFont="1" applyFill="1" applyBorder="1" applyAlignment="1" applyProtection="1">
      <alignment horizontal="left" vertical="top" wrapText="1"/>
      <protection/>
    </xf>
    <xf numFmtId="0" fontId="2" fillId="36" borderId="29" xfId="0" applyFont="1" applyFill="1" applyBorder="1" applyAlignment="1" applyProtection="1">
      <alignment horizontal="left" vertical="top" wrapText="1"/>
      <protection/>
    </xf>
    <xf numFmtId="0" fontId="2" fillId="0" borderId="0" xfId="0" applyFont="1" applyAlignment="1">
      <alignment horizontal="left"/>
    </xf>
    <xf numFmtId="0" fontId="0" fillId="0" borderId="0" xfId="0" applyAlignment="1">
      <alignment horizontal="left"/>
    </xf>
    <xf numFmtId="0" fontId="11" fillId="33" borderId="0" xfId="0" applyFont="1" applyFill="1" applyAlignment="1" applyProtection="1">
      <alignment horizontal="center"/>
      <protection/>
    </xf>
    <xf numFmtId="0" fontId="21" fillId="34" borderId="0" xfId="52" applyFont="1" applyFill="1" applyBorder="1" applyAlignment="1" applyProtection="1">
      <alignment horizontal="center"/>
      <protection/>
    </xf>
    <xf numFmtId="0" fontId="21" fillId="34" borderId="19" xfId="52" applyFont="1" applyFill="1" applyBorder="1" applyAlignment="1" applyProtection="1">
      <alignment horizontal="center"/>
      <protection/>
    </xf>
    <xf numFmtId="0" fontId="22" fillId="34" borderId="12" xfId="52" applyFill="1" applyBorder="1" applyAlignment="1" applyProtection="1">
      <alignment horizontal="center"/>
      <protection/>
    </xf>
    <xf numFmtId="0" fontId="22" fillId="34" borderId="21" xfId="52" applyFill="1" applyBorder="1" applyAlignment="1" applyProtection="1">
      <alignment horizontal="center"/>
      <protection/>
    </xf>
    <xf numFmtId="0" fontId="0" fillId="34" borderId="0" xfId="0"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7" borderId="41" xfId="0" applyFill="1" applyBorder="1" applyAlignment="1">
      <alignment horizontal="center"/>
    </xf>
    <xf numFmtId="0" fontId="16" fillId="37" borderId="13" xfId="0" applyFont="1" applyFill="1" applyBorder="1" applyAlignment="1">
      <alignment horizontal="left"/>
    </xf>
    <xf numFmtId="0" fontId="16" fillId="37" borderId="18" xfId="0" applyFont="1" applyFill="1" applyBorder="1" applyAlignment="1">
      <alignment horizontal="left"/>
    </xf>
    <xf numFmtId="0" fontId="16" fillId="37" borderId="0" xfId="0" applyFont="1" applyFill="1" applyBorder="1" applyAlignment="1">
      <alignment horizontal="left"/>
    </xf>
    <xf numFmtId="0" fontId="16" fillId="37" borderId="19" xfId="0" applyFont="1" applyFill="1" applyBorder="1" applyAlignment="1">
      <alignment horizontal="left"/>
    </xf>
    <xf numFmtId="0" fontId="0" fillId="37" borderId="40" xfId="0" applyFill="1"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xf>
    <xf numFmtId="0" fontId="2" fillId="36" borderId="28" xfId="0" applyFont="1" applyFill="1" applyBorder="1" applyAlignment="1" applyProtection="1">
      <alignment horizontal="left" vertical="top" wrapText="1"/>
      <protection/>
    </xf>
    <xf numFmtId="0" fontId="2" fillId="36" borderId="15" xfId="0" applyFont="1" applyFill="1" applyBorder="1" applyAlignment="1" applyProtection="1">
      <alignment horizontal="left" vertical="top" wrapText="1"/>
      <protection/>
    </xf>
    <xf numFmtId="0" fontId="2" fillId="36" borderId="29"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
    </sheetView>
  </sheetViews>
  <sheetFormatPr defaultColWidth="9.140625" defaultRowHeight="12.75"/>
  <sheetData>
    <row r="1" spans="1:10" ht="12.75">
      <c r="A1" s="43" t="s">
        <v>122</v>
      </c>
      <c r="B1" s="44"/>
      <c r="C1" s="44"/>
      <c r="D1" s="44"/>
      <c r="E1" s="44"/>
      <c r="F1" s="44"/>
      <c r="G1" s="44"/>
      <c r="H1" s="44"/>
      <c r="I1" s="44"/>
      <c r="J1" s="45"/>
    </row>
    <row r="2" spans="1:10" ht="12.75">
      <c r="A2" s="8"/>
      <c r="B2" s="27"/>
      <c r="C2" s="27"/>
      <c r="D2" s="27"/>
      <c r="E2" s="27"/>
      <c r="F2" s="27"/>
      <c r="G2" s="27"/>
      <c r="H2" s="27"/>
      <c r="I2" s="27"/>
      <c r="J2" s="46"/>
    </row>
    <row r="3" spans="1:10" ht="12.75">
      <c r="A3" s="8"/>
      <c r="B3" s="28" t="s">
        <v>21</v>
      </c>
      <c r="C3" s="27"/>
      <c r="D3" s="27"/>
      <c r="E3" s="27"/>
      <c r="F3" s="27"/>
      <c r="G3" s="27"/>
      <c r="H3" s="27"/>
      <c r="I3" s="27"/>
      <c r="J3" s="46"/>
    </row>
    <row r="4" spans="1:10" ht="39.75" customHeight="1">
      <c r="A4" s="8"/>
      <c r="B4" s="335" t="s">
        <v>250</v>
      </c>
      <c r="C4" s="335"/>
      <c r="D4" s="335"/>
      <c r="E4" s="335"/>
      <c r="F4" s="335"/>
      <c r="G4" s="335"/>
      <c r="H4" s="335"/>
      <c r="I4" s="335"/>
      <c r="J4" s="336"/>
    </row>
    <row r="5" spans="1:10" ht="30.75" customHeight="1">
      <c r="A5" s="8"/>
      <c r="B5" s="335" t="s">
        <v>219</v>
      </c>
      <c r="C5" s="335"/>
      <c r="D5" s="335"/>
      <c r="E5" s="335"/>
      <c r="F5" s="335"/>
      <c r="G5" s="335"/>
      <c r="H5" s="335"/>
      <c r="I5" s="335"/>
      <c r="J5" s="336"/>
    </row>
    <row r="6" spans="1:10" ht="12.75">
      <c r="A6" s="8"/>
      <c r="B6" s="31"/>
      <c r="C6" s="27"/>
      <c r="D6" s="27"/>
      <c r="E6" s="27"/>
      <c r="F6" s="27"/>
      <c r="G6" s="27"/>
      <c r="H6" s="27"/>
      <c r="I6" s="27"/>
      <c r="J6" s="46"/>
    </row>
    <row r="7" spans="1:10" ht="75.75" customHeight="1">
      <c r="A7" s="8"/>
      <c r="B7" s="335" t="s">
        <v>140</v>
      </c>
      <c r="C7" s="335"/>
      <c r="D7" s="335"/>
      <c r="E7" s="335"/>
      <c r="F7" s="335"/>
      <c r="G7" s="335"/>
      <c r="H7" s="335"/>
      <c r="I7" s="335"/>
      <c r="J7" s="336"/>
    </row>
    <row r="8" spans="1:10" ht="12.75">
      <c r="A8" s="8"/>
      <c r="B8" s="31"/>
      <c r="C8" s="27"/>
      <c r="D8" s="27"/>
      <c r="E8" s="27"/>
      <c r="F8" s="27"/>
      <c r="G8" s="27"/>
      <c r="H8" s="27"/>
      <c r="I8" s="27"/>
      <c r="J8" s="46"/>
    </row>
    <row r="9" spans="1:10" ht="77.25" customHeight="1">
      <c r="A9" s="8"/>
      <c r="B9" s="335" t="s">
        <v>135</v>
      </c>
      <c r="C9" s="335"/>
      <c r="D9" s="335"/>
      <c r="E9" s="335"/>
      <c r="F9" s="335"/>
      <c r="G9" s="335"/>
      <c r="H9" s="335"/>
      <c r="I9" s="335"/>
      <c r="J9" s="336"/>
    </row>
    <row r="10" spans="1:10" ht="12.75">
      <c r="A10" s="8"/>
      <c r="B10" s="27"/>
      <c r="C10" s="27"/>
      <c r="D10" s="27"/>
      <c r="E10" s="27"/>
      <c r="F10" s="27"/>
      <c r="G10" s="27"/>
      <c r="H10" s="27"/>
      <c r="I10" s="27"/>
      <c r="J10" s="46"/>
    </row>
    <row r="11" spans="1:10" ht="39" customHeight="1">
      <c r="A11" s="8"/>
      <c r="B11" s="333" t="s">
        <v>127</v>
      </c>
      <c r="C11" s="333"/>
      <c r="D11" s="333"/>
      <c r="E11" s="333"/>
      <c r="F11" s="333"/>
      <c r="G11" s="333"/>
      <c r="H11" s="333"/>
      <c r="I11" s="333"/>
      <c r="J11" s="334"/>
    </row>
    <row r="12" spans="1:10" ht="12.75">
      <c r="A12" s="8"/>
      <c r="B12" s="27"/>
      <c r="C12" s="27"/>
      <c r="D12" s="27"/>
      <c r="E12" s="27"/>
      <c r="F12" s="27"/>
      <c r="G12" s="27"/>
      <c r="H12" s="27"/>
      <c r="I12" s="27"/>
      <c r="J12" s="46"/>
    </row>
    <row r="13" spans="1:10" ht="12.75">
      <c r="A13" s="8"/>
      <c r="B13" s="28" t="s">
        <v>123</v>
      </c>
      <c r="C13" s="27"/>
      <c r="D13" s="27"/>
      <c r="E13" s="27"/>
      <c r="F13" s="27"/>
      <c r="G13" s="27"/>
      <c r="H13" s="27"/>
      <c r="I13" s="27"/>
      <c r="J13" s="46"/>
    </row>
    <row r="14" spans="1:10" ht="12.75">
      <c r="A14" s="8"/>
      <c r="B14" s="27" t="s">
        <v>124</v>
      </c>
      <c r="C14" s="27"/>
      <c r="D14" s="27"/>
      <c r="E14" s="27"/>
      <c r="F14" s="27"/>
      <c r="G14" s="27"/>
      <c r="H14" s="27"/>
      <c r="I14" s="27"/>
      <c r="J14" s="46"/>
    </row>
    <row r="15" spans="1:10" ht="12.75">
      <c r="A15" s="8"/>
      <c r="B15" s="27" t="s">
        <v>125</v>
      </c>
      <c r="C15" s="27"/>
      <c r="D15" s="27"/>
      <c r="E15" s="27"/>
      <c r="F15" s="27"/>
      <c r="G15" s="27"/>
      <c r="H15" s="27"/>
      <c r="I15" s="27"/>
      <c r="J15" s="46"/>
    </row>
    <row r="16" spans="1:10" ht="12.75">
      <c r="A16" s="8"/>
      <c r="B16" s="27"/>
      <c r="C16" s="27"/>
      <c r="D16" s="27"/>
      <c r="E16" s="27"/>
      <c r="F16" s="27"/>
      <c r="G16" s="27"/>
      <c r="H16" s="27"/>
      <c r="I16" s="27"/>
      <c r="J16" s="46"/>
    </row>
    <row r="17" spans="1:10" ht="12.75">
      <c r="A17" s="8"/>
      <c r="B17" s="30" t="s">
        <v>30</v>
      </c>
      <c r="C17" s="27"/>
      <c r="D17" s="27"/>
      <c r="E17" s="27"/>
      <c r="F17" s="27"/>
      <c r="G17" s="27"/>
      <c r="H17" s="27"/>
      <c r="I17" s="27"/>
      <c r="J17" s="46"/>
    </row>
    <row r="18" spans="1:10" ht="65.25" customHeight="1">
      <c r="A18" s="8"/>
      <c r="B18" s="333" t="s">
        <v>217</v>
      </c>
      <c r="C18" s="333"/>
      <c r="D18" s="333"/>
      <c r="E18" s="333"/>
      <c r="F18" s="333"/>
      <c r="G18" s="333"/>
      <c r="H18" s="333"/>
      <c r="I18" s="333"/>
      <c r="J18" s="334"/>
    </row>
    <row r="19" spans="1:10" ht="15.75" customHeight="1">
      <c r="A19" s="8"/>
      <c r="B19" s="52" t="s">
        <v>126</v>
      </c>
      <c r="C19" s="42"/>
      <c r="D19" s="42"/>
      <c r="E19" s="42"/>
      <c r="F19" s="42"/>
      <c r="G19" s="42"/>
      <c r="H19" s="42"/>
      <c r="I19" s="42"/>
      <c r="J19" s="47"/>
    </row>
    <row r="20" spans="1:10" ht="13.5" thickBot="1">
      <c r="A20" s="48"/>
      <c r="B20" s="29"/>
      <c r="C20" s="49"/>
      <c r="D20" s="49"/>
      <c r="E20" s="49"/>
      <c r="F20" s="49"/>
      <c r="G20" s="49"/>
      <c r="H20" s="49"/>
      <c r="I20" s="49"/>
      <c r="J20" s="50"/>
    </row>
  </sheetData>
  <sheetProtection password="CF7D" sheet="1" objects="1" scenarios="1"/>
  <mergeCells count="6">
    <mergeCell ref="B11:J11"/>
    <mergeCell ref="B18:J18"/>
    <mergeCell ref="B4:J4"/>
    <mergeCell ref="B5:J5"/>
    <mergeCell ref="B7:J7"/>
    <mergeCell ref="B9:J9"/>
  </mergeCells>
  <printOptions/>
  <pageMargins left="0.75" right="0.75" top="1" bottom="1" header="0.5" footer="0.5"/>
  <pageSetup blackAndWhite="1" fitToHeight="1" fitToWidth="1"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1" sqref="A1"/>
    </sheetView>
  </sheetViews>
  <sheetFormatPr defaultColWidth="9.140625" defaultRowHeight="12.75"/>
  <cols>
    <col min="1" max="4" width="19.00390625" style="0" customWidth="1"/>
    <col min="5" max="5" width="7.8515625" style="0" customWidth="1"/>
    <col min="6" max="6" width="17.8515625" style="0" customWidth="1"/>
    <col min="8" max="8" width="16.140625" style="0" bestFit="1" customWidth="1"/>
  </cols>
  <sheetData>
    <row r="1" spans="1:8" ht="18.75">
      <c r="A1" s="76"/>
      <c r="B1" s="342" t="s">
        <v>46</v>
      </c>
      <c r="C1" s="342"/>
      <c r="D1" s="342"/>
      <c r="E1" s="81"/>
      <c r="F1" s="81"/>
      <c r="G1" s="81"/>
      <c r="H1" s="81"/>
    </row>
    <row r="2" spans="1:8" ht="13.5" thickBot="1">
      <c r="A2" s="81"/>
      <c r="B2" s="81"/>
      <c r="C2" s="81"/>
      <c r="D2" s="81"/>
      <c r="E2" s="81"/>
      <c r="F2" s="81"/>
      <c r="G2" s="81"/>
      <c r="H2" s="81"/>
    </row>
    <row r="3" spans="1:8" ht="16.5" thickBot="1">
      <c r="A3" s="114" t="s">
        <v>0</v>
      </c>
      <c r="B3" s="115"/>
      <c r="C3" s="115"/>
      <c r="D3" s="115"/>
      <c r="E3" s="115"/>
      <c r="F3" s="115"/>
      <c r="G3" s="115"/>
      <c r="H3" s="116"/>
    </row>
    <row r="4" spans="1:8" ht="13.5" thickBot="1">
      <c r="A4" s="117"/>
      <c r="B4" s="117"/>
      <c r="C4" s="117"/>
      <c r="D4" s="190"/>
      <c r="E4" s="190"/>
      <c r="F4" s="117"/>
      <c r="G4" s="117"/>
      <c r="H4" s="117"/>
    </row>
    <row r="5" spans="1:8" ht="15.75">
      <c r="A5" s="191"/>
      <c r="B5" s="192"/>
      <c r="C5" s="192"/>
      <c r="D5" s="35" t="s">
        <v>143</v>
      </c>
      <c r="E5" s="193"/>
      <c r="F5" s="192" t="s">
        <v>1</v>
      </c>
      <c r="G5" s="192"/>
      <c r="H5" s="194"/>
    </row>
    <row r="6" spans="1:8" ht="15.75">
      <c r="A6" s="195"/>
      <c r="B6" s="117"/>
      <c r="C6" s="117"/>
      <c r="D6" s="36" t="s">
        <v>144</v>
      </c>
      <c r="E6" s="196"/>
      <c r="F6" s="117" t="s">
        <v>1</v>
      </c>
      <c r="G6" s="117"/>
      <c r="H6" s="123"/>
    </row>
    <row r="7" spans="1:8" ht="15.75">
      <c r="A7" s="195"/>
      <c r="B7" s="117"/>
      <c r="C7" s="117"/>
      <c r="D7" s="36" t="s">
        <v>145</v>
      </c>
      <c r="E7" s="196"/>
      <c r="F7" s="117"/>
      <c r="G7" s="117"/>
      <c r="H7" s="123"/>
    </row>
    <row r="8" spans="1:8" ht="16.5" thickBot="1">
      <c r="A8" s="187"/>
      <c r="B8" s="188"/>
      <c r="C8" s="188"/>
      <c r="D8" s="245">
        <v>38533</v>
      </c>
      <c r="E8" s="189"/>
      <c r="F8" s="188"/>
      <c r="G8" s="188"/>
      <c r="H8" s="197"/>
    </row>
    <row r="9" spans="1:8" ht="13.5" thickBot="1">
      <c r="A9" s="81"/>
      <c r="B9" s="81"/>
      <c r="C9" s="163"/>
      <c r="D9" s="81"/>
      <c r="E9" s="81"/>
      <c r="F9" s="81"/>
      <c r="G9" s="81"/>
      <c r="H9" s="81"/>
    </row>
    <row r="10" spans="1:8" ht="15.75" thickBot="1">
      <c r="A10" s="159" t="s">
        <v>157</v>
      </c>
      <c r="B10" s="198"/>
      <c r="C10" s="199"/>
      <c r="D10" s="161"/>
      <c r="E10" s="199"/>
      <c r="F10" s="200"/>
      <c r="G10" s="163"/>
      <c r="H10" s="201">
        <f>D16</f>
        <v>0</v>
      </c>
    </row>
    <row r="11" spans="1:8" ht="12.75">
      <c r="A11" s="81"/>
      <c r="B11" s="81"/>
      <c r="C11" s="81"/>
      <c r="D11" s="81"/>
      <c r="E11" s="81"/>
      <c r="F11" s="81"/>
      <c r="G11" s="81"/>
      <c r="H11" s="81"/>
    </row>
    <row r="12" spans="1:8" ht="12.75">
      <c r="A12" s="81" t="s">
        <v>204</v>
      </c>
      <c r="B12" s="81"/>
      <c r="C12" s="81"/>
      <c r="D12" s="37">
        <v>0</v>
      </c>
      <c r="E12" s="81"/>
      <c r="F12" s="81"/>
      <c r="G12" s="81"/>
      <c r="H12" s="81"/>
    </row>
    <row r="13" spans="1:8" ht="12.75">
      <c r="A13" s="81" t="s">
        <v>2</v>
      </c>
      <c r="B13" s="81"/>
      <c r="C13" s="81"/>
      <c r="D13" s="37">
        <v>0</v>
      </c>
      <c r="E13" s="81"/>
      <c r="F13" s="81"/>
      <c r="G13" s="81"/>
      <c r="H13" s="81"/>
    </row>
    <row r="14" spans="1:8" ht="12.75">
      <c r="A14" s="81" t="s">
        <v>3</v>
      </c>
      <c r="B14" s="81"/>
      <c r="C14" s="217"/>
      <c r="D14" s="37">
        <v>0</v>
      </c>
      <c r="E14" s="81"/>
      <c r="F14" s="81"/>
      <c r="G14" s="81"/>
      <c r="H14" s="81"/>
    </row>
    <row r="15" spans="1:8" ht="13.5" thickBot="1">
      <c r="A15" s="70" t="s">
        <v>158</v>
      </c>
      <c r="C15" s="81"/>
      <c r="D15" s="37">
        <v>0</v>
      </c>
      <c r="E15" s="81"/>
      <c r="F15" s="81"/>
      <c r="G15" s="81"/>
      <c r="H15" s="81"/>
    </row>
    <row r="16" spans="1:8" ht="13.5" thickBot="1">
      <c r="A16" s="202" t="s">
        <v>152</v>
      </c>
      <c r="B16" s="202"/>
      <c r="C16" s="202"/>
      <c r="D16" s="203">
        <f>SUM(D12:D15)</f>
        <v>0</v>
      </c>
      <c r="E16" s="81"/>
      <c r="F16" s="81"/>
      <c r="G16" s="81"/>
      <c r="H16" s="81"/>
    </row>
    <row r="17" spans="1:8" ht="13.5" thickBot="1">
      <c r="A17" s="202"/>
      <c r="B17" s="202"/>
      <c r="C17" s="202"/>
      <c r="D17" s="204"/>
      <c r="E17" s="81"/>
      <c r="F17" s="81"/>
      <c r="G17" s="81"/>
      <c r="H17" s="81"/>
    </row>
    <row r="18" spans="1:8" ht="13.5" thickBot="1">
      <c r="A18" s="205" t="s">
        <v>4</v>
      </c>
      <c r="B18" s="81"/>
      <c r="C18" s="81"/>
      <c r="D18" s="38">
        <v>0</v>
      </c>
      <c r="E18" s="81"/>
      <c r="F18" s="81"/>
      <c r="G18" s="81"/>
      <c r="H18" s="81"/>
    </row>
    <row r="19" spans="1:8" ht="13.5" thickBot="1">
      <c r="A19" s="81"/>
      <c r="B19" s="81"/>
      <c r="C19" s="81"/>
      <c r="D19" s="81"/>
      <c r="E19" s="81"/>
      <c r="F19" s="81"/>
      <c r="G19" s="81"/>
      <c r="H19" s="81"/>
    </row>
    <row r="20" spans="1:8" ht="15.75" thickBot="1">
      <c r="A20" s="159" t="s">
        <v>153</v>
      </c>
      <c r="B20" s="160"/>
      <c r="C20" s="161"/>
      <c r="D20" s="161"/>
      <c r="E20" s="161"/>
      <c r="F20" s="162"/>
      <c r="G20" s="81"/>
      <c r="H20" s="164">
        <f>IF(D18=0,0,D16/D18)</f>
        <v>0</v>
      </c>
    </row>
    <row r="21" spans="1:8" ht="12.75">
      <c r="A21" s="81"/>
      <c r="B21" s="81"/>
      <c r="C21" s="81"/>
      <c r="D21" s="81"/>
      <c r="E21" s="81"/>
      <c r="F21" s="81"/>
      <c r="G21" s="81"/>
      <c r="H21" s="81"/>
    </row>
    <row r="22" spans="1:8" ht="13.5" thickBot="1">
      <c r="A22" s="81"/>
      <c r="B22" s="81"/>
      <c r="C22" s="81"/>
      <c r="D22" s="81"/>
      <c r="E22" s="81"/>
      <c r="F22" s="81"/>
      <c r="G22" s="81"/>
      <c r="H22" s="81"/>
    </row>
    <row r="23" spans="1:8" ht="13.5" thickBot="1">
      <c r="A23" s="168" t="s">
        <v>5</v>
      </c>
      <c r="B23" s="174"/>
      <c r="C23" s="174"/>
      <c r="D23" s="39">
        <v>0</v>
      </c>
      <c r="E23" s="206">
        <v>0.17</v>
      </c>
      <c r="F23" s="207">
        <f>E23*D23</f>
        <v>0</v>
      </c>
      <c r="G23" s="81"/>
      <c r="H23" s="81"/>
    </row>
    <row r="24" spans="1:8" ht="13.5" thickBot="1">
      <c r="A24" s="81"/>
      <c r="B24" s="81"/>
      <c r="C24" s="81"/>
      <c r="D24" s="81"/>
      <c r="E24" s="81"/>
      <c r="F24" s="81"/>
      <c r="G24" s="81"/>
      <c r="H24" s="81"/>
    </row>
    <row r="25" spans="1:8" ht="13.5" thickBot="1">
      <c r="A25" s="168" t="s">
        <v>6</v>
      </c>
      <c r="B25" s="174"/>
      <c r="C25" s="174"/>
      <c r="D25" s="39">
        <v>0</v>
      </c>
      <c r="E25" s="206">
        <v>0.04</v>
      </c>
      <c r="F25" s="207">
        <f>E25*D25</f>
        <v>0</v>
      </c>
      <c r="G25" s="81"/>
      <c r="H25" s="81"/>
    </row>
    <row r="26" spans="1:8" ht="13.5" thickBot="1">
      <c r="A26" s="81"/>
      <c r="B26" s="81"/>
      <c r="C26" s="81"/>
      <c r="D26" s="81"/>
      <c r="E26" s="81"/>
      <c r="F26" s="81"/>
      <c r="G26" s="81"/>
      <c r="H26" s="81"/>
    </row>
    <row r="27" spans="1:8" ht="13.5" thickBot="1">
      <c r="A27" s="168" t="s">
        <v>7</v>
      </c>
      <c r="B27" s="174"/>
      <c r="C27" s="174"/>
      <c r="D27" s="169"/>
      <c r="E27" s="169"/>
      <c r="F27" s="208">
        <f>F25+F23</f>
        <v>0</v>
      </c>
      <c r="G27" s="81"/>
      <c r="H27" s="81"/>
    </row>
    <row r="28" spans="1:8" ht="12.75">
      <c r="A28" s="81"/>
      <c r="B28" s="81"/>
      <c r="C28" s="81"/>
      <c r="D28" s="81"/>
      <c r="E28" s="81"/>
      <c r="F28" s="81"/>
      <c r="G28" s="81"/>
      <c r="H28" s="81"/>
    </row>
    <row r="29" spans="1:8" ht="12.75">
      <c r="A29" s="81" t="s">
        <v>154</v>
      </c>
      <c r="B29" s="81"/>
      <c r="C29" s="81"/>
      <c r="D29" s="81"/>
      <c r="E29" s="81"/>
      <c r="F29" s="178">
        <f>D16-F27</f>
        <v>0</v>
      </c>
      <c r="G29" s="81"/>
      <c r="H29" s="81"/>
    </row>
    <row r="30" spans="1:8" ht="13.5" thickBot="1">
      <c r="A30" s="181" t="s">
        <v>8</v>
      </c>
      <c r="B30" s="81"/>
      <c r="C30" s="81"/>
      <c r="D30" s="81"/>
      <c r="E30" s="81"/>
      <c r="F30" s="40">
        <v>0</v>
      </c>
      <c r="G30" s="81"/>
      <c r="H30" s="81"/>
    </row>
    <row r="31" spans="1:8" ht="13.5" thickTop="1">
      <c r="A31" s="165" t="s">
        <v>216</v>
      </c>
      <c r="B31" s="253"/>
      <c r="C31" s="81"/>
      <c r="D31" s="81"/>
      <c r="E31" s="81"/>
      <c r="F31" s="246"/>
      <c r="G31" s="81"/>
      <c r="H31" s="81"/>
    </row>
    <row r="32" spans="1:8" ht="13.5" thickBot="1">
      <c r="A32" s="247" t="s">
        <v>205</v>
      </c>
      <c r="B32" s="248" t="s">
        <v>206</v>
      </c>
      <c r="C32" s="248" t="s">
        <v>207</v>
      </c>
      <c r="D32" s="249" t="s">
        <v>208</v>
      </c>
      <c r="E32" s="81"/>
      <c r="F32" s="246"/>
      <c r="G32" s="81"/>
      <c r="H32" s="81"/>
    </row>
    <row r="33" spans="1:8" ht="12.75">
      <c r="A33" s="250">
        <v>0</v>
      </c>
      <c r="B33" s="251">
        <v>0</v>
      </c>
      <c r="C33" s="251">
        <v>0</v>
      </c>
      <c r="D33" s="252">
        <v>0</v>
      </c>
      <c r="E33" s="81"/>
      <c r="F33" s="246">
        <f>-1*((0.03*A33)+(0.06*B33)+(0.12*C33)+(0.2*D33))</f>
        <v>0</v>
      </c>
      <c r="G33" s="81"/>
      <c r="H33" s="81"/>
    </row>
    <row r="34" spans="1:8" ht="12.75">
      <c r="A34" s="165"/>
      <c r="B34" s="253"/>
      <c r="C34" s="253"/>
      <c r="D34" s="253"/>
      <c r="E34" s="253"/>
      <c r="F34" s="255">
        <f>IF(F33=0,F30,F33)</f>
        <v>0</v>
      </c>
      <c r="G34" s="81"/>
      <c r="H34" s="81"/>
    </row>
    <row r="35" spans="1:8" ht="12.75">
      <c r="A35" s="165" t="s">
        <v>155</v>
      </c>
      <c r="B35" s="253"/>
      <c r="C35" s="253"/>
      <c r="D35" s="253"/>
      <c r="E35" s="253"/>
      <c r="F35" s="254">
        <f>F29+F34</f>
        <v>0</v>
      </c>
      <c r="G35" s="81"/>
      <c r="H35" s="81"/>
    </row>
    <row r="36" spans="1:8" ht="12.75">
      <c r="A36" s="81"/>
      <c r="B36" s="81"/>
      <c r="C36" s="81"/>
      <c r="D36" s="81"/>
      <c r="E36" s="81"/>
      <c r="F36" s="178"/>
      <c r="G36" s="81"/>
      <c r="H36" s="81"/>
    </row>
    <row r="37" spans="1:8" ht="12.75">
      <c r="A37" s="81" t="s">
        <v>9</v>
      </c>
      <c r="B37" s="81"/>
      <c r="C37" s="81"/>
      <c r="D37" s="81"/>
      <c r="E37" s="81"/>
      <c r="F37" s="178">
        <f>D18-F27</f>
        <v>0</v>
      </c>
      <c r="G37" s="81"/>
      <c r="H37" s="81"/>
    </row>
    <row r="38" spans="1:8" ht="12.75">
      <c r="A38" s="81" t="s">
        <v>10</v>
      </c>
      <c r="B38" s="81"/>
      <c r="C38" s="81"/>
      <c r="D38" s="81"/>
      <c r="E38" s="81"/>
      <c r="F38" s="178">
        <f>F37+F34</f>
        <v>0</v>
      </c>
      <c r="G38" s="81"/>
      <c r="H38" s="81"/>
    </row>
    <row r="39" spans="1:8" ht="13.5" thickBot="1">
      <c r="A39" s="81"/>
      <c r="B39" s="81"/>
      <c r="C39" s="81"/>
      <c r="D39" s="81"/>
      <c r="E39" s="81"/>
      <c r="F39" s="81"/>
      <c r="G39" s="81"/>
      <c r="H39" s="81"/>
    </row>
    <row r="40" spans="1:8" ht="15.75" thickBot="1">
      <c r="A40" s="209" t="s">
        <v>156</v>
      </c>
      <c r="B40" s="210"/>
      <c r="C40" s="210"/>
      <c r="D40" s="210"/>
      <c r="E40" s="210"/>
      <c r="F40" s="211"/>
      <c r="G40" s="81"/>
      <c r="H40" s="164">
        <f>IF(F37=0,0,F29/F37)</f>
        <v>0</v>
      </c>
    </row>
    <row r="41" spans="1:8" ht="15.75" thickBot="1">
      <c r="A41" s="212" t="s">
        <v>147</v>
      </c>
      <c r="B41" s="213"/>
      <c r="C41" s="213"/>
      <c r="D41" s="213"/>
      <c r="E41" s="213"/>
      <c r="F41" s="214"/>
      <c r="G41" s="179"/>
      <c r="H41" s="171">
        <f>IF(F38=0,0,F35/F38)</f>
        <v>0</v>
      </c>
    </row>
    <row r="42" spans="1:8" ht="13.5" thickBot="1">
      <c r="A42" s="81"/>
      <c r="B42" s="81"/>
      <c r="C42" s="81"/>
      <c r="D42" s="81"/>
      <c r="E42" s="81"/>
      <c r="F42" s="81"/>
      <c r="G42" s="81"/>
      <c r="H42" s="81"/>
    </row>
    <row r="43" spans="1:8" ht="27" customHeight="1" thickBot="1">
      <c r="A43" s="337" t="s">
        <v>209</v>
      </c>
      <c r="B43" s="338"/>
      <c r="C43" s="338"/>
      <c r="D43" s="338"/>
      <c r="E43" s="338"/>
      <c r="F43" s="339"/>
      <c r="G43" s="81"/>
      <c r="H43" s="215">
        <f>IF(H10=0,0,(H10-F35)/H10)</f>
        <v>0</v>
      </c>
    </row>
    <row r="44" ht="12.75">
      <c r="H44" t="s">
        <v>210</v>
      </c>
    </row>
    <row r="72" spans="1:8" ht="12.75">
      <c r="A72" s="340" t="s">
        <v>134</v>
      </c>
      <c r="B72" s="341"/>
      <c r="C72" s="341"/>
      <c r="D72" s="341"/>
      <c r="E72" s="341"/>
      <c r="F72" s="341"/>
      <c r="H72">
        <f>IF(H57=0,"",(H57-H70)/H57)</f>
      </c>
    </row>
  </sheetData>
  <sheetProtection password="CF7D" sheet="1" objects="1" scenarios="1"/>
  <mergeCells count="3">
    <mergeCell ref="A43:F43"/>
    <mergeCell ref="A72:F72"/>
    <mergeCell ref="B1:D1"/>
  </mergeCells>
  <printOptions horizontalCentered="1"/>
  <pageMargins left="0.5" right="0.5" top="0.5" bottom="0.5" header="0.25" footer="0.25"/>
  <pageSetup fitToHeight="1" fitToWidth="1" horizontalDpi="600" verticalDpi="600" orientation="portrait" scale="75" r:id="rId3"/>
  <legacyDrawing r:id="rId2"/>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
    </sheetView>
  </sheetViews>
  <sheetFormatPr defaultColWidth="9.140625" defaultRowHeight="12.75"/>
  <sheetData>
    <row r="1" ht="12.75">
      <c r="A1" s="24" t="s">
        <v>11</v>
      </c>
    </row>
    <row r="3" ht="12.75">
      <c r="A3" t="s">
        <v>136</v>
      </c>
    </row>
    <row r="4" ht="12.75">
      <c r="A4" t="s">
        <v>12</v>
      </c>
    </row>
    <row r="5" ht="12.75">
      <c r="A5" t="s">
        <v>13</v>
      </c>
    </row>
    <row r="6" ht="12.75">
      <c r="A6" t="s">
        <v>14</v>
      </c>
    </row>
    <row r="7" ht="12.75">
      <c r="A7" t="s">
        <v>15</v>
      </c>
    </row>
    <row r="8" ht="12.75">
      <c r="A8" t="s">
        <v>16</v>
      </c>
    </row>
    <row r="9" ht="12.75">
      <c r="A9" t="s">
        <v>17</v>
      </c>
    </row>
    <row r="10" ht="12.75">
      <c r="A10" t="s">
        <v>18</v>
      </c>
    </row>
    <row r="11" ht="12.75">
      <c r="A11" t="s">
        <v>218</v>
      </c>
    </row>
    <row r="12" ht="12.75">
      <c r="A12" t="s">
        <v>137</v>
      </c>
    </row>
    <row r="13" ht="12.75">
      <c r="A13" t="s">
        <v>141</v>
      </c>
    </row>
    <row r="14" ht="12.75">
      <c r="A14" t="s">
        <v>19</v>
      </c>
    </row>
    <row r="15" ht="12.75">
      <c r="A15" t="s">
        <v>282</v>
      </c>
    </row>
    <row r="16" ht="12.75">
      <c r="A16" t="s">
        <v>283</v>
      </c>
    </row>
    <row r="17" ht="12.75">
      <c r="B17" t="s">
        <v>284</v>
      </c>
    </row>
    <row r="18" ht="12.75">
      <c r="A18" t="s">
        <v>285</v>
      </c>
    </row>
    <row r="19" ht="12.75">
      <c r="A19" t="s">
        <v>286</v>
      </c>
    </row>
    <row r="20" ht="12.75">
      <c r="B20" t="s">
        <v>289</v>
      </c>
    </row>
    <row r="21" ht="12.75">
      <c r="B21" t="s">
        <v>287</v>
      </c>
    </row>
    <row r="22" ht="12.75">
      <c r="B22" t="s">
        <v>290</v>
      </c>
    </row>
    <row r="23" ht="12.75">
      <c r="B23" t="s">
        <v>291</v>
      </c>
    </row>
    <row r="24" ht="12.75">
      <c r="B24" t="s">
        <v>281</v>
      </c>
    </row>
    <row r="25" spans="1:3" ht="12.75">
      <c r="A25" t="s">
        <v>20</v>
      </c>
      <c r="C25" t="s">
        <v>288</v>
      </c>
    </row>
    <row r="26" ht="12.75">
      <c r="C26" s="23"/>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1" sqref="A1"/>
    </sheetView>
  </sheetViews>
  <sheetFormatPr defaultColWidth="9.140625" defaultRowHeight="12.75"/>
  <sheetData>
    <row r="1" spans="1:11" ht="12.75">
      <c r="A1" s="272" t="s">
        <v>139</v>
      </c>
      <c r="B1" s="53"/>
      <c r="C1" s="53"/>
      <c r="D1" s="53"/>
      <c r="E1" s="53"/>
      <c r="F1" s="53"/>
      <c r="G1" s="53"/>
      <c r="H1" s="53"/>
      <c r="I1" s="53"/>
      <c r="J1" s="53"/>
      <c r="K1" s="273"/>
    </row>
    <row r="2" spans="1:11" ht="20.25" customHeight="1">
      <c r="A2" s="274"/>
      <c r="B2" s="54"/>
      <c r="C2" s="54"/>
      <c r="D2" s="54"/>
      <c r="E2" s="54"/>
      <c r="F2" s="54"/>
      <c r="G2" s="54"/>
      <c r="H2" s="54"/>
      <c r="I2" s="343"/>
      <c r="J2" s="343"/>
      <c r="K2" s="344"/>
    </row>
    <row r="3" spans="1:11" ht="12.75">
      <c r="A3" s="275"/>
      <c r="B3" s="56" t="s">
        <v>21</v>
      </c>
      <c r="C3" s="57"/>
      <c r="D3" s="57"/>
      <c r="E3" s="57"/>
      <c r="F3" s="57"/>
      <c r="G3" s="57"/>
      <c r="H3" s="57"/>
      <c r="I3" s="57"/>
      <c r="J3" s="57"/>
      <c r="K3" s="257"/>
    </row>
    <row r="4" spans="1:11" ht="57" customHeight="1">
      <c r="A4" s="275"/>
      <c r="B4" s="347" t="s">
        <v>242</v>
      </c>
      <c r="C4" s="347"/>
      <c r="D4" s="347"/>
      <c r="E4" s="347"/>
      <c r="F4" s="347"/>
      <c r="G4" s="347"/>
      <c r="H4" s="347"/>
      <c r="I4" s="347"/>
      <c r="J4" s="347"/>
      <c r="K4" s="257"/>
    </row>
    <row r="5" spans="1:11" ht="12.75">
      <c r="A5" s="275"/>
      <c r="B5" s="59"/>
      <c r="C5" s="59"/>
      <c r="D5" s="59"/>
      <c r="E5" s="59"/>
      <c r="F5" s="59"/>
      <c r="G5" s="59"/>
      <c r="H5" s="59"/>
      <c r="I5" s="59"/>
      <c r="J5" s="59"/>
      <c r="K5" s="257"/>
    </row>
    <row r="6" spans="1:11" ht="42.75" customHeight="1">
      <c r="A6" s="275"/>
      <c r="B6" s="347" t="s">
        <v>138</v>
      </c>
      <c r="C6" s="347"/>
      <c r="D6" s="347"/>
      <c r="E6" s="347"/>
      <c r="F6" s="347"/>
      <c r="G6" s="347"/>
      <c r="H6" s="347"/>
      <c r="I6" s="347"/>
      <c r="J6" s="347"/>
      <c r="K6" s="257"/>
    </row>
    <row r="7" spans="1:11" ht="12.75">
      <c r="A7" s="275"/>
      <c r="B7" s="57"/>
      <c r="C7" s="57"/>
      <c r="D7" s="57"/>
      <c r="E7" s="57"/>
      <c r="F7" s="57"/>
      <c r="G7" s="57"/>
      <c r="H7" s="57"/>
      <c r="I7" s="57"/>
      <c r="J7" s="57"/>
      <c r="K7" s="257"/>
    </row>
    <row r="8" spans="1:11" ht="12.75">
      <c r="A8" s="275"/>
      <c r="B8" s="57" t="s">
        <v>22</v>
      </c>
      <c r="C8" s="57"/>
      <c r="D8" s="57"/>
      <c r="E8" s="57"/>
      <c r="F8" s="57"/>
      <c r="G8" s="57"/>
      <c r="H8" s="57"/>
      <c r="I8" s="57"/>
      <c r="J8" s="57"/>
      <c r="K8" s="257"/>
    </row>
    <row r="9" spans="1:11" ht="12.75">
      <c r="A9" s="275"/>
      <c r="B9" s="57" t="s">
        <v>243</v>
      </c>
      <c r="C9" s="57"/>
      <c r="D9" s="57"/>
      <c r="E9" s="57"/>
      <c r="F9" s="57"/>
      <c r="G9" s="57"/>
      <c r="H9" s="57"/>
      <c r="I9" s="57"/>
      <c r="J9" s="57"/>
      <c r="K9" s="257"/>
    </row>
    <row r="10" spans="1:11" ht="12.75">
      <c r="A10" s="275"/>
      <c r="B10" s="57" t="s">
        <v>23</v>
      </c>
      <c r="C10" s="57"/>
      <c r="D10" s="57"/>
      <c r="E10" s="57"/>
      <c r="F10" s="57"/>
      <c r="G10" s="57"/>
      <c r="H10" s="57"/>
      <c r="I10" s="57"/>
      <c r="J10" s="57"/>
      <c r="K10" s="257"/>
    </row>
    <row r="11" spans="1:11" ht="12.75">
      <c r="A11" s="275"/>
      <c r="B11" s="57"/>
      <c r="C11" s="57"/>
      <c r="D11" s="57"/>
      <c r="E11" s="57"/>
      <c r="F11" s="57"/>
      <c r="G11" s="57"/>
      <c r="H11" s="57"/>
      <c r="I11" s="57"/>
      <c r="J11" s="57"/>
      <c r="K11" s="257"/>
    </row>
    <row r="12" spans="1:11" ht="12.75">
      <c r="A12" s="275"/>
      <c r="B12" s="56" t="s">
        <v>24</v>
      </c>
      <c r="C12" s="57"/>
      <c r="D12" s="57"/>
      <c r="E12" s="57"/>
      <c r="F12" s="57"/>
      <c r="G12" s="57"/>
      <c r="H12" s="57"/>
      <c r="I12" s="57"/>
      <c r="J12" s="57"/>
      <c r="K12" s="257"/>
    </row>
    <row r="13" spans="1:11" ht="12.75">
      <c r="A13" s="275"/>
      <c r="B13" s="57" t="s">
        <v>25</v>
      </c>
      <c r="C13" s="57"/>
      <c r="D13" s="57"/>
      <c r="E13" s="57"/>
      <c r="F13" s="57"/>
      <c r="G13" s="57"/>
      <c r="H13" s="57"/>
      <c r="I13" s="57"/>
      <c r="J13" s="57"/>
      <c r="K13" s="257"/>
    </row>
    <row r="14" spans="1:11" ht="12.75">
      <c r="A14" s="275"/>
      <c r="B14" s="57" t="s">
        <v>26</v>
      </c>
      <c r="C14" s="57"/>
      <c r="D14" s="57"/>
      <c r="E14" s="57"/>
      <c r="F14" s="57"/>
      <c r="G14" s="57"/>
      <c r="H14" s="57"/>
      <c r="I14" s="57"/>
      <c r="J14" s="57"/>
      <c r="K14" s="257"/>
    </row>
    <row r="15" spans="1:11" ht="12.75">
      <c r="A15" s="275"/>
      <c r="B15" s="57" t="s">
        <v>27</v>
      </c>
      <c r="C15" s="57"/>
      <c r="D15" s="57"/>
      <c r="E15" s="57"/>
      <c r="F15" s="57"/>
      <c r="G15" s="57"/>
      <c r="H15" s="57"/>
      <c r="I15" s="57"/>
      <c r="J15" s="57"/>
      <c r="K15" s="257"/>
    </row>
    <row r="16" spans="1:11" ht="12.75">
      <c r="A16" s="275"/>
      <c r="B16" s="57" t="s">
        <v>28</v>
      </c>
      <c r="C16" s="57"/>
      <c r="D16" s="57"/>
      <c r="E16" s="57"/>
      <c r="F16" s="57"/>
      <c r="G16" s="57"/>
      <c r="H16" s="57"/>
      <c r="I16" s="57"/>
      <c r="J16" s="57"/>
      <c r="K16" s="257"/>
    </row>
    <row r="17" spans="1:11" ht="12.75">
      <c r="A17" s="275"/>
      <c r="B17" s="57" t="s">
        <v>131</v>
      </c>
      <c r="C17" s="57"/>
      <c r="D17" s="57"/>
      <c r="E17" s="57"/>
      <c r="F17" s="57"/>
      <c r="G17" s="57"/>
      <c r="H17" s="57"/>
      <c r="I17" s="57"/>
      <c r="J17" s="57"/>
      <c r="K17" s="257"/>
    </row>
    <row r="18" spans="1:11" ht="12.75">
      <c r="A18" s="275"/>
      <c r="B18" s="57" t="s">
        <v>29</v>
      </c>
      <c r="C18" s="57"/>
      <c r="D18" s="57"/>
      <c r="E18" s="57"/>
      <c r="F18" s="57"/>
      <c r="G18" s="57"/>
      <c r="H18" s="57"/>
      <c r="I18" s="57"/>
      <c r="J18" s="57"/>
      <c r="K18" s="257"/>
    </row>
    <row r="19" spans="1:11" ht="12.75">
      <c r="A19" s="275"/>
      <c r="B19" s="57"/>
      <c r="C19" s="57"/>
      <c r="D19" s="57"/>
      <c r="E19" s="57"/>
      <c r="F19" s="57"/>
      <c r="G19" s="57"/>
      <c r="H19" s="57"/>
      <c r="I19" s="57"/>
      <c r="J19" s="57"/>
      <c r="K19" s="257"/>
    </row>
    <row r="20" spans="1:11" ht="12.75">
      <c r="A20" s="275"/>
      <c r="B20" s="56" t="s">
        <v>39</v>
      </c>
      <c r="C20" s="57"/>
      <c r="D20" s="57"/>
      <c r="E20" s="57"/>
      <c r="F20" s="57"/>
      <c r="G20" s="57"/>
      <c r="H20" s="57"/>
      <c r="I20" s="57"/>
      <c r="J20" s="57"/>
      <c r="K20" s="257"/>
    </row>
    <row r="21" spans="1:11" ht="12.75">
      <c r="A21" s="275"/>
      <c r="B21" s="72" t="s">
        <v>40</v>
      </c>
      <c r="C21" s="57"/>
      <c r="D21" s="57"/>
      <c r="E21" s="57"/>
      <c r="F21" s="57"/>
      <c r="G21" s="57"/>
      <c r="H21" s="57"/>
      <c r="I21" s="57"/>
      <c r="J21" s="57"/>
      <c r="K21" s="257"/>
    </row>
    <row r="22" spans="1:11" ht="12.75">
      <c r="A22" s="275"/>
      <c r="B22" s="61" t="s">
        <v>41</v>
      </c>
      <c r="C22" s="57"/>
      <c r="D22" s="57"/>
      <c r="E22" s="57"/>
      <c r="F22" s="57"/>
      <c r="G22" s="57"/>
      <c r="H22" s="57"/>
      <c r="I22" s="57"/>
      <c r="J22" s="57"/>
      <c r="K22" s="257"/>
    </row>
    <row r="23" spans="1:11" ht="12.75">
      <c r="A23" s="275"/>
      <c r="B23" s="57" t="s">
        <v>42</v>
      </c>
      <c r="C23" s="57"/>
      <c r="D23" s="57"/>
      <c r="E23" s="57"/>
      <c r="F23" s="57"/>
      <c r="G23" s="57"/>
      <c r="H23" s="57"/>
      <c r="I23" s="57"/>
      <c r="J23" s="57"/>
      <c r="K23" s="257"/>
    </row>
    <row r="24" spans="1:11" ht="12.75">
      <c r="A24" s="275"/>
      <c r="B24" s="57" t="s">
        <v>43</v>
      </c>
      <c r="C24" s="57"/>
      <c r="D24" s="57"/>
      <c r="E24" s="57"/>
      <c r="F24" s="57"/>
      <c r="G24" s="57"/>
      <c r="H24" s="57"/>
      <c r="I24" s="57"/>
      <c r="J24" s="57"/>
      <c r="K24" s="257"/>
    </row>
    <row r="25" spans="1:11" ht="12.75">
      <c r="A25" s="275"/>
      <c r="B25" s="262" t="s">
        <v>44</v>
      </c>
      <c r="C25" s="57"/>
      <c r="D25" s="57"/>
      <c r="E25" s="57"/>
      <c r="F25" s="57"/>
      <c r="G25" s="57"/>
      <c r="H25" s="57"/>
      <c r="I25" s="57"/>
      <c r="J25" s="57"/>
      <c r="K25" s="257"/>
    </row>
    <row r="26" spans="1:11" ht="12.75">
      <c r="A26" s="275"/>
      <c r="B26" s="73" t="s">
        <v>159</v>
      </c>
      <c r="C26" s="57"/>
      <c r="D26" s="57"/>
      <c r="E26" s="57"/>
      <c r="F26" s="57"/>
      <c r="G26" s="57"/>
      <c r="H26" s="57"/>
      <c r="I26" s="57"/>
      <c r="J26" s="57"/>
      <c r="K26" s="257"/>
    </row>
    <row r="27" spans="1:11" ht="12.75">
      <c r="A27" s="275"/>
      <c r="B27" s="73"/>
      <c r="C27" s="57"/>
      <c r="D27" s="57"/>
      <c r="E27" s="57"/>
      <c r="F27" s="57"/>
      <c r="G27" s="57"/>
      <c r="H27" s="57"/>
      <c r="I27" s="57"/>
      <c r="J27" s="57"/>
      <c r="K27" s="257"/>
    </row>
    <row r="28" spans="1:11" ht="15.75">
      <c r="A28" s="275"/>
      <c r="B28" s="226" t="s">
        <v>160</v>
      </c>
      <c r="C28" s="227"/>
      <c r="D28" s="227"/>
      <c r="E28" s="227"/>
      <c r="F28" s="227"/>
      <c r="G28" s="57"/>
      <c r="H28" s="57"/>
      <c r="I28" s="57"/>
      <c r="J28" s="57"/>
      <c r="K28" s="257"/>
    </row>
    <row r="29" spans="1:11" ht="12.75">
      <c r="A29" s="275"/>
      <c r="B29" s="57" t="s">
        <v>161</v>
      </c>
      <c r="C29" s="57"/>
      <c r="D29" s="57"/>
      <c r="E29" s="57"/>
      <c r="F29" s="57"/>
      <c r="G29" s="57"/>
      <c r="H29" s="57"/>
      <c r="I29" s="57"/>
      <c r="J29" s="57"/>
      <c r="K29" s="257"/>
    </row>
    <row r="30" spans="1:11" ht="12.75">
      <c r="A30" s="275"/>
      <c r="B30" s="57" t="s">
        <v>162</v>
      </c>
      <c r="C30" s="57"/>
      <c r="D30" s="57"/>
      <c r="E30" s="57"/>
      <c r="F30" s="57"/>
      <c r="G30" s="57"/>
      <c r="H30" s="57"/>
      <c r="I30" s="57"/>
      <c r="J30" s="57"/>
      <c r="K30" s="257"/>
    </row>
    <row r="31" spans="1:11" ht="12.75">
      <c r="A31" s="275"/>
      <c r="B31" s="57" t="s">
        <v>244</v>
      </c>
      <c r="C31" s="57"/>
      <c r="D31" s="57"/>
      <c r="E31" s="57"/>
      <c r="F31" s="57"/>
      <c r="G31" s="57"/>
      <c r="H31" s="57"/>
      <c r="I31" s="57"/>
      <c r="J31" s="57"/>
      <c r="K31" s="257"/>
    </row>
    <row r="32" spans="1:11" ht="12.75">
      <c r="A32" s="275"/>
      <c r="B32" s="57"/>
      <c r="C32" s="57"/>
      <c r="D32" s="57"/>
      <c r="E32" s="57"/>
      <c r="F32" s="57"/>
      <c r="G32" s="57"/>
      <c r="H32" s="57"/>
      <c r="I32" s="57"/>
      <c r="J32" s="57"/>
      <c r="K32" s="257"/>
    </row>
    <row r="33" spans="1:11" ht="12.75">
      <c r="A33" s="275"/>
      <c r="B33" s="60" t="s">
        <v>30</v>
      </c>
      <c r="C33" s="57"/>
      <c r="D33" s="57"/>
      <c r="E33" s="57"/>
      <c r="F33" s="57"/>
      <c r="G33" s="57"/>
      <c r="H33" s="57"/>
      <c r="I33" s="57"/>
      <c r="J33" s="57"/>
      <c r="K33" s="257"/>
    </row>
    <row r="34" spans="1:11" ht="18">
      <c r="A34" s="275"/>
      <c r="B34" s="258" t="s">
        <v>245</v>
      </c>
      <c r="C34" s="276"/>
      <c r="D34" s="276"/>
      <c r="E34" s="276"/>
      <c r="F34" s="276"/>
      <c r="G34" s="276"/>
      <c r="H34" s="276"/>
      <c r="I34" s="276"/>
      <c r="J34" s="57"/>
      <c r="K34" s="257"/>
    </row>
    <row r="35" spans="1:11" ht="18">
      <c r="A35" s="275"/>
      <c r="B35" s="258" t="s">
        <v>246</v>
      </c>
      <c r="C35" s="276"/>
      <c r="D35" s="276"/>
      <c r="E35" s="276"/>
      <c r="F35" s="276"/>
      <c r="G35" s="276"/>
      <c r="H35" s="276"/>
      <c r="I35" s="276"/>
      <c r="J35" s="57"/>
      <c r="K35" s="257"/>
    </row>
    <row r="36" spans="1:11" ht="12.75">
      <c r="A36" s="275"/>
      <c r="B36" s="57" t="s">
        <v>133</v>
      </c>
      <c r="C36" s="57"/>
      <c r="D36" s="57"/>
      <c r="E36" s="57"/>
      <c r="F36" s="57"/>
      <c r="G36" s="57"/>
      <c r="H36" s="57"/>
      <c r="I36" s="57"/>
      <c r="J36" s="57"/>
      <c r="K36" s="257"/>
    </row>
    <row r="37" spans="1:11" ht="12.75">
      <c r="A37" s="275"/>
      <c r="B37" s="57" t="s">
        <v>247</v>
      </c>
      <c r="C37" s="57"/>
      <c r="D37" s="57"/>
      <c r="E37" s="57"/>
      <c r="F37" s="57"/>
      <c r="G37" s="57"/>
      <c r="H37" s="57"/>
      <c r="I37" s="57"/>
      <c r="J37" s="57"/>
      <c r="K37" s="257"/>
    </row>
    <row r="38" spans="1:11" ht="12.75">
      <c r="A38" s="277"/>
      <c r="B38" s="256"/>
      <c r="C38" s="256"/>
      <c r="D38" s="256"/>
      <c r="E38" s="256"/>
      <c r="F38" s="256"/>
      <c r="G38" s="256"/>
      <c r="H38" s="256"/>
      <c r="I38" s="256"/>
      <c r="J38" s="256"/>
      <c r="K38" s="257"/>
    </row>
    <row r="39" spans="1:11" ht="12.75">
      <c r="A39" s="275"/>
      <c r="B39" s="348" t="s">
        <v>163</v>
      </c>
      <c r="C39" s="348"/>
      <c r="D39" s="348"/>
      <c r="E39" s="348"/>
      <c r="F39" s="348"/>
      <c r="G39" s="348"/>
      <c r="H39" s="348"/>
      <c r="I39" s="348"/>
      <c r="J39" s="348"/>
      <c r="K39" s="63"/>
    </row>
    <row r="40" spans="1:11" ht="12.75">
      <c r="A40" s="275"/>
      <c r="B40" s="348"/>
      <c r="C40" s="348"/>
      <c r="D40" s="348"/>
      <c r="E40" s="348"/>
      <c r="F40" s="348"/>
      <c r="G40" s="348"/>
      <c r="H40" s="348"/>
      <c r="I40" s="348"/>
      <c r="J40" s="348"/>
      <c r="K40" s="257"/>
    </row>
    <row r="41" spans="1:11" ht="12.75">
      <c r="A41" s="275"/>
      <c r="B41" s="57" t="s">
        <v>31</v>
      </c>
      <c r="C41" s="64" t="s">
        <v>32</v>
      </c>
      <c r="D41" s="57"/>
      <c r="E41" s="228">
        <v>4000000</v>
      </c>
      <c r="F41" s="57" t="s">
        <v>164</v>
      </c>
      <c r="G41" s="57"/>
      <c r="H41" s="62"/>
      <c r="I41" s="229">
        <v>0.07125</v>
      </c>
      <c r="J41" s="62"/>
      <c r="K41" s="257"/>
    </row>
    <row r="42" spans="1:11" ht="12.75">
      <c r="A42" s="275"/>
      <c r="B42" s="57"/>
      <c r="C42" s="57" t="s">
        <v>34</v>
      </c>
      <c r="D42" s="57"/>
      <c r="E42" s="65">
        <v>2000000</v>
      </c>
      <c r="F42" s="66">
        <v>0.5</v>
      </c>
      <c r="G42" s="57" t="s">
        <v>165</v>
      </c>
      <c r="H42" s="62"/>
      <c r="I42" s="67">
        <v>0.07</v>
      </c>
      <c r="J42" s="62"/>
      <c r="K42" s="257"/>
    </row>
    <row r="43" spans="1:11" ht="12.75">
      <c r="A43" s="275"/>
      <c r="B43" s="57" t="s">
        <v>36</v>
      </c>
      <c r="C43" s="69"/>
      <c r="D43" s="57"/>
      <c r="E43" s="65">
        <v>2000000</v>
      </c>
      <c r="F43" s="66">
        <v>0.5</v>
      </c>
      <c r="G43" s="69"/>
      <c r="H43" s="69"/>
      <c r="I43" s="67">
        <v>0.0725</v>
      </c>
      <c r="J43" s="62"/>
      <c r="K43" s="257"/>
    </row>
    <row r="44" spans="1:11" ht="12.75">
      <c r="A44" s="275"/>
      <c r="B44" s="57"/>
      <c r="C44" s="262"/>
      <c r="D44" s="57"/>
      <c r="E44" s="65"/>
      <c r="F44" s="66"/>
      <c r="G44" s="69"/>
      <c r="H44" s="256"/>
      <c r="I44" s="67"/>
      <c r="J44" s="62"/>
      <c r="K44" s="257"/>
    </row>
    <row r="45" spans="1:11" ht="12.75">
      <c r="A45" s="275"/>
      <c r="B45" s="61" t="s">
        <v>166</v>
      </c>
      <c r="C45" s="57"/>
      <c r="D45" s="57"/>
      <c r="E45" s="57"/>
      <c r="F45" s="57"/>
      <c r="G45" s="57"/>
      <c r="H45" s="57"/>
      <c r="I45" s="57"/>
      <c r="J45" s="57"/>
      <c r="K45" s="257"/>
    </row>
    <row r="46" spans="1:11" ht="12.75">
      <c r="A46" s="275"/>
      <c r="B46" s="61"/>
      <c r="C46" s="57"/>
      <c r="D46" s="57"/>
      <c r="E46" s="57"/>
      <c r="F46" s="57"/>
      <c r="G46" s="57"/>
      <c r="H46" s="57"/>
      <c r="I46" s="57"/>
      <c r="J46" s="57"/>
      <c r="K46" s="257"/>
    </row>
    <row r="47" spans="1:11" ht="12.75">
      <c r="A47" s="275"/>
      <c r="B47" s="262" t="s">
        <v>167</v>
      </c>
      <c r="C47" s="57"/>
      <c r="D47" s="57"/>
      <c r="E47" s="57"/>
      <c r="F47" s="57"/>
      <c r="G47" s="57"/>
      <c r="H47" s="57"/>
      <c r="I47" s="57"/>
      <c r="J47" s="57"/>
      <c r="K47" s="257"/>
    </row>
    <row r="48" spans="1:11" ht="12.75">
      <c r="A48" s="275"/>
      <c r="B48" s="57" t="s">
        <v>168</v>
      </c>
      <c r="C48" s="262"/>
      <c r="D48" s="262"/>
      <c r="E48" s="262"/>
      <c r="F48" s="262"/>
      <c r="G48" s="262"/>
      <c r="H48" s="262"/>
      <c r="I48" s="262"/>
      <c r="J48" s="57"/>
      <c r="K48" s="257"/>
    </row>
    <row r="49" spans="1:11" ht="12.75">
      <c r="A49" s="275"/>
      <c r="B49" s="57" t="s">
        <v>169</v>
      </c>
      <c r="C49" s="62"/>
      <c r="D49" s="62"/>
      <c r="E49" s="57"/>
      <c r="F49" s="57"/>
      <c r="G49" s="57"/>
      <c r="H49" s="57"/>
      <c r="I49" s="57"/>
      <c r="J49" s="57"/>
      <c r="K49" s="257"/>
    </row>
    <row r="50" spans="1:11" ht="12.75">
      <c r="A50" s="275"/>
      <c r="B50" s="57" t="s">
        <v>170</v>
      </c>
      <c r="C50" s="62"/>
      <c r="D50" s="62"/>
      <c r="E50" s="62"/>
      <c r="F50" s="62"/>
      <c r="G50" s="62"/>
      <c r="H50" s="62"/>
      <c r="I50" s="62"/>
      <c r="J50" s="57"/>
      <c r="K50" s="257"/>
    </row>
    <row r="51" spans="1:11" ht="12.75">
      <c r="A51" s="275"/>
      <c r="B51" s="57" t="s">
        <v>171</v>
      </c>
      <c r="C51" s="62"/>
      <c r="D51" s="62"/>
      <c r="E51" s="62"/>
      <c r="F51" s="62"/>
      <c r="G51" s="62"/>
      <c r="H51" s="62"/>
      <c r="I51" s="62"/>
      <c r="J51" s="57"/>
      <c r="K51" s="257"/>
    </row>
    <row r="52" spans="1:11" ht="12.75">
      <c r="A52" s="275"/>
      <c r="B52" s="57"/>
      <c r="C52" s="62"/>
      <c r="D52" s="62"/>
      <c r="E52" s="62"/>
      <c r="F52" s="62"/>
      <c r="G52" s="62"/>
      <c r="H52" s="62"/>
      <c r="I52" s="62"/>
      <c r="J52" s="57"/>
      <c r="K52" s="257"/>
    </row>
    <row r="53" spans="1:11" ht="12.75">
      <c r="A53" s="275"/>
      <c r="B53" s="57" t="s">
        <v>31</v>
      </c>
      <c r="C53" s="64" t="s">
        <v>32</v>
      </c>
      <c r="D53" s="57"/>
      <c r="E53" s="228">
        <v>4500000</v>
      </c>
      <c r="F53" s="57"/>
      <c r="G53" s="57" t="s">
        <v>33</v>
      </c>
      <c r="H53" s="230">
        <v>0.0225</v>
      </c>
      <c r="I53" s="57"/>
      <c r="J53" s="57"/>
      <c r="K53" s="257"/>
    </row>
    <row r="54" spans="1:11" ht="12.75">
      <c r="A54" s="275"/>
      <c r="B54" s="57"/>
      <c r="C54" s="57" t="s">
        <v>34</v>
      </c>
      <c r="D54" s="57"/>
      <c r="E54" s="65">
        <f>4500000*0.75</f>
        <v>3375000</v>
      </c>
      <c r="F54" s="66">
        <v>0.75</v>
      </c>
      <c r="G54" s="57" t="s">
        <v>35</v>
      </c>
      <c r="H54" s="71">
        <v>0.02</v>
      </c>
      <c r="I54" s="65"/>
      <c r="J54" s="57"/>
      <c r="K54" s="257"/>
    </row>
    <row r="55" spans="1:11" ht="12.75">
      <c r="A55" s="275"/>
      <c r="B55" s="57" t="s">
        <v>36</v>
      </c>
      <c r="C55" s="262"/>
      <c r="D55" s="57"/>
      <c r="E55" s="65">
        <f>4500000*0.25</f>
        <v>1125000</v>
      </c>
      <c r="F55" s="66">
        <v>0.25</v>
      </c>
      <c r="G55" s="69"/>
      <c r="H55" s="71">
        <v>0.03</v>
      </c>
      <c r="I55" s="65"/>
      <c r="J55" s="57"/>
      <c r="K55" s="257"/>
    </row>
    <row r="56" spans="1:11" ht="12.75">
      <c r="A56" s="275"/>
      <c r="B56" s="57" t="s">
        <v>37</v>
      </c>
      <c r="C56" s="57"/>
      <c r="D56" s="69"/>
      <c r="E56" s="66"/>
      <c r="F56" s="65"/>
      <c r="G56" s="69"/>
      <c r="H56" s="66"/>
      <c r="I56" s="65"/>
      <c r="J56" s="57"/>
      <c r="K56" s="257"/>
    </row>
    <row r="57" spans="1:11" ht="12.75">
      <c r="A57" s="275"/>
      <c r="B57" s="57"/>
      <c r="C57" s="57"/>
      <c r="D57" s="69"/>
      <c r="E57" s="66"/>
      <c r="F57" s="65"/>
      <c r="G57" s="69"/>
      <c r="H57" s="66"/>
      <c r="I57" s="65"/>
      <c r="J57" s="57"/>
      <c r="K57" s="257"/>
    </row>
    <row r="58" spans="1:11" ht="12.75">
      <c r="A58" s="275"/>
      <c r="B58" s="57" t="s">
        <v>172</v>
      </c>
      <c r="C58" s="57"/>
      <c r="D58" s="69"/>
      <c r="E58" s="66"/>
      <c r="F58" s="65"/>
      <c r="G58" s="69"/>
      <c r="H58" s="66"/>
      <c r="I58" s="65"/>
      <c r="J58" s="57"/>
      <c r="K58" s="257"/>
    </row>
    <row r="59" spans="1:11" ht="12.75">
      <c r="A59" s="275"/>
      <c r="B59" s="231" t="s">
        <v>38</v>
      </c>
      <c r="C59" s="231"/>
      <c r="D59" s="232"/>
      <c r="E59" s="233"/>
      <c r="F59" s="234"/>
      <c r="G59" s="232"/>
      <c r="H59" s="233"/>
      <c r="I59" s="65"/>
      <c r="J59" s="57"/>
      <c r="K59" s="257"/>
    </row>
    <row r="60" spans="1:11" ht="20.25" customHeight="1">
      <c r="A60" s="275"/>
      <c r="B60" s="278"/>
      <c r="C60" s="231"/>
      <c r="D60" s="232"/>
      <c r="E60" s="233"/>
      <c r="F60" s="234"/>
      <c r="G60" s="232"/>
      <c r="H60" s="9"/>
      <c r="I60" s="9"/>
      <c r="J60" s="57"/>
      <c r="K60" s="257"/>
    </row>
    <row r="61" spans="1:11" ht="21.75" customHeight="1" thickBot="1">
      <c r="A61" s="279"/>
      <c r="B61" s="280"/>
      <c r="C61" s="75"/>
      <c r="D61" s="75"/>
      <c r="E61" s="75"/>
      <c r="F61" s="75"/>
      <c r="G61" s="75"/>
      <c r="H61" s="75"/>
      <c r="I61" s="345"/>
      <c r="J61" s="345"/>
      <c r="K61" s="346"/>
    </row>
  </sheetData>
  <sheetProtection/>
  <mergeCells count="5">
    <mergeCell ref="I2:K2"/>
    <mergeCell ref="I61:K61"/>
    <mergeCell ref="B4:J4"/>
    <mergeCell ref="B6:J6"/>
    <mergeCell ref="B39:J40"/>
  </mergeCells>
  <printOptions/>
  <pageMargins left="0.75" right="0.75" top="1" bottom="1" header="0.5" footer="0.5"/>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M82"/>
  <sheetViews>
    <sheetView tabSelected="1" zoomScalePageLayoutView="0" workbookViewId="0" topLeftCell="A1">
      <selection activeCell="A1" sqref="A1"/>
    </sheetView>
  </sheetViews>
  <sheetFormatPr defaultColWidth="9.140625" defaultRowHeight="12.75"/>
  <sheetData>
    <row r="1" spans="1:13" ht="15.75">
      <c r="A1" s="235"/>
      <c r="B1" s="350" t="s">
        <v>173</v>
      </c>
      <c r="C1" s="350"/>
      <c r="D1" s="350"/>
      <c r="E1" s="350"/>
      <c r="F1" s="350"/>
      <c r="G1" s="350"/>
      <c r="H1" s="350"/>
      <c r="I1" s="350"/>
      <c r="J1" s="350"/>
      <c r="K1" s="350"/>
      <c r="L1" s="350"/>
      <c r="M1" s="351"/>
    </row>
    <row r="2" spans="1:13" ht="12.75">
      <c r="A2" s="74"/>
      <c r="B2" s="256"/>
      <c r="C2" s="256"/>
      <c r="D2" s="256"/>
      <c r="E2" s="256"/>
      <c r="F2" s="256"/>
      <c r="G2" s="256"/>
      <c r="H2" s="256"/>
      <c r="I2" s="256"/>
      <c r="J2" s="343"/>
      <c r="K2" s="343"/>
      <c r="L2" s="343"/>
      <c r="M2" s="257"/>
    </row>
    <row r="3" spans="1:13" ht="12.75">
      <c r="A3" s="74"/>
      <c r="B3" s="60" t="s">
        <v>30</v>
      </c>
      <c r="C3" s="256"/>
      <c r="D3" s="57"/>
      <c r="E3" s="57"/>
      <c r="F3" s="57"/>
      <c r="G3" s="57"/>
      <c r="H3" s="57"/>
      <c r="I3" s="57"/>
      <c r="J3" s="57"/>
      <c r="K3" s="57"/>
      <c r="L3" s="256"/>
      <c r="M3" s="257"/>
    </row>
    <row r="4" spans="1:13" ht="16.5">
      <c r="A4" s="74"/>
      <c r="B4" s="258" t="s">
        <v>132</v>
      </c>
      <c r="C4" s="57"/>
      <c r="D4" s="57"/>
      <c r="E4" s="57"/>
      <c r="F4" s="57"/>
      <c r="G4" s="57"/>
      <c r="H4" s="57"/>
      <c r="I4" s="57"/>
      <c r="J4" s="57"/>
      <c r="K4" s="57"/>
      <c r="L4" s="256"/>
      <c r="M4" s="257"/>
    </row>
    <row r="5" spans="1:13" ht="12.75">
      <c r="A5" s="74"/>
      <c r="B5" s="57" t="s">
        <v>133</v>
      </c>
      <c r="C5" s="256"/>
      <c r="D5" s="57"/>
      <c r="E5" s="57"/>
      <c r="F5" s="57"/>
      <c r="G5" s="57"/>
      <c r="H5" s="57"/>
      <c r="I5" s="57"/>
      <c r="J5" s="57"/>
      <c r="K5" s="57"/>
      <c r="L5" s="256"/>
      <c r="M5" s="257"/>
    </row>
    <row r="6" spans="1:13" ht="12.75">
      <c r="A6" s="74"/>
      <c r="B6" s="57" t="s">
        <v>221</v>
      </c>
      <c r="C6" s="57"/>
      <c r="D6" s="57"/>
      <c r="E6" s="57"/>
      <c r="F6" s="57"/>
      <c r="G6" s="57"/>
      <c r="H6" s="57"/>
      <c r="I6" s="57"/>
      <c r="J6" s="57"/>
      <c r="K6" s="256"/>
      <c r="L6" s="256"/>
      <c r="M6" s="257"/>
    </row>
    <row r="7" spans="1:13" ht="12.75">
      <c r="A7" s="74"/>
      <c r="B7" s="57" t="s">
        <v>222</v>
      </c>
      <c r="C7" s="57"/>
      <c r="D7" s="57"/>
      <c r="E7" s="57"/>
      <c r="F7" s="57"/>
      <c r="G7" s="57"/>
      <c r="H7" s="57"/>
      <c r="I7" s="57"/>
      <c r="J7" s="57"/>
      <c r="K7" s="256"/>
      <c r="L7" s="256"/>
      <c r="M7" s="257"/>
    </row>
    <row r="8" spans="1:13" ht="12.75">
      <c r="A8" s="74"/>
      <c r="B8" s="256"/>
      <c r="C8" s="256"/>
      <c r="D8" s="256"/>
      <c r="E8" s="256"/>
      <c r="F8" s="256"/>
      <c r="G8" s="256"/>
      <c r="H8" s="256"/>
      <c r="I8" s="256"/>
      <c r="J8" s="256"/>
      <c r="K8" s="256"/>
      <c r="L8" s="256"/>
      <c r="M8" s="257"/>
    </row>
    <row r="9" spans="1:13" ht="12.75">
      <c r="A9" s="74"/>
      <c r="B9" s="256"/>
      <c r="C9" s="348" t="s">
        <v>174</v>
      </c>
      <c r="D9" s="348"/>
      <c r="E9" s="348"/>
      <c r="F9" s="348"/>
      <c r="G9" s="348"/>
      <c r="H9" s="348"/>
      <c r="I9" s="348"/>
      <c r="J9" s="348"/>
      <c r="K9" s="348"/>
      <c r="L9" s="256"/>
      <c r="M9" s="257"/>
    </row>
    <row r="10" spans="1:13" ht="12.75">
      <c r="A10" s="74"/>
      <c r="B10" s="256"/>
      <c r="C10" s="62"/>
      <c r="D10" s="62"/>
      <c r="E10" s="62"/>
      <c r="F10" s="62"/>
      <c r="G10" s="62"/>
      <c r="H10" s="62"/>
      <c r="I10" s="62"/>
      <c r="J10" s="62"/>
      <c r="K10" s="62"/>
      <c r="L10" s="256"/>
      <c r="M10" s="257"/>
    </row>
    <row r="11" spans="1:13" ht="13.5" thickBot="1">
      <c r="A11" s="74"/>
      <c r="B11" s="256"/>
      <c r="C11" s="236" t="s">
        <v>31</v>
      </c>
      <c r="D11" s="64" t="s">
        <v>32</v>
      </c>
      <c r="E11" s="236"/>
      <c r="F11" s="237">
        <v>4000000</v>
      </c>
      <c r="G11" s="236" t="s">
        <v>164</v>
      </c>
      <c r="H11" s="236"/>
      <c r="I11" s="62"/>
      <c r="J11" s="238">
        <v>0.07125</v>
      </c>
      <c r="K11" s="256"/>
      <c r="L11" s="256"/>
      <c r="M11" s="257"/>
    </row>
    <row r="12" spans="1:13" ht="12.75">
      <c r="A12" s="74"/>
      <c r="B12" s="256"/>
      <c r="C12" s="236"/>
      <c r="D12" s="236" t="s">
        <v>34</v>
      </c>
      <c r="E12" s="236"/>
      <c r="F12" s="239">
        <v>2000000</v>
      </c>
      <c r="G12" s="240">
        <v>0.5</v>
      </c>
      <c r="H12" s="236" t="s">
        <v>165</v>
      </c>
      <c r="I12" s="62"/>
      <c r="J12" s="67">
        <v>0.07</v>
      </c>
      <c r="K12" s="256"/>
      <c r="L12" s="256"/>
      <c r="M12" s="257"/>
    </row>
    <row r="13" spans="1:13" ht="12.75">
      <c r="A13" s="74"/>
      <c r="B13" s="256"/>
      <c r="C13" s="236" t="s">
        <v>36</v>
      </c>
      <c r="D13" s="259"/>
      <c r="E13" s="236"/>
      <c r="F13" s="239">
        <v>2000000</v>
      </c>
      <c r="G13" s="240">
        <v>0.5</v>
      </c>
      <c r="H13" s="69"/>
      <c r="I13" s="260"/>
      <c r="J13" s="67">
        <v>0.0725</v>
      </c>
      <c r="K13" s="256"/>
      <c r="L13" s="256"/>
      <c r="M13" s="257"/>
    </row>
    <row r="14" spans="1:13" ht="12.75">
      <c r="A14" s="74"/>
      <c r="B14" s="57"/>
      <c r="C14" s="57"/>
      <c r="D14" s="57"/>
      <c r="E14" s="57"/>
      <c r="F14" s="57"/>
      <c r="G14" s="57"/>
      <c r="H14" s="57"/>
      <c r="I14" s="57"/>
      <c r="J14" s="57"/>
      <c r="K14" s="256"/>
      <c r="L14" s="256"/>
      <c r="M14" s="257"/>
    </row>
    <row r="15" spans="1:13" ht="12.75">
      <c r="A15" s="74"/>
      <c r="B15" s="61" t="s">
        <v>220</v>
      </c>
      <c r="C15" s="57"/>
      <c r="D15" s="57"/>
      <c r="E15" s="57"/>
      <c r="F15" s="57"/>
      <c r="G15" s="57"/>
      <c r="H15" s="57"/>
      <c r="I15" s="57"/>
      <c r="J15" s="57"/>
      <c r="K15" s="256"/>
      <c r="L15" s="256"/>
      <c r="M15" s="257"/>
    </row>
    <row r="16" spans="1:13" ht="12.75">
      <c r="A16" s="74"/>
      <c r="B16" s="61" t="s">
        <v>175</v>
      </c>
      <c r="C16" s="57"/>
      <c r="D16" s="256"/>
      <c r="E16" s="256"/>
      <c r="F16" s="256"/>
      <c r="G16" s="256"/>
      <c r="H16" s="256"/>
      <c r="I16" s="67"/>
      <c r="J16" s="67"/>
      <c r="K16" s="256"/>
      <c r="L16" s="256"/>
      <c r="M16" s="257"/>
    </row>
    <row r="17" spans="1:13" ht="12.75">
      <c r="A17" s="74"/>
      <c r="B17" s="61"/>
      <c r="C17" s="57"/>
      <c r="D17" s="57"/>
      <c r="E17" s="57"/>
      <c r="F17" s="57"/>
      <c r="G17" s="57"/>
      <c r="H17" s="57"/>
      <c r="I17" s="57"/>
      <c r="J17" s="67"/>
      <c r="K17" s="256"/>
      <c r="L17" s="256"/>
      <c r="M17" s="257"/>
    </row>
    <row r="18" spans="1:13" ht="12.75">
      <c r="A18" s="74"/>
      <c r="B18" s="57"/>
      <c r="C18" s="261" t="s">
        <v>167</v>
      </c>
      <c r="D18" s="64"/>
      <c r="E18" s="57"/>
      <c r="F18" s="57"/>
      <c r="G18" s="57"/>
      <c r="H18" s="57"/>
      <c r="I18" s="57"/>
      <c r="J18" s="57"/>
      <c r="K18" s="256"/>
      <c r="L18" s="256"/>
      <c r="M18" s="257"/>
    </row>
    <row r="19" spans="1:13" ht="12.75">
      <c r="A19" s="74"/>
      <c r="B19" s="57"/>
      <c r="C19" s="64" t="s">
        <v>168</v>
      </c>
      <c r="D19" s="261"/>
      <c r="E19" s="262"/>
      <c r="F19" s="262"/>
      <c r="G19" s="262"/>
      <c r="H19" s="262"/>
      <c r="I19" s="262"/>
      <c r="J19" s="262"/>
      <c r="K19" s="256"/>
      <c r="L19" s="256"/>
      <c r="M19" s="257"/>
    </row>
    <row r="20" spans="1:13" ht="12.75">
      <c r="A20" s="74"/>
      <c r="B20" s="57"/>
      <c r="C20" s="64" t="s">
        <v>169</v>
      </c>
      <c r="D20" s="62"/>
      <c r="E20" s="62"/>
      <c r="F20" s="57"/>
      <c r="G20" s="57"/>
      <c r="H20" s="57"/>
      <c r="I20" s="57"/>
      <c r="J20" s="57"/>
      <c r="K20" s="256"/>
      <c r="L20" s="256"/>
      <c r="M20" s="257"/>
    </row>
    <row r="21" spans="1:13" ht="12.75">
      <c r="A21" s="74"/>
      <c r="B21" s="57"/>
      <c r="C21" s="64" t="s">
        <v>170</v>
      </c>
      <c r="D21" s="62"/>
      <c r="E21" s="62"/>
      <c r="F21" s="62"/>
      <c r="G21" s="62"/>
      <c r="H21" s="62"/>
      <c r="I21" s="62"/>
      <c r="J21" s="62"/>
      <c r="K21" s="256"/>
      <c r="L21" s="256"/>
      <c r="M21" s="257"/>
    </row>
    <row r="22" spans="1:13" ht="12.75">
      <c r="A22" s="74"/>
      <c r="B22" s="57"/>
      <c r="C22" s="64" t="s">
        <v>171</v>
      </c>
      <c r="D22" s="62"/>
      <c r="E22" s="62"/>
      <c r="F22" s="62"/>
      <c r="G22" s="62"/>
      <c r="H22" s="62"/>
      <c r="I22" s="62"/>
      <c r="J22" s="62"/>
      <c r="K22" s="256"/>
      <c r="L22" s="256"/>
      <c r="M22" s="257"/>
    </row>
    <row r="23" spans="1:13" ht="12.75">
      <c r="A23" s="74"/>
      <c r="B23" s="57"/>
      <c r="C23" s="64"/>
      <c r="D23" s="62"/>
      <c r="E23" s="62"/>
      <c r="F23" s="62"/>
      <c r="G23" s="62"/>
      <c r="H23" s="62"/>
      <c r="I23" s="62"/>
      <c r="J23" s="62"/>
      <c r="K23" s="256"/>
      <c r="L23" s="256"/>
      <c r="M23" s="257"/>
    </row>
    <row r="24" spans="1:13" ht="13.5" thickBot="1">
      <c r="A24" s="74"/>
      <c r="B24" s="57"/>
      <c r="C24" s="57" t="s">
        <v>31</v>
      </c>
      <c r="D24" s="64" t="s">
        <v>32</v>
      </c>
      <c r="E24" s="57"/>
      <c r="F24" s="242">
        <v>4500000</v>
      </c>
      <c r="G24" s="57"/>
      <c r="H24" s="57" t="s">
        <v>33</v>
      </c>
      <c r="I24" s="243">
        <v>0.0225</v>
      </c>
      <c r="J24" s="57"/>
      <c r="K24" s="256"/>
      <c r="L24" s="256"/>
      <c r="M24" s="257"/>
    </row>
    <row r="25" spans="1:13" ht="12.75">
      <c r="A25" s="74"/>
      <c r="B25" s="57"/>
      <c r="C25" s="57"/>
      <c r="D25" s="57" t="s">
        <v>34</v>
      </c>
      <c r="E25" s="57"/>
      <c r="F25" s="65">
        <f>4500000*0.75</f>
        <v>3375000</v>
      </c>
      <c r="G25" s="66">
        <v>0.75</v>
      </c>
      <c r="H25" s="57" t="s">
        <v>35</v>
      </c>
      <c r="I25" s="71">
        <v>0.02</v>
      </c>
      <c r="J25" s="65"/>
      <c r="K25" s="256"/>
      <c r="L25" s="256"/>
      <c r="M25" s="257"/>
    </row>
    <row r="26" spans="1:13" ht="12.75">
      <c r="A26" s="74"/>
      <c r="B26" s="57"/>
      <c r="C26" s="57" t="s">
        <v>36</v>
      </c>
      <c r="D26" s="262"/>
      <c r="E26" s="57"/>
      <c r="F26" s="65">
        <f>4500000*0.25</f>
        <v>1125000</v>
      </c>
      <c r="G26" s="66">
        <v>0.25</v>
      </c>
      <c r="H26" s="69"/>
      <c r="I26" s="71">
        <v>0.03</v>
      </c>
      <c r="J26" s="65"/>
      <c r="K26" s="256"/>
      <c r="L26" s="256"/>
      <c r="M26" s="257"/>
    </row>
    <row r="27" spans="1:13" ht="12.75">
      <c r="A27" s="74"/>
      <c r="B27" s="57"/>
      <c r="C27" s="57" t="s">
        <v>176</v>
      </c>
      <c r="D27" s="57"/>
      <c r="E27" s="69"/>
      <c r="F27" s="66"/>
      <c r="G27" s="65"/>
      <c r="H27" s="69"/>
      <c r="I27" s="66"/>
      <c r="J27" s="65"/>
      <c r="K27" s="256"/>
      <c r="L27" s="256"/>
      <c r="M27" s="257"/>
    </row>
    <row r="28" spans="1:13" ht="12.75">
      <c r="A28" s="74"/>
      <c r="B28" s="256"/>
      <c r="C28" s="57"/>
      <c r="D28" s="57"/>
      <c r="E28" s="69"/>
      <c r="F28" s="66"/>
      <c r="G28" s="65"/>
      <c r="H28" s="69"/>
      <c r="I28" s="66"/>
      <c r="J28" s="65"/>
      <c r="K28" s="256"/>
      <c r="L28" s="256"/>
      <c r="M28" s="257"/>
    </row>
    <row r="29" spans="1:13" ht="12.75">
      <c r="A29" s="74"/>
      <c r="B29" s="57" t="s">
        <v>172</v>
      </c>
      <c r="C29" s="57"/>
      <c r="D29" s="69"/>
      <c r="E29" s="66"/>
      <c r="F29" s="65"/>
      <c r="G29" s="69"/>
      <c r="H29" s="66"/>
      <c r="I29" s="65"/>
      <c r="J29" s="57"/>
      <c r="K29" s="256"/>
      <c r="L29" s="256"/>
      <c r="M29" s="257"/>
    </row>
    <row r="30" spans="1:13" ht="12.75">
      <c r="A30" s="74"/>
      <c r="B30" s="231" t="s">
        <v>38</v>
      </c>
      <c r="C30" s="57"/>
      <c r="D30" s="69"/>
      <c r="E30" s="66"/>
      <c r="F30" s="65"/>
      <c r="G30" s="69"/>
      <c r="H30" s="66"/>
      <c r="I30" s="65"/>
      <c r="J30" s="57"/>
      <c r="K30" s="256"/>
      <c r="L30" s="256"/>
      <c r="M30" s="257"/>
    </row>
    <row r="31" spans="1:13" ht="12.75">
      <c r="A31" s="74"/>
      <c r="B31" s="231"/>
      <c r="C31" s="57"/>
      <c r="D31" s="69"/>
      <c r="E31" s="66"/>
      <c r="F31" s="65"/>
      <c r="G31" s="69"/>
      <c r="H31" s="66"/>
      <c r="I31" s="65"/>
      <c r="J31" s="57"/>
      <c r="K31" s="256"/>
      <c r="L31" s="256"/>
      <c r="M31" s="257"/>
    </row>
    <row r="32" spans="1:13" ht="15.75">
      <c r="A32" s="74"/>
      <c r="B32" s="352" t="s">
        <v>177</v>
      </c>
      <c r="C32" s="352"/>
      <c r="D32" s="352"/>
      <c r="E32" s="352"/>
      <c r="F32" s="352"/>
      <c r="G32" s="352"/>
      <c r="H32" s="352"/>
      <c r="I32" s="352"/>
      <c r="J32" s="352"/>
      <c r="K32" s="352"/>
      <c r="L32" s="352"/>
      <c r="M32" s="353"/>
    </row>
    <row r="33" spans="1:13" ht="15.75">
      <c r="A33" s="74"/>
      <c r="B33" s="263"/>
      <c r="C33" s="263"/>
      <c r="D33" s="263"/>
      <c r="E33" s="263"/>
      <c r="F33" s="263"/>
      <c r="G33" s="263"/>
      <c r="H33" s="263"/>
      <c r="I33" s="263"/>
      <c r="J33" s="263"/>
      <c r="K33" s="263"/>
      <c r="L33" s="263"/>
      <c r="M33" s="264"/>
    </row>
    <row r="34" spans="1:13" ht="12.75">
      <c r="A34" s="74"/>
      <c r="B34" s="60" t="s">
        <v>178</v>
      </c>
      <c r="C34" s="57"/>
      <c r="D34" s="57"/>
      <c r="E34" s="57"/>
      <c r="F34" s="57"/>
      <c r="G34" s="57"/>
      <c r="H34" s="57"/>
      <c r="I34" s="57"/>
      <c r="J34" s="57"/>
      <c r="K34" s="57"/>
      <c r="L34" s="57"/>
      <c r="M34" s="58"/>
    </row>
    <row r="35" spans="1:13" ht="12.75">
      <c r="A35" s="74"/>
      <c r="B35" s="57" t="s">
        <v>179</v>
      </c>
      <c r="C35" s="57"/>
      <c r="D35" s="57"/>
      <c r="E35" s="57"/>
      <c r="F35" s="57"/>
      <c r="G35" s="57"/>
      <c r="H35" s="57"/>
      <c r="I35" s="57"/>
      <c r="J35" s="57"/>
      <c r="K35" s="57"/>
      <c r="L35" s="57"/>
      <c r="M35" s="58"/>
    </row>
    <row r="36" spans="1:13" ht="12.75">
      <c r="A36" s="74"/>
      <c r="B36" s="57"/>
      <c r="C36" s="57" t="s">
        <v>180</v>
      </c>
      <c r="D36" s="57"/>
      <c r="E36" s="57"/>
      <c r="F36" s="57"/>
      <c r="G36" s="57"/>
      <c r="H36" s="57"/>
      <c r="I36" s="57"/>
      <c r="J36" s="57"/>
      <c r="K36" s="57"/>
      <c r="L36" s="57"/>
      <c r="M36" s="58"/>
    </row>
    <row r="37" spans="1:13" ht="12.75">
      <c r="A37" s="74"/>
      <c r="B37" s="57"/>
      <c r="C37" s="57" t="s">
        <v>181</v>
      </c>
      <c r="D37" s="57"/>
      <c r="E37" s="57"/>
      <c r="F37" s="57"/>
      <c r="G37" s="57"/>
      <c r="H37" s="57"/>
      <c r="I37" s="57"/>
      <c r="J37" s="57"/>
      <c r="K37" s="57"/>
      <c r="L37" s="57"/>
      <c r="M37" s="58"/>
    </row>
    <row r="38" spans="1:13" ht="12.75">
      <c r="A38" s="74"/>
      <c r="B38" s="256"/>
      <c r="C38" s="256" t="s">
        <v>182</v>
      </c>
      <c r="D38" s="256"/>
      <c r="E38" s="256"/>
      <c r="F38" s="256"/>
      <c r="G38" s="256"/>
      <c r="H38" s="256"/>
      <c r="I38" s="256"/>
      <c r="J38" s="256"/>
      <c r="K38" s="256"/>
      <c r="L38" s="256"/>
      <c r="M38" s="257"/>
    </row>
    <row r="39" spans="1:13" ht="12.75">
      <c r="A39" s="74"/>
      <c r="B39" s="256"/>
      <c r="C39" s="256" t="s">
        <v>223</v>
      </c>
      <c r="D39" s="256"/>
      <c r="E39" s="256"/>
      <c r="F39" s="256"/>
      <c r="G39" s="256"/>
      <c r="H39" s="256"/>
      <c r="I39" s="256"/>
      <c r="J39" s="256"/>
      <c r="K39" s="256"/>
      <c r="L39" s="256"/>
      <c r="M39" s="257"/>
    </row>
    <row r="40" spans="1:13" ht="12.75">
      <c r="A40" s="74"/>
      <c r="B40" s="265" t="s">
        <v>224</v>
      </c>
      <c r="C40" s="256"/>
      <c r="D40" s="256"/>
      <c r="E40" s="256"/>
      <c r="F40" s="256"/>
      <c r="G40" s="256"/>
      <c r="H40" s="256"/>
      <c r="I40" s="256"/>
      <c r="J40" s="256"/>
      <c r="K40" s="256"/>
      <c r="L40" s="256"/>
      <c r="M40" s="257"/>
    </row>
    <row r="41" spans="1:13" ht="12.75">
      <c r="A41" s="74"/>
      <c r="B41" s="265" t="s">
        <v>183</v>
      </c>
      <c r="C41" s="256"/>
      <c r="D41" s="256"/>
      <c r="E41" s="256"/>
      <c r="F41" s="256"/>
      <c r="G41" s="256"/>
      <c r="H41" s="256"/>
      <c r="I41" s="256"/>
      <c r="J41" s="256"/>
      <c r="K41" s="256"/>
      <c r="L41" s="256"/>
      <c r="M41" s="257"/>
    </row>
    <row r="42" spans="1:13" ht="12.75">
      <c r="A42" s="74"/>
      <c r="B42" s="256"/>
      <c r="C42" s="256"/>
      <c r="D42" s="256"/>
      <c r="E42" s="256"/>
      <c r="F42" s="256"/>
      <c r="G42" s="256"/>
      <c r="H42" s="256"/>
      <c r="I42" s="256"/>
      <c r="J42" s="256"/>
      <c r="K42" s="256"/>
      <c r="L42" s="256"/>
      <c r="M42" s="257"/>
    </row>
    <row r="43" spans="1:13" ht="12.75">
      <c r="A43" s="74"/>
      <c r="B43" s="265" t="s">
        <v>184</v>
      </c>
      <c r="C43" s="256"/>
      <c r="D43" s="256"/>
      <c r="E43" s="256"/>
      <c r="F43" s="256"/>
      <c r="G43" s="256"/>
      <c r="H43" s="256"/>
      <c r="I43" s="256"/>
      <c r="J43" s="256"/>
      <c r="K43" s="256"/>
      <c r="L43" s="256"/>
      <c r="M43" s="257"/>
    </row>
    <row r="44" spans="1:13" ht="12.75">
      <c r="A44" s="74"/>
      <c r="B44" s="256"/>
      <c r="C44" s="256" t="s">
        <v>225</v>
      </c>
      <c r="D44" s="256"/>
      <c r="E44" s="256"/>
      <c r="F44" s="256"/>
      <c r="G44" s="256"/>
      <c r="H44" s="256"/>
      <c r="I44" s="256"/>
      <c r="J44" s="256"/>
      <c r="K44" s="256"/>
      <c r="L44" s="256"/>
      <c r="M44" s="257"/>
    </row>
    <row r="45" spans="1:13" ht="12.75">
      <c r="A45" s="74"/>
      <c r="B45" s="256"/>
      <c r="C45" s="256" t="s">
        <v>226</v>
      </c>
      <c r="D45" s="256"/>
      <c r="E45" s="256"/>
      <c r="F45" s="256"/>
      <c r="G45" s="256"/>
      <c r="H45" s="256"/>
      <c r="I45" s="256"/>
      <c r="J45" s="256"/>
      <c r="K45" s="256"/>
      <c r="L45" s="256"/>
      <c r="M45" s="257"/>
    </row>
    <row r="46" spans="1:13" ht="12.75">
      <c r="A46" s="74"/>
      <c r="B46" s="256"/>
      <c r="C46" s="256" t="s">
        <v>185</v>
      </c>
      <c r="D46" s="256"/>
      <c r="E46" s="256"/>
      <c r="F46" s="256"/>
      <c r="G46" s="256"/>
      <c r="H46" s="256"/>
      <c r="I46" s="256"/>
      <c r="J46" s="256"/>
      <c r="K46" s="256"/>
      <c r="L46" s="256"/>
      <c r="M46" s="257"/>
    </row>
    <row r="47" spans="1:13" ht="12.75">
      <c r="A47" s="74"/>
      <c r="B47" s="256"/>
      <c r="C47" s="256" t="s">
        <v>227</v>
      </c>
      <c r="D47" s="256"/>
      <c r="E47" s="256"/>
      <c r="F47" s="256"/>
      <c r="G47" s="256"/>
      <c r="H47" s="256"/>
      <c r="I47" s="256"/>
      <c r="J47" s="256"/>
      <c r="K47" s="256"/>
      <c r="L47" s="256"/>
      <c r="M47" s="257"/>
    </row>
    <row r="48" spans="1:13" ht="12.75">
      <c r="A48" s="74"/>
      <c r="B48" s="256"/>
      <c r="C48" s="256" t="s">
        <v>228</v>
      </c>
      <c r="D48" s="256"/>
      <c r="E48" s="256"/>
      <c r="F48" s="256"/>
      <c r="G48" s="256"/>
      <c r="H48" s="256"/>
      <c r="I48" s="256"/>
      <c r="J48" s="256"/>
      <c r="K48" s="256"/>
      <c r="L48" s="256"/>
      <c r="M48" s="257"/>
    </row>
    <row r="49" spans="1:13" ht="12.75">
      <c r="A49" s="74"/>
      <c r="B49" s="256"/>
      <c r="C49" s="256" t="s">
        <v>229</v>
      </c>
      <c r="D49" s="256"/>
      <c r="E49" s="256"/>
      <c r="F49" s="256"/>
      <c r="G49" s="256"/>
      <c r="H49" s="256"/>
      <c r="I49" s="256"/>
      <c r="J49" s="256"/>
      <c r="K49" s="256"/>
      <c r="L49" s="256"/>
      <c r="M49" s="257"/>
    </row>
    <row r="50" spans="1:13" ht="12.75">
      <c r="A50" s="74"/>
      <c r="B50" s="256"/>
      <c r="C50" s="256" t="s">
        <v>230</v>
      </c>
      <c r="D50" s="256"/>
      <c r="E50" s="256"/>
      <c r="F50" s="256"/>
      <c r="G50" s="256"/>
      <c r="H50" s="256"/>
      <c r="I50" s="256"/>
      <c r="J50" s="256"/>
      <c r="K50" s="256"/>
      <c r="L50" s="256"/>
      <c r="M50" s="257"/>
    </row>
    <row r="51" spans="1:13" ht="12.75">
      <c r="A51" s="74"/>
      <c r="B51" s="256"/>
      <c r="C51" s="256" t="s">
        <v>186</v>
      </c>
      <c r="D51" s="256"/>
      <c r="E51" s="256"/>
      <c r="F51" s="256"/>
      <c r="G51" s="256"/>
      <c r="H51" s="256"/>
      <c r="I51" s="256"/>
      <c r="J51" s="256"/>
      <c r="K51" s="256"/>
      <c r="L51" s="256"/>
      <c r="M51" s="257"/>
    </row>
    <row r="52" spans="1:13" ht="49.5" customHeight="1">
      <c r="A52" s="74"/>
      <c r="B52" s="256"/>
      <c r="C52" s="266" t="s">
        <v>231</v>
      </c>
      <c r="D52" s="256"/>
      <c r="E52" s="354" t="s">
        <v>232</v>
      </c>
      <c r="F52" s="354"/>
      <c r="G52" s="267"/>
      <c r="H52" s="354" t="s">
        <v>233</v>
      </c>
      <c r="I52" s="355"/>
      <c r="J52" s="267"/>
      <c r="K52" s="354" t="s">
        <v>234</v>
      </c>
      <c r="L52" s="354"/>
      <c r="M52" s="257"/>
    </row>
    <row r="53" spans="1:13" ht="12.75">
      <c r="A53" s="74"/>
      <c r="B53" s="256"/>
      <c r="C53" s="256"/>
      <c r="D53" s="256"/>
      <c r="E53" s="349" t="s">
        <v>235</v>
      </c>
      <c r="F53" s="356"/>
      <c r="G53" s="267"/>
      <c r="H53" s="349" t="s">
        <v>236</v>
      </c>
      <c r="I53" s="349"/>
      <c r="J53" s="6"/>
      <c r="K53" s="349" t="s">
        <v>237</v>
      </c>
      <c r="L53" s="349"/>
      <c r="M53" s="257"/>
    </row>
    <row r="54" spans="1:13" ht="12.75">
      <c r="A54" s="74"/>
      <c r="B54" s="256"/>
      <c r="C54" s="256"/>
      <c r="D54" s="256"/>
      <c r="E54" s="260"/>
      <c r="F54" s="260"/>
      <c r="G54" s="260"/>
      <c r="H54" s="260"/>
      <c r="I54" s="260"/>
      <c r="J54" s="260"/>
      <c r="K54" s="260"/>
      <c r="L54" s="260"/>
      <c r="M54" s="257"/>
    </row>
    <row r="55" spans="1:13" ht="12.75">
      <c r="A55" s="74"/>
      <c r="B55" s="256"/>
      <c r="C55" s="256"/>
      <c r="D55" s="256" t="s">
        <v>238</v>
      </c>
      <c r="E55" s="260"/>
      <c r="F55" s="241"/>
      <c r="G55" s="256"/>
      <c r="H55" s="260"/>
      <c r="I55" s="260"/>
      <c r="K55" s="260"/>
      <c r="L55" s="260"/>
      <c r="M55" s="257"/>
    </row>
    <row r="56" spans="1:13" ht="12.75">
      <c r="A56" s="74"/>
      <c r="B56" s="256"/>
      <c r="C56" s="256"/>
      <c r="D56" s="256"/>
      <c r="E56" s="256"/>
      <c r="F56" s="256"/>
      <c r="G56" s="256"/>
      <c r="H56" s="256"/>
      <c r="I56" s="256"/>
      <c r="J56" s="256"/>
      <c r="K56" s="256"/>
      <c r="L56" s="256"/>
      <c r="M56" s="257"/>
    </row>
    <row r="57" spans="1:13" ht="12.75">
      <c r="A57" s="74"/>
      <c r="B57" s="268" t="s">
        <v>187</v>
      </c>
      <c r="C57" s="256"/>
      <c r="D57" s="256"/>
      <c r="E57" s="256"/>
      <c r="F57" s="256"/>
      <c r="G57" s="256"/>
      <c r="H57" s="256"/>
      <c r="I57" s="256"/>
      <c r="J57" s="256"/>
      <c r="K57" s="256"/>
      <c r="L57" s="256"/>
      <c r="M57" s="257"/>
    </row>
    <row r="58" spans="1:13" ht="12.75">
      <c r="A58" s="74"/>
      <c r="B58" s="256" t="s">
        <v>188</v>
      </c>
      <c r="C58" s="256"/>
      <c r="D58" s="256"/>
      <c r="E58" s="256"/>
      <c r="F58" s="256"/>
      <c r="G58" s="256"/>
      <c r="H58" s="256"/>
      <c r="I58" s="256"/>
      <c r="J58" s="256"/>
      <c r="K58" s="256"/>
      <c r="L58" s="256"/>
      <c r="M58" s="257"/>
    </row>
    <row r="59" spans="1:13" ht="12.75">
      <c r="A59" s="74"/>
      <c r="B59" s="256" t="s">
        <v>189</v>
      </c>
      <c r="C59" s="256"/>
      <c r="D59" s="256"/>
      <c r="E59" s="256"/>
      <c r="F59" s="256"/>
      <c r="G59" s="256"/>
      <c r="H59" s="256"/>
      <c r="I59" s="256"/>
      <c r="J59" s="256"/>
      <c r="K59" s="256"/>
      <c r="L59" s="256"/>
      <c r="M59" s="257"/>
    </row>
    <row r="60" spans="1:13" ht="12.75">
      <c r="A60" s="74"/>
      <c r="B60" s="256" t="s">
        <v>190</v>
      </c>
      <c r="C60" s="256"/>
      <c r="D60" s="256"/>
      <c r="E60" s="256"/>
      <c r="F60" s="256"/>
      <c r="G60" s="256"/>
      <c r="H60" s="256"/>
      <c r="I60" s="256"/>
      <c r="J60" s="256"/>
      <c r="K60" s="256"/>
      <c r="L60" s="256"/>
      <c r="M60" s="257"/>
    </row>
    <row r="61" spans="1:13" ht="12.75">
      <c r="A61" s="74"/>
      <c r="B61" s="256" t="s">
        <v>191</v>
      </c>
      <c r="C61" s="256"/>
      <c r="D61" s="256"/>
      <c r="E61" s="256"/>
      <c r="F61" s="256"/>
      <c r="G61" s="256"/>
      <c r="H61" s="256"/>
      <c r="I61" s="256"/>
      <c r="J61" s="256"/>
      <c r="K61" s="256"/>
      <c r="L61" s="256"/>
      <c r="M61" s="257"/>
    </row>
    <row r="62" spans="1:13" ht="12.75">
      <c r="A62" s="74"/>
      <c r="B62" s="256" t="s">
        <v>192</v>
      </c>
      <c r="C62" s="256"/>
      <c r="D62" s="256"/>
      <c r="E62" s="256"/>
      <c r="F62" s="256"/>
      <c r="G62" s="256"/>
      <c r="H62" s="256"/>
      <c r="I62" s="256"/>
      <c r="J62" s="256"/>
      <c r="K62" s="256"/>
      <c r="L62" s="256"/>
      <c r="M62" s="257"/>
    </row>
    <row r="63" spans="1:13" ht="12.75">
      <c r="A63" s="74"/>
      <c r="B63" s="256" t="s">
        <v>239</v>
      </c>
      <c r="C63" s="256"/>
      <c r="D63" s="256"/>
      <c r="E63" s="256"/>
      <c r="F63" s="256"/>
      <c r="G63" s="256"/>
      <c r="H63" s="256"/>
      <c r="I63" s="256"/>
      <c r="J63" s="256"/>
      <c r="K63" s="256"/>
      <c r="L63" s="256"/>
      <c r="M63" s="257"/>
    </row>
    <row r="64" spans="1:13" ht="12.75">
      <c r="A64" s="74"/>
      <c r="B64" s="256" t="s">
        <v>240</v>
      </c>
      <c r="C64" s="256"/>
      <c r="D64" s="256"/>
      <c r="E64" s="256"/>
      <c r="F64" s="256"/>
      <c r="G64" s="256"/>
      <c r="H64" s="256"/>
      <c r="I64" s="256"/>
      <c r="J64" s="256"/>
      <c r="K64" s="256"/>
      <c r="L64" s="256"/>
      <c r="M64" s="257"/>
    </row>
    <row r="65" spans="1:13" ht="12.75">
      <c r="A65" s="74"/>
      <c r="B65" s="256" t="s">
        <v>241</v>
      </c>
      <c r="C65" s="256"/>
      <c r="D65" s="256"/>
      <c r="E65" s="256"/>
      <c r="F65" s="256"/>
      <c r="G65" s="256"/>
      <c r="H65" s="256"/>
      <c r="I65" s="256"/>
      <c r="J65" s="256"/>
      <c r="K65" s="256"/>
      <c r="L65" s="256"/>
      <c r="M65" s="257"/>
    </row>
    <row r="66" spans="1:13" ht="12.75">
      <c r="A66" s="74"/>
      <c r="B66" s="256"/>
      <c r="C66" s="256"/>
      <c r="D66" s="256"/>
      <c r="E66" s="256"/>
      <c r="F66" s="256"/>
      <c r="G66" s="256"/>
      <c r="H66" s="256"/>
      <c r="I66" s="256"/>
      <c r="J66" s="256"/>
      <c r="K66" s="256"/>
      <c r="L66" s="256"/>
      <c r="M66" s="257"/>
    </row>
    <row r="67" spans="1:13" ht="12.75">
      <c r="A67" s="74"/>
      <c r="B67" s="268" t="s">
        <v>193</v>
      </c>
      <c r="C67" s="256"/>
      <c r="D67" s="256"/>
      <c r="E67" s="256"/>
      <c r="F67" s="256"/>
      <c r="G67" s="256"/>
      <c r="H67" s="256"/>
      <c r="I67" s="256"/>
      <c r="J67" s="256"/>
      <c r="K67" s="256"/>
      <c r="L67" s="256"/>
      <c r="M67" s="257"/>
    </row>
    <row r="68" spans="1:13" ht="12.75">
      <c r="A68" s="74"/>
      <c r="B68" s="256"/>
      <c r="C68" s="256"/>
      <c r="D68" s="256"/>
      <c r="E68" s="256"/>
      <c r="F68" s="256"/>
      <c r="G68" s="256"/>
      <c r="H68" s="256"/>
      <c r="I68" s="256"/>
      <c r="J68" s="256"/>
      <c r="K68" s="256"/>
      <c r="L68" s="256"/>
      <c r="M68" s="257"/>
    </row>
    <row r="69" spans="1:13" ht="12.75">
      <c r="A69" s="74"/>
      <c r="B69" s="256" t="s">
        <v>194</v>
      </c>
      <c r="C69" s="256"/>
      <c r="D69" s="256"/>
      <c r="E69" s="256"/>
      <c r="F69" s="256"/>
      <c r="G69" s="256"/>
      <c r="H69" s="256"/>
      <c r="I69" s="256"/>
      <c r="J69" s="256"/>
      <c r="K69" s="256"/>
      <c r="L69" s="256"/>
      <c r="M69" s="257"/>
    </row>
    <row r="70" spans="1:13" ht="12.75">
      <c r="A70" s="74"/>
      <c r="B70" s="256" t="s">
        <v>195</v>
      </c>
      <c r="C70" s="256"/>
      <c r="D70" s="256"/>
      <c r="E70" s="256"/>
      <c r="F70" s="256"/>
      <c r="G70" s="256"/>
      <c r="H70" s="256"/>
      <c r="I70" s="256"/>
      <c r="J70" s="256"/>
      <c r="K70" s="256"/>
      <c r="L70" s="256"/>
      <c r="M70" s="257"/>
    </row>
    <row r="71" spans="1:13" ht="12.75">
      <c r="A71" s="74"/>
      <c r="B71" s="256" t="s">
        <v>196</v>
      </c>
      <c r="C71" s="256"/>
      <c r="D71" s="256"/>
      <c r="E71" s="256"/>
      <c r="F71" s="256"/>
      <c r="G71" s="256"/>
      <c r="H71" s="256"/>
      <c r="I71" s="256"/>
      <c r="J71" s="256"/>
      <c r="K71" s="256"/>
      <c r="L71" s="256"/>
      <c r="M71" s="257"/>
    </row>
    <row r="72" spans="1:13" ht="12.75">
      <c r="A72" s="74"/>
      <c r="B72" s="256" t="s">
        <v>197</v>
      </c>
      <c r="C72" s="256"/>
      <c r="D72" s="256"/>
      <c r="E72" s="256"/>
      <c r="F72" s="256"/>
      <c r="G72" s="256"/>
      <c r="H72" s="256"/>
      <c r="I72" s="256"/>
      <c r="J72" s="256"/>
      <c r="K72" s="256"/>
      <c r="L72" s="256"/>
      <c r="M72" s="257"/>
    </row>
    <row r="73" spans="1:13" ht="12.75">
      <c r="A73" s="74"/>
      <c r="B73" s="256" t="s">
        <v>198</v>
      </c>
      <c r="C73" s="256"/>
      <c r="D73" s="256"/>
      <c r="E73" s="256"/>
      <c r="F73" s="256"/>
      <c r="G73" s="256"/>
      <c r="H73" s="256"/>
      <c r="I73" s="256"/>
      <c r="J73" s="256"/>
      <c r="K73" s="256"/>
      <c r="L73" s="256"/>
      <c r="M73" s="257"/>
    </row>
    <row r="74" spans="1:13" ht="12.75">
      <c r="A74" s="74"/>
      <c r="B74" s="256"/>
      <c r="C74" s="256"/>
      <c r="D74" s="256"/>
      <c r="E74" s="256"/>
      <c r="F74" s="256"/>
      <c r="G74" s="256"/>
      <c r="H74" s="256"/>
      <c r="I74" s="256"/>
      <c r="J74" s="256"/>
      <c r="K74" s="256"/>
      <c r="L74" s="256"/>
      <c r="M74" s="257"/>
    </row>
    <row r="75" spans="1:13" ht="12.75">
      <c r="A75" s="74"/>
      <c r="B75" s="268" t="s">
        <v>199</v>
      </c>
      <c r="C75" s="266"/>
      <c r="D75" s="266"/>
      <c r="E75" s="266"/>
      <c r="F75" s="256"/>
      <c r="G75" s="256"/>
      <c r="H75" s="256"/>
      <c r="I75" s="256"/>
      <c r="J75" s="256"/>
      <c r="K75" s="256"/>
      <c r="L75" s="256"/>
      <c r="M75" s="257"/>
    </row>
    <row r="76" spans="1:13" ht="12.75">
      <c r="A76" s="74"/>
      <c r="B76" s="256" t="s">
        <v>200</v>
      </c>
      <c r="C76" s="256"/>
      <c r="D76" s="256"/>
      <c r="E76" s="256"/>
      <c r="F76" s="256"/>
      <c r="G76" s="256"/>
      <c r="H76" s="256"/>
      <c r="I76" s="256"/>
      <c r="J76" s="256"/>
      <c r="K76" s="256"/>
      <c r="L76" s="256"/>
      <c r="M76" s="257"/>
    </row>
    <row r="77" spans="1:13" ht="12.75">
      <c r="A77" s="74"/>
      <c r="B77" s="256"/>
      <c r="C77" s="256"/>
      <c r="D77" s="256"/>
      <c r="E77" s="256"/>
      <c r="F77" s="256"/>
      <c r="G77" s="256"/>
      <c r="H77" s="256"/>
      <c r="I77" s="256"/>
      <c r="J77" s="256"/>
      <c r="K77" s="256"/>
      <c r="L77" s="256"/>
      <c r="M77" s="257"/>
    </row>
    <row r="78" spans="1:13" ht="12.75">
      <c r="A78" s="74"/>
      <c r="B78" s="268" t="s">
        <v>201</v>
      </c>
      <c r="C78" s="256"/>
      <c r="D78" s="256"/>
      <c r="E78" s="256"/>
      <c r="F78" s="256"/>
      <c r="G78" s="256"/>
      <c r="H78" s="256"/>
      <c r="I78" s="256"/>
      <c r="J78" s="256"/>
      <c r="K78" s="256"/>
      <c r="L78" s="256"/>
      <c r="M78" s="257"/>
    </row>
    <row r="79" spans="1:13" ht="12.75">
      <c r="A79" s="74"/>
      <c r="B79" s="269" t="s">
        <v>202</v>
      </c>
      <c r="C79" s="256"/>
      <c r="D79" s="256"/>
      <c r="E79" s="256"/>
      <c r="F79" s="256"/>
      <c r="G79" s="256"/>
      <c r="H79" s="256"/>
      <c r="I79" s="256"/>
      <c r="J79" s="256"/>
      <c r="K79" s="256"/>
      <c r="L79" s="256"/>
      <c r="M79" s="257"/>
    </row>
    <row r="80" spans="1:13" ht="12.75">
      <c r="A80" s="74"/>
      <c r="B80" s="256" t="s">
        <v>203</v>
      </c>
      <c r="C80" s="256"/>
      <c r="D80" s="256"/>
      <c r="E80" s="256"/>
      <c r="F80" s="256"/>
      <c r="G80" s="256"/>
      <c r="H80" s="256"/>
      <c r="I80" s="256"/>
      <c r="J80" s="256"/>
      <c r="K80" s="256"/>
      <c r="L80" s="256"/>
      <c r="M80" s="257"/>
    </row>
    <row r="81" spans="1:13" ht="12.75">
      <c r="A81" s="74"/>
      <c r="B81" s="256"/>
      <c r="C81" s="256"/>
      <c r="D81" s="256"/>
      <c r="E81" s="256"/>
      <c r="F81" s="256"/>
      <c r="G81" s="256"/>
      <c r="H81" s="256"/>
      <c r="I81" s="256"/>
      <c r="J81" s="256"/>
      <c r="K81" s="256"/>
      <c r="L81" s="256"/>
      <c r="M81" s="257"/>
    </row>
    <row r="82" spans="1:13" ht="13.5" thickBot="1">
      <c r="A82" s="244"/>
      <c r="B82" s="270"/>
      <c r="C82" s="270"/>
      <c r="D82" s="270"/>
      <c r="E82" s="270"/>
      <c r="F82" s="270"/>
      <c r="G82" s="270"/>
      <c r="H82" s="270"/>
      <c r="I82" s="270"/>
      <c r="J82" s="345"/>
      <c r="K82" s="345"/>
      <c r="L82" s="345"/>
      <c r="M82" s="271"/>
    </row>
  </sheetData>
  <sheetProtection/>
  <mergeCells count="11">
    <mergeCell ref="H53:I53"/>
    <mergeCell ref="K53:L53"/>
    <mergeCell ref="B1:M1"/>
    <mergeCell ref="C9:K9"/>
    <mergeCell ref="B32:M32"/>
    <mergeCell ref="J2:L2"/>
    <mergeCell ref="J82:L82"/>
    <mergeCell ref="E52:F52"/>
    <mergeCell ref="H52:I52"/>
    <mergeCell ref="K52:L52"/>
    <mergeCell ref="E53:F53"/>
  </mergeCells>
  <printOptions/>
  <pageMargins left="0.75" right="0.75" top="1" bottom="1"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J92"/>
  <sheetViews>
    <sheetView zoomScalePageLayoutView="0" workbookViewId="0" topLeftCell="A1">
      <selection activeCell="A1" sqref="A1"/>
    </sheetView>
  </sheetViews>
  <sheetFormatPr defaultColWidth="9.140625" defaultRowHeight="12.75"/>
  <cols>
    <col min="1" max="1" width="21.57421875" style="0" customWidth="1"/>
    <col min="2" max="2" width="13.7109375" style="0" customWidth="1"/>
    <col min="3" max="3" width="13.00390625" style="0" customWidth="1"/>
    <col min="4" max="4" width="21.8515625" style="0" customWidth="1"/>
    <col min="5" max="5" width="11.57421875" style="0" customWidth="1"/>
    <col min="6" max="6" width="12.28125" style="0" customWidth="1"/>
    <col min="7" max="7" width="23.7109375" style="0" customWidth="1"/>
    <col min="8" max="8" width="9.57421875" style="0" customWidth="1"/>
    <col min="9" max="9" width="12.8515625" style="0" customWidth="1"/>
    <col min="10" max="10" width="13.8515625" style="0" customWidth="1"/>
  </cols>
  <sheetData>
    <row r="1" spans="1:10" s="41" customFormat="1" ht="18.75">
      <c r="A1" s="76" t="s">
        <v>45</v>
      </c>
      <c r="B1" s="77" t="s">
        <v>46</v>
      </c>
      <c r="C1" s="78"/>
      <c r="D1" s="79"/>
      <c r="E1" s="80"/>
      <c r="F1" s="80"/>
      <c r="G1" s="80"/>
      <c r="H1" s="80"/>
      <c r="I1" s="80"/>
      <c r="J1" s="80"/>
    </row>
    <row r="2" spans="1:10" ht="12.75">
      <c r="A2" s="81" t="s">
        <v>47</v>
      </c>
      <c r="B2" s="25"/>
      <c r="C2" s="81" t="s">
        <v>48</v>
      </c>
      <c r="D2" s="25"/>
      <c r="E2" s="81" t="s">
        <v>49</v>
      </c>
      <c r="F2" s="82">
        <f>'Shock Values'!F4</f>
        <v>39994</v>
      </c>
      <c r="G2" s="81"/>
      <c r="H2" s="81"/>
      <c r="I2" s="81"/>
      <c r="J2" s="81"/>
    </row>
    <row r="3" spans="1:10" ht="12.75">
      <c r="A3" s="81" t="s">
        <v>50</v>
      </c>
      <c r="B3" s="26"/>
      <c r="C3" s="81" t="s">
        <v>51</v>
      </c>
      <c r="D3" s="25"/>
      <c r="E3" s="81"/>
      <c r="F3" s="81"/>
      <c r="G3" s="81"/>
      <c r="H3" s="81"/>
      <c r="I3" s="81"/>
      <c r="J3" s="81"/>
    </row>
    <row r="4" spans="1:10" ht="13.5" thickBot="1">
      <c r="A4" s="81"/>
      <c r="B4" s="81"/>
      <c r="C4" s="81"/>
      <c r="D4" s="81"/>
      <c r="E4" s="81"/>
      <c r="F4" s="81"/>
      <c r="G4" s="81"/>
      <c r="H4" s="81"/>
      <c r="I4" s="81"/>
      <c r="J4" s="81"/>
    </row>
    <row r="5" spans="1:10" ht="13.5" thickTop="1">
      <c r="A5" s="83" t="s">
        <v>52</v>
      </c>
      <c r="B5" s="84"/>
      <c r="C5" s="85"/>
      <c r="D5" s="84" t="s">
        <v>53</v>
      </c>
      <c r="E5" s="84"/>
      <c r="F5" s="85"/>
      <c r="G5" s="84" t="s">
        <v>54</v>
      </c>
      <c r="H5" s="84"/>
      <c r="I5" s="84"/>
      <c r="J5" s="85"/>
    </row>
    <row r="6" spans="1:10" ht="12.75">
      <c r="A6" s="86"/>
      <c r="B6" s="68"/>
      <c r="C6" s="87"/>
      <c r="D6" s="88"/>
      <c r="E6" s="68"/>
      <c r="F6" s="87"/>
      <c r="G6" s="88"/>
      <c r="H6" s="89"/>
      <c r="I6" s="89"/>
      <c r="J6" s="87"/>
    </row>
    <row r="7" spans="1:10" ht="12.75">
      <c r="A7" s="90"/>
      <c r="B7" s="68"/>
      <c r="C7" s="87"/>
      <c r="D7" s="68"/>
      <c r="E7" s="68"/>
      <c r="F7" s="87"/>
      <c r="G7" s="68"/>
      <c r="H7" s="68"/>
      <c r="I7" s="68"/>
      <c r="J7" s="87"/>
    </row>
    <row r="8" spans="1:10" s="51" customFormat="1" ht="51">
      <c r="A8" s="91"/>
      <c r="B8" s="92" t="s">
        <v>214</v>
      </c>
      <c r="C8" s="93" t="s">
        <v>129</v>
      </c>
      <c r="D8" s="92"/>
      <c r="E8" s="92" t="s">
        <v>214</v>
      </c>
      <c r="F8" s="93" t="s">
        <v>129</v>
      </c>
      <c r="G8" s="92"/>
      <c r="H8" s="92"/>
      <c r="I8" s="92" t="s">
        <v>56</v>
      </c>
      <c r="J8" s="93" t="s">
        <v>129</v>
      </c>
    </row>
    <row r="9" spans="1:10" ht="15">
      <c r="A9" s="94" t="s">
        <v>215</v>
      </c>
      <c r="B9" s="95" t="s">
        <v>57</v>
      </c>
      <c r="C9" s="96" t="s">
        <v>130</v>
      </c>
      <c r="D9" s="95" t="s">
        <v>215</v>
      </c>
      <c r="E9" s="95" t="s">
        <v>57</v>
      </c>
      <c r="F9" s="96" t="s">
        <v>130</v>
      </c>
      <c r="G9" s="95" t="s">
        <v>215</v>
      </c>
      <c r="H9" s="95" t="s">
        <v>58</v>
      </c>
      <c r="I9" s="95" t="s">
        <v>59</v>
      </c>
      <c r="J9" s="96" t="s">
        <v>130</v>
      </c>
    </row>
    <row r="10" spans="1:10" ht="12.75">
      <c r="A10" s="97">
        <v>0.05</v>
      </c>
      <c r="B10" s="98" t="s">
        <v>60</v>
      </c>
      <c r="C10" s="17">
        <v>100</v>
      </c>
      <c r="D10" s="99">
        <v>0.045</v>
      </c>
      <c r="E10" s="98" t="s">
        <v>61</v>
      </c>
      <c r="F10" s="17">
        <v>100</v>
      </c>
      <c r="G10" s="100">
        <v>0.03</v>
      </c>
      <c r="H10" s="99">
        <v>0.01</v>
      </c>
      <c r="I10" s="101" t="s">
        <v>62</v>
      </c>
      <c r="J10" s="17">
        <v>100</v>
      </c>
    </row>
    <row r="11" spans="1:10" ht="12.75">
      <c r="A11" s="90"/>
      <c r="B11" s="102" t="s">
        <v>63</v>
      </c>
      <c r="C11" s="17">
        <v>100</v>
      </c>
      <c r="D11" s="68"/>
      <c r="E11" s="102" t="s">
        <v>64</v>
      </c>
      <c r="F11" s="17">
        <v>100</v>
      </c>
      <c r="G11" s="81"/>
      <c r="H11" s="99"/>
      <c r="I11" s="101" t="s">
        <v>65</v>
      </c>
      <c r="J11" s="17">
        <v>100</v>
      </c>
    </row>
    <row r="12" spans="1:10" ht="12.75">
      <c r="A12" s="90"/>
      <c r="B12" s="95" t="s">
        <v>66</v>
      </c>
      <c r="C12" s="17">
        <v>100</v>
      </c>
      <c r="D12" s="68"/>
      <c r="E12" s="102" t="s">
        <v>67</v>
      </c>
      <c r="F12" s="17">
        <v>100</v>
      </c>
      <c r="G12" s="81"/>
      <c r="H12" s="99">
        <v>0.02</v>
      </c>
      <c r="I12" s="101" t="s">
        <v>62</v>
      </c>
      <c r="J12" s="17">
        <v>100</v>
      </c>
    </row>
    <row r="13" spans="1:10" ht="12.75">
      <c r="A13" s="90"/>
      <c r="B13" s="102" t="s">
        <v>68</v>
      </c>
      <c r="C13" s="17">
        <v>100</v>
      </c>
      <c r="D13" s="68"/>
      <c r="E13" s="102" t="s">
        <v>69</v>
      </c>
      <c r="F13" s="17">
        <v>100</v>
      </c>
      <c r="G13" s="81"/>
      <c r="H13" s="99"/>
      <c r="I13" s="101" t="s">
        <v>65</v>
      </c>
      <c r="J13" s="17">
        <v>100</v>
      </c>
    </row>
    <row r="14" spans="1:10" ht="12.75">
      <c r="A14" s="90"/>
      <c r="B14" s="102" t="s">
        <v>70</v>
      </c>
      <c r="C14" s="17">
        <v>100</v>
      </c>
      <c r="D14" s="68"/>
      <c r="E14" s="95" t="s">
        <v>128</v>
      </c>
      <c r="F14" s="17">
        <v>100</v>
      </c>
      <c r="G14" s="81"/>
      <c r="H14" s="99">
        <v>0.03</v>
      </c>
      <c r="I14" s="101" t="s">
        <v>62</v>
      </c>
      <c r="J14" s="17">
        <v>100</v>
      </c>
    </row>
    <row r="15" spans="1:10" ht="12.75">
      <c r="A15" s="90"/>
      <c r="B15" s="95" t="s">
        <v>128</v>
      </c>
      <c r="C15" s="17">
        <v>100</v>
      </c>
      <c r="D15" s="99">
        <v>0.0475</v>
      </c>
      <c r="E15" s="98" t="s">
        <v>61</v>
      </c>
      <c r="F15" s="17">
        <v>100</v>
      </c>
      <c r="G15" s="81"/>
      <c r="H15" s="99"/>
      <c r="I15" s="101" t="s">
        <v>65</v>
      </c>
      <c r="J15" s="17">
        <v>100</v>
      </c>
    </row>
    <row r="16" spans="1:10" ht="12.75">
      <c r="A16" s="97">
        <v>0.0525</v>
      </c>
      <c r="B16" s="98" t="s">
        <v>60</v>
      </c>
      <c r="C16" s="17">
        <v>100</v>
      </c>
      <c r="D16" s="68"/>
      <c r="E16" s="102" t="s">
        <v>64</v>
      </c>
      <c r="F16" s="17">
        <v>100</v>
      </c>
      <c r="G16" s="99">
        <v>0.04</v>
      </c>
      <c r="H16" s="99">
        <v>0.01</v>
      </c>
      <c r="I16" s="101" t="s">
        <v>62</v>
      </c>
      <c r="J16" s="17">
        <v>100</v>
      </c>
    </row>
    <row r="17" spans="1:10" ht="12.75">
      <c r="A17" s="90"/>
      <c r="B17" s="102" t="s">
        <v>63</v>
      </c>
      <c r="C17" s="17">
        <v>100</v>
      </c>
      <c r="D17" s="68"/>
      <c r="E17" s="102" t="s">
        <v>67</v>
      </c>
      <c r="F17" s="17">
        <v>100</v>
      </c>
      <c r="G17" s="68"/>
      <c r="H17" s="99"/>
      <c r="I17" s="101" t="s">
        <v>65</v>
      </c>
      <c r="J17" s="17">
        <v>100</v>
      </c>
    </row>
    <row r="18" spans="1:10" ht="12.75">
      <c r="A18" s="90"/>
      <c r="B18" s="95" t="s">
        <v>66</v>
      </c>
      <c r="C18" s="17">
        <v>100</v>
      </c>
      <c r="D18" s="68"/>
      <c r="E18" s="102" t="s">
        <v>69</v>
      </c>
      <c r="F18" s="17">
        <v>100</v>
      </c>
      <c r="G18" s="68"/>
      <c r="H18" s="99">
        <v>0.02</v>
      </c>
      <c r="I18" s="101" t="s">
        <v>62</v>
      </c>
      <c r="J18" s="17">
        <v>100</v>
      </c>
    </row>
    <row r="19" spans="1:10" ht="12.75">
      <c r="A19" s="90"/>
      <c r="B19" s="102" t="s">
        <v>68</v>
      </c>
      <c r="C19" s="17">
        <v>100</v>
      </c>
      <c r="D19" s="68"/>
      <c r="E19" s="95" t="s">
        <v>128</v>
      </c>
      <c r="F19" s="17">
        <v>100</v>
      </c>
      <c r="G19" s="68"/>
      <c r="H19" s="99"/>
      <c r="I19" s="101" t="s">
        <v>65</v>
      </c>
      <c r="J19" s="17">
        <v>100</v>
      </c>
    </row>
    <row r="20" spans="1:10" ht="12.75">
      <c r="A20" s="90"/>
      <c r="B20" s="102" t="s">
        <v>70</v>
      </c>
      <c r="C20" s="17">
        <v>100</v>
      </c>
      <c r="D20" s="99">
        <v>0.05</v>
      </c>
      <c r="E20" s="98" t="s">
        <v>61</v>
      </c>
      <c r="F20" s="17">
        <v>100</v>
      </c>
      <c r="G20" s="68"/>
      <c r="H20" s="99">
        <v>0.03</v>
      </c>
      <c r="I20" s="101" t="s">
        <v>62</v>
      </c>
      <c r="J20" s="17">
        <v>100</v>
      </c>
    </row>
    <row r="21" spans="1:10" ht="12.75">
      <c r="A21" s="90"/>
      <c r="B21" s="95" t="s">
        <v>128</v>
      </c>
      <c r="C21" s="17">
        <v>100</v>
      </c>
      <c r="D21" s="68"/>
      <c r="E21" s="102" t="s">
        <v>64</v>
      </c>
      <c r="F21" s="17">
        <v>100</v>
      </c>
      <c r="G21" s="68"/>
      <c r="H21" s="99"/>
      <c r="I21" s="101" t="s">
        <v>65</v>
      </c>
      <c r="J21" s="17">
        <v>100</v>
      </c>
    </row>
    <row r="22" spans="1:10" ht="12.75">
      <c r="A22" s="97">
        <v>0.055</v>
      </c>
      <c r="B22" s="98" t="s">
        <v>60</v>
      </c>
      <c r="C22" s="17">
        <v>100</v>
      </c>
      <c r="D22" s="68"/>
      <c r="E22" s="102" t="s">
        <v>67</v>
      </c>
      <c r="F22" s="17">
        <v>100</v>
      </c>
      <c r="G22" s="100">
        <v>0.05</v>
      </c>
      <c r="H22" s="99">
        <v>0.01</v>
      </c>
      <c r="I22" s="101" t="s">
        <v>62</v>
      </c>
      <c r="J22" s="17">
        <v>100</v>
      </c>
    </row>
    <row r="23" spans="1:10" ht="12.75">
      <c r="A23" s="90"/>
      <c r="B23" s="102" t="s">
        <v>63</v>
      </c>
      <c r="C23" s="17">
        <v>100</v>
      </c>
      <c r="D23" s="68"/>
      <c r="E23" s="102" t="s">
        <v>69</v>
      </c>
      <c r="F23" s="17">
        <v>100</v>
      </c>
      <c r="G23" s="81"/>
      <c r="H23" s="99"/>
      <c r="I23" s="101" t="s">
        <v>65</v>
      </c>
      <c r="J23" s="17">
        <v>100</v>
      </c>
    </row>
    <row r="24" spans="1:10" ht="12.75">
      <c r="A24" s="90"/>
      <c r="B24" s="95" t="s">
        <v>66</v>
      </c>
      <c r="C24" s="17">
        <v>100</v>
      </c>
      <c r="D24" s="68"/>
      <c r="E24" s="95" t="s">
        <v>128</v>
      </c>
      <c r="F24" s="17">
        <v>100</v>
      </c>
      <c r="G24" s="81"/>
      <c r="H24" s="99">
        <v>0.02</v>
      </c>
      <c r="I24" s="101" t="s">
        <v>62</v>
      </c>
      <c r="J24" s="17">
        <v>100</v>
      </c>
    </row>
    <row r="25" spans="1:10" ht="12.75">
      <c r="A25" s="90"/>
      <c r="B25" s="102" t="s">
        <v>68</v>
      </c>
      <c r="C25" s="17">
        <v>100</v>
      </c>
      <c r="D25" s="99">
        <v>0.0525</v>
      </c>
      <c r="E25" s="98" t="s">
        <v>61</v>
      </c>
      <c r="F25" s="17">
        <v>100</v>
      </c>
      <c r="G25" s="81"/>
      <c r="H25" s="99"/>
      <c r="I25" s="101" t="s">
        <v>65</v>
      </c>
      <c r="J25" s="17">
        <v>100</v>
      </c>
    </row>
    <row r="26" spans="1:10" ht="12.75">
      <c r="A26" s="90"/>
      <c r="B26" s="102" t="s">
        <v>70</v>
      </c>
      <c r="C26" s="17">
        <v>100</v>
      </c>
      <c r="D26" s="68"/>
      <c r="E26" s="102" t="s">
        <v>64</v>
      </c>
      <c r="F26" s="17">
        <v>100</v>
      </c>
      <c r="G26" s="81"/>
      <c r="H26" s="99">
        <v>0.03</v>
      </c>
      <c r="I26" s="101" t="s">
        <v>62</v>
      </c>
      <c r="J26" s="17">
        <v>100</v>
      </c>
    </row>
    <row r="27" spans="1:10" ht="12.75">
      <c r="A27" s="90"/>
      <c r="B27" s="95" t="s">
        <v>128</v>
      </c>
      <c r="C27" s="17">
        <v>100</v>
      </c>
      <c r="D27" s="68"/>
      <c r="E27" s="102" t="s">
        <v>67</v>
      </c>
      <c r="F27" s="17">
        <v>100</v>
      </c>
      <c r="G27" s="81"/>
      <c r="H27" s="99"/>
      <c r="I27" s="101" t="s">
        <v>65</v>
      </c>
      <c r="J27" s="17">
        <v>100</v>
      </c>
    </row>
    <row r="28" spans="1:10" ht="12.75">
      <c r="A28" s="97">
        <v>0.0575</v>
      </c>
      <c r="B28" s="98" t="s">
        <v>60</v>
      </c>
      <c r="C28" s="17">
        <v>100</v>
      </c>
      <c r="D28" s="68"/>
      <c r="E28" s="102" t="s">
        <v>69</v>
      </c>
      <c r="F28" s="17">
        <v>100</v>
      </c>
      <c r="G28" s="99">
        <v>0.06</v>
      </c>
      <c r="H28" s="99">
        <v>0.01</v>
      </c>
      <c r="I28" s="101" t="s">
        <v>62</v>
      </c>
      <c r="J28" s="17">
        <v>100</v>
      </c>
    </row>
    <row r="29" spans="1:10" ht="12.75">
      <c r="A29" s="90"/>
      <c r="B29" s="102" t="s">
        <v>63</v>
      </c>
      <c r="C29" s="17">
        <v>100</v>
      </c>
      <c r="D29" s="68"/>
      <c r="E29" s="95" t="s">
        <v>128</v>
      </c>
      <c r="F29" s="17">
        <v>100</v>
      </c>
      <c r="G29" s="68"/>
      <c r="H29" s="99"/>
      <c r="I29" s="101" t="s">
        <v>65</v>
      </c>
      <c r="J29" s="17">
        <v>100</v>
      </c>
    </row>
    <row r="30" spans="1:10" ht="12.75">
      <c r="A30" s="90"/>
      <c r="B30" s="95" t="s">
        <v>66</v>
      </c>
      <c r="C30" s="17">
        <v>100</v>
      </c>
      <c r="D30" s="99">
        <v>0.055</v>
      </c>
      <c r="E30" s="98" t="s">
        <v>61</v>
      </c>
      <c r="F30" s="17">
        <v>100</v>
      </c>
      <c r="G30" s="68"/>
      <c r="H30" s="99">
        <v>0.02</v>
      </c>
      <c r="I30" s="101" t="s">
        <v>62</v>
      </c>
      <c r="J30" s="17">
        <v>100</v>
      </c>
    </row>
    <row r="31" spans="1:10" ht="12.75">
      <c r="A31" s="90"/>
      <c r="B31" s="102" t="s">
        <v>68</v>
      </c>
      <c r="C31" s="17">
        <v>100</v>
      </c>
      <c r="D31" s="68"/>
      <c r="E31" s="102" t="s">
        <v>64</v>
      </c>
      <c r="F31" s="17">
        <v>100</v>
      </c>
      <c r="G31" s="68"/>
      <c r="H31" s="99"/>
      <c r="I31" s="101" t="s">
        <v>65</v>
      </c>
      <c r="J31" s="17">
        <v>100</v>
      </c>
    </row>
    <row r="32" spans="1:10" ht="12.75">
      <c r="A32" s="90"/>
      <c r="B32" s="102" t="s">
        <v>70</v>
      </c>
      <c r="C32" s="17">
        <v>100</v>
      </c>
      <c r="D32" s="68"/>
      <c r="E32" s="102" t="s">
        <v>67</v>
      </c>
      <c r="F32" s="17">
        <v>100</v>
      </c>
      <c r="G32" s="68"/>
      <c r="H32" s="99">
        <v>0.03</v>
      </c>
      <c r="I32" s="101" t="s">
        <v>62</v>
      </c>
      <c r="J32" s="17">
        <v>100</v>
      </c>
    </row>
    <row r="33" spans="1:10" ht="12.75">
      <c r="A33" s="90"/>
      <c r="B33" s="95" t="s">
        <v>128</v>
      </c>
      <c r="C33" s="17">
        <v>100</v>
      </c>
      <c r="D33" s="68"/>
      <c r="E33" s="102" t="s">
        <v>69</v>
      </c>
      <c r="F33" s="17">
        <v>100</v>
      </c>
      <c r="G33" s="68"/>
      <c r="H33" s="99"/>
      <c r="I33" s="101" t="s">
        <v>65</v>
      </c>
      <c r="J33" s="17">
        <v>100</v>
      </c>
    </row>
    <row r="34" spans="1:10" ht="12.75">
      <c r="A34" s="97">
        <v>0.06</v>
      </c>
      <c r="B34" s="98" t="s">
        <v>60</v>
      </c>
      <c r="C34" s="17">
        <v>100</v>
      </c>
      <c r="D34" s="68"/>
      <c r="E34" s="95" t="s">
        <v>128</v>
      </c>
      <c r="F34" s="17">
        <v>100</v>
      </c>
      <c r="G34" s="99">
        <v>0.07</v>
      </c>
      <c r="H34" s="99">
        <v>0.01</v>
      </c>
      <c r="I34" s="101" t="s">
        <v>62</v>
      </c>
      <c r="J34" s="17">
        <v>100</v>
      </c>
    </row>
    <row r="35" spans="1:10" ht="12.75">
      <c r="A35" s="90"/>
      <c r="B35" s="102" t="s">
        <v>63</v>
      </c>
      <c r="C35" s="17">
        <v>100</v>
      </c>
      <c r="D35" s="99">
        <v>0.0575</v>
      </c>
      <c r="E35" s="98" t="s">
        <v>61</v>
      </c>
      <c r="F35" s="17">
        <v>100</v>
      </c>
      <c r="G35" s="68"/>
      <c r="H35" s="99"/>
      <c r="I35" s="101" t="s">
        <v>65</v>
      </c>
      <c r="J35" s="17">
        <v>100</v>
      </c>
    </row>
    <row r="36" spans="1:10" ht="12.75">
      <c r="A36" s="90"/>
      <c r="B36" s="95" t="s">
        <v>66</v>
      </c>
      <c r="C36" s="17">
        <v>100</v>
      </c>
      <c r="D36" s="68"/>
      <c r="E36" s="102" t="s">
        <v>64</v>
      </c>
      <c r="F36" s="17">
        <v>100</v>
      </c>
      <c r="G36" s="68"/>
      <c r="H36" s="99">
        <v>0.02</v>
      </c>
      <c r="I36" s="101" t="s">
        <v>62</v>
      </c>
      <c r="J36" s="17">
        <v>100</v>
      </c>
    </row>
    <row r="37" spans="1:10" ht="12.75">
      <c r="A37" s="90"/>
      <c r="B37" s="102" t="s">
        <v>68</v>
      </c>
      <c r="C37" s="17">
        <v>100</v>
      </c>
      <c r="D37" s="68"/>
      <c r="E37" s="102" t="s">
        <v>67</v>
      </c>
      <c r="F37" s="17">
        <v>100</v>
      </c>
      <c r="G37" s="68"/>
      <c r="H37" s="99"/>
      <c r="I37" s="101" t="s">
        <v>65</v>
      </c>
      <c r="J37" s="17">
        <v>100</v>
      </c>
    </row>
    <row r="38" spans="1:10" ht="12.75">
      <c r="A38" s="90"/>
      <c r="B38" s="102" t="s">
        <v>70</v>
      </c>
      <c r="C38" s="17">
        <v>100</v>
      </c>
      <c r="D38" s="68"/>
      <c r="E38" s="102" t="s">
        <v>69</v>
      </c>
      <c r="F38" s="17">
        <v>100</v>
      </c>
      <c r="G38" s="68"/>
      <c r="H38" s="99">
        <v>0.03</v>
      </c>
      <c r="I38" s="101" t="s">
        <v>62</v>
      </c>
      <c r="J38" s="17">
        <v>100</v>
      </c>
    </row>
    <row r="39" spans="1:10" ht="12.75">
      <c r="A39" s="90"/>
      <c r="B39" s="95" t="s">
        <v>128</v>
      </c>
      <c r="C39" s="17">
        <v>100</v>
      </c>
      <c r="D39" s="68"/>
      <c r="E39" s="95" t="s">
        <v>128</v>
      </c>
      <c r="F39" s="17">
        <v>100</v>
      </c>
      <c r="G39" s="68"/>
      <c r="H39" s="99"/>
      <c r="I39" s="101" t="s">
        <v>65</v>
      </c>
      <c r="J39" s="17">
        <v>100</v>
      </c>
    </row>
    <row r="40" spans="1:10" ht="12.75">
      <c r="A40" s="97">
        <v>0.0625</v>
      </c>
      <c r="B40" s="98" t="s">
        <v>60</v>
      </c>
      <c r="C40" s="17">
        <v>100</v>
      </c>
      <c r="D40" s="99">
        <v>0.06</v>
      </c>
      <c r="E40" s="98" t="s">
        <v>61</v>
      </c>
      <c r="F40" s="17">
        <v>100</v>
      </c>
      <c r="G40" s="99"/>
      <c r="H40" s="99"/>
      <c r="I40" s="103"/>
      <c r="J40" s="20"/>
    </row>
    <row r="41" spans="1:10" ht="12.75">
      <c r="A41" s="90"/>
      <c r="B41" s="102" t="s">
        <v>63</v>
      </c>
      <c r="C41" s="17">
        <v>100</v>
      </c>
      <c r="D41" s="68"/>
      <c r="E41" s="102" t="s">
        <v>64</v>
      </c>
      <c r="F41" s="17">
        <v>100</v>
      </c>
      <c r="G41" s="68"/>
      <c r="H41" s="99"/>
      <c r="I41" s="103"/>
      <c r="J41" s="20"/>
    </row>
    <row r="42" spans="1:10" ht="12.75">
      <c r="A42" s="90"/>
      <c r="B42" s="95" t="s">
        <v>66</v>
      </c>
      <c r="C42" s="17">
        <v>100</v>
      </c>
      <c r="D42" s="68"/>
      <c r="E42" s="102" t="s">
        <v>67</v>
      </c>
      <c r="F42" s="17">
        <v>100</v>
      </c>
      <c r="G42" s="68"/>
      <c r="H42" s="99"/>
      <c r="I42" s="103"/>
      <c r="J42" s="20"/>
    </row>
    <row r="43" spans="1:10" ht="12.75">
      <c r="A43" s="90"/>
      <c r="B43" s="102" t="s">
        <v>68</v>
      </c>
      <c r="C43" s="17">
        <v>100</v>
      </c>
      <c r="D43" s="68"/>
      <c r="E43" s="102" t="s">
        <v>69</v>
      </c>
      <c r="F43" s="17">
        <v>100</v>
      </c>
      <c r="G43" s="68"/>
      <c r="H43" s="99"/>
      <c r="I43" s="103"/>
      <c r="J43" s="20"/>
    </row>
    <row r="44" spans="1:10" ht="12.75">
      <c r="A44" s="90"/>
      <c r="B44" s="102" t="s">
        <v>70</v>
      </c>
      <c r="C44" s="17">
        <v>100</v>
      </c>
      <c r="D44" s="68"/>
      <c r="E44" s="95" t="s">
        <v>128</v>
      </c>
      <c r="F44" s="17">
        <v>100</v>
      </c>
      <c r="G44" s="68"/>
      <c r="H44" s="99"/>
      <c r="I44" s="103"/>
      <c r="J44" s="20"/>
    </row>
    <row r="45" spans="1:10" ht="12.75">
      <c r="A45" s="90"/>
      <c r="B45" s="95" t="s">
        <v>128</v>
      </c>
      <c r="C45" s="17">
        <v>100</v>
      </c>
      <c r="D45" s="99">
        <v>0.0625</v>
      </c>
      <c r="E45" s="98" t="s">
        <v>61</v>
      </c>
      <c r="F45" s="17">
        <v>100</v>
      </c>
      <c r="G45" s="68"/>
      <c r="H45" s="99"/>
      <c r="I45" s="103"/>
      <c r="J45" s="20"/>
    </row>
    <row r="46" spans="1:10" ht="12.75">
      <c r="A46" s="97">
        <v>0.065</v>
      </c>
      <c r="B46" s="98" t="s">
        <v>60</v>
      </c>
      <c r="C46" s="17">
        <v>100</v>
      </c>
      <c r="D46" s="68"/>
      <c r="E46" s="102" t="s">
        <v>64</v>
      </c>
      <c r="F46" s="17">
        <v>100</v>
      </c>
      <c r="G46" s="68"/>
      <c r="H46" s="99"/>
      <c r="I46" s="103"/>
      <c r="J46" s="20"/>
    </row>
    <row r="47" spans="1:10" ht="12.75">
      <c r="A47" s="90"/>
      <c r="B47" s="102" t="s">
        <v>63</v>
      </c>
      <c r="C47" s="17">
        <v>100</v>
      </c>
      <c r="D47" s="68"/>
      <c r="E47" s="102" t="s">
        <v>67</v>
      </c>
      <c r="F47" s="17">
        <v>100</v>
      </c>
      <c r="G47" s="68"/>
      <c r="H47" s="99"/>
      <c r="I47" s="103"/>
      <c r="J47" s="20"/>
    </row>
    <row r="48" spans="1:10" ht="12.75">
      <c r="A48" s="90"/>
      <c r="B48" s="95" t="s">
        <v>66</v>
      </c>
      <c r="C48" s="17">
        <v>100</v>
      </c>
      <c r="D48" s="68"/>
      <c r="E48" s="102" t="s">
        <v>69</v>
      </c>
      <c r="F48" s="17">
        <v>100</v>
      </c>
      <c r="G48" s="68"/>
      <c r="H48" s="99"/>
      <c r="I48" s="103"/>
      <c r="J48" s="20"/>
    </row>
    <row r="49" spans="1:10" ht="12.75">
      <c r="A49" s="90"/>
      <c r="B49" s="102" t="s">
        <v>68</v>
      </c>
      <c r="C49" s="17">
        <v>100</v>
      </c>
      <c r="D49" s="68"/>
      <c r="E49" s="95" t="s">
        <v>128</v>
      </c>
      <c r="F49" s="17">
        <v>100</v>
      </c>
      <c r="G49" s="68"/>
      <c r="H49" s="99"/>
      <c r="I49" s="103"/>
      <c r="J49" s="20"/>
    </row>
    <row r="50" spans="1:10" ht="12.75">
      <c r="A50" s="90"/>
      <c r="B50" s="102" t="s">
        <v>70</v>
      </c>
      <c r="C50" s="17">
        <v>100</v>
      </c>
      <c r="D50" s="99">
        <v>0.065</v>
      </c>
      <c r="E50" s="98" t="s">
        <v>61</v>
      </c>
      <c r="F50" s="17">
        <v>100</v>
      </c>
      <c r="G50" s="68"/>
      <c r="H50" s="99"/>
      <c r="I50" s="103"/>
      <c r="J50" s="20"/>
    </row>
    <row r="51" spans="1:10" ht="12.75">
      <c r="A51" s="90"/>
      <c r="B51" s="95" t="s">
        <v>128</v>
      </c>
      <c r="C51" s="17">
        <v>100</v>
      </c>
      <c r="D51" s="68"/>
      <c r="E51" s="102" t="s">
        <v>64</v>
      </c>
      <c r="F51" s="17">
        <v>100</v>
      </c>
      <c r="G51" s="68"/>
      <c r="H51" s="99"/>
      <c r="I51" s="103"/>
      <c r="J51" s="20"/>
    </row>
    <row r="52" spans="1:10" ht="12.75">
      <c r="A52" s="97">
        <v>0.0675</v>
      </c>
      <c r="B52" s="98" t="s">
        <v>60</v>
      </c>
      <c r="C52" s="17">
        <v>100</v>
      </c>
      <c r="D52" s="68"/>
      <c r="E52" s="102" t="s">
        <v>67</v>
      </c>
      <c r="F52" s="17">
        <v>100</v>
      </c>
      <c r="G52" s="99"/>
      <c r="H52" s="99"/>
      <c r="I52" s="103"/>
      <c r="J52" s="20"/>
    </row>
    <row r="53" spans="1:10" ht="12.75">
      <c r="A53" s="90"/>
      <c r="B53" s="102" t="s">
        <v>63</v>
      </c>
      <c r="C53" s="17">
        <v>100</v>
      </c>
      <c r="D53" s="68"/>
      <c r="E53" s="102" t="s">
        <v>69</v>
      </c>
      <c r="F53" s="17">
        <v>100</v>
      </c>
      <c r="G53" s="68"/>
      <c r="H53" s="99"/>
      <c r="I53" s="103"/>
      <c r="J53" s="20"/>
    </row>
    <row r="54" spans="1:10" ht="12.75">
      <c r="A54" s="90"/>
      <c r="B54" s="95" t="s">
        <v>66</v>
      </c>
      <c r="C54" s="17">
        <v>100</v>
      </c>
      <c r="D54" s="68"/>
      <c r="E54" s="95" t="s">
        <v>128</v>
      </c>
      <c r="F54" s="17">
        <v>100</v>
      </c>
      <c r="G54" s="68"/>
      <c r="H54" s="99"/>
      <c r="I54" s="103"/>
      <c r="J54" s="20"/>
    </row>
    <row r="55" spans="1:10" ht="12.75">
      <c r="A55" s="90"/>
      <c r="B55" s="102" t="s">
        <v>68</v>
      </c>
      <c r="C55" s="17">
        <v>100</v>
      </c>
      <c r="D55" s="99">
        <v>0.0675</v>
      </c>
      <c r="E55" s="98" t="s">
        <v>61</v>
      </c>
      <c r="F55" s="17">
        <v>100</v>
      </c>
      <c r="G55" s="68"/>
      <c r="H55" s="99"/>
      <c r="I55" s="103"/>
      <c r="J55" s="20"/>
    </row>
    <row r="56" spans="1:10" ht="12.75">
      <c r="A56" s="90"/>
      <c r="B56" s="102" t="s">
        <v>70</v>
      </c>
      <c r="C56" s="17">
        <v>100</v>
      </c>
      <c r="D56" s="68"/>
      <c r="E56" s="102" t="s">
        <v>64</v>
      </c>
      <c r="F56" s="17">
        <v>100</v>
      </c>
      <c r="G56" s="68"/>
      <c r="H56" s="99"/>
      <c r="I56" s="103"/>
      <c r="J56" s="20"/>
    </row>
    <row r="57" spans="1:10" ht="12.75">
      <c r="A57" s="90"/>
      <c r="B57" s="95" t="s">
        <v>128</v>
      </c>
      <c r="C57" s="17">
        <v>100</v>
      </c>
      <c r="D57" s="68"/>
      <c r="E57" s="102" t="s">
        <v>67</v>
      </c>
      <c r="F57" s="17">
        <v>100</v>
      </c>
      <c r="G57" s="68"/>
      <c r="H57" s="99"/>
      <c r="I57" s="103"/>
      <c r="J57" s="20"/>
    </row>
    <row r="58" spans="1:10" ht="12.75">
      <c r="A58" s="97">
        <v>0.07</v>
      </c>
      <c r="B58" s="98" t="s">
        <v>60</v>
      </c>
      <c r="C58" s="17">
        <v>100</v>
      </c>
      <c r="D58" s="68"/>
      <c r="E58" s="102" t="s">
        <v>69</v>
      </c>
      <c r="F58" s="17">
        <v>100</v>
      </c>
      <c r="G58" s="99"/>
      <c r="H58" s="99"/>
      <c r="I58" s="103"/>
      <c r="J58" s="20"/>
    </row>
    <row r="59" spans="1:10" ht="12.75">
      <c r="A59" s="90"/>
      <c r="B59" s="102" t="s">
        <v>63</v>
      </c>
      <c r="C59" s="17">
        <v>100</v>
      </c>
      <c r="D59" s="68"/>
      <c r="E59" s="95" t="s">
        <v>128</v>
      </c>
      <c r="F59" s="17">
        <v>100</v>
      </c>
      <c r="G59" s="68"/>
      <c r="H59" s="99"/>
      <c r="I59" s="103"/>
      <c r="J59" s="20"/>
    </row>
    <row r="60" spans="1:10" ht="12.75">
      <c r="A60" s="90"/>
      <c r="B60" s="95" t="s">
        <v>66</v>
      </c>
      <c r="C60" s="17">
        <v>100</v>
      </c>
      <c r="D60" s="99">
        <v>0.07</v>
      </c>
      <c r="E60" s="98" t="s">
        <v>61</v>
      </c>
      <c r="F60" s="17">
        <v>100</v>
      </c>
      <c r="G60" s="68"/>
      <c r="H60" s="99"/>
      <c r="I60" s="103"/>
      <c r="J60" s="20"/>
    </row>
    <row r="61" spans="1:10" ht="12.75">
      <c r="A61" s="90"/>
      <c r="B61" s="102" t="s">
        <v>68</v>
      </c>
      <c r="C61" s="17">
        <v>100</v>
      </c>
      <c r="D61" s="68"/>
      <c r="E61" s="102" t="s">
        <v>64</v>
      </c>
      <c r="F61" s="17">
        <v>100</v>
      </c>
      <c r="G61" s="68"/>
      <c r="H61" s="99"/>
      <c r="I61" s="103"/>
      <c r="J61" s="20"/>
    </row>
    <row r="62" spans="1:10" ht="12.75">
      <c r="A62" s="90"/>
      <c r="B62" s="102" t="s">
        <v>70</v>
      </c>
      <c r="C62" s="17">
        <v>100</v>
      </c>
      <c r="D62" s="68"/>
      <c r="E62" s="102" t="s">
        <v>67</v>
      </c>
      <c r="F62" s="17">
        <v>100</v>
      </c>
      <c r="G62" s="68"/>
      <c r="H62" s="99"/>
      <c r="I62" s="103"/>
      <c r="J62" s="20"/>
    </row>
    <row r="63" spans="1:10" ht="12.75">
      <c r="A63" s="90"/>
      <c r="B63" s="95" t="s">
        <v>128</v>
      </c>
      <c r="C63" s="17">
        <v>100</v>
      </c>
      <c r="D63" s="68"/>
      <c r="E63" s="102" t="s">
        <v>69</v>
      </c>
      <c r="F63" s="17">
        <v>100</v>
      </c>
      <c r="G63" s="68"/>
      <c r="H63" s="99"/>
      <c r="I63" s="103"/>
      <c r="J63" s="20"/>
    </row>
    <row r="64" spans="1:10" ht="12.75">
      <c r="A64" s="97">
        <v>0.0725</v>
      </c>
      <c r="B64" s="98" t="s">
        <v>60</v>
      </c>
      <c r="C64" s="17">
        <v>100</v>
      </c>
      <c r="D64" s="68"/>
      <c r="E64" s="95" t="s">
        <v>128</v>
      </c>
      <c r="F64" s="17">
        <v>100</v>
      </c>
      <c r="G64" s="99"/>
      <c r="H64" s="99"/>
      <c r="I64" s="103"/>
      <c r="J64" s="20"/>
    </row>
    <row r="65" spans="1:10" ht="12.75">
      <c r="A65" s="90"/>
      <c r="B65" s="102" t="s">
        <v>63</v>
      </c>
      <c r="C65" s="17">
        <v>100</v>
      </c>
      <c r="D65" s="99">
        <v>0.0725</v>
      </c>
      <c r="E65" s="98" t="s">
        <v>61</v>
      </c>
      <c r="F65" s="17">
        <v>100</v>
      </c>
      <c r="G65" s="68"/>
      <c r="H65" s="99"/>
      <c r="I65" s="103"/>
      <c r="J65" s="20"/>
    </row>
    <row r="66" spans="1:10" ht="12.75">
      <c r="A66" s="90"/>
      <c r="B66" s="95" t="s">
        <v>66</v>
      </c>
      <c r="C66" s="17">
        <v>100</v>
      </c>
      <c r="D66" s="68"/>
      <c r="E66" s="102" t="s">
        <v>64</v>
      </c>
      <c r="F66" s="17">
        <v>100</v>
      </c>
      <c r="G66" s="68"/>
      <c r="H66" s="99"/>
      <c r="I66" s="103"/>
      <c r="J66" s="20"/>
    </row>
    <row r="67" spans="1:10" ht="12.75">
      <c r="A67" s="90"/>
      <c r="B67" s="102" t="s">
        <v>68</v>
      </c>
      <c r="C67" s="17">
        <v>100</v>
      </c>
      <c r="D67" s="68"/>
      <c r="E67" s="102" t="s">
        <v>67</v>
      </c>
      <c r="F67" s="17">
        <v>100</v>
      </c>
      <c r="G67" s="68"/>
      <c r="H67" s="99"/>
      <c r="I67" s="103"/>
      <c r="J67" s="20"/>
    </row>
    <row r="68" spans="1:10" ht="12.75">
      <c r="A68" s="90"/>
      <c r="B68" s="102" t="s">
        <v>70</v>
      </c>
      <c r="C68" s="17">
        <v>100</v>
      </c>
      <c r="D68" s="68"/>
      <c r="E68" s="102" t="s">
        <v>69</v>
      </c>
      <c r="F68" s="17">
        <v>100</v>
      </c>
      <c r="G68" s="68"/>
      <c r="H68" s="99"/>
      <c r="I68" s="103"/>
      <c r="J68" s="20"/>
    </row>
    <row r="69" spans="1:10" ht="12.75">
      <c r="A69" s="90"/>
      <c r="B69" s="95" t="s">
        <v>128</v>
      </c>
      <c r="C69" s="17">
        <v>100</v>
      </c>
      <c r="D69" s="68"/>
      <c r="E69" s="95" t="s">
        <v>128</v>
      </c>
      <c r="F69" s="17">
        <v>100</v>
      </c>
      <c r="G69" s="68"/>
      <c r="H69" s="99"/>
      <c r="I69" s="103"/>
      <c r="J69" s="20"/>
    </row>
    <row r="70" spans="1:10" ht="12.75">
      <c r="A70" s="97">
        <v>0.075</v>
      </c>
      <c r="B70" s="98" t="s">
        <v>60</v>
      </c>
      <c r="C70" s="17">
        <v>100</v>
      </c>
      <c r="D70" s="99">
        <v>0.075</v>
      </c>
      <c r="E70" s="98" t="s">
        <v>61</v>
      </c>
      <c r="F70" s="17">
        <v>100</v>
      </c>
      <c r="G70" s="99"/>
      <c r="H70" s="99"/>
      <c r="I70" s="103"/>
      <c r="J70" s="20"/>
    </row>
    <row r="71" spans="1:10" ht="12.75">
      <c r="A71" s="90"/>
      <c r="B71" s="102" t="s">
        <v>63</v>
      </c>
      <c r="C71" s="17">
        <v>100</v>
      </c>
      <c r="D71" s="68"/>
      <c r="E71" s="102" t="s">
        <v>64</v>
      </c>
      <c r="F71" s="17">
        <v>100</v>
      </c>
      <c r="G71" s="68"/>
      <c r="H71" s="99"/>
      <c r="I71" s="103"/>
      <c r="J71" s="20"/>
    </row>
    <row r="72" spans="1:10" ht="12.75">
      <c r="A72" s="90"/>
      <c r="B72" s="95" t="s">
        <v>66</v>
      </c>
      <c r="C72" s="17">
        <v>100</v>
      </c>
      <c r="D72" s="68"/>
      <c r="E72" s="102" t="s">
        <v>67</v>
      </c>
      <c r="F72" s="17">
        <v>100</v>
      </c>
      <c r="G72" s="68"/>
      <c r="H72" s="99"/>
      <c r="I72" s="103"/>
      <c r="J72" s="20"/>
    </row>
    <row r="73" spans="1:10" ht="12.75">
      <c r="A73" s="90"/>
      <c r="B73" s="102" t="s">
        <v>68</v>
      </c>
      <c r="C73" s="17">
        <v>100</v>
      </c>
      <c r="D73" s="68"/>
      <c r="E73" s="102" t="s">
        <v>69</v>
      </c>
      <c r="F73" s="17">
        <v>100</v>
      </c>
      <c r="G73" s="68"/>
      <c r="H73" s="99"/>
      <c r="I73" s="103"/>
      <c r="J73" s="20"/>
    </row>
    <row r="74" spans="1:10" ht="12.75">
      <c r="A74" s="90"/>
      <c r="B74" s="102" t="s">
        <v>70</v>
      </c>
      <c r="C74" s="17">
        <v>100</v>
      </c>
      <c r="D74" s="68"/>
      <c r="E74" s="95" t="s">
        <v>128</v>
      </c>
      <c r="F74" s="17">
        <v>100</v>
      </c>
      <c r="G74" s="68"/>
      <c r="H74" s="99"/>
      <c r="I74" s="103"/>
      <c r="J74" s="20"/>
    </row>
    <row r="75" spans="1:10" ht="12.75">
      <c r="A75" s="90"/>
      <c r="B75" s="95" t="s">
        <v>128</v>
      </c>
      <c r="C75" s="17">
        <v>100</v>
      </c>
      <c r="D75" s="99">
        <v>0.0775</v>
      </c>
      <c r="E75" s="98" t="s">
        <v>61</v>
      </c>
      <c r="F75" s="17">
        <v>100</v>
      </c>
      <c r="G75" s="68"/>
      <c r="H75" s="99"/>
      <c r="I75" s="103"/>
      <c r="J75" s="20"/>
    </row>
    <row r="76" spans="1:10" ht="12.75">
      <c r="A76" s="97">
        <v>0.0775</v>
      </c>
      <c r="B76" s="98" t="s">
        <v>60</v>
      </c>
      <c r="C76" s="17">
        <v>100</v>
      </c>
      <c r="D76" s="68"/>
      <c r="E76" s="102" t="s">
        <v>64</v>
      </c>
      <c r="F76" s="17">
        <v>100</v>
      </c>
      <c r="G76" s="99"/>
      <c r="H76" s="99"/>
      <c r="I76" s="103"/>
      <c r="J76" s="21"/>
    </row>
    <row r="77" spans="1:10" ht="12.75">
      <c r="A77" s="90"/>
      <c r="B77" s="102" t="s">
        <v>63</v>
      </c>
      <c r="C77" s="17">
        <v>100</v>
      </c>
      <c r="D77" s="68"/>
      <c r="E77" s="102" t="s">
        <v>67</v>
      </c>
      <c r="F77" s="17">
        <v>100</v>
      </c>
      <c r="G77" s="68"/>
      <c r="H77" s="68"/>
      <c r="I77" s="103"/>
      <c r="J77" s="21"/>
    </row>
    <row r="78" spans="1:10" ht="12.75">
      <c r="A78" s="90"/>
      <c r="B78" s="95" t="s">
        <v>66</v>
      </c>
      <c r="C78" s="17">
        <v>100</v>
      </c>
      <c r="D78" s="68"/>
      <c r="E78" s="102" t="s">
        <v>69</v>
      </c>
      <c r="F78" s="17">
        <v>100</v>
      </c>
      <c r="G78" s="68"/>
      <c r="H78" s="68"/>
      <c r="I78" s="103"/>
      <c r="J78" s="21"/>
    </row>
    <row r="79" spans="1:10" ht="12.75">
      <c r="A79" s="90"/>
      <c r="B79" s="105" t="s">
        <v>68</v>
      </c>
      <c r="C79" s="17">
        <v>100</v>
      </c>
      <c r="D79" s="68"/>
      <c r="E79" s="95" t="s">
        <v>128</v>
      </c>
      <c r="F79" s="17">
        <v>100</v>
      </c>
      <c r="G79" s="68"/>
      <c r="H79" s="68">
        <f>IF(H64=0,"",(H64-H77)/H64)</f>
      </c>
      <c r="I79" s="103"/>
      <c r="J79" s="21"/>
    </row>
    <row r="80" spans="1:10" ht="12.75">
      <c r="A80" s="90"/>
      <c r="B80" s="102" t="s">
        <v>70</v>
      </c>
      <c r="C80" s="17">
        <v>100</v>
      </c>
      <c r="D80" s="81"/>
      <c r="E80" s="81"/>
      <c r="F80" s="104"/>
      <c r="G80" s="68"/>
      <c r="H80" s="68"/>
      <c r="I80" s="103"/>
      <c r="J80" s="21"/>
    </row>
    <row r="81" spans="1:10" ht="12.75">
      <c r="A81" s="90"/>
      <c r="B81" s="95" t="s">
        <v>128</v>
      </c>
      <c r="C81" s="17">
        <v>100</v>
      </c>
      <c r="D81" s="68"/>
      <c r="E81" s="95"/>
      <c r="F81" s="19"/>
      <c r="G81" s="68"/>
      <c r="H81" s="68"/>
      <c r="I81" s="103"/>
      <c r="J81" s="21"/>
    </row>
    <row r="82" spans="1:10" ht="12.75">
      <c r="A82" s="97">
        <v>0.08</v>
      </c>
      <c r="B82" s="98" t="s">
        <v>60</v>
      </c>
      <c r="C82" s="17">
        <v>100</v>
      </c>
      <c r="D82" s="81"/>
      <c r="E82" s="81"/>
      <c r="F82" s="104"/>
      <c r="G82" s="99"/>
      <c r="H82" s="99"/>
      <c r="I82" s="103"/>
      <c r="J82" s="21"/>
    </row>
    <row r="83" spans="1:10" ht="12.75">
      <c r="A83" s="90"/>
      <c r="B83" s="102" t="s">
        <v>63</v>
      </c>
      <c r="C83" s="17">
        <v>100</v>
      </c>
      <c r="D83" s="81"/>
      <c r="E83" s="81"/>
      <c r="F83" s="104"/>
      <c r="G83" s="68"/>
      <c r="H83" s="68"/>
      <c r="I83" s="103"/>
      <c r="J83" s="21"/>
    </row>
    <row r="84" spans="1:10" ht="12.75">
      <c r="A84" s="90"/>
      <c r="B84" s="95" t="s">
        <v>66</v>
      </c>
      <c r="C84" s="17">
        <v>100</v>
      </c>
      <c r="D84" s="81"/>
      <c r="E84" s="81"/>
      <c r="F84" s="104"/>
      <c r="G84" s="68"/>
      <c r="H84" s="68"/>
      <c r="I84" s="103"/>
      <c r="J84" s="21"/>
    </row>
    <row r="85" spans="1:10" ht="12.75">
      <c r="A85" s="90"/>
      <c r="B85" s="102" t="s">
        <v>68</v>
      </c>
      <c r="C85" s="17">
        <v>100</v>
      </c>
      <c r="D85" s="81"/>
      <c r="E85" s="81"/>
      <c r="F85" s="104"/>
      <c r="G85" s="68"/>
      <c r="H85" s="68"/>
      <c r="I85" s="103"/>
      <c r="J85" s="21"/>
    </row>
    <row r="86" spans="1:10" ht="12.75">
      <c r="A86" s="90"/>
      <c r="B86" s="102" t="s">
        <v>70</v>
      </c>
      <c r="C86" s="17">
        <v>100</v>
      </c>
      <c r="D86" s="81"/>
      <c r="E86" s="81"/>
      <c r="F86" s="104"/>
      <c r="G86" s="106" t="s">
        <v>142</v>
      </c>
      <c r="H86" s="107" t="s">
        <v>72</v>
      </c>
      <c r="I86" s="103"/>
      <c r="J86" s="21"/>
    </row>
    <row r="87" spans="1:10" ht="12.75">
      <c r="A87" s="90"/>
      <c r="B87" s="95" t="s">
        <v>128</v>
      </c>
      <c r="C87" s="17">
        <v>100</v>
      </c>
      <c r="D87" s="68"/>
      <c r="E87" s="95"/>
      <c r="F87" s="104"/>
      <c r="G87" s="106" t="s">
        <v>73</v>
      </c>
      <c r="H87" s="108">
        <f>J91+F91+C91</f>
        <v>17800</v>
      </c>
      <c r="I87" s="103"/>
      <c r="J87" s="21"/>
    </row>
    <row r="88" spans="1:10" ht="12.75">
      <c r="A88" s="90"/>
      <c r="B88" s="68"/>
      <c r="C88" s="109"/>
      <c r="D88" s="99"/>
      <c r="E88" s="68"/>
      <c r="F88" s="104"/>
      <c r="G88" s="68"/>
      <c r="H88" s="68"/>
      <c r="I88" s="103"/>
      <c r="J88" s="21"/>
    </row>
    <row r="89" spans="1:10" s="225" customFormat="1" ht="12.75">
      <c r="A89" s="222"/>
      <c r="B89" s="70" t="s">
        <v>74</v>
      </c>
      <c r="C89" s="223">
        <f>SUM(C10:C87)</f>
        <v>7800</v>
      </c>
      <c r="D89" s="70"/>
      <c r="E89" s="70" t="s">
        <v>74</v>
      </c>
      <c r="F89" s="224">
        <f>SUM(F10:F79)</f>
        <v>7000</v>
      </c>
      <c r="G89" s="70" t="s">
        <v>74</v>
      </c>
      <c r="H89" s="70"/>
      <c r="I89" s="70"/>
      <c r="J89" s="223">
        <f>SUM(J10:J39)</f>
        <v>3000</v>
      </c>
    </row>
    <row r="90" spans="1:10" ht="12.75">
      <c r="A90" s="90"/>
      <c r="B90" s="68" t="s">
        <v>75</v>
      </c>
      <c r="C90" s="18">
        <v>0</v>
      </c>
      <c r="D90" s="68"/>
      <c r="E90" s="68" t="s">
        <v>75</v>
      </c>
      <c r="F90" s="216">
        <v>0</v>
      </c>
      <c r="G90" s="68" t="s">
        <v>75</v>
      </c>
      <c r="H90" s="68"/>
      <c r="I90" s="68"/>
      <c r="J90" s="18">
        <v>0</v>
      </c>
    </row>
    <row r="91" spans="1:10" ht="13.5" thickBot="1">
      <c r="A91" s="110"/>
      <c r="B91" s="111" t="s">
        <v>76</v>
      </c>
      <c r="C91" s="112">
        <f>C89-C90</f>
        <v>7800</v>
      </c>
      <c r="D91" s="111"/>
      <c r="E91" s="111" t="s">
        <v>76</v>
      </c>
      <c r="F91" s="113">
        <f>F89-F90</f>
        <v>7000</v>
      </c>
      <c r="G91" s="111" t="s">
        <v>76</v>
      </c>
      <c r="H91" s="111"/>
      <c r="I91" s="111"/>
      <c r="J91" s="112">
        <f>J89-J90</f>
        <v>3000</v>
      </c>
    </row>
    <row r="92" spans="1:10" ht="13.5" thickTop="1">
      <c r="A92" s="81"/>
      <c r="B92" s="81"/>
      <c r="C92" s="81"/>
      <c r="D92" s="81"/>
      <c r="E92" s="81"/>
      <c r="F92" s="81"/>
      <c r="G92" s="81"/>
      <c r="H92" s="81"/>
      <c r="I92" s="81"/>
      <c r="J92" s="81"/>
    </row>
  </sheetData>
  <sheetProtection/>
  <printOptions horizontalCentered="1" verticalCentered="1"/>
  <pageMargins left="0.25" right="0.25" top="0.25" bottom="0.25" header="0" footer="0"/>
  <pageSetup fitToHeight="1"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1">
      <selection activeCell="A1" sqref="A1"/>
    </sheetView>
  </sheetViews>
  <sheetFormatPr defaultColWidth="9.140625" defaultRowHeight="12.75"/>
  <cols>
    <col min="1" max="1" width="27.28125" style="0" customWidth="1"/>
    <col min="2" max="3" width="17.28125" style="0" customWidth="1"/>
    <col min="4" max="6" width="20.140625" style="0" customWidth="1"/>
    <col min="7" max="8" width="19.421875" style="0" customWidth="1"/>
  </cols>
  <sheetData>
    <row r="1" spans="1:8" ht="12.75">
      <c r="A1" s="81"/>
      <c r="B1" s="81"/>
      <c r="C1" s="81"/>
      <c r="D1" s="81"/>
      <c r="E1" s="81"/>
      <c r="F1" s="81"/>
      <c r="G1" s="81"/>
      <c r="H1" s="81"/>
    </row>
    <row r="2" spans="1:8" ht="13.5" thickBot="1">
      <c r="A2" s="81"/>
      <c r="B2" s="81"/>
      <c r="C2" s="81"/>
      <c r="D2" s="81"/>
      <c r="E2" s="81"/>
      <c r="F2" s="81"/>
      <c r="G2" s="81"/>
      <c r="H2" s="81"/>
    </row>
    <row r="3" spans="1:8" ht="16.5" thickBot="1">
      <c r="A3" s="114" t="s">
        <v>0</v>
      </c>
      <c r="B3" s="115"/>
      <c r="C3" s="115"/>
      <c r="D3" s="115"/>
      <c r="E3" s="115"/>
      <c r="F3" s="115"/>
      <c r="G3" s="115"/>
      <c r="H3" s="116"/>
    </row>
    <row r="4" spans="1:8" ht="13.5" thickBot="1">
      <c r="A4" s="117"/>
      <c r="B4" s="117"/>
      <c r="C4" s="117"/>
      <c r="D4" s="117"/>
      <c r="E4" s="117"/>
      <c r="F4" s="117"/>
      <c r="G4" s="117"/>
      <c r="H4" s="117"/>
    </row>
    <row r="5" spans="1:8" ht="12.75">
      <c r="A5" s="118" t="s">
        <v>47</v>
      </c>
      <c r="B5" s="34">
        <f>'P-T Input'!B2</f>
        <v>0</v>
      </c>
      <c r="C5" s="119"/>
      <c r="D5" s="119" t="s">
        <v>48</v>
      </c>
      <c r="E5" s="34">
        <f>'P-T Input'!D2</f>
        <v>0</v>
      </c>
      <c r="F5" s="120" t="s">
        <v>97</v>
      </c>
      <c r="G5" s="121">
        <f>'Shock Values'!F4</f>
        <v>39994</v>
      </c>
      <c r="H5" s="122"/>
    </row>
    <row r="6" spans="1:8" ht="12.75">
      <c r="A6" s="55" t="s">
        <v>98</v>
      </c>
      <c r="B6" s="33">
        <f>'P-T Input'!B3</f>
        <v>0</v>
      </c>
      <c r="C6" s="81"/>
      <c r="D6" s="81" t="s">
        <v>51</v>
      </c>
      <c r="E6" s="32">
        <f>'P-T Input'!D3</f>
        <v>0</v>
      </c>
      <c r="F6" s="117"/>
      <c r="G6" s="117"/>
      <c r="H6" s="123"/>
    </row>
    <row r="7" spans="1:8" ht="12.75">
      <c r="A7" s="124" t="s">
        <v>99</v>
      </c>
      <c r="B7" s="68"/>
      <c r="C7" s="68"/>
      <c r="D7" s="68"/>
      <c r="E7" s="68"/>
      <c r="F7" s="68"/>
      <c r="G7" s="68"/>
      <c r="H7" s="125"/>
    </row>
    <row r="8" spans="1:8" ht="12.75">
      <c r="A8" s="55" t="s">
        <v>100</v>
      </c>
      <c r="B8" s="126">
        <f>('P-T Input'!C89+'P-T Input'!F89+'P-T Input'!J89)*1000</f>
        <v>17800000</v>
      </c>
      <c r="C8" s="127"/>
      <c r="D8" s="127"/>
      <c r="E8" s="127"/>
      <c r="F8" s="127"/>
      <c r="G8" s="127"/>
      <c r="H8" s="128"/>
    </row>
    <row r="9" spans="1:8" ht="12.75">
      <c r="A9" s="55"/>
      <c r="B9" s="126"/>
      <c r="C9" s="127"/>
      <c r="D9" s="127"/>
      <c r="E9" s="127"/>
      <c r="F9" s="127"/>
      <c r="G9" s="127"/>
      <c r="H9" s="128"/>
    </row>
    <row r="10" spans="1:8" ht="12.75">
      <c r="A10" s="55" t="s">
        <v>101</v>
      </c>
      <c r="B10" s="126">
        <f>('Shock Results'!G86+'Shock Results'!G166+'Shock Results'!G206)*1000</f>
        <v>18554820.000000004</v>
      </c>
      <c r="C10" s="127"/>
      <c r="D10" s="127"/>
      <c r="E10" s="127"/>
      <c r="F10" s="127"/>
      <c r="G10" s="127"/>
      <c r="H10" s="128"/>
    </row>
    <row r="11" spans="1:8" ht="12.75">
      <c r="A11" s="55"/>
      <c r="B11" s="126"/>
      <c r="C11" s="127"/>
      <c r="D11" s="127"/>
      <c r="E11" s="127"/>
      <c r="F11" s="127"/>
      <c r="G11" s="127"/>
      <c r="H11" s="128"/>
    </row>
    <row r="12" spans="1:8" ht="12.75">
      <c r="A12" s="55" t="s">
        <v>102</v>
      </c>
      <c r="B12" s="126">
        <f>B10-B8</f>
        <v>754820.0000000037</v>
      </c>
      <c r="C12" s="127"/>
      <c r="D12" s="127"/>
      <c r="E12" s="127"/>
      <c r="F12" s="127"/>
      <c r="G12" s="127"/>
      <c r="H12" s="128"/>
    </row>
    <row r="13" spans="1:8" ht="12.75">
      <c r="A13" s="55"/>
      <c r="B13" s="126"/>
      <c r="C13" s="127"/>
      <c r="D13" s="127"/>
      <c r="E13" s="129" t="s">
        <v>86</v>
      </c>
      <c r="F13" s="127"/>
      <c r="G13" s="127"/>
      <c r="H13" s="128"/>
    </row>
    <row r="14" spans="1:8" ht="12.75">
      <c r="A14" s="55"/>
      <c r="B14" s="130">
        <v>-300</v>
      </c>
      <c r="C14" s="130">
        <v>-200</v>
      </c>
      <c r="D14" s="130">
        <v>-100</v>
      </c>
      <c r="E14" s="130">
        <v>0</v>
      </c>
      <c r="F14" s="130">
        <v>100</v>
      </c>
      <c r="G14" s="130">
        <v>200</v>
      </c>
      <c r="H14" s="131">
        <v>300</v>
      </c>
    </row>
    <row r="15" spans="1:8" ht="12.75">
      <c r="A15" s="55" t="s">
        <v>103</v>
      </c>
      <c r="B15" s="130">
        <f>('Shock Results'!D86+'Shock Results'!D166+'Shock Results'!D206)*1000</f>
        <v>19080802.499999996</v>
      </c>
      <c r="C15" s="130">
        <f>('Shock Results'!E86+'Shock Results'!E166+'Shock Results'!E206)*1000</f>
        <v>19001752.499999996</v>
      </c>
      <c r="D15" s="130">
        <f>('Shock Results'!F86+'Shock Results'!F166+'Shock Results'!F206)*1000</f>
        <v>18846197.500000004</v>
      </c>
      <c r="E15" s="130">
        <f>('Shock Results'!G86+'Shock Results'!G166+'Shock Results'!G206)*1000</f>
        <v>18554820.000000004</v>
      </c>
      <c r="F15" s="130">
        <f>('Shock Results'!H86+'Shock Results'!H166+'Shock Results'!H206)*1000</f>
        <v>18125422.5</v>
      </c>
      <c r="G15" s="130">
        <f>('Shock Results'!I86+'Shock Results'!I166+'Shock Results'!I206)*1000</f>
        <v>17592982.5</v>
      </c>
      <c r="H15" s="131">
        <f>('Shock Results'!J86+'Shock Results'!J166+'Shock Results'!J206)*1000</f>
        <v>17003467.500000004</v>
      </c>
    </row>
    <row r="16" spans="1:8" ht="12.75">
      <c r="A16" s="132" t="s">
        <v>104</v>
      </c>
      <c r="B16" s="133">
        <f>B15-$E15</f>
        <v>525982.4999999925</v>
      </c>
      <c r="C16" s="133">
        <f aca="true" t="shared" si="0" ref="C16:H16">C15-$E15</f>
        <v>446932.49999999255</v>
      </c>
      <c r="D16" s="133">
        <f t="shared" si="0"/>
        <v>291377.5</v>
      </c>
      <c r="E16" s="133">
        <f t="shared" si="0"/>
        <v>0</v>
      </c>
      <c r="F16" s="133">
        <f t="shared" si="0"/>
        <v>-429397.5000000037</v>
      </c>
      <c r="G16" s="133">
        <f t="shared" si="0"/>
        <v>-961837.5000000037</v>
      </c>
      <c r="H16" s="134">
        <f t="shared" si="0"/>
        <v>-1551352.5</v>
      </c>
    </row>
    <row r="17" spans="1:8" ht="13.5" thickBot="1">
      <c r="A17" s="135" t="s">
        <v>105</v>
      </c>
      <c r="B17" s="136">
        <f aca="true" t="shared" si="1" ref="B17:G17">IF($E15=0,0,B16/$E15)</f>
        <v>0.028347485990162794</v>
      </c>
      <c r="C17" s="136">
        <f t="shared" si="1"/>
        <v>0.024087137466167415</v>
      </c>
      <c r="D17" s="136">
        <f t="shared" si="1"/>
        <v>0.01570360154396539</v>
      </c>
      <c r="E17" s="136">
        <f t="shared" si="1"/>
        <v>0</v>
      </c>
      <c r="F17" s="136">
        <f t="shared" si="1"/>
        <v>-0.023142100004203955</v>
      </c>
      <c r="G17" s="136">
        <f t="shared" si="1"/>
        <v>-0.05183760877227608</v>
      </c>
      <c r="H17" s="137">
        <f>IF($E15=0,0,H16/$E15)</f>
        <v>-0.08360913767958944</v>
      </c>
    </row>
    <row r="18" spans="1:8" ht="13.5" thickTop="1">
      <c r="A18" s="55"/>
      <c r="B18" s="126"/>
      <c r="C18" s="127"/>
      <c r="D18" s="127"/>
      <c r="E18" s="127"/>
      <c r="F18" s="127"/>
      <c r="G18" s="127"/>
      <c r="H18" s="128"/>
    </row>
    <row r="19" spans="1:8" ht="12.75">
      <c r="A19" s="124" t="s">
        <v>106</v>
      </c>
      <c r="B19" s="126" t="s">
        <v>107</v>
      </c>
      <c r="C19" s="127"/>
      <c r="D19" s="127"/>
      <c r="E19" s="126" t="s">
        <v>101</v>
      </c>
      <c r="F19" s="127"/>
      <c r="G19" s="127"/>
      <c r="H19" s="138" t="s">
        <v>108</v>
      </c>
    </row>
    <row r="20" spans="1:8" ht="12.75">
      <c r="A20" s="55" t="s">
        <v>109</v>
      </c>
      <c r="B20" s="126">
        <f>'P-T Input'!C89*1000</f>
        <v>7800000</v>
      </c>
      <c r="C20" s="127"/>
      <c r="D20" s="127"/>
      <c r="E20" s="126">
        <f>'Shock Results'!G86*1000</f>
        <v>8198990.000000002</v>
      </c>
      <c r="F20" s="127"/>
      <c r="G20" s="127"/>
      <c r="H20" s="139">
        <f>E20-B20</f>
        <v>398990.00000000186</v>
      </c>
    </row>
    <row r="21" spans="1:8" ht="12.75">
      <c r="A21" s="55" t="s">
        <v>110</v>
      </c>
      <c r="B21" s="126">
        <f>'P-T Input'!F89*1000</f>
        <v>7000000</v>
      </c>
      <c r="C21" s="127"/>
      <c r="D21" s="127"/>
      <c r="E21" s="126">
        <f>'Shock Results'!G166*1000</f>
        <v>7330540</v>
      </c>
      <c r="F21" s="127"/>
      <c r="G21" s="127"/>
      <c r="H21" s="139">
        <f>E21-B21</f>
        <v>330540</v>
      </c>
    </row>
    <row r="22" spans="1:8" ht="12.75">
      <c r="A22" s="55" t="s">
        <v>54</v>
      </c>
      <c r="B22" s="140">
        <f>'P-T Input'!J89*1000</f>
        <v>3000000</v>
      </c>
      <c r="C22" s="127"/>
      <c r="D22" s="127"/>
      <c r="E22" s="140">
        <f>'Shock Results'!G206*1000</f>
        <v>3025290</v>
      </c>
      <c r="F22" s="127"/>
      <c r="G22" s="127"/>
      <c r="H22" s="141">
        <f>E22-B22</f>
        <v>25290</v>
      </c>
    </row>
    <row r="23" spans="1:8" ht="12.75">
      <c r="A23" s="132" t="s">
        <v>111</v>
      </c>
      <c r="B23" s="142">
        <f>SUM(B20:B22)</f>
        <v>17800000</v>
      </c>
      <c r="C23" s="127"/>
      <c r="D23" s="127"/>
      <c r="E23" s="142">
        <f>SUM(E20:E22)</f>
        <v>18554820</v>
      </c>
      <c r="F23" s="127"/>
      <c r="G23" s="127"/>
      <c r="H23" s="143">
        <f>SUM(H20:H22)</f>
        <v>754820.0000000019</v>
      </c>
    </row>
    <row r="24" spans="1:8" ht="12.75">
      <c r="A24" s="55"/>
      <c r="B24" s="126"/>
      <c r="C24" s="127"/>
      <c r="D24" s="127"/>
      <c r="E24" s="127"/>
      <c r="F24" s="127"/>
      <c r="G24" s="127"/>
      <c r="H24" s="128"/>
    </row>
    <row r="25" spans="1:8" ht="12.75">
      <c r="A25" s="55"/>
      <c r="B25" s="127"/>
      <c r="C25" s="127"/>
      <c r="D25" s="127"/>
      <c r="E25" s="144" t="s">
        <v>86</v>
      </c>
      <c r="F25" s="127"/>
      <c r="G25" s="127"/>
      <c r="H25" s="128"/>
    </row>
    <row r="26" spans="1:8" ht="12.75">
      <c r="A26" s="124" t="s">
        <v>112</v>
      </c>
      <c r="B26" s="130">
        <v>-300</v>
      </c>
      <c r="C26" s="130">
        <v>-200</v>
      </c>
      <c r="D26" s="130">
        <v>-100</v>
      </c>
      <c r="E26" s="130">
        <v>0</v>
      </c>
      <c r="F26" s="130">
        <v>100</v>
      </c>
      <c r="G26" s="130">
        <v>200</v>
      </c>
      <c r="H26" s="131">
        <v>300</v>
      </c>
    </row>
    <row r="27" spans="1:8" ht="12.75">
      <c r="A27" s="55" t="s">
        <v>109</v>
      </c>
      <c r="B27" s="145">
        <f>'Shock Results'!D86*1000</f>
        <v>8478772.5</v>
      </c>
      <c r="C27" s="145">
        <f>'Shock Results'!E86*1000</f>
        <v>8435732.499999998</v>
      </c>
      <c r="D27" s="145">
        <f>'Shock Results'!F86*1000</f>
        <v>8353930</v>
      </c>
      <c r="E27" s="145">
        <f>'Shock Results'!G86*1000</f>
        <v>8198990.000000002</v>
      </c>
      <c r="F27" s="145">
        <f>'Shock Results'!H86*1000</f>
        <v>7963257.499999997</v>
      </c>
      <c r="G27" s="145">
        <f>'Shock Results'!I86*1000</f>
        <v>7665972.5</v>
      </c>
      <c r="H27" s="146">
        <f>'Shock Results'!J86*1000</f>
        <v>7338842.500000001</v>
      </c>
    </row>
    <row r="28" spans="1:8" ht="12.75">
      <c r="A28" s="132" t="s">
        <v>104</v>
      </c>
      <c r="B28" s="147">
        <f>B27-$E27</f>
        <v>279782.49999999814</v>
      </c>
      <c r="C28" s="147">
        <f aca="true" t="shared" si="2" ref="C28:H28">C27-$E27</f>
        <v>236742.49999999627</v>
      </c>
      <c r="D28" s="147">
        <f t="shared" si="2"/>
        <v>154939.99999999814</v>
      </c>
      <c r="E28" s="147">
        <f t="shared" si="2"/>
        <v>0</v>
      </c>
      <c r="F28" s="147">
        <f t="shared" si="2"/>
        <v>-235732.50000000466</v>
      </c>
      <c r="G28" s="147">
        <f t="shared" si="2"/>
        <v>-533017.5000000019</v>
      </c>
      <c r="H28" s="148">
        <f t="shared" si="2"/>
        <v>-860147.5000000009</v>
      </c>
    </row>
    <row r="29" spans="1:8" ht="12.75">
      <c r="A29" s="132" t="s">
        <v>105</v>
      </c>
      <c r="B29" s="149">
        <f aca="true" t="shared" si="3" ref="B29:H29">IF($E27=0,0,B28/$E27)</f>
        <v>0.034124020153701626</v>
      </c>
      <c r="C29" s="149">
        <f t="shared" si="3"/>
        <v>0.028874593090124055</v>
      </c>
      <c r="D29" s="149">
        <f t="shared" si="3"/>
        <v>0.018897449563909468</v>
      </c>
      <c r="E29" s="149">
        <f t="shared" si="3"/>
        <v>0</v>
      </c>
      <c r="F29" s="149">
        <f t="shared" si="3"/>
        <v>-0.028751407185519752</v>
      </c>
      <c r="G29" s="149">
        <f t="shared" si="3"/>
        <v>-0.06501014149303777</v>
      </c>
      <c r="H29" s="150">
        <f t="shared" si="3"/>
        <v>-0.10490895829852223</v>
      </c>
    </row>
    <row r="30" spans="1:8" ht="12.75">
      <c r="A30" s="55" t="s">
        <v>110</v>
      </c>
      <c r="B30" s="145">
        <f>'Shock Results'!D166*1000</f>
        <v>7527489.999999999</v>
      </c>
      <c r="C30" s="145">
        <f>'Shock Results'!E166*1000</f>
        <v>7502379.999999999</v>
      </c>
      <c r="D30" s="145">
        <f>'Shock Results'!F166*1000</f>
        <v>7443997.500000001</v>
      </c>
      <c r="E30" s="145">
        <f>'Shock Results'!G166*1000</f>
        <v>7330540</v>
      </c>
      <c r="F30" s="145">
        <f>'Shock Results'!H166*1000</f>
        <v>7167465.000000002</v>
      </c>
      <c r="G30" s="145">
        <f>'Shock Results'!I166*1000</f>
        <v>6971160</v>
      </c>
      <c r="H30" s="146">
        <f>'Shock Results'!J166*1000</f>
        <v>6756675</v>
      </c>
    </row>
    <row r="31" spans="1:8" ht="12.75">
      <c r="A31" s="132" t="s">
        <v>104</v>
      </c>
      <c r="B31" s="147">
        <f>B30-$E30</f>
        <v>196949.99999999907</v>
      </c>
      <c r="C31" s="147">
        <f aca="true" t="shared" si="4" ref="C31:H31">C30-$E30</f>
        <v>171839.99999999907</v>
      </c>
      <c r="D31" s="147">
        <f t="shared" si="4"/>
        <v>113457.50000000093</v>
      </c>
      <c r="E31" s="147">
        <f t="shared" si="4"/>
        <v>0</v>
      </c>
      <c r="F31" s="147">
        <f t="shared" si="4"/>
        <v>-163074.99999999814</v>
      </c>
      <c r="G31" s="147">
        <f t="shared" si="4"/>
        <v>-359380</v>
      </c>
      <c r="H31" s="148">
        <f t="shared" si="4"/>
        <v>-573865</v>
      </c>
    </row>
    <row r="32" spans="1:8" ht="12.75">
      <c r="A32" s="132" t="s">
        <v>105</v>
      </c>
      <c r="B32" s="149">
        <f aca="true" t="shared" si="5" ref="B32:H32">IF($E30=0,0,B31/$E30)</f>
        <v>0.02686705208620362</v>
      </c>
      <c r="C32" s="149">
        <f t="shared" si="5"/>
        <v>0.023441656412760734</v>
      </c>
      <c r="D32" s="149">
        <f t="shared" si="5"/>
        <v>0.015477372744709249</v>
      </c>
      <c r="E32" s="149">
        <f t="shared" si="5"/>
        <v>0</v>
      </c>
      <c r="F32" s="149">
        <f t="shared" si="5"/>
        <v>-0.022245973693615768</v>
      </c>
      <c r="G32" s="149">
        <f t="shared" si="5"/>
        <v>-0.04902503771891293</v>
      </c>
      <c r="H32" s="150">
        <f t="shared" si="5"/>
        <v>-0.07828413732139788</v>
      </c>
    </row>
    <row r="33" spans="1:8" ht="12.75">
      <c r="A33" s="55" t="s">
        <v>54</v>
      </c>
      <c r="B33" s="151">
        <f>'Shock Results'!D206*1000</f>
        <v>3074539.9999999995</v>
      </c>
      <c r="C33" s="151">
        <f>'Shock Results'!E206*1000</f>
        <v>3063639.9999999995</v>
      </c>
      <c r="D33" s="151">
        <f>'Shock Results'!F206*1000</f>
        <v>3048270</v>
      </c>
      <c r="E33" s="151">
        <f>'Shock Results'!G206*1000</f>
        <v>3025290</v>
      </c>
      <c r="F33" s="151">
        <f>'Shock Results'!H206*1000</f>
        <v>2994700</v>
      </c>
      <c r="G33" s="151">
        <f>'Shock Results'!I206*1000</f>
        <v>2955850</v>
      </c>
      <c r="H33" s="152">
        <f>'Shock Results'!J206*1000</f>
        <v>2907950.000000001</v>
      </c>
    </row>
    <row r="34" spans="1:8" ht="12.75">
      <c r="A34" s="132" t="s">
        <v>104</v>
      </c>
      <c r="B34" s="147">
        <f>B33-$E33</f>
        <v>49249.999999999534</v>
      </c>
      <c r="C34" s="147">
        <f aca="true" t="shared" si="6" ref="C34:H34">C33-$E33</f>
        <v>38349.999999999534</v>
      </c>
      <c r="D34" s="147">
        <f t="shared" si="6"/>
        <v>22980</v>
      </c>
      <c r="E34" s="147">
        <f t="shared" si="6"/>
        <v>0</v>
      </c>
      <c r="F34" s="147">
        <f t="shared" si="6"/>
        <v>-30590</v>
      </c>
      <c r="G34" s="147">
        <f t="shared" si="6"/>
        <v>-69440</v>
      </c>
      <c r="H34" s="148">
        <f t="shared" si="6"/>
        <v>-117339.99999999907</v>
      </c>
    </row>
    <row r="35" spans="1:8" ht="12.75">
      <c r="A35" s="132" t="s">
        <v>105</v>
      </c>
      <c r="B35" s="149">
        <f aca="true" t="shared" si="7" ref="B35:H35">IF($E33=0,0,B34/$E33)</f>
        <v>0.016279431062807048</v>
      </c>
      <c r="C35" s="149">
        <f t="shared" si="7"/>
        <v>0.012676470685454794</v>
      </c>
      <c r="D35" s="149">
        <f t="shared" si="7"/>
        <v>0.00759596600656466</v>
      </c>
      <c r="E35" s="149">
        <f t="shared" si="7"/>
        <v>0</v>
      </c>
      <c r="F35" s="149">
        <f t="shared" si="7"/>
        <v>-0.010111427334239032</v>
      </c>
      <c r="G35" s="149">
        <f t="shared" si="7"/>
        <v>-0.02295317143149913</v>
      </c>
      <c r="H35" s="150">
        <f t="shared" si="7"/>
        <v>-0.03878636428243212</v>
      </c>
    </row>
    <row r="36" spans="1:8" ht="12.75">
      <c r="A36" s="153" t="s">
        <v>111</v>
      </c>
      <c r="B36" s="154">
        <f aca="true" t="shared" si="8" ref="B36:H37">B27+B30+B33</f>
        <v>19080802.5</v>
      </c>
      <c r="C36" s="154">
        <f t="shared" si="8"/>
        <v>19001752.499999996</v>
      </c>
      <c r="D36" s="154">
        <f t="shared" si="8"/>
        <v>18846197.5</v>
      </c>
      <c r="E36" s="154">
        <f t="shared" si="8"/>
        <v>18554820</v>
      </c>
      <c r="F36" s="154">
        <f t="shared" si="8"/>
        <v>18125422.5</v>
      </c>
      <c r="G36" s="154">
        <f t="shared" si="8"/>
        <v>17592982.5</v>
      </c>
      <c r="H36" s="155">
        <f t="shared" si="8"/>
        <v>17003467.5</v>
      </c>
    </row>
    <row r="37" spans="1:8" ht="12.75">
      <c r="A37" s="153" t="s">
        <v>104</v>
      </c>
      <c r="B37" s="154">
        <f t="shared" si="8"/>
        <v>525982.4999999967</v>
      </c>
      <c r="C37" s="154">
        <f t="shared" si="8"/>
        <v>446932.4999999949</v>
      </c>
      <c r="D37" s="154">
        <f t="shared" si="8"/>
        <v>291377.49999999907</v>
      </c>
      <c r="E37" s="154">
        <f t="shared" si="8"/>
        <v>0</v>
      </c>
      <c r="F37" s="154">
        <f t="shared" si="8"/>
        <v>-429397.5000000028</v>
      </c>
      <c r="G37" s="154">
        <f t="shared" si="8"/>
        <v>-961837.5000000019</v>
      </c>
      <c r="H37" s="155">
        <f t="shared" si="8"/>
        <v>-1551352.5</v>
      </c>
    </row>
    <row r="38" spans="1:8" ht="13.5" thickBot="1">
      <c r="A38" s="156" t="s">
        <v>105</v>
      </c>
      <c r="B38" s="157">
        <f aca="true" t="shared" si="9" ref="B38:H38">IF($E36=0,0,B37/$E36)</f>
        <v>0.028347485990163027</v>
      </c>
      <c r="C38" s="157">
        <f t="shared" si="9"/>
        <v>0.024087137466167544</v>
      </c>
      <c r="D38" s="157">
        <f t="shared" si="9"/>
        <v>0.015703601543965346</v>
      </c>
      <c r="E38" s="157">
        <f t="shared" si="9"/>
        <v>0</v>
      </c>
      <c r="F38" s="157">
        <f t="shared" si="9"/>
        <v>-0.02314210000420391</v>
      </c>
      <c r="G38" s="157">
        <f t="shared" si="9"/>
        <v>-0.051837608772275987</v>
      </c>
      <c r="H38" s="158">
        <f t="shared" si="9"/>
        <v>-0.08360913767958945</v>
      </c>
    </row>
    <row r="39" spans="1:8" ht="12.75">
      <c r="A39" s="81"/>
      <c r="B39" s="81"/>
      <c r="C39" s="81"/>
      <c r="D39" s="81"/>
      <c r="E39" s="81"/>
      <c r="F39" s="81"/>
      <c r="G39" s="81"/>
      <c r="H39" s="81"/>
    </row>
    <row r="40" spans="1:8" ht="12.75">
      <c r="A40" s="81"/>
      <c r="B40" s="81"/>
      <c r="C40" s="81"/>
      <c r="D40" s="81"/>
      <c r="E40" s="81"/>
      <c r="F40" s="81"/>
      <c r="G40" s="81"/>
      <c r="H40" s="81"/>
    </row>
    <row r="41" spans="1:8" ht="13.5" thickBot="1">
      <c r="A41" s="81"/>
      <c r="B41" s="81"/>
      <c r="C41" s="81"/>
      <c r="D41" s="81"/>
      <c r="E41" s="81"/>
      <c r="F41" s="81"/>
      <c r="G41" s="81"/>
      <c r="H41" s="81"/>
    </row>
    <row r="42" spans="1:8" ht="15.75" thickBot="1">
      <c r="A42" s="159" t="s">
        <v>213</v>
      </c>
      <c r="B42" s="160"/>
      <c r="C42" s="161"/>
      <c r="D42" s="161"/>
      <c r="E42" s="161"/>
      <c r="F42" s="162"/>
      <c r="G42" s="163"/>
      <c r="H42" s="201">
        <f>'17-4 Test'!D16</f>
        <v>0</v>
      </c>
    </row>
    <row r="43" spans="1:8" ht="15" thickBot="1">
      <c r="A43" s="81"/>
      <c r="B43" s="81"/>
      <c r="C43" s="81"/>
      <c r="D43" s="81"/>
      <c r="E43" s="81"/>
      <c r="F43" s="81"/>
      <c r="G43" s="81"/>
      <c r="H43" s="218"/>
    </row>
    <row r="44" spans="1:8" ht="15.75" thickBot="1">
      <c r="A44" s="159" t="s">
        <v>113</v>
      </c>
      <c r="B44" s="161"/>
      <c r="C44" s="161"/>
      <c r="D44" s="161"/>
      <c r="E44" s="161"/>
      <c r="F44" s="162"/>
      <c r="G44" s="81"/>
      <c r="H44" s="201">
        <f>'17-4 Test'!D18</f>
        <v>0</v>
      </c>
    </row>
    <row r="45" spans="1:8" ht="13.5" thickBot="1">
      <c r="A45" s="81"/>
      <c r="B45" s="81"/>
      <c r="C45" s="81"/>
      <c r="D45" s="81"/>
      <c r="E45" s="81"/>
      <c r="F45" s="81"/>
      <c r="G45" s="81"/>
      <c r="H45" s="217"/>
    </row>
    <row r="46" spans="1:8" ht="15.75" thickBot="1">
      <c r="A46" s="159" t="s">
        <v>146</v>
      </c>
      <c r="B46" s="160"/>
      <c r="C46" s="161"/>
      <c r="D46" s="161"/>
      <c r="E46" s="161"/>
      <c r="F46" s="162"/>
      <c r="G46" s="81"/>
      <c r="H46" s="164">
        <f>IF(H44=0,0,H42/H44)</f>
        <v>0</v>
      </c>
    </row>
    <row r="47" spans="1:8" ht="15.75" thickBot="1">
      <c r="A47" s="165"/>
      <c r="B47" s="166"/>
      <c r="C47" s="70"/>
      <c r="D47" s="70"/>
      <c r="E47" s="70"/>
      <c r="F47" s="70"/>
      <c r="G47" s="81"/>
      <c r="H47" s="167"/>
    </row>
    <row r="48" spans="1:8" ht="15.75" thickBot="1">
      <c r="A48" s="168" t="s">
        <v>147</v>
      </c>
      <c r="B48" s="169"/>
      <c r="C48" s="169"/>
      <c r="D48" s="169"/>
      <c r="E48" s="169"/>
      <c r="F48" s="170"/>
      <c r="G48" s="81"/>
      <c r="H48" s="171">
        <f>'17-4 Test'!H41</f>
        <v>0</v>
      </c>
    </row>
    <row r="49" spans="1:8" ht="13.5" thickBot="1">
      <c r="A49" s="81"/>
      <c r="B49" s="81"/>
      <c r="C49" s="81"/>
      <c r="D49" s="81"/>
      <c r="E49" s="81"/>
      <c r="F49" s="81"/>
      <c r="G49" s="81"/>
      <c r="H49" s="217"/>
    </row>
    <row r="50" spans="1:8" ht="13.5" thickBot="1">
      <c r="A50" s="81" t="s">
        <v>114</v>
      </c>
      <c r="B50" s="81"/>
      <c r="C50" s="81"/>
      <c r="D50" s="172">
        <f>B12</f>
        <v>754820.0000000037</v>
      </c>
      <c r="E50" s="81"/>
      <c r="F50" s="81"/>
      <c r="G50" s="81"/>
      <c r="H50" s="217"/>
    </row>
    <row r="51" spans="1:8" ht="13.5" thickBot="1">
      <c r="A51" s="81" t="s">
        <v>115</v>
      </c>
      <c r="B51" s="81"/>
      <c r="C51" s="81"/>
      <c r="D51" s="172">
        <f>H44+D50</f>
        <v>754820.0000000037</v>
      </c>
      <c r="E51" s="81"/>
      <c r="F51" s="81"/>
      <c r="G51" s="81"/>
      <c r="H51" s="217"/>
    </row>
    <row r="52" spans="1:8" ht="13.5" thickBot="1">
      <c r="A52" s="81" t="s">
        <v>148</v>
      </c>
      <c r="B52" s="81"/>
      <c r="C52" s="81"/>
      <c r="D52" s="173">
        <f>H42+D50</f>
        <v>754820.0000000037</v>
      </c>
      <c r="E52" s="81"/>
      <c r="F52" s="81"/>
      <c r="G52" s="81"/>
      <c r="H52" s="217"/>
    </row>
    <row r="53" spans="1:8" ht="13.5" thickBot="1">
      <c r="A53" s="81"/>
      <c r="B53" s="81"/>
      <c r="C53" s="81"/>
      <c r="D53" s="81"/>
      <c r="E53" s="81"/>
      <c r="F53" s="81"/>
      <c r="G53" s="81"/>
      <c r="H53" s="217"/>
    </row>
    <row r="54" spans="1:8" ht="15.75" thickBot="1">
      <c r="A54" s="168" t="s">
        <v>212</v>
      </c>
      <c r="B54" s="169"/>
      <c r="C54" s="169"/>
      <c r="D54" s="174"/>
      <c r="E54" s="169"/>
      <c r="F54" s="175"/>
      <c r="G54" s="81"/>
      <c r="H54" s="171">
        <f>IF(D51=0,0,D52/D51)</f>
        <v>1</v>
      </c>
    </row>
    <row r="55" spans="1:8" ht="13.5" thickBot="1">
      <c r="A55" s="81"/>
      <c r="B55" s="81"/>
      <c r="C55" s="81"/>
      <c r="D55" s="81"/>
      <c r="E55" s="81"/>
      <c r="F55" s="81"/>
      <c r="G55" s="81"/>
      <c r="H55" s="176"/>
    </row>
    <row r="56" spans="1:8" ht="13.5" thickBot="1">
      <c r="A56" s="81" t="s">
        <v>116</v>
      </c>
      <c r="B56" s="81"/>
      <c r="C56" s="81"/>
      <c r="D56" s="219">
        <f>H37</f>
        <v>-1551352.5</v>
      </c>
      <c r="E56" s="81" t="s">
        <v>1</v>
      </c>
      <c r="F56" s="81"/>
      <c r="G56" s="81"/>
      <c r="H56" s="81"/>
    </row>
    <row r="57" spans="1:8" ht="13.5" thickBot="1">
      <c r="A57" s="81" t="s">
        <v>117</v>
      </c>
      <c r="B57" s="81"/>
      <c r="C57" s="81"/>
      <c r="D57" s="220">
        <f>'17-4 Test'!F34</f>
        <v>0</v>
      </c>
      <c r="E57" s="81" t="s">
        <v>1</v>
      </c>
      <c r="F57" s="81"/>
      <c r="G57" s="81"/>
      <c r="H57" s="81"/>
    </row>
    <row r="58" spans="1:8" ht="13.5" thickBot="1">
      <c r="A58" s="81" t="s">
        <v>118</v>
      </c>
      <c r="B58" s="81"/>
      <c r="C58" s="81"/>
      <c r="D58" s="172">
        <f>D56+D57</f>
        <v>-1551352.5</v>
      </c>
      <c r="E58" s="81" t="s">
        <v>1</v>
      </c>
      <c r="F58" s="81"/>
      <c r="G58" s="81"/>
      <c r="H58" s="81"/>
    </row>
    <row r="59" spans="1:8" ht="13.5" thickBot="1">
      <c r="A59" s="81"/>
      <c r="B59" s="81"/>
      <c r="C59" s="81"/>
      <c r="D59" s="81"/>
      <c r="E59" s="81" t="s">
        <v>1</v>
      </c>
      <c r="F59" s="177"/>
      <c r="G59" s="81"/>
      <c r="H59" s="81"/>
    </row>
    <row r="60" spans="1:8" ht="13.5" thickBot="1">
      <c r="A60" s="81" t="s">
        <v>119</v>
      </c>
      <c r="B60" s="81"/>
      <c r="C60" s="81"/>
      <c r="D60" s="172">
        <f>D51+D56</f>
        <v>-796532.4999999963</v>
      </c>
      <c r="E60" s="178" t="s">
        <v>1</v>
      </c>
      <c r="F60" s="81"/>
      <c r="G60" s="81"/>
      <c r="H60" s="81"/>
    </row>
    <row r="61" spans="1:8" ht="13.5" thickBot="1">
      <c r="A61" s="81" t="s">
        <v>120</v>
      </c>
      <c r="B61" s="81"/>
      <c r="C61" s="81"/>
      <c r="D61" s="173">
        <f>D51+D58</f>
        <v>-796532.4999999963</v>
      </c>
      <c r="E61" s="178" t="s">
        <v>1</v>
      </c>
      <c r="F61" s="81"/>
      <c r="G61" s="81"/>
      <c r="H61" s="81"/>
    </row>
    <row r="62" spans="1:8" ht="13.5" thickBot="1">
      <c r="A62" s="81" t="s">
        <v>149</v>
      </c>
      <c r="B62" s="81"/>
      <c r="C62" s="81"/>
      <c r="D62" s="172">
        <f>D52+D56</f>
        <v>-796532.4999999963</v>
      </c>
      <c r="E62" s="178" t="s">
        <v>1</v>
      </c>
      <c r="F62" s="81"/>
      <c r="G62" s="81"/>
      <c r="H62" s="81"/>
    </row>
    <row r="63" spans="1:8" ht="13.5" thickBot="1">
      <c r="A63" s="81" t="s">
        <v>150</v>
      </c>
      <c r="B63" s="81"/>
      <c r="C63" s="81"/>
      <c r="D63" s="172">
        <f>D52+D58</f>
        <v>-796532.4999999963</v>
      </c>
      <c r="E63" s="178" t="s">
        <v>1</v>
      </c>
      <c r="F63" s="81"/>
      <c r="G63" s="81"/>
      <c r="H63" s="81"/>
    </row>
    <row r="64" spans="1:8" ht="13.5" thickBot="1">
      <c r="A64" s="81"/>
      <c r="B64" s="81"/>
      <c r="C64" s="81"/>
      <c r="D64" s="81"/>
      <c r="E64" s="81"/>
      <c r="F64" s="81"/>
      <c r="G64" s="81"/>
      <c r="H64" s="81"/>
    </row>
    <row r="65" spans="1:8" ht="15.75" thickBot="1">
      <c r="A65" s="168" t="s">
        <v>151</v>
      </c>
      <c r="B65" s="169"/>
      <c r="C65" s="169"/>
      <c r="D65" s="169"/>
      <c r="E65" s="169"/>
      <c r="F65" s="170"/>
      <c r="G65" s="179"/>
      <c r="H65" s="171">
        <f>IF(D61=0,0,D63/D61)</f>
        <v>1</v>
      </c>
    </row>
    <row r="66" spans="1:8" ht="15.75" thickBot="1">
      <c r="A66" s="180"/>
      <c r="B66" s="181"/>
      <c r="C66" s="181"/>
      <c r="D66" s="181"/>
      <c r="E66" s="181"/>
      <c r="F66" s="182"/>
      <c r="G66" s="179"/>
      <c r="H66" s="183"/>
    </row>
    <row r="67" spans="1:8" ht="26.25" customHeight="1" thickBot="1">
      <c r="A67" s="357" t="s">
        <v>211</v>
      </c>
      <c r="B67" s="358"/>
      <c r="C67" s="358"/>
      <c r="D67" s="358"/>
      <c r="E67" s="358"/>
      <c r="F67" s="359"/>
      <c r="G67" s="179"/>
      <c r="H67" s="221">
        <f>IF(D52=0,0,(D52-D63)/D52)</f>
        <v>2.055261519302605</v>
      </c>
    </row>
    <row r="68" spans="1:8" ht="12.75">
      <c r="A68" s="184" t="s">
        <v>121</v>
      </c>
      <c r="B68" s="81"/>
      <c r="C68" s="81"/>
      <c r="D68" s="81"/>
      <c r="E68" s="81"/>
      <c r="F68" s="81"/>
      <c r="G68" s="81"/>
      <c r="H68" s="81"/>
    </row>
    <row r="69" spans="1:8" ht="12.75">
      <c r="A69" s="81"/>
      <c r="B69" s="81"/>
      <c r="C69" s="81"/>
      <c r="D69" s="81"/>
      <c r="E69" s="178"/>
      <c r="F69" s="81"/>
      <c r="G69" s="81"/>
      <c r="H69" s="81"/>
    </row>
    <row r="70" spans="1:8" ht="12.75">
      <c r="A70" s="81"/>
      <c r="B70" s="81"/>
      <c r="C70" s="81"/>
      <c r="D70" s="81"/>
      <c r="E70" s="178"/>
      <c r="F70" s="81"/>
      <c r="G70" s="81"/>
      <c r="H70" s="81"/>
    </row>
    <row r="71" spans="1:8" ht="13.5" thickBot="1">
      <c r="A71" s="185"/>
      <c r="B71" s="185"/>
      <c r="C71" s="185"/>
      <c r="D71" s="185"/>
      <c r="E71" s="186"/>
      <c r="F71" s="185"/>
      <c r="G71" s="185"/>
      <c r="H71" s="185"/>
    </row>
  </sheetData>
  <sheetProtection password="CF7D" sheet="1" objects="1" scenarios="1"/>
  <mergeCells count="1">
    <mergeCell ref="A67:F67"/>
  </mergeCells>
  <printOptions horizontalCentered="1" verticalCentered="1"/>
  <pageMargins left="0.25" right="0.25" top="0.25" bottom="0.25" header="0" footer="0"/>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pageSetUpPr fitToPage="1"/>
  </sheetPr>
  <dimension ref="A1:AB431"/>
  <sheetViews>
    <sheetView zoomScalePageLayoutView="0" workbookViewId="0" topLeftCell="A1">
      <selection activeCell="A1" sqref="A1"/>
    </sheetView>
  </sheetViews>
  <sheetFormatPr defaultColWidth="9.140625" defaultRowHeight="12.75"/>
  <cols>
    <col min="1" max="1" width="13.28125" style="2" customWidth="1"/>
    <col min="2" max="2" width="10.57421875" style="2" customWidth="1"/>
    <col min="3" max="3" width="9.8515625" style="2" customWidth="1"/>
    <col min="4" max="4" width="10.7109375" style="2" customWidth="1"/>
    <col min="5" max="5" width="13.421875" style="2" customWidth="1"/>
    <col min="6" max="6" width="11.00390625" style="303" customWidth="1"/>
    <col min="7" max="7" width="10.8515625" style="303" bestFit="1" customWidth="1"/>
    <col min="8" max="8" width="10.421875" style="303" bestFit="1" customWidth="1"/>
    <col min="9" max="9" width="9.28125" style="303" bestFit="1" customWidth="1"/>
    <col min="10" max="10" width="9.421875" style="303" bestFit="1" customWidth="1"/>
    <col min="11" max="12" width="9.8515625" style="309" bestFit="1" customWidth="1"/>
    <col min="13" max="13" width="9.140625" style="2" customWidth="1"/>
    <col min="14" max="39" width="0" style="2" hidden="1" customWidth="1"/>
    <col min="40" max="16384" width="9.140625" style="2" customWidth="1"/>
  </cols>
  <sheetData>
    <row r="1" spans="1:12" ht="12.75" customHeight="1">
      <c r="A1" s="301"/>
      <c r="B1" s="301"/>
      <c r="C1" s="301"/>
      <c r="D1" s="301" t="s">
        <v>77</v>
      </c>
      <c r="E1" s="301"/>
      <c r="F1" s="303" t="s">
        <v>78</v>
      </c>
      <c r="H1" s="304"/>
      <c r="K1" s="305"/>
      <c r="L1" s="305"/>
    </row>
    <row r="2" spans="1:6" ht="12.75">
      <c r="A2" s="301"/>
      <c r="B2" s="301"/>
      <c r="C2" s="301"/>
      <c r="D2" s="301" t="s">
        <v>79</v>
      </c>
      <c r="E2" s="301"/>
      <c r="F2" s="303" t="s">
        <v>80</v>
      </c>
    </row>
    <row r="3" spans="1:12" ht="12.75">
      <c r="A3" s="301"/>
      <c r="B3" s="301"/>
      <c r="C3" s="301"/>
      <c r="D3" s="301" t="s">
        <v>81</v>
      </c>
      <c r="E3" s="301"/>
      <c r="F3" s="327">
        <v>39994</v>
      </c>
      <c r="G3" s="306"/>
      <c r="H3" s="307"/>
      <c r="I3" s="307"/>
      <c r="J3" s="307"/>
      <c r="K3" s="308"/>
      <c r="L3" s="308"/>
    </row>
    <row r="4" spans="1:11" ht="12.75">
      <c r="A4" s="301"/>
      <c r="B4" s="301"/>
      <c r="C4" s="301"/>
      <c r="D4" s="301" t="s">
        <v>82</v>
      </c>
      <c r="E4" s="301"/>
      <c r="F4" s="327">
        <v>39994</v>
      </c>
      <c r="G4" s="307" t="s">
        <v>83</v>
      </c>
      <c r="H4" s="307"/>
      <c r="I4" s="307"/>
      <c r="J4" s="307"/>
      <c r="K4" s="308"/>
    </row>
    <row r="5" spans="1:22" ht="12.75">
      <c r="A5" s="301"/>
      <c r="B5" s="301"/>
      <c r="C5" s="301"/>
      <c r="D5" s="301" t="s">
        <v>84</v>
      </c>
      <c r="E5" s="301"/>
      <c r="F5" s="303" t="s">
        <v>85</v>
      </c>
      <c r="I5" s="310" t="s">
        <v>86</v>
      </c>
      <c r="O5" s="2" t="s">
        <v>292</v>
      </c>
      <c r="V5" s="2" t="s">
        <v>293</v>
      </c>
    </row>
    <row r="6" spans="1:28" ht="12.75">
      <c r="A6" s="301"/>
      <c r="B6" s="301" t="s">
        <v>87</v>
      </c>
      <c r="C6" s="311" t="s">
        <v>249</v>
      </c>
      <c r="D6" s="311" t="s">
        <v>248</v>
      </c>
      <c r="E6" s="312" t="s">
        <v>55</v>
      </c>
      <c r="F6" s="313">
        <v>-300</v>
      </c>
      <c r="G6" s="313">
        <v>-200</v>
      </c>
      <c r="H6" s="313">
        <v>-100</v>
      </c>
      <c r="I6" s="313">
        <v>0</v>
      </c>
      <c r="J6" s="313">
        <v>100</v>
      </c>
      <c r="K6" s="329">
        <v>200</v>
      </c>
      <c r="L6" s="329">
        <v>300</v>
      </c>
      <c r="O6" s="295">
        <v>-300</v>
      </c>
      <c r="P6" s="295">
        <v>-200</v>
      </c>
      <c r="Q6" s="295">
        <v>-100</v>
      </c>
      <c r="R6" s="295">
        <v>0</v>
      </c>
      <c r="S6" s="295">
        <v>100</v>
      </c>
      <c r="T6" s="281">
        <v>200</v>
      </c>
      <c r="U6" s="281">
        <v>300</v>
      </c>
      <c r="V6" s="295">
        <v>-300</v>
      </c>
      <c r="W6" s="295">
        <v>-200</v>
      </c>
      <c r="X6" s="295">
        <v>-100</v>
      </c>
      <c r="Y6" s="295">
        <v>0</v>
      </c>
      <c r="Z6" s="295">
        <v>100</v>
      </c>
      <c r="AA6" s="281">
        <v>200</v>
      </c>
      <c r="AB6" s="281">
        <v>300</v>
      </c>
    </row>
    <row r="7" spans="1:21" ht="12.75">
      <c r="A7" s="312"/>
      <c r="B7" t="s">
        <v>294</v>
      </c>
      <c r="C7" s="299">
        <v>0.045</v>
      </c>
      <c r="D7" s="314">
        <v>0.05</v>
      </c>
      <c r="E7" s="315" t="s">
        <v>60</v>
      </c>
      <c r="F7" s="330">
        <v>105.09</v>
      </c>
      <c r="G7" s="330">
        <v>104.81</v>
      </c>
      <c r="H7" s="330">
        <v>103.41</v>
      </c>
      <c r="I7" s="330">
        <v>99.93</v>
      </c>
      <c r="J7" s="330">
        <v>94.38</v>
      </c>
      <c r="K7" s="330">
        <v>88.22</v>
      </c>
      <c r="L7" s="330">
        <v>81.93</v>
      </c>
      <c r="N7" s="292"/>
      <c r="O7" s="298"/>
      <c r="P7" s="298"/>
      <c r="Q7" s="298"/>
      <c r="R7" s="298"/>
      <c r="S7" s="298"/>
      <c r="T7" s="298"/>
      <c r="U7" s="298"/>
    </row>
    <row r="8" spans="1:28" ht="12.75">
      <c r="A8" s="312"/>
      <c r="B8" t="s">
        <v>295</v>
      </c>
      <c r="C8" s="301"/>
      <c r="D8" s="316"/>
      <c r="E8" s="317" t="s">
        <v>63</v>
      </c>
      <c r="F8" s="330">
        <v>103.31</v>
      </c>
      <c r="G8" s="330">
        <v>103.59</v>
      </c>
      <c r="H8" s="330">
        <v>102.91</v>
      </c>
      <c r="I8" s="330">
        <v>100.23</v>
      </c>
      <c r="J8" s="330">
        <v>95.08</v>
      </c>
      <c r="K8" s="330">
        <v>89.23</v>
      </c>
      <c r="L8" s="330">
        <v>83.27</v>
      </c>
      <c r="N8" s="293"/>
      <c r="O8" s="298"/>
      <c r="P8" s="298"/>
      <c r="Q8" s="298"/>
      <c r="R8" s="298"/>
      <c r="S8" s="298"/>
      <c r="T8" s="298"/>
      <c r="U8" s="298"/>
      <c r="V8" s="296">
        <f>F8-F7</f>
        <v>-1.7800000000000011</v>
      </c>
      <c r="W8" s="296">
        <f aca="true" t="shared" si="0" ref="W8:AB12">G8-G7</f>
        <v>-1.2199999999999989</v>
      </c>
      <c r="X8" s="296">
        <f t="shared" si="0"/>
        <v>-0.5</v>
      </c>
      <c r="Y8" s="296">
        <f t="shared" si="0"/>
        <v>0.29999999999999716</v>
      </c>
      <c r="Z8" s="296">
        <f t="shared" si="0"/>
        <v>0.7000000000000028</v>
      </c>
      <c r="AA8" s="296">
        <f t="shared" si="0"/>
        <v>1.0100000000000051</v>
      </c>
      <c r="AB8" s="296">
        <f t="shared" si="0"/>
        <v>1.3399999999999892</v>
      </c>
    </row>
    <row r="9" spans="1:28" ht="12.75">
      <c r="A9" s="312"/>
      <c r="B9" t="s">
        <v>296</v>
      </c>
      <c r="C9" s="301"/>
      <c r="D9" s="316"/>
      <c r="E9" s="318" t="s">
        <v>66</v>
      </c>
      <c r="F9" s="330">
        <v>103.9</v>
      </c>
      <c r="G9" s="330">
        <v>105.2</v>
      </c>
      <c r="H9" s="330">
        <v>104.74</v>
      </c>
      <c r="I9" s="330">
        <v>101.42</v>
      </c>
      <c r="J9" s="330">
        <v>96.58</v>
      </c>
      <c r="K9" s="330">
        <v>91.49</v>
      </c>
      <c r="L9" s="330">
        <v>86.4</v>
      </c>
      <c r="N9" s="293"/>
      <c r="O9" s="298"/>
      <c r="P9" s="298"/>
      <c r="Q9" s="298"/>
      <c r="R9" s="298"/>
      <c r="S9" s="298"/>
      <c r="T9" s="298"/>
      <c r="U9" s="298"/>
      <c r="V9" s="296">
        <f>F9-F8</f>
        <v>0.5900000000000034</v>
      </c>
      <c r="W9" s="296">
        <f t="shared" si="0"/>
        <v>1.6099999999999994</v>
      </c>
      <c r="X9" s="296">
        <f t="shared" si="0"/>
        <v>1.8299999999999983</v>
      </c>
      <c r="Y9" s="296">
        <f t="shared" si="0"/>
        <v>1.1899999999999977</v>
      </c>
      <c r="Z9" s="296">
        <f t="shared" si="0"/>
        <v>1.5</v>
      </c>
      <c r="AA9" s="296">
        <f t="shared" si="0"/>
        <v>2.259999999999991</v>
      </c>
      <c r="AB9" s="296">
        <f t="shared" si="0"/>
        <v>3.1300000000000097</v>
      </c>
    </row>
    <row r="10" spans="1:28" ht="12.75">
      <c r="A10" s="312"/>
      <c r="B10" t="s">
        <v>297</v>
      </c>
      <c r="C10" s="301"/>
      <c r="D10" s="316"/>
      <c r="E10" s="317" t="s">
        <v>68</v>
      </c>
      <c r="F10" s="330">
        <v>106.81</v>
      </c>
      <c r="G10" s="330">
        <v>106.25</v>
      </c>
      <c r="H10" s="330">
        <v>104.65</v>
      </c>
      <c r="I10" s="330">
        <v>101.36</v>
      </c>
      <c r="J10" s="330">
        <v>97.26</v>
      </c>
      <c r="K10" s="330">
        <v>93</v>
      </c>
      <c r="L10" s="330">
        <v>88.72</v>
      </c>
      <c r="N10" s="293"/>
      <c r="O10" s="298"/>
      <c r="P10" s="298"/>
      <c r="Q10" s="298"/>
      <c r="R10" s="298"/>
      <c r="S10" s="298"/>
      <c r="T10" s="298"/>
      <c r="U10" s="298"/>
      <c r="V10" s="296">
        <f>F10-F9</f>
        <v>2.9099999999999966</v>
      </c>
      <c r="W10" s="296">
        <f t="shared" si="0"/>
        <v>1.0499999999999972</v>
      </c>
      <c r="X10" s="296">
        <f t="shared" si="0"/>
        <v>-0.0899999999999892</v>
      </c>
      <c r="Y10" s="296">
        <f t="shared" si="0"/>
        <v>-0.060000000000002274</v>
      </c>
      <c r="Z10" s="296">
        <f t="shared" si="0"/>
        <v>0.6800000000000068</v>
      </c>
      <c r="AA10" s="296">
        <f t="shared" si="0"/>
        <v>1.5100000000000051</v>
      </c>
      <c r="AB10" s="296">
        <f t="shared" si="0"/>
        <v>2.319999999999993</v>
      </c>
    </row>
    <row r="11" spans="1:28" ht="12.75">
      <c r="A11" s="312"/>
      <c r="B11" t="s">
        <v>298</v>
      </c>
      <c r="C11" s="301"/>
      <c r="D11" s="316"/>
      <c r="E11" s="317" t="s">
        <v>70</v>
      </c>
      <c r="F11" s="330">
        <v>106.945</v>
      </c>
      <c r="G11" s="330">
        <v>105.99000000000001</v>
      </c>
      <c r="H11" s="330">
        <v>104.44</v>
      </c>
      <c r="I11" s="330">
        <v>101.945</v>
      </c>
      <c r="J11" s="330">
        <v>99.025</v>
      </c>
      <c r="K11" s="330">
        <v>96.025</v>
      </c>
      <c r="L11" s="330">
        <v>93.00999999999999</v>
      </c>
      <c r="N11" s="293"/>
      <c r="O11" s="298"/>
      <c r="P11" s="298"/>
      <c r="Q11" s="298"/>
      <c r="R11" s="298"/>
      <c r="S11" s="298"/>
      <c r="T11" s="298"/>
      <c r="U11" s="298"/>
      <c r="V11" s="296">
        <f>F11-F10</f>
        <v>0.1349999999999909</v>
      </c>
      <c r="W11" s="296">
        <f t="shared" si="0"/>
        <v>-0.2599999999999909</v>
      </c>
      <c r="X11" s="296">
        <f t="shared" si="0"/>
        <v>-0.21000000000000796</v>
      </c>
      <c r="Y11" s="296">
        <f t="shared" si="0"/>
        <v>0.5849999999999937</v>
      </c>
      <c r="Z11" s="296">
        <f t="shared" si="0"/>
        <v>1.7650000000000006</v>
      </c>
      <c r="AA11" s="296">
        <f t="shared" si="0"/>
        <v>3.0250000000000057</v>
      </c>
      <c r="AB11" s="296">
        <f t="shared" si="0"/>
        <v>4.289999999999992</v>
      </c>
    </row>
    <row r="12" spans="1:28" ht="12.75">
      <c r="A12" s="312"/>
      <c r="B12" t="s">
        <v>299</v>
      </c>
      <c r="C12" s="301"/>
      <c r="D12" s="316"/>
      <c r="E12" s="318" t="s">
        <v>128</v>
      </c>
      <c r="F12" s="330">
        <v>107.08</v>
      </c>
      <c r="G12" s="330">
        <v>105.73</v>
      </c>
      <c r="H12" s="330">
        <v>104.23</v>
      </c>
      <c r="I12" s="330">
        <v>102.53</v>
      </c>
      <c r="J12" s="330">
        <v>100.79</v>
      </c>
      <c r="K12" s="330">
        <v>99.05</v>
      </c>
      <c r="L12" s="330">
        <v>97.3</v>
      </c>
      <c r="N12" s="293"/>
      <c r="O12" s="298"/>
      <c r="P12" s="298"/>
      <c r="Q12" s="298"/>
      <c r="R12" s="298"/>
      <c r="S12" s="298"/>
      <c r="T12" s="298"/>
      <c r="U12" s="298"/>
      <c r="V12" s="296">
        <f>F12-F11</f>
        <v>0.13500000000000512</v>
      </c>
      <c r="W12" s="296">
        <f t="shared" si="0"/>
        <v>-0.2600000000000051</v>
      </c>
      <c r="X12" s="296">
        <f t="shared" si="0"/>
        <v>-0.20999999999999375</v>
      </c>
      <c r="Y12" s="296">
        <f t="shared" si="0"/>
        <v>0.585000000000008</v>
      </c>
      <c r="Z12" s="296">
        <f t="shared" si="0"/>
        <v>1.7650000000000006</v>
      </c>
      <c r="AA12" s="296">
        <f t="shared" si="0"/>
        <v>3.0249999999999915</v>
      </c>
      <c r="AB12" s="296">
        <f t="shared" si="0"/>
        <v>4.290000000000006</v>
      </c>
    </row>
    <row r="13" spans="1:28" ht="12.75">
      <c r="A13" s="312"/>
      <c r="B13" t="s">
        <v>300</v>
      </c>
      <c r="C13" s="299">
        <v>0.0475</v>
      </c>
      <c r="D13" s="314">
        <v>0.0525</v>
      </c>
      <c r="E13" s="315" t="s">
        <v>60</v>
      </c>
      <c r="F13" s="330">
        <v>105.435</v>
      </c>
      <c r="G13" s="330">
        <v>105.17</v>
      </c>
      <c r="H13" s="330">
        <v>103.975</v>
      </c>
      <c r="I13" s="330">
        <v>100.95500000000001</v>
      </c>
      <c r="J13" s="330">
        <v>95.755</v>
      </c>
      <c r="K13" s="330">
        <v>89.715</v>
      </c>
      <c r="L13" s="330">
        <v>83.405</v>
      </c>
      <c r="N13" s="292"/>
      <c r="O13" s="297">
        <f>F13-F7</f>
        <v>0.34499999999999886</v>
      </c>
      <c r="P13" s="297">
        <f aca="true" t="shared" si="1" ref="P13:U28">G13-G7</f>
        <v>0.35999999999999943</v>
      </c>
      <c r="Q13" s="297">
        <f t="shared" si="1"/>
        <v>0.5649999999999977</v>
      </c>
      <c r="R13" s="297">
        <f t="shared" si="1"/>
        <v>1.0250000000000057</v>
      </c>
      <c r="S13" s="297">
        <f t="shared" si="1"/>
        <v>1.375</v>
      </c>
      <c r="T13" s="297">
        <f t="shared" si="1"/>
        <v>1.4950000000000045</v>
      </c>
      <c r="U13" s="297">
        <f t="shared" si="1"/>
        <v>1.4749999999999943</v>
      </c>
      <c r="V13" s="296"/>
      <c r="W13" s="296"/>
      <c r="X13" s="296"/>
      <c r="Y13" s="296"/>
      <c r="Z13" s="296"/>
      <c r="AA13" s="296"/>
      <c r="AB13" s="296"/>
    </row>
    <row r="14" spans="1:28" ht="12.75">
      <c r="A14" s="312"/>
      <c r="B14" t="s">
        <v>301</v>
      </c>
      <c r="C14" s="301"/>
      <c r="D14" s="316"/>
      <c r="E14" s="317" t="s">
        <v>63</v>
      </c>
      <c r="F14" s="330">
        <v>103.64</v>
      </c>
      <c r="G14" s="330">
        <v>103.89</v>
      </c>
      <c r="H14" s="330">
        <v>103.4</v>
      </c>
      <c r="I14" s="330">
        <v>101.23</v>
      </c>
      <c r="J14" s="330">
        <v>96.47999999999999</v>
      </c>
      <c r="K14" s="330">
        <v>90.765</v>
      </c>
      <c r="L14" s="330">
        <v>84.78</v>
      </c>
      <c r="N14" s="293"/>
      <c r="O14" s="297">
        <f aca="true" t="shared" si="2" ref="O14:U63">F14-F8</f>
        <v>0.3299999999999983</v>
      </c>
      <c r="P14" s="297">
        <f t="shared" si="1"/>
        <v>0.29999999999999716</v>
      </c>
      <c r="Q14" s="297">
        <f t="shared" si="1"/>
        <v>0.4900000000000091</v>
      </c>
      <c r="R14" s="297">
        <f t="shared" si="1"/>
        <v>1</v>
      </c>
      <c r="S14" s="297">
        <f t="shared" si="1"/>
        <v>1.3999999999999915</v>
      </c>
      <c r="T14" s="297">
        <f t="shared" si="1"/>
        <v>1.5349999999999966</v>
      </c>
      <c r="U14" s="297">
        <f t="shared" si="1"/>
        <v>1.5100000000000051</v>
      </c>
      <c r="V14" s="296">
        <f aca="true" t="shared" si="3" ref="V14:AB18">F14-F13</f>
        <v>-1.7950000000000017</v>
      </c>
      <c r="W14" s="296">
        <f t="shared" si="3"/>
        <v>-1.2800000000000011</v>
      </c>
      <c r="X14" s="296">
        <f t="shared" si="3"/>
        <v>-0.5749999999999886</v>
      </c>
      <c r="Y14" s="296">
        <f t="shared" si="3"/>
        <v>0.2749999999999915</v>
      </c>
      <c r="Z14" s="296">
        <f t="shared" si="3"/>
        <v>0.7249999999999943</v>
      </c>
      <c r="AA14" s="296">
        <f t="shared" si="3"/>
        <v>1.0499999999999972</v>
      </c>
      <c r="AB14" s="296">
        <f t="shared" si="3"/>
        <v>1.375</v>
      </c>
    </row>
    <row r="15" spans="1:28" ht="12.75">
      <c r="A15" s="312"/>
      <c r="B15" t="s">
        <v>302</v>
      </c>
      <c r="C15" s="301"/>
      <c r="D15" s="316"/>
      <c r="E15" s="318" t="s">
        <v>66</v>
      </c>
      <c r="F15" s="330">
        <v>104.33500000000001</v>
      </c>
      <c r="G15" s="330">
        <v>105.33</v>
      </c>
      <c r="H15" s="330">
        <v>104.94999999999999</v>
      </c>
      <c r="I15" s="330">
        <v>102.19</v>
      </c>
      <c r="J15" s="330">
        <v>97.66</v>
      </c>
      <c r="K15" s="330">
        <v>92.625</v>
      </c>
      <c r="L15" s="330">
        <v>87.48</v>
      </c>
      <c r="N15" s="293"/>
      <c r="O15" s="297">
        <f t="shared" si="2"/>
        <v>0.4350000000000023</v>
      </c>
      <c r="P15" s="297">
        <f t="shared" si="1"/>
        <v>0.12999999999999545</v>
      </c>
      <c r="Q15" s="297">
        <f t="shared" si="1"/>
        <v>0.20999999999999375</v>
      </c>
      <c r="R15" s="297">
        <f t="shared" si="1"/>
        <v>0.769999999999996</v>
      </c>
      <c r="S15" s="297">
        <f t="shared" si="1"/>
        <v>1.0799999999999983</v>
      </c>
      <c r="T15" s="297">
        <f t="shared" si="1"/>
        <v>1.1350000000000051</v>
      </c>
      <c r="U15" s="297">
        <f t="shared" si="1"/>
        <v>1.0799999999999983</v>
      </c>
      <c r="V15" s="296">
        <f t="shared" si="3"/>
        <v>0.6950000000000074</v>
      </c>
      <c r="W15" s="296">
        <f t="shared" si="3"/>
        <v>1.4399999999999977</v>
      </c>
      <c r="X15" s="296">
        <f t="shared" si="3"/>
        <v>1.549999999999983</v>
      </c>
      <c r="Y15" s="296">
        <f t="shared" si="3"/>
        <v>0.9599999999999937</v>
      </c>
      <c r="Z15" s="296">
        <f t="shared" si="3"/>
        <v>1.1800000000000068</v>
      </c>
      <c r="AA15" s="296">
        <f t="shared" si="3"/>
        <v>1.8599999999999994</v>
      </c>
      <c r="AB15" s="296">
        <f t="shared" si="3"/>
        <v>2.700000000000003</v>
      </c>
    </row>
    <row r="16" spans="1:28" ht="12.75">
      <c r="A16" s="312"/>
      <c r="B16" t="s">
        <v>303</v>
      </c>
      <c r="C16" s="301"/>
      <c r="D16" s="316"/>
      <c r="E16" s="317" t="s">
        <v>68</v>
      </c>
      <c r="F16" s="330">
        <v>106.945</v>
      </c>
      <c r="G16" s="330">
        <v>106.41499999999999</v>
      </c>
      <c r="H16" s="330">
        <v>104.765</v>
      </c>
      <c r="I16" s="330">
        <v>102.05</v>
      </c>
      <c r="J16" s="330">
        <v>97.995</v>
      </c>
      <c r="K16" s="330">
        <v>93.77</v>
      </c>
      <c r="L16" s="330">
        <v>89.47749999999999</v>
      </c>
      <c r="N16" s="293"/>
      <c r="O16" s="297">
        <f t="shared" si="2"/>
        <v>0.1349999999999909</v>
      </c>
      <c r="P16" s="297">
        <f t="shared" si="1"/>
        <v>0.16499999999999204</v>
      </c>
      <c r="Q16" s="297">
        <f t="shared" si="1"/>
        <v>0.11499999999999488</v>
      </c>
      <c r="R16" s="297">
        <f t="shared" si="1"/>
        <v>0.6899999999999977</v>
      </c>
      <c r="S16" s="297">
        <f t="shared" si="1"/>
        <v>0.7349999999999994</v>
      </c>
      <c r="T16" s="297">
        <f t="shared" si="1"/>
        <v>0.769999999999996</v>
      </c>
      <c r="U16" s="297">
        <f t="shared" si="1"/>
        <v>0.7574999999999932</v>
      </c>
      <c r="V16" s="296">
        <f t="shared" si="3"/>
        <v>2.609999999999985</v>
      </c>
      <c r="W16" s="296">
        <f t="shared" si="3"/>
        <v>1.0849999999999937</v>
      </c>
      <c r="X16" s="296">
        <f t="shared" si="3"/>
        <v>-0.18499999999998806</v>
      </c>
      <c r="Y16" s="296">
        <f t="shared" si="3"/>
        <v>-0.14000000000000057</v>
      </c>
      <c r="Z16" s="296">
        <f t="shared" si="3"/>
        <v>0.33500000000000796</v>
      </c>
      <c r="AA16" s="296">
        <f t="shared" si="3"/>
        <v>1.144999999999996</v>
      </c>
      <c r="AB16" s="296">
        <f t="shared" si="3"/>
        <v>1.997499999999988</v>
      </c>
    </row>
    <row r="17" spans="1:28" ht="12.75">
      <c r="A17" s="312"/>
      <c r="B17" t="s">
        <v>304</v>
      </c>
      <c r="C17" s="301"/>
      <c r="D17" s="316"/>
      <c r="E17" s="317" t="s">
        <v>70</v>
      </c>
      <c r="F17" s="330">
        <v>107.19</v>
      </c>
      <c r="G17" s="330">
        <v>106.265</v>
      </c>
      <c r="H17" s="330">
        <v>104.7025</v>
      </c>
      <c r="I17" s="330">
        <v>102.5</v>
      </c>
      <c r="J17" s="330">
        <v>99.605</v>
      </c>
      <c r="K17" s="330">
        <v>96.6225</v>
      </c>
      <c r="L17" s="330">
        <v>93.60374999999999</v>
      </c>
      <c r="N17" s="293"/>
      <c r="O17" s="297">
        <f t="shared" si="2"/>
        <v>0.24500000000000455</v>
      </c>
      <c r="P17" s="297">
        <f t="shared" si="1"/>
        <v>0.2749999999999915</v>
      </c>
      <c r="Q17" s="297">
        <f t="shared" si="1"/>
        <v>0.26250000000000284</v>
      </c>
      <c r="R17" s="297">
        <f t="shared" si="1"/>
        <v>0.5550000000000068</v>
      </c>
      <c r="S17" s="297">
        <f t="shared" si="1"/>
        <v>0.5799999999999983</v>
      </c>
      <c r="T17" s="297">
        <f t="shared" si="1"/>
        <v>0.5974999999999966</v>
      </c>
      <c r="U17" s="297">
        <f t="shared" si="1"/>
        <v>0.59375</v>
      </c>
      <c r="V17" s="296">
        <f t="shared" si="3"/>
        <v>0.24500000000000455</v>
      </c>
      <c r="W17" s="296">
        <f t="shared" si="3"/>
        <v>-0.14999999999999147</v>
      </c>
      <c r="X17" s="296">
        <f t="shared" si="3"/>
        <v>-0.0625</v>
      </c>
      <c r="Y17" s="296">
        <f t="shared" si="3"/>
        <v>0.45000000000000284</v>
      </c>
      <c r="Z17" s="296">
        <f t="shared" si="3"/>
        <v>1.6099999999999994</v>
      </c>
      <c r="AA17" s="296">
        <f t="shared" si="3"/>
        <v>2.8525000000000063</v>
      </c>
      <c r="AB17" s="296">
        <f t="shared" si="3"/>
        <v>4.126249999999999</v>
      </c>
    </row>
    <row r="18" spans="1:28" ht="12.75">
      <c r="A18" s="312"/>
      <c r="B18" t="s">
        <v>305</v>
      </c>
      <c r="C18" s="301"/>
      <c r="D18" s="316"/>
      <c r="E18" s="318" t="s">
        <v>128</v>
      </c>
      <c r="F18" s="330">
        <v>107.435</v>
      </c>
      <c r="G18" s="330">
        <v>106.11500000000001</v>
      </c>
      <c r="H18" s="330">
        <v>104.64</v>
      </c>
      <c r="I18" s="330">
        <v>102.95</v>
      </c>
      <c r="J18" s="330">
        <v>101.215</v>
      </c>
      <c r="K18" s="330">
        <v>99.475</v>
      </c>
      <c r="L18" s="330">
        <v>97.72999999999999</v>
      </c>
      <c r="N18" s="293"/>
      <c r="O18" s="297">
        <f t="shared" si="2"/>
        <v>0.355000000000004</v>
      </c>
      <c r="P18" s="297">
        <f t="shared" si="1"/>
        <v>0.3850000000000051</v>
      </c>
      <c r="Q18" s="297">
        <f t="shared" si="1"/>
        <v>0.4099999999999966</v>
      </c>
      <c r="R18" s="297">
        <f t="shared" si="1"/>
        <v>0.4200000000000017</v>
      </c>
      <c r="S18" s="297">
        <f t="shared" si="1"/>
        <v>0.42499999999999716</v>
      </c>
      <c r="T18" s="297">
        <f t="shared" si="1"/>
        <v>0.42499999999999716</v>
      </c>
      <c r="U18" s="297">
        <f t="shared" si="1"/>
        <v>0.4299999999999926</v>
      </c>
      <c r="V18" s="296">
        <f t="shared" si="3"/>
        <v>0.24500000000000455</v>
      </c>
      <c r="W18" s="296">
        <f t="shared" si="3"/>
        <v>-0.14999999999999147</v>
      </c>
      <c r="X18" s="296">
        <f t="shared" si="3"/>
        <v>-0.0625</v>
      </c>
      <c r="Y18" s="296">
        <f t="shared" si="3"/>
        <v>0.45000000000000284</v>
      </c>
      <c r="Z18" s="296">
        <f t="shared" si="3"/>
        <v>1.6099999999999994</v>
      </c>
      <c r="AA18" s="296">
        <f t="shared" si="3"/>
        <v>2.852499999999992</v>
      </c>
      <c r="AB18" s="296">
        <f t="shared" si="3"/>
        <v>4.126249999999999</v>
      </c>
    </row>
    <row r="19" spans="1:28" ht="12.75">
      <c r="A19" s="312"/>
      <c r="B19" t="s">
        <v>306</v>
      </c>
      <c r="C19" s="299">
        <v>0.05</v>
      </c>
      <c r="D19" s="314">
        <v>0.055</v>
      </c>
      <c r="E19" s="315" t="s">
        <v>60</v>
      </c>
      <c r="F19" s="330">
        <v>105.78</v>
      </c>
      <c r="G19" s="330">
        <v>105.53</v>
      </c>
      <c r="H19" s="330">
        <v>104.54</v>
      </c>
      <c r="I19" s="330">
        <v>101.98</v>
      </c>
      <c r="J19" s="330">
        <v>97.13</v>
      </c>
      <c r="K19" s="330">
        <v>91.21</v>
      </c>
      <c r="L19" s="330">
        <v>84.88</v>
      </c>
      <c r="N19" s="292"/>
      <c r="O19" s="296">
        <f t="shared" si="2"/>
        <v>0.34499999999999886</v>
      </c>
      <c r="P19" s="296">
        <f t="shared" si="1"/>
        <v>0.35999999999999943</v>
      </c>
      <c r="Q19" s="296">
        <f t="shared" si="1"/>
        <v>0.5650000000000119</v>
      </c>
      <c r="R19" s="296">
        <f t="shared" si="1"/>
        <v>1.0249999999999915</v>
      </c>
      <c r="S19" s="296">
        <f t="shared" si="1"/>
        <v>1.375</v>
      </c>
      <c r="T19" s="296">
        <f t="shared" si="1"/>
        <v>1.4949999999999903</v>
      </c>
      <c r="U19" s="296">
        <f t="shared" si="1"/>
        <v>1.4749999999999943</v>
      </c>
      <c r="V19" s="296"/>
      <c r="W19" s="296"/>
      <c r="X19" s="296"/>
      <c r="Y19" s="296"/>
      <c r="Z19" s="296"/>
      <c r="AA19" s="296"/>
      <c r="AB19" s="296"/>
    </row>
    <row r="20" spans="1:28" ht="12.75">
      <c r="A20" s="312"/>
      <c r="B20" t="s">
        <v>307</v>
      </c>
      <c r="C20" s="301"/>
      <c r="D20" s="316"/>
      <c r="E20" s="317" t="s">
        <v>63</v>
      </c>
      <c r="F20" s="330">
        <v>103.97</v>
      </c>
      <c r="G20" s="330">
        <v>104.19</v>
      </c>
      <c r="H20" s="330">
        <v>103.89</v>
      </c>
      <c r="I20" s="330">
        <v>102.23</v>
      </c>
      <c r="J20" s="330">
        <v>97.88</v>
      </c>
      <c r="K20" s="330">
        <v>92.3</v>
      </c>
      <c r="L20" s="330">
        <v>86.29</v>
      </c>
      <c r="N20" s="293"/>
      <c r="O20" s="296">
        <f t="shared" si="2"/>
        <v>0.3299999999999983</v>
      </c>
      <c r="P20" s="296">
        <f t="shared" si="1"/>
        <v>0.29999999999999716</v>
      </c>
      <c r="Q20" s="296">
        <f t="shared" si="1"/>
        <v>0.4899999999999949</v>
      </c>
      <c r="R20" s="296">
        <f t="shared" si="1"/>
        <v>1</v>
      </c>
      <c r="S20" s="296">
        <f t="shared" si="1"/>
        <v>1.4000000000000057</v>
      </c>
      <c r="T20" s="296">
        <f t="shared" si="1"/>
        <v>1.5349999999999966</v>
      </c>
      <c r="U20" s="296">
        <f t="shared" si="1"/>
        <v>1.5100000000000051</v>
      </c>
      <c r="V20" s="296">
        <f aca="true" t="shared" si="4" ref="V20:AB24">F20-F19</f>
        <v>-1.8100000000000023</v>
      </c>
      <c r="W20" s="296">
        <f t="shared" si="4"/>
        <v>-1.3400000000000034</v>
      </c>
      <c r="X20" s="296">
        <f t="shared" si="4"/>
        <v>-0.6500000000000057</v>
      </c>
      <c r="Y20" s="296">
        <f t="shared" si="4"/>
        <v>0.25</v>
      </c>
      <c r="Z20" s="296">
        <f t="shared" si="4"/>
        <v>0.75</v>
      </c>
      <c r="AA20" s="296">
        <f t="shared" si="4"/>
        <v>1.0900000000000034</v>
      </c>
      <c r="AB20" s="296">
        <f t="shared" si="4"/>
        <v>1.4100000000000108</v>
      </c>
    </row>
    <row r="21" spans="1:28" ht="12.75">
      <c r="A21" s="312"/>
      <c r="B21" t="s">
        <v>308</v>
      </c>
      <c r="C21" s="301"/>
      <c r="D21" s="316"/>
      <c r="E21" s="318" t="s">
        <v>66</v>
      </c>
      <c r="F21" s="330">
        <v>104.77</v>
      </c>
      <c r="G21" s="330">
        <v>105.46</v>
      </c>
      <c r="H21" s="330">
        <v>105.16</v>
      </c>
      <c r="I21" s="330">
        <v>102.96</v>
      </c>
      <c r="J21" s="330">
        <v>98.74</v>
      </c>
      <c r="K21" s="330">
        <v>93.76</v>
      </c>
      <c r="L21" s="330">
        <v>88.56</v>
      </c>
      <c r="N21" s="293"/>
      <c r="O21" s="296">
        <f t="shared" si="2"/>
        <v>0.43499999999998806</v>
      </c>
      <c r="P21" s="296">
        <f t="shared" si="1"/>
        <v>0.12999999999999545</v>
      </c>
      <c r="Q21" s="296">
        <f t="shared" si="1"/>
        <v>0.21000000000000796</v>
      </c>
      <c r="R21" s="296">
        <f t="shared" si="1"/>
        <v>0.769999999999996</v>
      </c>
      <c r="S21" s="296">
        <f t="shared" si="1"/>
        <v>1.0799999999999983</v>
      </c>
      <c r="T21" s="296">
        <f t="shared" si="1"/>
        <v>1.1350000000000051</v>
      </c>
      <c r="U21" s="296">
        <f t="shared" si="1"/>
        <v>1.0799999999999983</v>
      </c>
      <c r="V21" s="296">
        <f t="shared" si="4"/>
        <v>0.7999999999999972</v>
      </c>
      <c r="W21" s="296">
        <f t="shared" si="4"/>
        <v>1.269999999999996</v>
      </c>
      <c r="X21" s="296">
        <f t="shared" si="4"/>
        <v>1.269999999999996</v>
      </c>
      <c r="Y21" s="296">
        <f t="shared" si="4"/>
        <v>0.7299999999999898</v>
      </c>
      <c r="Z21" s="296">
        <f t="shared" si="4"/>
        <v>0.8599999999999994</v>
      </c>
      <c r="AA21" s="296">
        <f t="shared" si="4"/>
        <v>1.460000000000008</v>
      </c>
      <c r="AB21" s="296">
        <f t="shared" si="4"/>
        <v>2.269999999999996</v>
      </c>
    </row>
    <row r="22" spans="1:28" ht="12.75">
      <c r="A22" s="312"/>
      <c r="B22" t="s">
        <v>309</v>
      </c>
      <c r="C22" s="301"/>
      <c r="D22" s="316"/>
      <c r="E22" s="317" t="s">
        <v>68</v>
      </c>
      <c r="F22" s="330">
        <v>107.08</v>
      </c>
      <c r="G22" s="330">
        <v>106.58</v>
      </c>
      <c r="H22" s="330">
        <v>104.88</v>
      </c>
      <c r="I22" s="330">
        <v>102.74</v>
      </c>
      <c r="J22" s="330">
        <v>98.73</v>
      </c>
      <c r="K22" s="330">
        <v>94.53999999999999</v>
      </c>
      <c r="L22" s="330">
        <v>90.235</v>
      </c>
      <c r="N22" s="293"/>
      <c r="O22" s="296">
        <f t="shared" si="2"/>
        <v>0.13500000000000512</v>
      </c>
      <c r="P22" s="296">
        <f t="shared" si="1"/>
        <v>0.16500000000000625</v>
      </c>
      <c r="Q22" s="296">
        <f t="shared" si="1"/>
        <v>0.11499999999999488</v>
      </c>
      <c r="R22" s="296">
        <f t="shared" si="1"/>
        <v>0.6899999999999977</v>
      </c>
      <c r="S22" s="296">
        <f t="shared" si="1"/>
        <v>0.7349999999999994</v>
      </c>
      <c r="T22" s="296">
        <f t="shared" si="1"/>
        <v>0.769999999999996</v>
      </c>
      <c r="U22" s="296">
        <f t="shared" si="1"/>
        <v>0.7575000000000074</v>
      </c>
      <c r="V22" s="296">
        <f t="shared" si="4"/>
        <v>2.3100000000000023</v>
      </c>
      <c r="W22" s="296">
        <f t="shared" si="4"/>
        <v>1.1200000000000045</v>
      </c>
      <c r="X22" s="296">
        <f t="shared" si="4"/>
        <v>-0.28000000000000114</v>
      </c>
      <c r="Y22" s="296">
        <f t="shared" si="4"/>
        <v>-0.21999999999999886</v>
      </c>
      <c r="Z22" s="296">
        <f t="shared" si="4"/>
        <v>-0.009999999999990905</v>
      </c>
      <c r="AA22" s="296">
        <f t="shared" si="4"/>
        <v>0.7799999999999869</v>
      </c>
      <c r="AB22" s="296">
        <f t="shared" si="4"/>
        <v>1.6749999999999972</v>
      </c>
    </row>
    <row r="23" spans="1:28" ht="12.75">
      <c r="A23" s="312"/>
      <c r="B23" t="s">
        <v>310</v>
      </c>
      <c r="C23" s="301"/>
      <c r="D23" s="316"/>
      <c r="E23" s="317" t="s">
        <v>70</v>
      </c>
      <c r="F23" s="330">
        <v>107.435</v>
      </c>
      <c r="G23" s="330">
        <v>106.53999999999999</v>
      </c>
      <c r="H23" s="330">
        <v>104.965</v>
      </c>
      <c r="I23" s="330">
        <v>103.055</v>
      </c>
      <c r="J23" s="330">
        <v>100.185</v>
      </c>
      <c r="K23" s="330">
        <v>97.22</v>
      </c>
      <c r="L23" s="330">
        <v>94.19749999999999</v>
      </c>
      <c r="N23" s="293"/>
      <c r="O23" s="296">
        <f t="shared" si="2"/>
        <v>0.24500000000000455</v>
      </c>
      <c r="P23" s="296">
        <f t="shared" si="1"/>
        <v>0.2749999999999915</v>
      </c>
      <c r="Q23" s="296">
        <f t="shared" si="1"/>
        <v>0.26250000000000284</v>
      </c>
      <c r="R23" s="296">
        <f t="shared" si="1"/>
        <v>0.5550000000000068</v>
      </c>
      <c r="S23" s="296">
        <f t="shared" si="1"/>
        <v>0.5799999999999983</v>
      </c>
      <c r="T23" s="296">
        <f t="shared" si="1"/>
        <v>0.5974999999999966</v>
      </c>
      <c r="U23" s="296">
        <f t="shared" si="1"/>
        <v>0.59375</v>
      </c>
      <c r="V23" s="296">
        <f t="shared" si="4"/>
        <v>0.355000000000004</v>
      </c>
      <c r="W23" s="296">
        <f t="shared" si="4"/>
        <v>-0.04000000000000625</v>
      </c>
      <c r="X23" s="296">
        <f t="shared" si="4"/>
        <v>0.08500000000000796</v>
      </c>
      <c r="Y23" s="296">
        <f t="shared" si="4"/>
        <v>0.31500000000001194</v>
      </c>
      <c r="Z23" s="296">
        <f t="shared" si="4"/>
        <v>1.4549999999999983</v>
      </c>
      <c r="AA23" s="296">
        <f t="shared" si="4"/>
        <v>2.680000000000007</v>
      </c>
      <c r="AB23" s="296">
        <f t="shared" si="4"/>
        <v>3.9624999999999915</v>
      </c>
    </row>
    <row r="24" spans="1:28" ht="12.75">
      <c r="A24" s="312"/>
      <c r="B24" t="s">
        <v>311</v>
      </c>
      <c r="C24" s="301"/>
      <c r="D24" s="316"/>
      <c r="E24" s="318" t="s">
        <v>128</v>
      </c>
      <c r="F24" s="330">
        <v>107.79</v>
      </c>
      <c r="G24" s="330">
        <v>106.5</v>
      </c>
      <c r="H24" s="330">
        <v>105.05</v>
      </c>
      <c r="I24" s="330">
        <v>103.37</v>
      </c>
      <c r="J24" s="330">
        <v>101.64</v>
      </c>
      <c r="K24" s="330">
        <v>99.9</v>
      </c>
      <c r="L24" s="330">
        <v>98.16</v>
      </c>
      <c r="N24" s="293"/>
      <c r="O24" s="296">
        <f t="shared" si="2"/>
        <v>0.355000000000004</v>
      </c>
      <c r="P24" s="296">
        <f t="shared" si="1"/>
        <v>0.3849999999999909</v>
      </c>
      <c r="Q24" s="296">
        <f t="shared" si="1"/>
        <v>0.4099999999999966</v>
      </c>
      <c r="R24" s="296">
        <f t="shared" si="1"/>
        <v>0.4200000000000017</v>
      </c>
      <c r="S24" s="296">
        <f t="shared" si="1"/>
        <v>0.42499999999999716</v>
      </c>
      <c r="T24" s="296">
        <f t="shared" si="1"/>
        <v>0.42500000000001137</v>
      </c>
      <c r="U24" s="296">
        <f t="shared" si="1"/>
        <v>0.4300000000000068</v>
      </c>
      <c r="V24" s="296">
        <f t="shared" si="4"/>
        <v>0.355000000000004</v>
      </c>
      <c r="W24" s="296">
        <f t="shared" si="4"/>
        <v>-0.03999999999999204</v>
      </c>
      <c r="X24" s="296">
        <f t="shared" si="4"/>
        <v>0.08499999999999375</v>
      </c>
      <c r="Y24" s="296">
        <f t="shared" si="4"/>
        <v>0.3149999999999977</v>
      </c>
      <c r="Z24" s="296">
        <f t="shared" si="4"/>
        <v>1.4549999999999983</v>
      </c>
      <c r="AA24" s="296">
        <f t="shared" si="4"/>
        <v>2.680000000000007</v>
      </c>
      <c r="AB24" s="296">
        <f t="shared" si="4"/>
        <v>3.9625000000000057</v>
      </c>
    </row>
    <row r="25" spans="1:21" ht="12.75">
      <c r="A25" s="312"/>
      <c r="B25" t="s">
        <v>312</v>
      </c>
      <c r="C25" s="299">
        <v>0.0525</v>
      </c>
      <c r="D25" s="314">
        <v>0.0575</v>
      </c>
      <c r="E25" s="315" t="s">
        <v>60</v>
      </c>
      <c r="F25" s="330">
        <v>106.27000000000001</v>
      </c>
      <c r="G25" s="330">
        <v>105.955</v>
      </c>
      <c r="H25" s="330">
        <v>105.01</v>
      </c>
      <c r="I25" s="330">
        <v>102.67500000000001</v>
      </c>
      <c r="J25" s="330">
        <v>98.155</v>
      </c>
      <c r="K25" s="330">
        <v>92.395</v>
      </c>
      <c r="L25" s="330">
        <v>86.10499999999999</v>
      </c>
      <c r="N25" s="292"/>
      <c r="O25" s="297">
        <f t="shared" si="2"/>
        <v>0.4900000000000091</v>
      </c>
      <c r="P25" s="297">
        <f t="shared" si="1"/>
        <v>0.42499999999999716</v>
      </c>
      <c r="Q25" s="297">
        <f t="shared" si="1"/>
        <v>0.46999999999999886</v>
      </c>
      <c r="R25" s="297">
        <f t="shared" si="1"/>
        <v>0.6950000000000074</v>
      </c>
      <c r="S25" s="297">
        <f t="shared" si="1"/>
        <v>1.0250000000000057</v>
      </c>
      <c r="T25" s="297">
        <f t="shared" si="1"/>
        <v>1.1850000000000023</v>
      </c>
      <c r="U25" s="297">
        <f t="shared" si="1"/>
        <v>1.2249999999999943</v>
      </c>
    </row>
    <row r="26" spans="1:28" ht="12.75">
      <c r="A26" s="312"/>
      <c r="B26" t="s">
        <v>313</v>
      </c>
      <c r="C26" s="301"/>
      <c r="D26" s="316"/>
      <c r="E26" s="317" t="s">
        <v>63</v>
      </c>
      <c r="F26" s="330">
        <v>104.42</v>
      </c>
      <c r="G26" s="330">
        <v>104.555</v>
      </c>
      <c r="H26" s="330">
        <v>104.32</v>
      </c>
      <c r="I26" s="330">
        <v>102.965</v>
      </c>
      <c r="J26" s="330">
        <v>99.025</v>
      </c>
      <c r="K26" s="330">
        <v>93.63499999999999</v>
      </c>
      <c r="L26" s="330">
        <v>87.64500000000001</v>
      </c>
      <c r="N26" s="293"/>
      <c r="O26" s="297">
        <f t="shared" si="2"/>
        <v>0.45000000000000284</v>
      </c>
      <c r="P26" s="297">
        <f t="shared" si="1"/>
        <v>0.3650000000000091</v>
      </c>
      <c r="Q26" s="297">
        <f t="shared" si="1"/>
        <v>0.4299999999999926</v>
      </c>
      <c r="R26" s="297">
        <f t="shared" si="1"/>
        <v>0.7349999999999994</v>
      </c>
      <c r="S26" s="297">
        <f t="shared" si="1"/>
        <v>1.1450000000000102</v>
      </c>
      <c r="T26" s="297">
        <f t="shared" si="1"/>
        <v>1.3349999999999937</v>
      </c>
      <c r="U26" s="297">
        <f t="shared" si="1"/>
        <v>1.355000000000004</v>
      </c>
      <c r="V26" s="296">
        <f aca="true" t="shared" si="5" ref="V26:AB30">F26-F25</f>
        <v>-1.8500000000000085</v>
      </c>
      <c r="W26" s="296">
        <f t="shared" si="5"/>
        <v>-1.3999999999999915</v>
      </c>
      <c r="X26" s="296">
        <f t="shared" si="5"/>
        <v>-0.6900000000000119</v>
      </c>
      <c r="Y26" s="296">
        <f t="shared" si="5"/>
        <v>0.28999999999999204</v>
      </c>
      <c r="Z26" s="296">
        <f t="shared" si="5"/>
        <v>0.8700000000000045</v>
      </c>
      <c r="AA26" s="296">
        <f t="shared" si="5"/>
        <v>1.2399999999999949</v>
      </c>
      <c r="AB26" s="296">
        <f t="shared" si="5"/>
        <v>1.5400000000000205</v>
      </c>
    </row>
    <row r="27" spans="1:28" ht="12.75">
      <c r="A27" s="312"/>
      <c r="B27" t="s">
        <v>314</v>
      </c>
      <c r="C27" s="301"/>
      <c r="D27" s="316"/>
      <c r="E27" s="318" t="s">
        <v>66</v>
      </c>
      <c r="F27" s="330">
        <v>106.00999999999999</v>
      </c>
      <c r="G27" s="330">
        <v>106.345</v>
      </c>
      <c r="H27" s="330">
        <v>105.83</v>
      </c>
      <c r="I27" s="330">
        <v>103.66</v>
      </c>
      <c r="J27" s="330">
        <v>99.62</v>
      </c>
      <c r="K27" s="330">
        <v>94.73</v>
      </c>
      <c r="L27" s="330">
        <v>89.525</v>
      </c>
      <c r="N27" s="293"/>
      <c r="O27" s="297">
        <f t="shared" si="2"/>
        <v>1.2399999999999949</v>
      </c>
      <c r="P27" s="297">
        <f t="shared" si="1"/>
        <v>0.8850000000000051</v>
      </c>
      <c r="Q27" s="297">
        <f t="shared" si="1"/>
        <v>0.6700000000000017</v>
      </c>
      <c r="R27" s="297">
        <f t="shared" si="1"/>
        <v>0.7000000000000028</v>
      </c>
      <c r="S27" s="297">
        <f t="shared" si="1"/>
        <v>0.8800000000000097</v>
      </c>
      <c r="T27" s="297">
        <f t="shared" si="1"/>
        <v>0.9699999999999989</v>
      </c>
      <c r="U27" s="297">
        <f t="shared" si="1"/>
        <v>0.9650000000000034</v>
      </c>
      <c r="V27" s="296">
        <f t="shared" si="5"/>
        <v>1.5899999999999892</v>
      </c>
      <c r="W27" s="296">
        <f t="shared" si="5"/>
        <v>1.789999999999992</v>
      </c>
      <c r="X27" s="296">
        <f t="shared" si="5"/>
        <v>1.5100000000000051</v>
      </c>
      <c r="Y27" s="296">
        <f t="shared" si="5"/>
        <v>0.6949999999999932</v>
      </c>
      <c r="Z27" s="296">
        <f t="shared" si="5"/>
        <v>0.5949999999999989</v>
      </c>
      <c r="AA27" s="296">
        <f t="shared" si="5"/>
        <v>1.095000000000013</v>
      </c>
      <c r="AB27" s="296">
        <f t="shared" si="5"/>
        <v>1.8799999999999955</v>
      </c>
    </row>
    <row r="28" spans="1:28" ht="12.75">
      <c r="A28" s="312"/>
      <c r="B28" t="s">
        <v>315</v>
      </c>
      <c r="C28" s="301"/>
      <c r="D28" s="316"/>
      <c r="E28" s="317" t="s">
        <v>68</v>
      </c>
      <c r="F28" s="330">
        <v>107.215</v>
      </c>
      <c r="G28" s="330">
        <v>106.93</v>
      </c>
      <c r="H28" s="330">
        <v>105.6</v>
      </c>
      <c r="I28" s="330">
        <v>103.28</v>
      </c>
      <c r="J28" s="330">
        <v>99.465</v>
      </c>
      <c r="K28" s="330">
        <v>95.31</v>
      </c>
      <c r="L28" s="330">
        <v>90.9925</v>
      </c>
      <c r="N28" s="293"/>
      <c r="O28" s="297">
        <f t="shared" si="2"/>
        <v>0.13500000000000512</v>
      </c>
      <c r="P28" s="297">
        <f t="shared" si="1"/>
        <v>0.3500000000000085</v>
      </c>
      <c r="Q28" s="297">
        <f t="shared" si="1"/>
        <v>0.7199999999999989</v>
      </c>
      <c r="R28" s="297">
        <f t="shared" si="1"/>
        <v>0.5400000000000063</v>
      </c>
      <c r="S28" s="297">
        <f t="shared" si="1"/>
        <v>0.7349999999999994</v>
      </c>
      <c r="T28" s="297">
        <f t="shared" si="1"/>
        <v>0.7700000000000102</v>
      </c>
      <c r="U28" s="297">
        <f t="shared" si="1"/>
        <v>0.7575000000000074</v>
      </c>
      <c r="V28" s="296">
        <f t="shared" si="5"/>
        <v>1.2050000000000125</v>
      </c>
      <c r="W28" s="296">
        <f t="shared" si="5"/>
        <v>0.585000000000008</v>
      </c>
      <c r="X28" s="296">
        <f t="shared" si="5"/>
        <v>-0.23000000000000398</v>
      </c>
      <c r="Y28" s="296">
        <f t="shared" si="5"/>
        <v>-0.37999999999999545</v>
      </c>
      <c r="Z28" s="296">
        <f t="shared" si="5"/>
        <v>-0.15500000000000114</v>
      </c>
      <c r="AA28" s="296">
        <f t="shared" si="5"/>
        <v>0.5799999999999983</v>
      </c>
      <c r="AB28" s="296">
        <f t="shared" si="5"/>
        <v>1.4675000000000011</v>
      </c>
    </row>
    <row r="29" spans="1:28" ht="12.75">
      <c r="A29" s="312"/>
      <c r="B29" t="s">
        <v>316</v>
      </c>
      <c r="C29" s="301"/>
      <c r="D29" s="316"/>
      <c r="E29" s="317" t="s">
        <v>70</v>
      </c>
      <c r="F29" s="330">
        <v>107.6725</v>
      </c>
      <c r="G29" s="330">
        <v>106.9025</v>
      </c>
      <c r="H29" s="330">
        <v>105.525</v>
      </c>
      <c r="I29" s="330">
        <v>103.5325</v>
      </c>
      <c r="J29" s="330">
        <v>100.765</v>
      </c>
      <c r="K29" s="330">
        <v>97.82</v>
      </c>
      <c r="L29" s="330">
        <v>94.79124999999999</v>
      </c>
      <c r="N29" s="293"/>
      <c r="O29" s="297">
        <f t="shared" si="2"/>
        <v>0.23749999999999716</v>
      </c>
      <c r="P29" s="297">
        <f t="shared" si="2"/>
        <v>0.36250000000001137</v>
      </c>
      <c r="Q29" s="297">
        <f t="shared" si="2"/>
        <v>0.5600000000000023</v>
      </c>
      <c r="R29" s="297">
        <f t="shared" si="2"/>
        <v>0.47749999999999204</v>
      </c>
      <c r="S29" s="297">
        <f t="shared" si="2"/>
        <v>0.5799999999999983</v>
      </c>
      <c r="T29" s="297">
        <f t="shared" si="2"/>
        <v>0.5999999999999943</v>
      </c>
      <c r="U29" s="297">
        <f t="shared" si="2"/>
        <v>0.59375</v>
      </c>
      <c r="V29" s="296">
        <f t="shared" si="5"/>
        <v>0.457499999999996</v>
      </c>
      <c r="W29" s="296">
        <f t="shared" si="5"/>
        <v>-0.02750000000000341</v>
      </c>
      <c r="X29" s="296">
        <f t="shared" si="5"/>
        <v>-0.07499999999998863</v>
      </c>
      <c r="Y29" s="296">
        <f t="shared" si="5"/>
        <v>0.2524999999999977</v>
      </c>
      <c r="Z29" s="296">
        <f t="shared" si="5"/>
        <v>1.2999999999999972</v>
      </c>
      <c r="AA29" s="296">
        <f t="shared" si="5"/>
        <v>2.509999999999991</v>
      </c>
      <c r="AB29" s="296">
        <f t="shared" si="5"/>
        <v>3.798749999999984</v>
      </c>
    </row>
    <row r="30" spans="1:28" ht="12.75">
      <c r="A30" s="312"/>
      <c r="B30" t="s">
        <v>317</v>
      </c>
      <c r="C30" s="301"/>
      <c r="D30" s="316"/>
      <c r="E30" s="318" t="s">
        <v>128</v>
      </c>
      <c r="F30" s="330">
        <v>108.13</v>
      </c>
      <c r="G30" s="330">
        <v>106.875</v>
      </c>
      <c r="H30" s="330">
        <v>105.44999999999999</v>
      </c>
      <c r="I30" s="330">
        <v>103.785</v>
      </c>
      <c r="J30" s="330">
        <v>102.065</v>
      </c>
      <c r="K30" s="330">
        <v>100.33000000000001</v>
      </c>
      <c r="L30" s="330">
        <v>98.59</v>
      </c>
      <c r="N30" s="293"/>
      <c r="O30" s="297">
        <f t="shared" si="2"/>
        <v>0.3399999999999892</v>
      </c>
      <c r="P30" s="297">
        <f t="shared" si="2"/>
        <v>0.375</v>
      </c>
      <c r="Q30" s="297">
        <f t="shared" si="2"/>
        <v>0.3999999999999915</v>
      </c>
      <c r="R30" s="297">
        <f t="shared" si="2"/>
        <v>0.41499999999999204</v>
      </c>
      <c r="S30" s="297">
        <f t="shared" si="2"/>
        <v>0.42499999999999716</v>
      </c>
      <c r="T30" s="297">
        <f t="shared" si="2"/>
        <v>0.4300000000000068</v>
      </c>
      <c r="U30" s="297">
        <f t="shared" si="2"/>
        <v>0.4300000000000068</v>
      </c>
      <c r="V30" s="296">
        <f t="shared" si="5"/>
        <v>0.457499999999996</v>
      </c>
      <c r="W30" s="296">
        <f t="shared" si="5"/>
        <v>-0.02750000000000341</v>
      </c>
      <c r="X30" s="296">
        <f t="shared" si="5"/>
        <v>-0.07500000000001705</v>
      </c>
      <c r="Y30" s="296">
        <f t="shared" si="5"/>
        <v>0.2524999999999977</v>
      </c>
      <c r="Z30" s="296">
        <f t="shared" si="5"/>
        <v>1.2999999999999972</v>
      </c>
      <c r="AA30" s="296">
        <f t="shared" si="5"/>
        <v>2.5100000000000193</v>
      </c>
      <c r="AB30" s="296">
        <f t="shared" si="5"/>
        <v>3.7987500000000125</v>
      </c>
    </row>
    <row r="31" spans="1:28" ht="12.75">
      <c r="A31" s="312"/>
      <c r="B31" t="s">
        <v>318</v>
      </c>
      <c r="C31" s="299">
        <v>0.055</v>
      </c>
      <c r="D31" s="314">
        <v>0.06</v>
      </c>
      <c r="E31" s="315" t="s">
        <v>60</v>
      </c>
      <c r="F31" s="330">
        <v>106.76</v>
      </c>
      <c r="G31" s="330">
        <v>106.38</v>
      </c>
      <c r="H31" s="330">
        <v>105.48</v>
      </c>
      <c r="I31" s="330">
        <v>103.37</v>
      </c>
      <c r="J31" s="330">
        <v>99.18</v>
      </c>
      <c r="K31" s="330">
        <v>93.58</v>
      </c>
      <c r="L31" s="330">
        <v>87.33</v>
      </c>
      <c r="N31" s="292"/>
      <c r="O31" s="296">
        <f t="shared" si="2"/>
        <v>0.4899999999999949</v>
      </c>
      <c r="P31" s="296">
        <f t="shared" si="2"/>
        <v>0.42499999999999716</v>
      </c>
      <c r="Q31" s="296">
        <f t="shared" si="2"/>
        <v>0.46999999999999886</v>
      </c>
      <c r="R31" s="296">
        <f t="shared" si="2"/>
        <v>0.6949999999999932</v>
      </c>
      <c r="S31" s="296">
        <f t="shared" si="2"/>
        <v>1.0250000000000057</v>
      </c>
      <c r="T31" s="296">
        <f t="shared" si="2"/>
        <v>1.1850000000000023</v>
      </c>
      <c r="U31" s="296">
        <f t="shared" si="2"/>
        <v>1.2250000000000085</v>
      </c>
      <c r="V31" s="296"/>
      <c r="W31" s="296"/>
      <c r="X31" s="296"/>
      <c r="Y31" s="296"/>
      <c r="Z31" s="296"/>
      <c r="AA31" s="296"/>
      <c r="AB31" s="296"/>
    </row>
    <row r="32" spans="1:28" ht="12.75">
      <c r="A32" s="312"/>
      <c r="B32" t="s">
        <v>319</v>
      </c>
      <c r="C32" s="301"/>
      <c r="D32" s="316"/>
      <c r="E32" s="317" t="s">
        <v>63</v>
      </c>
      <c r="F32" s="330">
        <v>104.87</v>
      </c>
      <c r="G32" s="330">
        <v>104.92</v>
      </c>
      <c r="H32" s="330">
        <v>104.75</v>
      </c>
      <c r="I32" s="330">
        <v>103.7</v>
      </c>
      <c r="J32" s="330">
        <v>100.17</v>
      </c>
      <c r="K32" s="330">
        <v>94.97</v>
      </c>
      <c r="L32" s="330">
        <v>89</v>
      </c>
      <c r="N32" s="293"/>
      <c r="O32" s="296">
        <f t="shared" si="2"/>
        <v>0.45000000000000284</v>
      </c>
      <c r="P32" s="296">
        <f t="shared" si="2"/>
        <v>0.3649999999999949</v>
      </c>
      <c r="Q32" s="296">
        <f t="shared" si="2"/>
        <v>0.4300000000000068</v>
      </c>
      <c r="R32" s="296">
        <f t="shared" si="2"/>
        <v>0.7349999999999994</v>
      </c>
      <c r="S32" s="296">
        <f t="shared" si="2"/>
        <v>1.144999999999996</v>
      </c>
      <c r="T32" s="296">
        <f t="shared" si="2"/>
        <v>1.335000000000008</v>
      </c>
      <c r="U32" s="296">
        <f t="shared" si="2"/>
        <v>1.3549999999999898</v>
      </c>
      <c r="V32" s="296">
        <f aca="true" t="shared" si="6" ref="V32:AB36">F32-F31</f>
        <v>-1.8900000000000006</v>
      </c>
      <c r="W32" s="296">
        <f t="shared" si="6"/>
        <v>-1.4599999999999937</v>
      </c>
      <c r="X32" s="296">
        <f t="shared" si="6"/>
        <v>-0.730000000000004</v>
      </c>
      <c r="Y32" s="296">
        <f t="shared" si="6"/>
        <v>0.3299999999999983</v>
      </c>
      <c r="Z32" s="296">
        <f t="shared" si="6"/>
        <v>0.9899999999999949</v>
      </c>
      <c r="AA32" s="296">
        <f t="shared" si="6"/>
        <v>1.3900000000000006</v>
      </c>
      <c r="AB32" s="296">
        <f t="shared" si="6"/>
        <v>1.6700000000000017</v>
      </c>
    </row>
    <row r="33" spans="1:28" ht="12.75">
      <c r="A33" s="312"/>
      <c r="B33" t="s">
        <v>320</v>
      </c>
      <c r="C33" s="301"/>
      <c r="D33" s="316"/>
      <c r="E33" s="318" t="s">
        <v>66</v>
      </c>
      <c r="F33" s="330">
        <v>107.25</v>
      </c>
      <c r="G33" s="330">
        <v>107.23</v>
      </c>
      <c r="H33" s="330">
        <v>106.5</v>
      </c>
      <c r="I33" s="330">
        <v>104.36</v>
      </c>
      <c r="J33" s="330">
        <v>100.5</v>
      </c>
      <c r="K33" s="330">
        <v>95.7</v>
      </c>
      <c r="L33" s="330">
        <v>90.49</v>
      </c>
      <c r="N33" s="293"/>
      <c r="O33" s="296">
        <f t="shared" si="2"/>
        <v>1.240000000000009</v>
      </c>
      <c r="P33" s="296">
        <f t="shared" si="2"/>
        <v>0.8850000000000051</v>
      </c>
      <c r="Q33" s="296">
        <f t="shared" si="2"/>
        <v>0.6700000000000017</v>
      </c>
      <c r="R33" s="296">
        <f t="shared" si="2"/>
        <v>0.7000000000000028</v>
      </c>
      <c r="S33" s="296">
        <f t="shared" si="2"/>
        <v>0.8799999999999955</v>
      </c>
      <c r="T33" s="296">
        <f t="shared" si="2"/>
        <v>0.9699999999999989</v>
      </c>
      <c r="U33" s="296">
        <f t="shared" si="2"/>
        <v>0.9649999999999892</v>
      </c>
      <c r="V33" s="296">
        <f t="shared" si="6"/>
        <v>2.3799999999999955</v>
      </c>
      <c r="W33" s="296">
        <f t="shared" si="6"/>
        <v>2.3100000000000023</v>
      </c>
      <c r="X33" s="296">
        <f t="shared" si="6"/>
        <v>1.75</v>
      </c>
      <c r="Y33" s="296">
        <f t="shared" si="6"/>
        <v>0.6599999999999966</v>
      </c>
      <c r="Z33" s="296">
        <f t="shared" si="6"/>
        <v>0.3299999999999983</v>
      </c>
      <c r="AA33" s="296">
        <f t="shared" si="6"/>
        <v>0.730000000000004</v>
      </c>
      <c r="AB33" s="296">
        <f t="shared" si="6"/>
        <v>1.4899999999999949</v>
      </c>
    </row>
    <row r="34" spans="1:28" ht="12.75">
      <c r="A34" s="312"/>
      <c r="B34" t="s">
        <v>321</v>
      </c>
      <c r="C34" s="301"/>
      <c r="D34" s="316"/>
      <c r="E34" s="317" t="s">
        <v>68</v>
      </c>
      <c r="F34" s="330">
        <v>107.35</v>
      </c>
      <c r="G34" s="330">
        <v>107.28</v>
      </c>
      <c r="H34" s="330">
        <v>106.32</v>
      </c>
      <c r="I34" s="330">
        <v>103.82</v>
      </c>
      <c r="J34" s="330">
        <v>100.2</v>
      </c>
      <c r="K34" s="330">
        <v>96.08</v>
      </c>
      <c r="L34" s="330">
        <v>91.75</v>
      </c>
      <c r="N34" s="293"/>
      <c r="O34" s="296">
        <f t="shared" si="2"/>
        <v>0.1349999999999909</v>
      </c>
      <c r="P34" s="296">
        <f t="shared" si="2"/>
        <v>0.3499999999999943</v>
      </c>
      <c r="Q34" s="296">
        <f t="shared" si="2"/>
        <v>0.7199999999999989</v>
      </c>
      <c r="R34" s="296">
        <f t="shared" si="2"/>
        <v>0.539999999999992</v>
      </c>
      <c r="S34" s="296">
        <f t="shared" si="2"/>
        <v>0.7349999999999994</v>
      </c>
      <c r="T34" s="296">
        <f t="shared" si="2"/>
        <v>0.769999999999996</v>
      </c>
      <c r="U34" s="296">
        <f t="shared" si="2"/>
        <v>0.7574999999999932</v>
      </c>
      <c r="V34" s="296">
        <f t="shared" si="6"/>
        <v>0.09999999999999432</v>
      </c>
      <c r="W34" s="296">
        <f t="shared" si="6"/>
        <v>0.04999999999999716</v>
      </c>
      <c r="X34" s="296">
        <f t="shared" si="6"/>
        <v>-0.18000000000000682</v>
      </c>
      <c r="Y34" s="296">
        <f t="shared" si="6"/>
        <v>-0.5400000000000063</v>
      </c>
      <c r="Z34" s="296">
        <f t="shared" si="6"/>
        <v>-0.29999999999999716</v>
      </c>
      <c r="AA34" s="296">
        <f t="shared" si="6"/>
        <v>0.37999999999999545</v>
      </c>
      <c r="AB34" s="296">
        <f t="shared" si="6"/>
        <v>1.2600000000000051</v>
      </c>
    </row>
    <row r="35" spans="1:28" ht="12.75">
      <c r="A35" s="312"/>
      <c r="B35" t="s">
        <v>322</v>
      </c>
      <c r="C35" s="301"/>
      <c r="D35" s="316"/>
      <c r="E35" s="317" t="s">
        <v>70</v>
      </c>
      <c r="F35" s="330">
        <v>107.91</v>
      </c>
      <c r="G35" s="330">
        <v>107.265</v>
      </c>
      <c r="H35" s="330">
        <v>106.085</v>
      </c>
      <c r="I35" s="330">
        <v>104.00999999999999</v>
      </c>
      <c r="J35" s="330">
        <v>101.345</v>
      </c>
      <c r="K35" s="330">
        <v>98.42</v>
      </c>
      <c r="L35" s="330">
        <v>95.38499999999999</v>
      </c>
      <c r="N35" s="293"/>
      <c r="O35" s="296">
        <f t="shared" si="2"/>
        <v>0.23749999999999716</v>
      </c>
      <c r="P35" s="296">
        <f t="shared" si="2"/>
        <v>0.36249999999999716</v>
      </c>
      <c r="Q35" s="296">
        <f t="shared" si="2"/>
        <v>0.5599999999999881</v>
      </c>
      <c r="R35" s="296">
        <f t="shared" si="2"/>
        <v>0.47749999999999204</v>
      </c>
      <c r="S35" s="296">
        <f t="shared" si="2"/>
        <v>0.5799999999999983</v>
      </c>
      <c r="T35" s="296">
        <f t="shared" si="2"/>
        <v>0.6000000000000085</v>
      </c>
      <c r="U35" s="296">
        <f t="shared" si="2"/>
        <v>0.59375</v>
      </c>
      <c r="V35" s="296">
        <f t="shared" si="6"/>
        <v>0.5600000000000023</v>
      </c>
      <c r="W35" s="296">
        <f t="shared" si="6"/>
        <v>-0.015000000000000568</v>
      </c>
      <c r="X35" s="296">
        <f t="shared" si="6"/>
        <v>-0.23499999999999943</v>
      </c>
      <c r="Y35" s="296">
        <f t="shared" si="6"/>
        <v>0.18999999999999773</v>
      </c>
      <c r="Z35" s="296">
        <f t="shared" si="6"/>
        <v>1.144999999999996</v>
      </c>
      <c r="AA35" s="296">
        <f t="shared" si="6"/>
        <v>2.3400000000000034</v>
      </c>
      <c r="AB35" s="296">
        <f t="shared" si="6"/>
        <v>3.634999999999991</v>
      </c>
    </row>
    <row r="36" spans="1:28" ht="12.75">
      <c r="A36" s="312"/>
      <c r="B36" t="s">
        <v>323</v>
      </c>
      <c r="C36" s="301"/>
      <c r="D36" s="316"/>
      <c r="E36" s="318" t="s">
        <v>128</v>
      </c>
      <c r="F36" s="330">
        <v>108.47</v>
      </c>
      <c r="G36" s="330">
        <v>107.25</v>
      </c>
      <c r="H36" s="330">
        <v>105.85</v>
      </c>
      <c r="I36" s="330">
        <v>104.2</v>
      </c>
      <c r="J36" s="330">
        <v>102.49</v>
      </c>
      <c r="K36" s="330">
        <v>100.76</v>
      </c>
      <c r="L36" s="330">
        <v>99.02</v>
      </c>
      <c r="N36" s="293"/>
      <c r="O36" s="296">
        <f t="shared" si="2"/>
        <v>0.3400000000000034</v>
      </c>
      <c r="P36" s="296">
        <f t="shared" si="2"/>
        <v>0.375</v>
      </c>
      <c r="Q36" s="296">
        <f t="shared" si="2"/>
        <v>0.4000000000000057</v>
      </c>
      <c r="R36" s="296">
        <f t="shared" si="2"/>
        <v>0.41500000000000625</v>
      </c>
      <c r="S36" s="296">
        <f t="shared" si="2"/>
        <v>0.42499999999999716</v>
      </c>
      <c r="T36" s="296">
        <f t="shared" si="2"/>
        <v>0.4299999999999926</v>
      </c>
      <c r="U36" s="296">
        <f t="shared" si="2"/>
        <v>0.4299999999999926</v>
      </c>
      <c r="V36" s="296">
        <f t="shared" si="6"/>
        <v>0.5600000000000023</v>
      </c>
      <c r="W36" s="296">
        <f t="shared" si="6"/>
        <v>-0.015000000000000568</v>
      </c>
      <c r="X36" s="296">
        <f t="shared" si="6"/>
        <v>-0.23499999999999943</v>
      </c>
      <c r="Y36" s="296">
        <f t="shared" si="6"/>
        <v>0.19000000000001194</v>
      </c>
      <c r="Z36" s="296">
        <f t="shared" si="6"/>
        <v>1.144999999999996</v>
      </c>
      <c r="AA36" s="296">
        <f t="shared" si="6"/>
        <v>2.3400000000000034</v>
      </c>
      <c r="AB36" s="296">
        <f t="shared" si="6"/>
        <v>3.635000000000005</v>
      </c>
    </row>
    <row r="37" spans="1:28" ht="12.75">
      <c r="A37" s="312"/>
      <c r="B37" t="s">
        <v>324</v>
      </c>
      <c r="C37" s="299">
        <v>0.0575</v>
      </c>
      <c r="D37" s="314">
        <v>0.0625</v>
      </c>
      <c r="E37" s="315" t="s">
        <v>60</v>
      </c>
      <c r="F37" s="330">
        <v>107.59</v>
      </c>
      <c r="G37" s="330">
        <v>107.025</v>
      </c>
      <c r="H37" s="330">
        <v>106.03</v>
      </c>
      <c r="I37" s="330">
        <v>104.015</v>
      </c>
      <c r="J37" s="330">
        <v>100.1</v>
      </c>
      <c r="K37" s="330">
        <v>94.69</v>
      </c>
      <c r="L37" s="330">
        <v>88.53</v>
      </c>
      <c r="N37" s="292"/>
      <c r="O37" s="297">
        <f t="shared" si="2"/>
        <v>0.8299999999999983</v>
      </c>
      <c r="P37" s="297">
        <f t="shared" si="2"/>
        <v>0.6450000000000102</v>
      </c>
      <c r="Q37" s="297">
        <f t="shared" si="2"/>
        <v>0.5499999999999972</v>
      </c>
      <c r="R37" s="297">
        <f t="shared" si="2"/>
        <v>0.644999999999996</v>
      </c>
      <c r="S37" s="297">
        <f t="shared" si="2"/>
        <v>0.9199999999999875</v>
      </c>
      <c r="T37" s="297">
        <f t="shared" si="2"/>
        <v>1.1099999999999994</v>
      </c>
      <c r="U37" s="297">
        <f t="shared" si="2"/>
        <v>1.2000000000000028</v>
      </c>
      <c r="V37" s="296"/>
      <c r="W37" s="296"/>
      <c r="X37" s="296"/>
      <c r="Y37" s="296"/>
      <c r="Z37" s="296"/>
      <c r="AA37" s="296"/>
      <c r="AB37" s="296"/>
    </row>
    <row r="38" spans="1:28" ht="12.75">
      <c r="A38" s="312"/>
      <c r="B38" t="s">
        <v>325</v>
      </c>
      <c r="C38" s="301"/>
      <c r="D38" s="316"/>
      <c r="E38" s="317" t="s">
        <v>63</v>
      </c>
      <c r="F38" s="330">
        <v>105.82</v>
      </c>
      <c r="G38" s="330">
        <v>105.775</v>
      </c>
      <c r="H38" s="330">
        <v>105.505</v>
      </c>
      <c r="I38" s="330">
        <v>104.43</v>
      </c>
      <c r="J38" s="330">
        <v>101.15</v>
      </c>
      <c r="K38" s="330">
        <v>96.14</v>
      </c>
      <c r="L38" s="330">
        <v>90.275</v>
      </c>
      <c r="N38" s="293"/>
      <c r="O38" s="297">
        <f t="shared" si="2"/>
        <v>0.9499999999999886</v>
      </c>
      <c r="P38" s="297">
        <f t="shared" si="2"/>
        <v>0.855000000000004</v>
      </c>
      <c r="Q38" s="297">
        <f t="shared" si="2"/>
        <v>0.7549999999999955</v>
      </c>
      <c r="R38" s="297">
        <f t="shared" si="2"/>
        <v>0.730000000000004</v>
      </c>
      <c r="S38" s="297">
        <f t="shared" si="2"/>
        <v>0.980000000000004</v>
      </c>
      <c r="T38" s="297">
        <f t="shared" si="2"/>
        <v>1.1700000000000017</v>
      </c>
      <c r="U38" s="297">
        <f t="shared" si="2"/>
        <v>1.2750000000000057</v>
      </c>
      <c r="V38" s="296">
        <f aca="true" t="shared" si="7" ref="V38:AB42">F38-F37</f>
        <v>-1.7700000000000102</v>
      </c>
      <c r="W38" s="296">
        <f t="shared" si="7"/>
        <v>-1.25</v>
      </c>
      <c r="X38" s="296">
        <f t="shared" si="7"/>
        <v>-0.5250000000000057</v>
      </c>
      <c r="Y38" s="296">
        <f t="shared" si="7"/>
        <v>0.41500000000000625</v>
      </c>
      <c r="Z38" s="296">
        <f t="shared" si="7"/>
        <v>1.0500000000000114</v>
      </c>
      <c r="AA38" s="296">
        <f t="shared" si="7"/>
        <v>1.4500000000000028</v>
      </c>
      <c r="AB38" s="296">
        <f t="shared" si="7"/>
        <v>1.7450000000000045</v>
      </c>
    </row>
    <row r="39" spans="1:28" ht="12.75">
      <c r="A39" s="312"/>
      <c r="B39" t="s">
        <v>326</v>
      </c>
      <c r="C39" s="301"/>
      <c r="D39" s="316"/>
      <c r="E39" s="318" t="s">
        <v>66</v>
      </c>
      <c r="F39" s="330">
        <v>108.11</v>
      </c>
      <c r="G39" s="330">
        <v>107.91</v>
      </c>
      <c r="H39" s="330">
        <v>107.05</v>
      </c>
      <c r="I39" s="330">
        <v>104.89500000000001</v>
      </c>
      <c r="J39" s="330">
        <v>101.13</v>
      </c>
      <c r="K39" s="330">
        <v>96.405</v>
      </c>
      <c r="L39" s="330">
        <v>91.235</v>
      </c>
      <c r="N39" s="293"/>
      <c r="O39" s="297">
        <f t="shared" si="2"/>
        <v>0.8599999999999994</v>
      </c>
      <c r="P39" s="297">
        <f t="shared" si="2"/>
        <v>0.6799999999999926</v>
      </c>
      <c r="Q39" s="297">
        <f t="shared" si="2"/>
        <v>0.5499999999999972</v>
      </c>
      <c r="R39" s="297">
        <f t="shared" si="2"/>
        <v>0.5350000000000108</v>
      </c>
      <c r="S39" s="297">
        <f t="shared" si="2"/>
        <v>0.6299999999999955</v>
      </c>
      <c r="T39" s="297">
        <f t="shared" si="2"/>
        <v>0.7049999999999983</v>
      </c>
      <c r="U39" s="297">
        <f t="shared" si="2"/>
        <v>0.7450000000000045</v>
      </c>
      <c r="V39" s="296">
        <f t="shared" si="7"/>
        <v>2.2900000000000063</v>
      </c>
      <c r="W39" s="296">
        <f t="shared" si="7"/>
        <v>2.134999999999991</v>
      </c>
      <c r="X39" s="296">
        <f t="shared" si="7"/>
        <v>1.5450000000000017</v>
      </c>
      <c r="Y39" s="296">
        <f t="shared" si="7"/>
        <v>0.4650000000000034</v>
      </c>
      <c r="Z39" s="296">
        <f t="shared" si="7"/>
        <v>-0.020000000000010232</v>
      </c>
      <c r="AA39" s="296">
        <f t="shared" si="7"/>
        <v>0.26500000000000057</v>
      </c>
      <c r="AB39" s="296">
        <f t="shared" si="7"/>
        <v>0.9599999999999937</v>
      </c>
    </row>
    <row r="40" spans="1:28" ht="12.75">
      <c r="A40" s="312"/>
      <c r="B40" t="s">
        <v>327</v>
      </c>
      <c r="C40" s="301"/>
      <c r="D40" s="316"/>
      <c r="E40" s="317" t="s">
        <v>68</v>
      </c>
      <c r="F40" s="330">
        <v>108.125</v>
      </c>
      <c r="G40" s="330">
        <v>107.87</v>
      </c>
      <c r="H40" s="330">
        <v>106.8</v>
      </c>
      <c r="I40" s="330">
        <v>104.32</v>
      </c>
      <c r="J40" s="330">
        <v>100.775</v>
      </c>
      <c r="K40" s="330">
        <v>96.725</v>
      </c>
      <c r="L40" s="330">
        <v>92.445</v>
      </c>
      <c r="N40" s="293"/>
      <c r="O40" s="297">
        <f t="shared" si="2"/>
        <v>0.7750000000000057</v>
      </c>
      <c r="P40" s="297">
        <f t="shared" si="2"/>
        <v>0.5900000000000034</v>
      </c>
      <c r="Q40" s="297">
        <f t="shared" si="2"/>
        <v>0.480000000000004</v>
      </c>
      <c r="R40" s="297">
        <f t="shared" si="2"/>
        <v>0.5</v>
      </c>
      <c r="S40" s="297">
        <f t="shared" si="2"/>
        <v>0.5750000000000028</v>
      </c>
      <c r="T40" s="297">
        <f t="shared" si="2"/>
        <v>0.644999999999996</v>
      </c>
      <c r="U40" s="297">
        <f t="shared" si="2"/>
        <v>0.6949999999999932</v>
      </c>
      <c r="V40" s="296">
        <f t="shared" si="7"/>
        <v>0.015000000000000568</v>
      </c>
      <c r="W40" s="296">
        <f t="shared" si="7"/>
        <v>-0.03999999999999204</v>
      </c>
      <c r="X40" s="296">
        <f t="shared" si="7"/>
        <v>-0.25</v>
      </c>
      <c r="Y40" s="296">
        <f t="shared" si="7"/>
        <v>-0.575000000000017</v>
      </c>
      <c r="Z40" s="296">
        <f t="shared" si="7"/>
        <v>-0.35499999999998977</v>
      </c>
      <c r="AA40" s="296">
        <f t="shared" si="7"/>
        <v>0.3199999999999932</v>
      </c>
      <c r="AB40" s="296">
        <f t="shared" si="7"/>
        <v>1.2099999999999937</v>
      </c>
    </row>
    <row r="41" spans="1:28" ht="12.75">
      <c r="A41" s="312"/>
      <c r="B41" t="s">
        <v>328</v>
      </c>
      <c r="C41" s="301"/>
      <c r="D41" s="316"/>
      <c r="E41" s="317" t="s">
        <v>70</v>
      </c>
      <c r="F41" s="330">
        <v>108.4625</v>
      </c>
      <c r="G41" s="330">
        <v>107.7425</v>
      </c>
      <c r="H41" s="330">
        <v>106.52250000000001</v>
      </c>
      <c r="I41" s="330">
        <v>104.46499999999999</v>
      </c>
      <c r="J41" s="330">
        <v>101.8425</v>
      </c>
      <c r="K41" s="330">
        <v>98.95500000000001</v>
      </c>
      <c r="L41" s="330">
        <v>95.94749999999999</v>
      </c>
      <c r="N41" s="293"/>
      <c r="O41" s="297">
        <f t="shared" si="2"/>
        <v>0.5525000000000091</v>
      </c>
      <c r="P41" s="297">
        <f t="shared" si="2"/>
        <v>0.47750000000000625</v>
      </c>
      <c r="Q41" s="297">
        <f t="shared" si="2"/>
        <v>0.4375000000000142</v>
      </c>
      <c r="R41" s="297">
        <f t="shared" si="2"/>
        <v>0.4549999999999983</v>
      </c>
      <c r="S41" s="297">
        <f t="shared" si="2"/>
        <v>0.4975000000000023</v>
      </c>
      <c r="T41" s="297">
        <f t="shared" si="2"/>
        <v>0.5350000000000108</v>
      </c>
      <c r="U41" s="297">
        <f t="shared" si="2"/>
        <v>0.5625</v>
      </c>
      <c r="V41" s="296">
        <f t="shared" si="7"/>
        <v>0.3375000000000057</v>
      </c>
      <c r="W41" s="296">
        <f t="shared" si="7"/>
        <v>-0.12749999999999773</v>
      </c>
      <c r="X41" s="296">
        <f t="shared" si="7"/>
        <v>-0.2774999999999892</v>
      </c>
      <c r="Y41" s="296">
        <f t="shared" si="7"/>
        <v>0.14499999999999602</v>
      </c>
      <c r="Z41" s="296">
        <f t="shared" si="7"/>
        <v>1.0674999999999955</v>
      </c>
      <c r="AA41" s="296">
        <f t="shared" si="7"/>
        <v>2.230000000000018</v>
      </c>
      <c r="AB41" s="296">
        <f t="shared" si="7"/>
        <v>3.5024999999999977</v>
      </c>
    </row>
    <row r="42" spans="1:28" ht="12.75">
      <c r="A42" s="312"/>
      <c r="B42" t="s">
        <v>329</v>
      </c>
      <c r="C42" s="301"/>
      <c r="D42" s="316"/>
      <c r="E42" s="318" t="s">
        <v>128</v>
      </c>
      <c r="F42" s="330">
        <v>108.8</v>
      </c>
      <c r="G42" s="330">
        <v>107.61500000000001</v>
      </c>
      <c r="H42" s="330">
        <v>106.245</v>
      </c>
      <c r="I42" s="330">
        <v>104.61</v>
      </c>
      <c r="J42" s="330">
        <v>102.91</v>
      </c>
      <c r="K42" s="330">
        <v>101.185</v>
      </c>
      <c r="L42" s="330">
        <v>99.44999999999999</v>
      </c>
      <c r="N42" s="293"/>
      <c r="O42" s="297">
        <f t="shared" si="2"/>
        <v>0.3299999999999983</v>
      </c>
      <c r="P42" s="297">
        <f t="shared" si="2"/>
        <v>0.3650000000000091</v>
      </c>
      <c r="Q42" s="297">
        <f t="shared" si="2"/>
        <v>0.39500000000001023</v>
      </c>
      <c r="R42" s="297">
        <f t="shared" si="2"/>
        <v>0.4099999999999966</v>
      </c>
      <c r="S42" s="297">
        <f t="shared" si="2"/>
        <v>0.4200000000000017</v>
      </c>
      <c r="T42" s="297">
        <f t="shared" si="2"/>
        <v>0.42499999999999716</v>
      </c>
      <c r="U42" s="297">
        <f t="shared" si="2"/>
        <v>0.4299999999999926</v>
      </c>
      <c r="V42" s="296">
        <f t="shared" si="7"/>
        <v>0.3374999999999915</v>
      </c>
      <c r="W42" s="296">
        <f t="shared" si="7"/>
        <v>-0.12749999999999773</v>
      </c>
      <c r="X42" s="296">
        <f t="shared" si="7"/>
        <v>-0.2775000000000034</v>
      </c>
      <c r="Y42" s="296">
        <f t="shared" si="7"/>
        <v>0.14500000000001023</v>
      </c>
      <c r="Z42" s="296">
        <f t="shared" si="7"/>
        <v>1.0674999999999955</v>
      </c>
      <c r="AA42" s="296">
        <f t="shared" si="7"/>
        <v>2.2299999999999898</v>
      </c>
      <c r="AB42" s="296">
        <f t="shared" si="7"/>
        <v>3.5024999999999977</v>
      </c>
    </row>
    <row r="43" spans="1:21" ht="12.75">
      <c r="A43" s="312"/>
      <c r="B43" t="s">
        <v>330</v>
      </c>
      <c r="C43" s="299">
        <v>0.06</v>
      </c>
      <c r="D43" s="314">
        <v>0.065</v>
      </c>
      <c r="E43" s="315" t="s">
        <v>60</v>
      </c>
      <c r="F43" s="330">
        <v>108.42</v>
      </c>
      <c r="G43" s="330">
        <v>107.67</v>
      </c>
      <c r="H43" s="330">
        <v>106.58</v>
      </c>
      <c r="I43" s="330">
        <v>104.66</v>
      </c>
      <c r="J43" s="330">
        <v>101.02</v>
      </c>
      <c r="K43" s="330">
        <v>95.8</v>
      </c>
      <c r="L43" s="330">
        <v>89.73</v>
      </c>
      <c r="N43" s="292"/>
      <c r="O43" s="296">
        <f t="shared" si="2"/>
        <v>0.8299999999999983</v>
      </c>
      <c r="P43" s="296">
        <f t="shared" si="2"/>
        <v>0.644999999999996</v>
      </c>
      <c r="Q43" s="296">
        <f t="shared" si="2"/>
        <v>0.5499999999999972</v>
      </c>
      <c r="R43" s="296">
        <f t="shared" si="2"/>
        <v>0.644999999999996</v>
      </c>
      <c r="S43" s="296">
        <f t="shared" si="2"/>
        <v>0.9200000000000017</v>
      </c>
      <c r="T43" s="296">
        <f t="shared" si="2"/>
        <v>1.1099999999999994</v>
      </c>
      <c r="U43" s="296">
        <f t="shared" si="2"/>
        <v>1.2000000000000028</v>
      </c>
    </row>
    <row r="44" spans="1:28" ht="12.75">
      <c r="A44" s="312"/>
      <c r="B44" t="s">
        <v>331</v>
      </c>
      <c r="C44" s="301"/>
      <c r="D44" s="316"/>
      <c r="E44" s="317" t="s">
        <v>63</v>
      </c>
      <c r="F44" s="330">
        <v>106.77</v>
      </c>
      <c r="G44" s="330">
        <v>106.63</v>
      </c>
      <c r="H44" s="330">
        <v>106.26</v>
      </c>
      <c r="I44" s="330">
        <v>105.16</v>
      </c>
      <c r="J44" s="330">
        <v>102.13</v>
      </c>
      <c r="K44" s="330">
        <v>97.31</v>
      </c>
      <c r="L44" s="330">
        <v>91.55</v>
      </c>
      <c r="N44" s="293"/>
      <c r="O44" s="296">
        <f t="shared" si="2"/>
        <v>0.9500000000000028</v>
      </c>
      <c r="P44" s="296">
        <f t="shared" si="2"/>
        <v>0.8549999999999898</v>
      </c>
      <c r="Q44" s="296">
        <f t="shared" si="2"/>
        <v>0.7550000000000097</v>
      </c>
      <c r="R44" s="296">
        <f t="shared" si="2"/>
        <v>0.7299999999999898</v>
      </c>
      <c r="S44" s="296">
        <f t="shared" si="2"/>
        <v>0.9799999999999898</v>
      </c>
      <c r="T44" s="296">
        <f t="shared" si="2"/>
        <v>1.1700000000000017</v>
      </c>
      <c r="U44" s="296">
        <f t="shared" si="2"/>
        <v>1.2749999999999915</v>
      </c>
      <c r="V44" s="296">
        <f aca="true" t="shared" si="8" ref="V44:AB48">F44-F43</f>
        <v>-1.6500000000000057</v>
      </c>
      <c r="W44" s="296">
        <f t="shared" si="8"/>
        <v>-1.0400000000000063</v>
      </c>
      <c r="X44" s="296">
        <f t="shared" si="8"/>
        <v>-0.3199999999999932</v>
      </c>
      <c r="Y44" s="296">
        <f t="shared" si="8"/>
        <v>0.5</v>
      </c>
      <c r="Z44" s="296">
        <f t="shared" si="8"/>
        <v>1.1099999999999994</v>
      </c>
      <c r="AA44" s="296">
        <f t="shared" si="8"/>
        <v>1.5100000000000051</v>
      </c>
      <c r="AB44" s="296">
        <f t="shared" si="8"/>
        <v>1.8199999999999932</v>
      </c>
    </row>
    <row r="45" spans="1:28" ht="12.75">
      <c r="A45" s="312"/>
      <c r="B45" t="s">
        <v>332</v>
      </c>
      <c r="C45" s="301"/>
      <c r="D45" s="316"/>
      <c r="E45" s="318" t="s">
        <v>66</v>
      </c>
      <c r="F45" s="330">
        <v>108.97</v>
      </c>
      <c r="G45" s="330">
        <v>108.59</v>
      </c>
      <c r="H45" s="330">
        <v>107.6</v>
      </c>
      <c r="I45" s="330">
        <v>105.43</v>
      </c>
      <c r="J45" s="330">
        <v>101.76</v>
      </c>
      <c r="K45" s="330">
        <v>97.11</v>
      </c>
      <c r="L45" s="330">
        <v>91.98</v>
      </c>
      <c r="N45" s="293"/>
      <c r="O45" s="296">
        <f t="shared" si="2"/>
        <v>0.8599999999999994</v>
      </c>
      <c r="P45" s="296">
        <f t="shared" si="2"/>
        <v>0.6800000000000068</v>
      </c>
      <c r="Q45" s="296">
        <f t="shared" si="2"/>
        <v>0.5499999999999972</v>
      </c>
      <c r="R45" s="296">
        <f t="shared" si="2"/>
        <v>0.5349999999999966</v>
      </c>
      <c r="S45" s="296">
        <f t="shared" si="2"/>
        <v>0.6300000000000097</v>
      </c>
      <c r="T45" s="296">
        <f t="shared" si="2"/>
        <v>0.7049999999999983</v>
      </c>
      <c r="U45" s="296">
        <f t="shared" si="2"/>
        <v>0.7450000000000045</v>
      </c>
      <c r="V45" s="296">
        <f t="shared" si="8"/>
        <v>2.200000000000003</v>
      </c>
      <c r="W45" s="296">
        <f t="shared" si="8"/>
        <v>1.960000000000008</v>
      </c>
      <c r="X45" s="296">
        <f t="shared" si="8"/>
        <v>1.3399999999999892</v>
      </c>
      <c r="Y45" s="296">
        <f t="shared" si="8"/>
        <v>0.27000000000001023</v>
      </c>
      <c r="Z45" s="296">
        <f t="shared" si="8"/>
        <v>-0.36999999999999034</v>
      </c>
      <c r="AA45" s="296">
        <f t="shared" si="8"/>
        <v>-0.20000000000000284</v>
      </c>
      <c r="AB45" s="296">
        <f t="shared" si="8"/>
        <v>0.4300000000000068</v>
      </c>
    </row>
    <row r="46" spans="1:28" ht="12.75">
      <c r="A46" s="312"/>
      <c r="B46" t="s">
        <v>333</v>
      </c>
      <c r="C46" s="301"/>
      <c r="D46" s="316"/>
      <c r="E46" s="317" t="s">
        <v>68</v>
      </c>
      <c r="F46" s="330">
        <v>108.9</v>
      </c>
      <c r="G46" s="330">
        <v>108.46</v>
      </c>
      <c r="H46" s="330">
        <v>107.28</v>
      </c>
      <c r="I46" s="330">
        <v>104.82</v>
      </c>
      <c r="J46" s="330">
        <v>101.35</v>
      </c>
      <c r="K46" s="330">
        <v>97.37</v>
      </c>
      <c r="L46" s="330">
        <v>93.14</v>
      </c>
      <c r="N46" s="293"/>
      <c r="O46" s="296">
        <f t="shared" si="2"/>
        <v>0.7750000000000057</v>
      </c>
      <c r="P46" s="296">
        <f t="shared" si="2"/>
        <v>0.5899999999999892</v>
      </c>
      <c r="Q46" s="296">
        <f t="shared" si="2"/>
        <v>0.480000000000004</v>
      </c>
      <c r="R46" s="296">
        <f t="shared" si="2"/>
        <v>0.5</v>
      </c>
      <c r="S46" s="296">
        <f t="shared" si="2"/>
        <v>0.5749999999999886</v>
      </c>
      <c r="T46" s="296">
        <f t="shared" si="2"/>
        <v>0.6450000000000102</v>
      </c>
      <c r="U46" s="296">
        <f t="shared" si="2"/>
        <v>0.6950000000000074</v>
      </c>
      <c r="V46" s="296">
        <f t="shared" si="8"/>
        <v>-0.06999999999999318</v>
      </c>
      <c r="W46" s="296">
        <f t="shared" si="8"/>
        <v>-0.13000000000000966</v>
      </c>
      <c r="X46" s="296">
        <f t="shared" si="8"/>
        <v>-0.3199999999999932</v>
      </c>
      <c r="Y46" s="296">
        <f t="shared" si="8"/>
        <v>-0.6100000000000136</v>
      </c>
      <c r="Z46" s="296">
        <f t="shared" si="8"/>
        <v>-0.4100000000000108</v>
      </c>
      <c r="AA46" s="296">
        <f t="shared" si="8"/>
        <v>0.2600000000000051</v>
      </c>
      <c r="AB46" s="296">
        <f t="shared" si="8"/>
        <v>1.1599999999999966</v>
      </c>
    </row>
    <row r="47" spans="1:28" ht="12.75">
      <c r="A47" s="312"/>
      <c r="B47" t="s">
        <v>334</v>
      </c>
      <c r="C47" s="301"/>
      <c r="D47" s="316"/>
      <c r="E47" s="317" t="s">
        <v>70</v>
      </c>
      <c r="F47" s="330">
        <v>109.015</v>
      </c>
      <c r="G47" s="330">
        <v>108.22</v>
      </c>
      <c r="H47" s="330">
        <v>106.96000000000001</v>
      </c>
      <c r="I47" s="330">
        <v>104.91999999999999</v>
      </c>
      <c r="J47" s="330">
        <v>102.34</v>
      </c>
      <c r="K47" s="330">
        <v>99.49000000000001</v>
      </c>
      <c r="L47" s="330">
        <v>96.50999999999999</v>
      </c>
      <c r="N47" s="293"/>
      <c r="O47" s="296">
        <f t="shared" si="2"/>
        <v>0.5524999999999949</v>
      </c>
      <c r="P47" s="296">
        <f t="shared" si="2"/>
        <v>0.47749999999999204</v>
      </c>
      <c r="Q47" s="296">
        <f t="shared" si="2"/>
        <v>0.4375</v>
      </c>
      <c r="R47" s="296">
        <f t="shared" si="2"/>
        <v>0.4549999999999983</v>
      </c>
      <c r="S47" s="296">
        <f t="shared" si="2"/>
        <v>0.4975000000000023</v>
      </c>
      <c r="T47" s="296">
        <f t="shared" si="2"/>
        <v>0.5349999999999966</v>
      </c>
      <c r="U47" s="296">
        <f t="shared" si="2"/>
        <v>0.5625</v>
      </c>
      <c r="V47" s="296">
        <f t="shared" si="8"/>
        <v>0.11499999999999488</v>
      </c>
      <c r="W47" s="296">
        <f t="shared" si="8"/>
        <v>-0.23999999999999488</v>
      </c>
      <c r="X47" s="296">
        <f t="shared" si="8"/>
        <v>-0.3199999999999932</v>
      </c>
      <c r="Y47" s="296">
        <f t="shared" si="8"/>
        <v>0.09999999999999432</v>
      </c>
      <c r="Z47" s="296">
        <f t="shared" si="8"/>
        <v>0.9900000000000091</v>
      </c>
      <c r="AA47" s="296">
        <f t="shared" si="8"/>
        <v>2.1200000000000045</v>
      </c>
      <c r="AB47" s="296">
        <f t="shared" si="8"/>
        <v>3.3699999999999903</v>
      </c>
    </row>
    <row r="48" spans="1:28" ht="12.75">
      <c r="A48" s="312"/>
      <c r="B48" t="s">
        <v>335</v>
      </c>
      <c r="C48" s="301"/>
      <c r="D48" s="316"/>
      <c r="E48" s="318" t="s">
        <v>128</v>
      </c>
      <c r="F48" s="330">
        <v>109.13</v>
      </c>
      <c r="G48" s="330">
        <v>107.98</v>
      </c>
      <c r="H48" s="330">
        <v>106.64</v>
      </c>
      <c r="I48" s="330">
        <v>105.02</v>
      </c>
      <c r="J48" s="330">
        <v>103.33</v>
      </c>
      <c r="K48" s="330">
        <v>101.61</v>
      </c>
      <c r="L48" s="330">
        <v>99.88</v>
      </c>
      <c r="N48" s="293"/>
      <c r="O48" s="296">
        <f t="shared" si="2"/>
        <v>0.3299999999999983</v>
      </c>
      <c r="P48" s="296">
        <f t="shared" si="2"/>
        <v>0.3649999999999949</v>
      </c>
      <c r="Q48" s="296">
        <f t="shared" si="2"/>
        <v>0.394999999999996</v>
      </c>
      <c r="R48" s="296">
        <f t="shared" si="2"/>
        <v>0.4099999999999966</v>
      </c>
      <c r="S48" s="296">
        <f t="shared" si="2"/>
        <v>0.4200000000000017</v>
      </c>
      <c r="T48" s="296">
        <f t="shared" si="2"/>
        <v>0.42499999999999716</v>
      </c>
      <c r="U48" s="296">
        <f t="shared" si="2"/>
        <v>0.4300000000000068</v>
      </c>
      <c r="V48" s="296">
        <f t="shared" si="8"/>
        <v>0.11499999999999488</v>
      </c>
      <c r="W48" s="296">
        <f t="shared" si="8"/>
        <v>-0.23999999999999488</v>
      </c>
      <c r="X48" s="296">
        <f t="shared" si="8"/>
        <v>-0.3200000000000074</v>
      </c>
      <c r="Y48" s="296">
        <f t="shared" si="8"/>
        <v>0.10000000000000853</v>
      </c>
      <c r="Z48" s="296">
        <f t="shared" si="8"/>
        <v>0.9899999999999949</v>
      </c>
      <c r="AA48" s="296">
        <f t="shared" si="8"/>
        <v>2.1199999999999903</v>
      </c>
      <c r="AB48" s="296">
        <f t="shared" si="8"/>
        <v>3.3700000000000045</v>
      </c>
    </row>
    <row r="49" spans="1:28" ht="12.75">
      <c r="A49" s="312"/>
      <c r="B49" t="s">
        <v>336</v>
      </c>
      <c r="C49" s="299">
        <v>0.0625</v>
      </c>
      <c r="D49" s="314">
        <v>0.0675</v>
      </c>
      <c r="E49" s="315" t="s">
        <v>60</v>
      </c>
      <c r="F49" s="330">
        <v>109.265</v>
      </c>
      <c r="G49" s="330">
        <v>108.44</v>
      </c>
      <c r="H49" s="330">
        <v>107.37</v>
      </c>
      <c r="I49" s="330">
        <v>105.65</v>
      </c>
      <c r="J49" s="330">
        <v>102.4</v>
      </c>
      <c r="K49" s="330">
        <v>97.475</v>
      </c>
      <c r="L49" s="330">
        <v>91.62</v>
      </c>
      <c r="N49" s="292"/>
      <c r="O49" s="297">
        <f t="shared" si="2"/>
        <v>0.8449999999999989</v>
      </c>
      <c r="P49" s="297">
        <f t="shared" si="2"/>
        <v>0.769999999999996</v>
      </c>
      <c r="Q49" s="297">
        <f t="shared" si="2"/>
        <v>0.7900000000000063</v>
      </c>
      <c r="R49" s="297">
        <f t="shared" si="2"/>
        <v>0.9900000000000091</v>
      </c>
      <c r="S49" s="297">
        <f t="shared" si="2"/>
        <v>1.3800000000000097</v>
      </c>
      <c r="T49" s="297">
        <f t="shared" si="2"/>
        <v>1.6749999999999972</v>
      </c>
      <c r="U49" s="297">
        <f t="shared" si="2"/>
        <v>1.8900000000000006</v>
      </c>
      <c r="V49" s="296"/>
      <c r="W49" s="296"/>
      <c r="X49" s="296"/>
      <c r="Y49" s="296"/>
      <c r="Z49" s="296"/>
      <c r="AA49" s="296"/>
      <c r="AB49" s="296"/>
    </row>
    <row r="50" spans="1:28" ht="12.75">
      <c r="A50" s="312"/>
      <c r="B50" t="s">
        <v>337</v>
      </c>
      <c r="C50" s="301"/>
      <c r="D50" s="316"/>
      <c r="E50" s="317" t="s">
        <v>63</v>
      </c>
      <c r="F50" s="330">
        <v>108.265</v>
      </c>
      <c r="G50" s="330">
        <v>107.91999999999999</v>
      </c>
      <c r="H50" s="330">
        <v>107.35</v>
      </c>
      <c r="I50" s="330">
        <v>106.13</v>
      </c>
      <c r="J50" s="330">
        <v>103.225</v>
      </c>
      <c r="K50" s="330">
        <v>98.565</v>
      </c>
      <c r="L50" s="330">
        <v>92.945</v>
      </c>
      <c r="N50" s="293"/>
      <c r="O50" s="297">
        <f t="shared" si="2"/>
        <v>1.4950000000000045</v>
      </c>
      <c r="P50" s="297">
        <f t="shared" si="2"/>
        <v>1.289999999999992</v>
      </c>
      <c r="Q50" s="297">
        <f t="shared" si="2"/>
        <v>1.0899999999999892</v>
      </c>
      <c r="R50" s="297">
        <f t="shared" si="2"/>
        <v>0.9699999999999989</v>
      </c>
      <c r="S50" s="297">
        <f t="shared" si="2"/>
        <v>1.0949999999999989</v>
      </c>
      <c r="T50" s="297">
        <f t="shared" si="2"/>
        <v>1.2549999999999955</v>
      </c>
      <c r="U50" s="297">
        <f t="shared" si="2"/>
        <v>1.394999999999996</v>
      </c>
      <c r="V50" s="296">
        <f aca="true" t="shared" si="9" ref="V50:AB54">F50-F49</f>
        <v>-1</v>
      </c>
      <c r="W50" s="296">
        <f t="shared" si="9"/>
        <v>-0.5200000000000102</v>
      </c>
      <c r="X50" s="296">
        <f t="shared" si="9"/>
        <v>-0.020000000000010232</v>
      </c>
      <c r="Y50" s="296">
        <f t="shared" si="9"/>
        <v>0.47999999999998977</v>
      </c>
      <c r="Z50" s="296">
        <f t="shared" si="9"/>
        <v>0.8249999999999886</v>
      </c>
      <c r="AA50" s="296">
        <f t="shared" si="9"/>
        <v>1.0900000000000034</v>
      </c>
      <c r="AB50" s="296">
        <f t="shared" si="9"/>
        <v>1.3249999999999886</v>
      </c>
    </row>
    <row r="51" spans="1:28" ht="12.75">
      <c r="A51" s="312"/>
      <c r="B51" t="s">
        <v>338</v>
      </c>
      <c r="C51" s="301"/>
      <c r="D51" s="316"/>
      <c r="E51" s="318" t="s">
        <v>66</v>
      </c>
      <c r="F51" s="330">
        <v>109.95</v>
      </c>
      <c r="G51" s="330">
        <v>109.57</v>
      </c>
      <c r="H51" s="330">
        <v>108.65</v>
      </c>
      <c r="I51" s="330">
        <v>106.655</v>
      </c>
      <c r="J51" s="330">
        <v>103.23</v>
      </c>
      <c r="K51" s="330">
        <v>98.72999999999999</v>
      </c>
      <c r="L51" s="330">
        <v>93.68</v>
      </c>
      <c r="N51" s="293"/>
      <c r="O51" s="297">
        <f t="shared" si="2"/>
        <v>0.980000000000004</v>
      </c>
      <c r="P51" s="297">
        <f t="shared" si="2"/>
        <v>0.9799999999999898</v>
      </c>
      <c r="Q51" s="297">
        <f t="shared" si="2"/>
        <v>1.0500000000000114</v>
      </c>
      <c r="R51" s="297">
        <f t="shared" si="2"/>
        <v>1.2249999999999943</v>
      </c>
      <c r="S51" s="297">
        <f t="shared" si="2"/>
        <v>1.4699999999999989</v>
      </c>
      <c r="T51" s="297">
        <f t="shared" si="2"/>
        <v>1.6199999999999903</v>
      </c>
      <c r="U51" s="297">
        <f t="shared" si="2"/>
        <v>1.7000000000000028</v>
      </c>
      <c r="V51" s="296">
        <f t="shared" si="9"/>
        <v>1.6850000000000023</v>
      </c>
      <c r="W51" s="296">
        <f t="shared" si="9"/>
        <v>1.6500000000000057</v>
      </c>
      <c r="X51" s="296">
        <f t="shared" si="9"/>
        <v>1.3000000000000114</v>
      </c>
      <c r="Y51" s="296">
        <f t="shared" si="9"/>
        <v>0.5250000000000057</v>
      </c>
      <c r="Z51" s="296">
        <f t="shared" si="9"/>
        <v>0.005000000000009663</v>
      </c>
      <c r="AA51" s="296">
        <f t="shared" si="9"/>
        <v>0.16499999999999204</v>
      </c>
      <c r="AB51" s="296">
        <f t="shared" si="9"/>
        <v>0.7350000000000136</v>
      </c>
    </row>
    <row r="52" spans="1:28" ht="12.75">
      <c r="A52" s="312"/>
      <c r="B52" t="s">
        <v>339</v>
      </c>
      <c r="C52" s="301"/>
      <c r="D52" s="316"/>
      <c r="E52" s="317" t="s">
        <v>68</v>
      </c>
      <c r="F52" s="330">
        <v>109.525</v>
      </c>
      <c r="G52" s="330">
        <v>109.11</v>
      </c>
      <c r="H52" s="330">
        <v>108</v>
      </c>
      <c r="I52" s="330">
        <v>105.68</v>
      </c>
      <c r="J52" s="330">
        <v>102.36</v>
      </c>
      <c r="K52" s="330">
        <v>98.47</v>
      </c>
      <c r="L52" s="330">
        <v>94.3</v>
      </c>
      <c r="N52" s="293"/>
      <c r="O52" s="297">
        <f t="shared" si="2"/>
        <v>0.625</v>
      </c>
      <c r="P52" s="297">
        <f t="shared" si="2"/>
        <v>0.6500000000000057</v>
      </c>
      <c r="Q52" s="297">
        <f t="shared" si="2"/>
        <v>0.7199999999999989</v>
      </c>
      <c r="R52" s="297">
        <f t="shared" si="2"/>
        <v>0.8600000000000136</v>
      </c>
      <c r="S52" s="297">
        <f t="shared" si="2"/>
        <v>1.0100000000000051</v>
      </c>
      <c r="T52" s="297">
        <f t="shared" si="2"/>
        <v>1.0999999999999943</v>
      </c>
      <c r="U52" s="297">
        <f t="shared" si="2"/>
        <v>1.1599999999999966</v>
      </c>
      <c r="V52" s="296">
        <f t="shared" si="9"/>
        <v>-0.42499999999999716</v>
      </c>
      <c r="W52" s="296">
        <f t="shared" si="9"/>
        <v>-0.45999999999999375</v>
      </c>
      <c r="X52" s="296">
        <f t="shared" si="9"/>
        <v>-0.6500000000000057</v>
      </c>
      <c r="Y52" s="296">
        <f t="shared" si="9"/>
        <v>-0.9749999999999943</v>
      </c>
      <c r="Z52" s="296">
        <f t="shared" si="9"/>
        <v>-0.8700000000000045</v>
      </c>
      <c r="AA52" s="296">
        <f t="shared" si="9"/>
        <v>-0.2599999999999909</v>
      </c>
      <c r="AB52" s="296">
        <f t="shared" si="9"/>
        <v>0.6199999999999903</v>
      </c>
    </row>
    <row r="53" spans="1:28" ht="12.75">
      <c r="A53" s="312"/>
      <c r="B53" t="s">
        <v>340</v>
      </c>
      <c r="C53" s="301"/>
      <c r="D53" s="316"/>
      <c r="E53" s="317" t="s">
        <v>70</v>
      </c>
      <c r="F53" s="330">
        <v>109.4825</v>
      </c>
      <c r="G53" s="330">
        <v>108.7225</v>
      </c>
      <c r="H53" s="330">
        <v>107.5125</v>
      </c>
      <c r="I53" s="330">
        <v>105.5525</v>
      </c>
      <c r="J53" s="330">
        <v>103.05250000000001</v>
      </c>
      <c r="K53" s="330">
        <v>100.25</v>
      </c>
      <c r="L53" s="330">
        <v>97.3025</v>
      </c>
      <c r="N53" s="293"/>
      <c r="O53" s="297">
        <f t="shared" si="2"/>
        <v>0.46750000000000114</v>
      </c>
      <c r="P53" s="297">
        <f t="shared" si="2"/>
        <v>0.5024999999999977</v>
      </c>
      <c r="Q53" s="297">
        <f t="shared" si="2"/>
        <v>0.5524999999999949</v>
      </c>
      <c r="R53" s="297">
        <f t="shared" si="2"/>
        <v>0.6325000000000074</v>
      </c>
      <c r="S53" s="297">
        <f t="shared" si="2"/>
        <v>0.7125000000000057</v>
      </c>
      <c r="T53" s="297">
        <f t="shared" si="2"/>
        <v>0.7599999999999909</v>
      </c>
      <c r="U53" s="297">
        <f t="shared" si="2"/>
        <v>0.792500000000004</v>
      </c>
      <c r="V53" s="296">
        <f t="shared" si="9"/>
        <v>-0.04250000000000398</v>
      </c>
      <c r="W53" s="296">
        <f t="shared" si="9"/>
        <v>-0.38750000000000284</v>
      </c>
      <c r="X53" s="296">
        <f t="shared" si="9"/>
        <v>-0.48749999999999716</v>
      </c>
      <c r="Y53" s="296">
        <f t="shared" si="9"/>
        <v>-0.12750000000001194</v>
      </c>
      <c r="Z53" s="296">
        <f t="shared" si="9"/>
        <v>0.6925000000000097</v>
      </c>
      <c r="AA53" s="296">
        <f t="shared" si="9"/>
        <v>1.7800000000000011</v>
      </c>
      <c r="AB53" s="296">
        <f t="shared" si="9"/>
        <v>3.0024999999999977</v>
      </c>
    </row>
    <row r="54" spans="1:28" ht="12.75">
      <c r="A54" s="312"/>
      <c r="B54" t="s">
        <v>341</v>
      </c>
      <c r="C54" s="301"/>
      <c r="D54" s="316"/>
      <c r="E54" s="318" t="s">
        <v>128</v>
      </c>
      <c r="F54" s="330">
        <v>109.44</v>
      </c>
      <c r="G54" s="330">
        <v>108.33500000000001</v>
      </c>
      <c r="H54" s="330">
        <v>107.025</v>
      </c>
      <c r="I54" s="330">
        <v>105.425</v>
      </c>
      <c r="J54" s="330">
        <v>103.745</v>
      </c>
      <c r="K54" s="330">
        <v>102.03</v>
      </c>
      <c r="L54" s="330">
        <v>100.305</v>
      </c>
      <c r="N54" s="293"/>
      <c r="O54" s="297">
        <f t="shared" si="2"/>
        <v>0.3100000000000023</v>
      </c>
      <c r="P54" s="297">
        <f t="shared" si="2"/>
        <v>0.355000000000004</v>
      </c>
      <c r="Q54" s="297">
        <f t="shared" si="2"/>
        <v>0.3850000000000051</v>
      </c>
      <c r="R54" s="297">
        <f t="shared" si="2"/>
        <v>0.40500000000000114</v>
      </c>
      <c r="S54" s="297">
        <f t="shared" si="2"/>
        <v>0.41500000000000625</v>
      </c>
      <c r="T54" s="297">
        <f t="shared" si="2"/>
        <v>0.4200000000000017</v>
      </c>
      <c r="U54" s="297">
        <f t="shared" si="2"/>
        <v>0.42500000000001137</v>
      </c>
      <c r="V54" s="296">
        <f t="shared" si="9"/>
        <v>-0.04250000000000398</v>
      </c>
      <c r="W54" s="296">
        <f t="shared" si="9"/>
        <v>-0.38749999999998863</v>
      </c>
      <c r="X54" s="296">
        <f t="shared" si="9"/>
        <v>-0.48749999999999716</v>
      </c>
      <c r="Y54" s="296">
        <f t="shared" si="9"/>
        <v>-0.12749999999999773</v>
      </c>
      <c r="Z54" s="296">
        <f t="shared" si="9"/>
        <v>0.6924999999999955</v>
      </c>
      <c r="AA54" s="296">
        <f t="shared" si="9"/>
        <v>1.7800000000000011</v>
      </c>
      <c r="AB54" s="296">
        <f t="shared" si="9"/>
        <v>3.002500000000012</v>
      </c>
    </row>
    <row r="55" spans="1:28" ht="12.75">
      <c r="A55" s="312"/>
      <c r="B55" t="s">
        <v>342</v>
      </c>
      <c r="C55" s="299">
        <v>0.065</v>
      </c>
      <c r="D55" s="314">
        <v>0.07</v>
      </c>
      <c r="E55" s="315" t="s">
        <v>60</v>
      </c>
      <c r="F55" s="330">
        <v>110.11</v>
      </c>
      <c r="G55" s="330">
        <v>109.21</v>
      </c>
      <c r="H55" s="330">
        <v>108.16</v>
      </c>
      <c r="I55" s="330">
        <v>106.64</v>
      </c>
      <c r="J55" s="330">
        <v>103.78</v>
      </c>
      <c r="K55" s="330">
        <v>99.15</v>
      </c>
      <c r="L55" s="330">
        <v>93.51</v>
      </c>
      <c r="N55" s="292"/>
      <c r="O55" s="296">
        <f t="shared" si="2"/>
        <v>0.8449999999999989</v>
      </c>
      <c r="P55" s="296">
        <f t="shared" si="2"/>
        <v>0.769999999999996</v>
      </c>
      <c r="Q55" s="296">
        <f t="shared" si="2"/>
        <v>0.789999999999992</v>
      </c>
      <c r="R55" s="296">
        <f t="shared" si="2"/>
        <v>0.9899999999999949</v>
      </c>
      <c r="S55" s="296">
        <f t="shared" si="2"/>
        <v>1.3799999999999955</v>
      </c>
      <c r="T55" s="296">
        <f t="shared" si="2"/>
        <v>1.6750000000000114</v>
      </c>
      <c r="U55" s="296">
        <f t="shared" si="2"/>
        <v>1.8900000000000006</v>
      </c>
      <c r="V55" s="296"/>
      <c r="W55" s="296"/>
      <c r="X55" s="296"/>
      <c r="Y55" s="296"/>
      <c r="Z55" s="296"/>
      <c r="AA55" s="296"/>
      <c r="AB55" s="296"/>
    </row>
    <row r="56" spans="1:28" ht="12.75">
      <c r="A56" s="312"/>
      <c r="B56" t="s">
        <v>343</v>
      </c>
      <c r="C56" s="301"/>
      <c r="D56" s="316"/>
      <c r="E56" s="317" t="s">
        <v>63</v>
      </c>
      <c r="F56" s="330">
        <v>109.76</v>
      </c>
      <c r="G56" s="330">
        <v>109.21</v>
      </c>
      <c r="H56" s="330">
        <v>108.44</v>
      </c>
      <c r="I56" s="330">
        <v>107.1</v>
      </c>
      <c r="J56" s="330">
        <v>104.32</v>
      </c>
      <c r="K56" s="330">
        <v>99.82</v>
      </c>
      <c r="L56" s="330">
        <v>94.34</v>
      </c>
      <c r="N56" s="293"/>
      <c r="O56" s="296">
        <f t="shared" si="2"/>
        <v>1.4950000000000045</v>
      </c>
      <c r="P56" s="296">
        <f t="shared" si="2"/>
        <v>1.2900000000000063</v>
      </c>
      <c r="Q56" s="296">
        <f t="shared" si="2"/>
        <v>1.0900000000000034</v>
      </c>
      <c r="R56" s="296">
        <f t="shared" si="2"/>
        <v>0.9699999999999989</v>
      </c>
      <c r="S56" s="296">
        <f t="shared" si="2"/>
        <v>1.0949999999999989</v>
      </c>
      <c r="T56" s="296">
        <f t="shared" si="2"/>
        <v>1.2549999999999955</v>
      </c>
      <c r="U56" s="296">
        <f t="shared" si="2"/>
        <v>1.3950000000000102</v>
      </c>
      <c r="V56" s="296">
        <f aca="true" t="shared" si="10" ref="V56:AB60">F56-F55</f>
        <v>-0.3499999999999943</v>
      </c>
      <c r="W56" s="296">
        <f t="shared" si="10"/>
        <v>0</v>
      </c>
      <c r="X56" s="296">
        <f t="shared" si="10"/>
        <v>0.28000000000000114</v>
      </c>
      <c r="Y56" s="296">
        <f t="shared" si="10"/>
        <v>0.45999999999999375</v>
      </c>
      <c r="Z56" s="296">
        <f t="shared" si="10"/>
        <v>0.539999999999992</v>
      </c>
      <c r="AA56" s="296">
        <f t="shared" si="10"/>
        <v>0.6699999999999875</v>
      </c>
      <c r="AB56" s="296">
        <f t="shared" si="10"/>
        <v>0.8299999999999983</v>
      </c>
    </row>
    <row r="57" spans="1:28" ht="12.75">
      <c r="A57" s="312"/>
      <c r="B57" t="s">
        <v>344</v>
      </c>
      <c r="C57" s="301"/>
      <c r="D57" s="316"/>
      <c r="E57" s="318" t="s">
        <v>66</v>
      </c>
      <c r="F57" s="330">
        <v>110.93</v>
      </c>
      <c r="G57" s="330">
        <v>110.55</v>
      </c>
      <c r="H57" s="330">
        <v>109.7</v>
      </c>
      <c r="I57" s="330">
        <v>107.88</v>
      </c>
      <c r="J57" s="330">
        <v>104.7</v>
      </c>
      <c r="K57" s="330">
        <v>100.35</v>
      </c>
      <c r="L57" s="330">
        <v>95.38</v>
      </c>
      <c r="N57" s="293"/>
      <c r="O57" s="296">
        <f t="shared" si="2"/>
        <v>0.980000000000004</v>
      </c>
      <c r="P57" s="296">
        <f t="shared" si="2"/>
        <v>0.980000000000004</v>
      </c>
      <c r="Q57" s="296">
        <f t="shared" si="2"/>
        <v>1.0499999999999972</v>
      </c>
      <c r="R57" s="296">
        <f t="shared" si="2"/>
        <v>1.2249999999999943</v>
      </c>
      <c r="S57" s="296">
        <f t="shared" si="2"/>
        <v>1.4699999999999989</v>
      </c>
      <c r="T57" s="296">
        <f t="shared" si="2"/>
        <v>1.6200000000000045</v>
      </c>
      <c r="U57" s="296">
        <f t="shared" si="2"/>
        <v>1.6999999999999886</v>
      </c>
      <c r="V57" s="296">
        <f t="shared" si="10"/>
        <v>1.1700000000000017</v>
      </c>
      <c r="W57" s="296">
        <f t="shared" si="10"/>
        <v>1.3400000000000034</v>
      </c>
      <c r="X57" s="296">
        <f t="shared" si="10"/>
        <v>1.2600000000000051</v>
      </c>
      <c r="Y57" s="296">
        <f t="shared" si="10"/>
        <v>0.7800000000000011</v>
      </c>
      <c r="Z57" s="296">
        <f t="shared" si="10"/>
        <v>0.38000000000000966</v>
      </c>
      <c r="AA57" s="296">
        <f t="shared" si="10"/>
        <v>0.5300000000000011</v>
      </c>
      <c r="AB57" s="296">
        <f t="shared" si="10"/>
        <v>1.039999999999992</v>
      </c>
    </row>
    <row r="58" spans="1:28" ht="12.75">
      <c r="A58" s="312"/>
      <c r="B58" t="s">
        <v>345</v>
      </c>
      <c r="C58" s="301"/>
      <c r="D58" s="316"/>
      <c r="E58" s="317" t="s">
        <v>68</v>
      </c>
      <c r="F58" s="330">
        <v>110.15</v>
      </c>
      <c r="G58" s="330">
        <v>109.76</v>
      </c>
      <c r="H58" s="330">
        <v>108.72</v>
      </c>
      <c r="I58" s="330">
        <v>106.54</v>
      </c>
      <c r="J58" s="330">
        <v>103.37</v>
      </c>
      <c r="K58" s="330">
        <v>99.57</v>
      </c>
      <c r="L58" s="330">
        <v>95.46</v>
      </c>
      <c r="N58" s="293"/>
      <c r="O58" s="296">
        <f t="shared" si="2"/>
        <v>0.625</v>
      </c>
      <c r="P58" s="296">
        <f t="shared" si="2"/>
        <v>0.6500000000000057</v>
      </c>
      <c r="Q58" s="296">
        <f t="shared" si="2"/>
        <v>0.7199999999999989</v>
      </c>
      <c r="R58" s="296">
        <f t="shared" si="2"/>
        <v>0.8599999999999994</v>
      </c>
      <c r="S58" s="296">
        <f t="shared" si="2"/>
        <v>1.0100000000000051</v>
      </c>
      <c r="T58" s="296">
        <f t="shared" si="2"/>
        <v>1.0999999999999943</v>
      </c>
      <c r="U58" s="296">
        <f t="shared" si="2"/>
        <v>1.1599999999999966</v>
      </c>
      <c r="V58" s="296">
        <f t="shared" si="10"/>
        <v>-0.7800000000000011</v>
      </c>
      <c r="W58" s="296">
        <f t="shared" si="10"/>
        <v>-0.789999999999992</v>
      </c>
      <c r="X58" s="296">
        <f t="shared" si="10"/>
        <v>-0.980000000000004</v>
      </c>
      <c r="Y58" s="296">
        <f t="shared" si="10"/>
        <v>-1.3399999999999892</v>
      </c>
      <c r="Z58" s="296">
        <f t="shared" si="10"/>
        <v>-1.3299999999999983</v>
      </c>
      <c r="AA58" s="296">
        <f t="shared" si="10"/>
        <v>-0.7800000000000011</v>
      </c>
      <c r="AB58" s="296">
        <f t="shared" si="10"/>
        <v>0.0799999999999983</v>
      </c>
    </row>
    <row r="59" spans="1:28" ht="12.75">
      <c r="A59" s="312"/>
      <c r="B59" t="s">
        <v>346</v>
      </c>
      <c r="C59" s="301"/>
      <c r="D59" s="316"/>
      <c r="E59" s="317" t="s">
        <v>70</v>
      </c>
      <c r="F59" s="330">
        <v>109.95</v>
      </c>
      <c r="G59" s="330">
        <v>109.225</v>
      </c>
      <c r="H59" s="330">
        <v>108.065</v>
      </c>
      <c r="I59" s="330">
        <v>106.185</v>
      </c>
      <c r="J59" s="330">
        <v>103.765</v>
      </c>
      <c r="K59" s="330">
        <v>101.00999999999999</v>
      </c>
      <c r="L59" s="330">
        <v>98.095</v>
      </c>
      <c r="N59" s="293"/>
      <c r="O59" s="296">
        <f t="shared" si="2"/>
        <v>0.46750000000000114</v>
      </c>
      <c r="P59" s="296">
        <f t="shared" si="2"/>
        <v>0.5024999999999977</v>
      </c>
      <c r="Q59" s="296">
        <f t="shared" si="2"/>
        <v>0.5524999999999949</v>
      </c>
      <c r="R59" s="296">
        <f t="shared" si="2"/>
        <v>0.6325000000000074</v>
      </c>
      <c r="S59" s="296">
        <f t="shared" si="2"/>
        <v>0.7124999999999915</v>
      </c>
      <c r="T59" s="296">
        <f t="shared" si="2"/>
        <v>0.7599999999999909</v>
      </c>
      <c r="U59" s="296">
        <f t="shared" si="2"/>
        <v>0.792500000000004</v>
      </c>
      <c r="V59" s="296">
        <f t="shared" si="10"/>
        <v>-0.20000000000000284</v>
      </c>
      <c r="W59" s="296">
        <f t="shared" si="10"/>
        <v>-0.5350000000000108</v>
      </c>
      <c r="X59" s="296">
        <f t="shared" si="10"/>
        <v>-0.6550000000000011</v>
      </c>
      <c r="Y59" s="296">
        <f t="shared" si="10"/>
        <v>-0.355000000000004</v>
      </c>
      <c r="Z59" s="296">
        <f t="shared" si="10"/>
        <v>0.394999999999996</v>
      </c>
      <c r="AA59" s="296">
        <f t="shared" si="10"/>
        <v>1.4399999999999977</v>
      </c>
      <c r="AB59" s="296">
        <f t="shared" si="10"/>
        <v>2.635000000000005</v>
      </c>
    </row>
    <row r="60" spans="1:28" ht="12.75">
      <c r="A60" s="312"/>
      <c r="B60" t="s">
        <v>347</v>
      </c>
      <c r="C60" s="301"/>
      <c r="D60" s="316"/>
      <c r="E60" s="318" t="s">
        <v>128</v>
      </c>
      <c r="F60" s="330">
        <v>109.75</v>
      </c>
      <c r="G60" s="330">
        <v>108.69</v>
      </c>
      <c r="H60" s="330">
        <v>107.41</v>
      </c>
      <c r="I60" s="330">
        <v>105.83</v>
      </c>
      <c r="J60" s="330">
        <v>104.16</v>
      </c>
      <c r="K60" s="330">
        <v>102.45</v>
      </c>
      <c r="L60" s="330">
        <v>100.73</v>
      </c>
      <c r="N60" s="293"/>
      <c r="O60" s="296">
        <f t="shared" si="2"/>
        <v>0.3100000000000023</v>
      </c>
      <c r="P60" s="296">
        <f t="shared" si="2"/>
        <v>0.35499999999998977</v>
      </c>
      <c r="Q60" s="296">
        <f t="shared" si="2"/>
        <v>0.3849999999999909</v>
      </c>
      <c r="R60" s="296">
        <f t="shared" si="2"/>
        <v>0.40500000000000114</v>
      </c>
      <c r="S60" s="296">
        <f t="shared" si="2"/>
        <v>0.41499999999999204</v>
      </c>
      <c r="T60" s="296">
        <f t="shared" si="2"/>
        <v>0.4200000000000017</v>
      </c>
      <c r="U60" s="296">
        <f t="shared" si="2"/>
        <v>0.42499999999999716</v>
      </c>
      <c r="V60" s="296">
        <f t="shared" si="10"/>
        <v>-0.20000000000000284</v>
      </c>
      <c r="W60" s="296">
        <f t="shared" si="10"/>
        <v>-0.5349999999999966</v>
      </c>
      <c r="X60" s="296">
        <f t="shared" si="10"/>
        <v>-0.6550000000000011</v>
      </c>
      <c r="Y60" s="296">
        <f t="shared" si="10"/>
        <v>-0.355000000000004</v>
      </c>
      <c r="Z60" s="296">
        <f t="shared" si="10"/>
        <v>0.394999999999996</v>
      </c>
      <c r="AA60" s="296">
        <f t="shared" si="10"/>
        <v>1.440000000000012</v>
      </c>
      <c r="AB60" s="296">
        <f t="shared" si="10"/>
        <v>2.635000000000005</v>
      </c>
    </row>
    <row r="61" spans="1:21" ht="12.75">
      <c r="A61" s="312"/>
      <c r="B61" t="s">
        <v>348</v>
      </c>
      <c r="C61" s="299">
        <v>0.0675</v>
      </c>
      <c r="D61" s="314">
        <v>0.0725</v>
      </c>
      <c r="E61" s="315" t="s">
        <v>60</v>
      </c>
      <c r="F61" s="330">
        <v>111.16</v>
      </c>
      <c r="G61" s="330">
        <v>110.16999999999999</v>
      </c>
      <c r="H61" s="330">
        <v>109.07499999999999</v>
      </c>
      <c r="I61" s="330">
        <v>107.125</v>
      </c>
      <c r="J61" s="330">
        <v>105.06</v>
      </c>
      <c r="K61" s="330">
        <v>100.75</v>
      </c>
      <c r="L61" s="330">
        <v>95.42</v>
      </c>
      <c r="N61" s="292"/>
      <c r="O61" s="297">
        <f t="shared" si="2"/>
        <v>1.0499999999999972</v>
      </c>
      <c r="P61" s="297">
        <f t="shared" si="2"/>
        <v>0.9599999999999937</v>
      </c>
      <c r="Q61" s="297">
        <f t="shared" si="2"/>
        <v>0.914999999999992</v>
      </c>
      <c r="R61" s="297">
        <f t="shared" si="2"/>
        <v>0.48499999999999943</v>
      </c>
      <c r="S61" s="297">
        <f t="shared" si="2"/>
        <v>1.2800000000000011</v>
      </c>
      <c r="T61" s="297">
        <f t="shared" si="2"/>
        <v>1.5999999999999943</v>
      </c>
      <c r="U61" s="297">
        <f t="shared" si="2"/>
        <v>1.9099999999999966</v>
      </c>
    </row>
    <row r="62" spans="1:28" ht="12.75">
      <c r="A62" s="312"/>
      <c r="B62" t="s">
        <v>349</v>
      </c>
      <c r="C62" s="301"/>
      <c r="D62" s="316"/>
      <c r="E62" s="317" t="s">
        <v>63</v>
      </c>
      <c r="F62" s="330">
        <v>111.35</v>
      </c>
      <c r="G62" s="330">
        <v>110.59</v>
      </c>
      <c r="H62" s="330">
        <v>109.61500000000001</v>
      </c>
      <c r="I62" s="330">
        <v>107.53999999999999</v>
      </c>
      <c r="J62" s="330">
        <v>104.69999999999999</v>
      </c>
      <c r="K62" s="330">
        <v>100.2675</v>
      </c>
      <c r="L62" s="330">
        <v>94.9175</v>
      </c>
      <c r="N62" s="293"/>
      <c r="O62" s="297">
        <f t="shared" si="2"/>
        <v>1.5899999999999892</v>
      </c>
      <c r="P62" s="297">
        <f t="shared" si="2"/>
        <v>1.3800000000000097</v>
      </c>
      <c r="Q62" s="297">
        <f t="shared" si="2"/>
        <v>1.1750000000000114</v>
      </c>
      <c r="R62" s="297">
        <f t="shared" si="2"/>
        <v>0.4399999999999977</v>
      </c>
      <c r="S62" s="297">
        <f t="shared" si="2"/>
        <v>0.37999999999999545</v>
      </c>
      <c r="T62" s="297">
        <f t="shared" si="2"/>
        <v>0.4475000000000051</v>
      </c>
      <c r="U62" s="297">
        <f t="shared" si="2"/>
        <v>0.5775000000000006</v>
      </c>
      <c r="V62" s="296">
        <f aca="true" t="shared" si="11" ref="V62:AB66">F62-F61</f>
        <v>0.18999999999999773</v>
      </c>
      <c r="W62" s="296">
        <f t="shared" si="11"/>
        <v>0.4200000000000159</v>
      </c>
      <c r="X62" s="296">
        <f t="shared" si="11"/>
        <v>0.5400000000000205</v>
      </c>
      <c r="Y62" s="296">
        <f t="shared" si="11"/>
        <v>0.41499999999999204</v>
      </c>
      <c r="Z62" s="296">
        <f t="shared" si="11"/>
        <v>-0.36000000000001364</v>
      </c>
      <c r="AA62" s="296">
        <f t="shared" si="11"/>
        <v>-0.4825000000000017</v>
      </c>
      <c r="AB62" s="296">
        <f t="shared" si="11"/>
        <v>-0.5024999999999977</v>
      </c>
    </row>
    <row r="63" spans="1:28" ht="12.75">
      <c r="A63" s="312"/>
      <c r="B63" t="s">
        <v>350</v>
      </c>
      <c r="C63" s="301"/>
      <c r="D63" s="316"/>
      <c r="E63" s="318" t="s">
        <v>66</v>
      </c>
      <c r="F63" s="330">
        <v>111.26750000000001</v>
      </c>
      <c r="G63" s="330">
        <v>110.83250000000001</v>
      </c>
      <c r="H63" s="330">
        <v>109.95500000000001</v>
      </c>
      <c r="I63" s="330">
        <v>108.175</v>
      </c>
      <c r="J63" s="330">
        <v>105.1375</v>
      </c>
      <c r="K63" s="330">
        <v>100.92999999999999</v>
      </c>
      <c r="L63" s="330">
        <v>96.0825</v>
      </c>
      <c r="N63" s="293"/>
      <c r="O63" s="297">
        <f t="shared" si="2"/>
        <v>0.3375000000000057</v>
      </c>
      <c r="P63" s="297">
        <f t="shared" si="2"/>
        <v>0.2825000000000131</v>
      </c>
      <c r="Q63" s="297">
        <f aca="true" t="shared" si="12" ref="Q63:U84">H63-H57</f>
        <v>0.25500000000000966</v>
      </c>
      <c r="R63" s="297">
        <f t="shared" si="12"/>
        <v>0.2950000000000017</v>
      </c>
      <c r="S63" s="297">
        <f t="shared" si="12"/>
        <v>0.4375</v>
      </c>
      <c r="T63" s="297">
        <f t="shared" si="12"/>
        <v>0.5799999999999983</v>
      </c>
      <c r="U63" s="297">
        <f t="shared" si="12"/>
        <v>0.7025000000000006</v>
      </c>
      <c r="V63" s="296">
        <f t="shared" si="11"/>
        <v>-0.08249999999998181</v>
      </c>
      <c r="W63" s="296">
        <f t="shared" si="11"/>
        <v>0.24250000000000682</v>
      </c>
      <c r="X63" s="296">
        <f t="shared" si="11"/>
        <v>0.3400000000000034</v>
      </c>
      <c r="Y63" s="296">
        <f t="shared" si="11"/>
        <v>0.6350000000000051</v>
      </c>
      <c r="Z63" s="296">
        <f t="shared" si="11"/>
        <v>0.4375000000000142</v>
      </c>
      <c r="AA63" s="296">
        <f t="shared" si="11"/>
        <v>0.6624999999999943</v>
      </c>
      <c r="AB63" s="296">
        <f t="shared" si="11"/>
        <v>1.164999999999992</v>
      </c>
    </row>
    <row r="64" spans="1:28" ht="12.75">
      <c r="A64" s="312"/>
      <c r="B64" t="s">
        <v>351</v>
      </c>
      <c r="C64" s="301"/>
      <c r="D64" s="316"/>
      <c r="E64" s="317" t="s">
        <v>68</v>
      </c>
      <c r="F64" s="330">
        <v>110.53750000000001</v>
      </c>
      <c r="G64" s="330">
        <v>110.155</v>
      </c>
      <c r="H64" s="330">
        <v>109.18</v>
      </c>
      <c r="I64" s="330">
        <v>107.155</v>
      </c>
      <c r="J64" s="330">
        <v>104.1825</v>
      </c>
      <c r="K64" s="330">
        <v>100.5225</v>
      </c>
      <c r="L64" s="330">
        <v>96.5075</v>
      </c>
      <c r="N64" s="293"/>
      <c r="O64" s="297">
        <f aca="true" t="shared" si="13" ref="O64:P84">F64-F58</f>
        <v>0.38750000000000284</v>
      </c>
      <c r="P64" s="297">
        <f t="shared" si="13"/>
        <v>0.394999999999996</v>
      </c>
      <c r="Q64" s="297">
        <f t="shared" si="12"/>
        <v>0.46000000000000796</v>
      </c>
      <c r="R64" s="297">
        <f t="shared" si="12"/>
        <v>0.6149999999999949</v>
      </c>
      <c r="S64" s="297">
        <f t="shared" si="12"/>
        <v>0.8125</v>
      </c>
      <c r="T64" s="297">
        <f t="shared" si="12"/>
        <v>0.9525000000000006</v>
      </c>
      <c r="U64" s="297">
        <f t="shared" si="12"/>
        <v>1.0474999999999994</v>
      </c>
      <c r="V64" s="296">
        <f t="shared" si="11"/>
        <v>-0.730000000000004</v>
      </c>
      <c r="W64" s="296">
        <f t="shared" si="11"/>
        <v>-0.6775000000000091</v>
      </c>
      <c r="X64" s="296">
        <f t="shared" si="11"/>
        <v>-0.7750000000000057</v>
      </c>
      <c r="Y64" s="296">
        <f t="shared" si="11"/>
        <v>-1.019999999999996</v>
      </c>
      <c r="Z64" s="296">
        <f t="shared" si="11"/>
        <v>-0.9549999999999983</v>
      </c>
      <c r="AA64" s="296">
        <f t="shared" si="11"/>
        <v>-0.40749999999999886</v>
      </c>
      <c r="AB64" s="296">
        <f t="shared" si="11"/>
        <v>0.42499999999999716</v>
      </c>
    </row>
    <row r="65" spans="1:28" ht="12.75">
      <c r="A65" s="312"/>
      <c r="B65" t="s">
        <v>352</v>
      </c>
      <c r="C65" s="301"/>
      <c r="D65" s="316"/>
      <c r="E65" s="317" t="s">
        <v>70</v>
      </c>
      <c r="F65" s="330">
        <v>110.2875</v>
      </c>
      <c r="G65" s="330">
        <v>109.5875</v>
      </c>
      <c r="H65" s="330">
        <v>108.47874999999999</v>
      </c>
      <c r="I65" s="330">
        <v>106.6875</v>
      </c>
      <c r="J65" s="330">
        <v>104.37375</v>
      </c>
      <c r="K65" s="330">
        <v>101.695</v>
      </c>
      <c r="L65" s="330">
        <v>98.83</v>
      </c>
      <c r="N65" s="293"/>
      <c r="O65" s="297">
        <f t="shared" si="13"/>
        <v>0.3374999999999915</v>
      </c>
      <c r="P65" s="297">
        <f t="shared" si="13"/>
        <v>0.36250000000001137</v>
      </c>
      <c r="Q65" s="297">
        <f t="shared" si="12"/>
        <v>0.4137499999999932</v>
      </c>
      <c r="R65" s="297">
        <f t="shared" si="12"/>
        <v>0.5024999999999977</v>
      </c>
      <c r="S65" s="297">
        <f t="shared" si="12"/>
        <v>0.6087500000000006</v>
      </c>
      <c r="T65" s="297">
        <f t="shared" si="12"/>
        <v>0.6850000000000023</v>
      </c>
      <c r="U65" s="297">
        <f t="shared" si="12"/>
        <v>0.7349999999999994</v>
      </c>
      <c r="V65" s="296">
        <f t="shared" si="11"/>
        <v>-0.2500000000000142</v>
      </c>
      <c r="W65" s="296">
        <f t="shared" si="11"/>
        <v>-0.5674999999999955</v>
      </c>
      <c r="X65" s="296">
        <f t="shared" si="11"/>
        <v>-0.7012500000000159</v>
      </c>
      <c r="Y65" s="296">
        <f t="shared" si="11"/>
        <v>-0.46750000000000114</v>
      </c>
      <c r="Z65" s="296">
        <f t="shared" si="11"/>
        <v>0.1912499999999966</v>
      </c>
      <c r="AA65" s="296">
        <f t="shared" si="11"/>
        <v>1.1724999999999994</v>
      </c>
      <c r="AB65" s="296">
        <f t="shared" si="11"/>
        <v>2.322500000000005</v>
      </c>
    </row>
    <row r="66" spans="1:28" ht="12.75">
      <c r="A66" s="312"/>
      <c r="B66" t="s">
        <v>353</v>
      </c>
      <c r="C66" s="301"/>
      <c r="D66" s="316"/>
      <c r="E66" s="318" t="s">
        <v>128</v>
      </c>
      <c r="F66" s="330">
        <v>110.045</v>
      </c>
      <c r="G66" s="330">
        <v>109.025</v>
      </c>
      <c r="H66" s="330">
        <v>107.785</v>
      </c>
      <c r="I66" s="330">
        <v>106.225</v>
      </c>
      <c r="J66" s="330">
        <v>104.57</v>
      </c>
      <c r="K66" s="330">
        <v>102.87</v>
      </c>
      <c r="L66" s="330">
        <v>101.155</v>
      </c>
      <c r="N66" s="293"/>
      <c r="O66" s="297">
        <f t="shared" si="13"/>
        <v>0.2950000000000017</v>
      </c>
      <c r="P66" s="297">
        <f t="shared" si="13"/>
        <v>0.33500000000000796</v>
      </c>
      <c r="Q66" s="297">
        <f t="shared" si="12"/>
        <v>0.375</v>
      </c>
      <c r="R66" s="297">
        <f t="shared" si="12"/>
        <v>0.394999999999996</v>
      </c>
      <c r="S66" s="297">
        <f t="shared" si="12"/>
        <v>0.4099999999999966</v>
      </c>
      <c r="T66" s="297">
        <f t="shared" si="12"/>
        <v>0.4200000000000017</v>
      </c>
      <c r="U66" s="297">
        <f t="shared" si="12"/>
        <v>0.42499999999999716</v>
      </c>
      <c r="V66" s="296">
        <f t="shared" si="11"/>
        <v>-0.2424999999999926</v>
      </c>
      <c r="W66" s="296">
        <f t="shared" si="11"/>
        <v>-0.5625</v>
      </c>
      <c r="X66" s="296">
        <f t="shared" si="11"/>
        <v>-0.6937499999999943</v>
      </c>
      <c r="Y66" s="296">
        <f t="shared" si="11"/>
        <v>-0.4625000000000057</v>
      </c>
      <c r="Z66" s="296">
        <f t="shared" si="11"/>
        <v>0.19624999999999204</v>
      </c>
      <c r="AA66" s="296">
        <f t="shared" si="11"/>
        <v>1.1750000000000114</v>
      </c>
      <c r="AB66" s="296">
        <f t="shared" si="11"/>
        <v>2.325000000000003</v>
      </c>
    </row>
    <row r="67" spans="1:28" ht="12.75">
      <c r="A67" s="312"/>
      <c r="B67" t="s">
        <v>354</v>
      </c>
      <c r="C67" s="299">
        <v>0.07</v>
      </c>
      <c r="D67" s="314">
        <v>0.075</v>
      </c>
      <c r="E67" s="315" t="s">
        <v>60</v>
      </c>
      <c r="F67" s="330">
        <v>112.21</v>
      </c>
      <c r="G67" s="330">
        <v>111.13</v>
      </c>
      <c r="H67" s="330">
        <v>109.99</v>
      </c>
      <c r="I67" s="330">
        <v>107.61</v>
      </c>
      <c r="J67" s="330">
        <v>106.34</v>
      </c>
      <c r="K67" s="330">
        <v>102.35</v>
      </c>
      <c r="L67" s="330">
        <v>97.33</v>
      </c>
      <c r="N67" s="292"/>
      <c r="O67" s="296">
        <f t="shared" si="13"/>
        <v>1.0499999999999972</v>
      </c>
      <c r="P67" s="296">
        <f t="shared" si="13"/>
        <v>0.960000000000008</v>
      </c>
      <c r="Q67" s="296">
        <f t="shared" si="12"/>
        <v>0.9150000000000063</v>
      </c>
      <c r="R67" s="296">
        <f t="shared" si="12"/>
        <v>0.48499999999999943</v>
      </c>
      <c r="S67" s="296">
        <f t="shared" si="12"/>
        <v>1.2800000000000011</v>
      </c>
      <c r="T67" s="296">
        <f t="shared" si="12"/>
        <v>1.5999999999999943</v>
      </c>
      <c r="U67" s="296">
        <f t="shared" si="12"/>
        <v>1.9099999999999966</v>
      </c>
      <c r="V67" s="296"/>
      <c r="W67" s="296"/>
      <c r="X67" s="296"/>
      <c r="Y67" s="296"/>
      <c r="Z67" s="296"/>
      <c r="AA67" s="296"/>
      <c r="AB67" s="296"/>
    </row>
    <row r="68" spans="1:28" ht="12.75">
      <c r="A68" s="312"/>
      <c r="B68" t="s">
        <v>355</v>
      </c>
      <c r="C68" s="301"/>
      <c r="D68" s="316"/>
      <c r="E68" s="317" t="s">
        <v>63</v>
      </c>
      <c r="F68" s="330">
        <v>112.94</v>
      </c>
      <c r="G68" s="330">
        <v>111.97</v>
      </c>
      <c r="H68" s="330">
        <v>110.79</v>
      </c>
      <c r="I68" s="330">
        <v>107.97999999999999</v>
      </c>
      <c r="J68" s="330">
        <v>105.08</v>
      </c>
      <c r="K68" s="330">
        <v>100.715</v>
      </c>
      <c r="L68" s="330">
        <v>95.495</v>
      </c>
      <c r="N68" s="293"/>
      <c r="O68" s="296">
        <f t="shared" si="13"/>
        <v>1.5900000000000034</v>
      </c>
      <c r="P68" s="296">
        <f t="shared" si="13"/>
        <v>1.3799999999999955</v>
      </c>
      <c r="Q68" s="296">
        <f t="shared" si="12"/>
        <v>1.1749999999999972</v>
      </c>
      <c r="R68" s="296">
        <f t="shared" si="12"/>
        <v>0.4399999999999977</v>
      </c>
      <c r="S68" s="296">
        <f t="shared" si="12"/>
        <v>0.38000000000000966</v>
      </c>
      <c r="T68" s="296">
        <f t="shared" si="12"/>
        <v>0.4475000000000051</v>
      </c>
      <c r="U68" s="296">
        <f t="shared" si="12"/>
        <v>0.5775000000000006</v>
      </c>
      <c r="V68" s="296">
        <f aca="true" t="shared" si="14" ref="V68:AB72">F68-F67</f>
        <v>0.730000000000004</v>
      </c>
      <c r="W68" s="296">
        <f t="shared" si="14"/>
        <v>0.8400000000000034</v>
      </c>
      <c r="X68" s="296">
        <f t="shared" si="14"/>
        <v>0.8000000000000114</v>
      </c>
      <c r="Y68" s="296">
        <f t="shared" si="14"/>
        <v>0.36999999999999034</v>
      </c>
      <c r="Z68" s="296">
        <f t="shared" si="14"/>
        <v>-1.2600000000000051</v>
      </c>
      <c r="AA68" s="296">
        <f t="shared" si="14"/>
        <v>-1.634999999999991</v>
      </c>
      <c r="AB68" s="296">
        <f t="shared" si="14"/>
        <v>-1.8349999999999937</v>
      </c>
    </row>
    <row r="69" spans="1:28" ht="12.75">
      <c r="A69" s="312"/>
      <c r="B69" t="s">
        <v>356</v>
      </c>
      <c r="C69" s="301"/>
      <c r="D69" s="316"/>
      <c r="E69" s="318" t="s">
        <v>66</v>
      </c>
      <c r="F69" s="330">
        <v>111.605</v>
      </c>
      <c r="G69" s="330">
        <v>111.11500000000001</v>
      </c>
      <c r="H69" s="330">
        <v>110.21000000000001</v>
      </c>
      <c r="I69" s="330">
        <v>108.47</v>
      </c>
      <c r="J69" s="330">
        <v>105.575</v>
      </c>
      <c r="K69" s="330">
        <v>101.50999999999999</v>
      </c>
      <c r="L69" s="330">
        <v>96.785</v>
      </c>
      <c r="N69" s="293"/>
      <c r="O69" s="296">
        <f t="shared" si="13"/>
        <v>0.3374999999999915</v>
      </c>
      <c r="P69" s="296">
        <f t="shared" si="13"/>
        <v>0.28249999999999886</v>
      </c>
      <c r="Q69" s="296">
        <f t="shared" si="12"/>
        <v>0.25499999999999545</v>
      </c>
      <c r="R69" s="296">
        <f t="shared" si="12"/>
        <v>0.2950000000000017</v>
      </c>
      <c r="S69" s="296">
        <f t="shared" si="12"/>
        <v>0.4375</v>
      </c>
      <c r="T69" s="296">
        <f t="shared" si="12"/>
        <v>0.5799999999999983</v>
      </c>
      <c r="U69" s="296">
        <f t="shared" si="12"/>
        <v>0.7025000000000006</v>
      </c>
      <c r="V69" s="296">
        <f t="shared" si="14"/>
        <v>-1.3349999999999937</v>
      </c>
      <c r="W69" s="296">
        <f t="shared" si="14"/>
        <v>-0.8549999999999898</v>
      </c>
      <c r="X69" s="296">
        <f t="shared" si="14"/>
        <v>-0.5799999999999983</v>
      </c>
      <c r="Y69" s="296">
        <f t="shared" si="14"/>
        <v>0.4900000000000091</v>
      </c>
      <c r="Z69" s="296">
        <f t="shared" si="14"/>
        <v>0.49500000000000455</v>
      </c>
      <c r="AA69" s="296">
        <f t="shared" si="14"/>
        <v>0.7949999999999875</v>
      </c>
      <c r="AB69" s="296">
        <f t="shared" si="14"/>
        <v>1.289999999999992</v>
      </c>
    </row>
    <row r="70" spans="1:28" ht="12.75">
      <c r="A70" s="312"/>
      <c r="B70" t="s">
        <v>357</v>
      </c>
      <c r="C70" s="301"/>
      <c r="D70" s="316"/>
      <c r="E70" s="317" t="s">
        <v>68</v>
      </c>
      <c r="F70" s="330">
        <v>110.92500000000001</v>
      </c>
      <c r="G70" s="330">
        <v>110.55000000000001</v>
      </c>
      <c r="H70" s="330">
        <v>109.64</v>
      </c>
      <c r="I70" s="330">
        <v>107.77000000000001</v>
      </c>
      <c r="J70" s="330">
        <v>104.995</v>
      </c>
      <c r="K70" s="330">
        <v>101.475</v>
      </c>
      <c r="L70" s="330">
        <v>97.555</v>
      </c>
      <c r="N70" s="293"/>
      <c r="O70" s="296">
        <f t="shared" si="13"/>
        <v>0.38750000000000284</v>
      </c>
      <c r="P70" s="296">
        <f t="shared" si="13"/>
        <v>0.39500000000001023</v>
      </c>
      <c r="Q70" s="296">
        <f t="shared" si="12"/>
        <v>0.45999999999999375</v>
      </c>
      <c r="R70" s="296">
        <f t="shared" si="12"/>
        <v>0.6150000000000091</v>
      </c>
      <c r="S70" s="296">
        <f t="shared" si="12"/>
        <v>0.8125</v>
      </c>
      <c r="T70" s="296">
        <f t="shared" si="12"/>
        <v>0.9525000000000006</v>
      </c>
      <c r="U70" s="296">
        <f t="shared" si="12"/>
        <v>1.0475000000000136</v>
      </c>
      <c r="V70" s="296">
        <f t="shared" si="14"/>
        <v>-0.6799999999999926</v>
      </c>
      <c r="W70" s="296">
        <f t="shared" si="14"/>
        <v>-0.5649999999999977</v>
      </c>
      <c r="X70" s="296">
        <f t="shared" si="14"/>
        <v>-0.5700000000000074</v>
      </c>
      <c r="Y70" s="296">
        <f t="shared" si="14"/>
        <v>-0.6999999999999886</v>
      </c>
      <c r="Z70" s="296">
        <f t="shared" si="14"/>
        <v>-0.5799999999999983</v>
      </c>
      <c r="AA70" s="296">
        <f t="shared" si="14"/>
        <v>-0.03499999999999659</v>
      </c>
      <c r="AB70" s="296">
        <f t="shared" si="14"/>
        <v>0.7700000000000102</v>
      </c>
    </row>
    <row r="71" spans="1:28" ht="12.75">
      <c r="A71" s="312"/>
      <c r="B71" t="s">
        <v>358</v>
      </c>
      <c r="C71" s="301"/>
      <c r="D71" s="316"/>
      <c r="E71" s="317" t="s">
        <v>70</v>
      </c>
      <c r="F71" s="330">
        <v>110.625</v>
      </c>
      <c r="G71" s="330">
        <v>109.95</v>
      </c>
      <c r="H71" s="330">
        <v>108.8925</v>
      </c>
      <c r="I71" s="330">
        <v>107.19</v>
      </c>
      <c r="J71" s="330">
        <v>104.9825</v>
      </c>
      <c r="K71" s="330">
        <v>102.38</v>
      </c>
      <c r="L71" s="330">
        <v>99.565</v>
      </c>
      <c r="N71" s="293"/>
      <c r="O71" s="296">
        <f t="shared" si="13"/>
        <v>0.3375000000000057</v>
      </c>
      <c r="P71" s="296">
        <f t="shared" si="13"/>
        <v>0.36249999999999716</v>
      </c>
      <c r="Q71" s="296">
        <f t="shared" si="12"/>
        <v>0.4137500000000074</v>
      </c>
      <c r="R71" s="296">
        <f t="shared" si="12"/>
        <v>0.5024999999999977</v>
      </c>
      <c r="S71" s="296">
        <f t="shared" si="12"/>
        <v>0.6087500000000006</v>
      </c>
      <c r="T71" s="296">
        <f t="shared" si="12"/>
        <v>0.6850000000000023</v>
      </c>
      <c r="U71" s="296">
        <f t="shared" si="12"/>
        <v>0.7349999999999994</v>
      </c>
      <c r="V71" s="296">
        <f t="shared" si="14"/>
        <v>-0.30000000000001137</v>
      </c>
      <c r="W71" s="296">
        <f t="shared" si="14"/>
        <v>-0.6000000000000085</v>
      </c>
      <c r="X71" s="296">
        <f t="shared" si="14"/>
        <v>-0.7475000000000023</v>
      </c>
      <c r="Y71" s="296">
        <f t="shared" si="14"/>
        <v>-0.5800000000000125</v>
      </c>
      <c r="Z71" s="296">
        <f t="shared" si="14"/>
        <v>-0.012500000000002842</v>
      </c>
      <c r="AA71" s="296">
        <f t="shared" si="14"/>
        <v>0.9050000000000011</v>
      </c>
      <c r="AB71" s="296">
        <f t="shared" si="14"/>
        <v>2.009999999999991</v>
      </c>
    </row>
    <row r="72" spans="1:28" ht="12.75">
      <c r="A72" s="312"/>
      <c r="B72" t="s">
        <v>359</v>
      </c>
      <c r="C72" s="301"/>
      <c r="D72" s="316"/>
      <c r="E72" s="318" t="s">
        <v>128</v>
      </c>
      <c r="F72" s="330">
        <v>110.34</v>
      </c>
      <c r="G72" s="330">
        <v>109.36</v>
      </c>
      <c r="H72" s="330">
        <v>108.16</v>
      </c>
      <c r="I72" s="330">
        <v>106.62</v>
      </c>
      <c r="J72" s="330">
        <v>104.98</v>
      </c>
      <c r="K72" s="330">
        <v>103.29</v>
      </c>
      <c r="L72" s="330">
        <v>101.58</v>
      </c>
      <c r="N72" s="293"/>
      <c r="O72" s="296">
        <f t="shared" si="13"/>
        <v>0.2950000000000017</v>
      </c>
      <c r="P72" s="296">
        <f t="shared" si="13"/>
        <v>0.33499999999999375</v>
      </c>
      <c r="Q72" s="296">
        <f t="shared" si="12"/>
        <v>0.375</v>
      </c>
      <c r="R72" s="296">
        <f t="shared" si="12"/>
        <v>0.39500000000001023</v>
      </c>
      <c r="S72" s="296">
        <f t="shared" si="12"/>
        <v>0.4100000000000108</v>
      </c>
      <c r="T72" s="296">
        <f t="shared" si="12"/>
        <v>0.4200000000000017</v>
      </c>
      <c r="U72" s="296">
        <f t="shared" si="12"/>
        <v>0.42499999999999716</v>
      </c>
      <c r="V72" s="296">
        <f t="shared" si="14"/>
        <v>-0.2849999999999966</v>
      </c>
      <c r="W72" s="296">
        <f t="shared" si="14"/>
        <v>-0.5900000000000034</v>
      </c>
      <c r="X72" s="296">
        <f t="shared" si="14"/>
        <v>-0.7325000000000017</v>
      </c>
      <c r="Y72" s="296">
        <f t="shared" si="14"/>
        <v>-0.5699999999999932</v>
      </c>
      <c r="Z72" s="296">
        <f t="shared" si="14"/>
        <v>-0.0024999999999977263</v>
      </c>
      <c r="AA72" s="296">
        <f t="shared" si="14"/>
        <v>0.9100000000000108</v>
      </c>
      <c r="AB72" s="296">
        <f t="shared" si="14"/>
        <v>2.0150000000000006</v>
      </c>
    </row>
    <row r="73" spans="1:28" ht="12.75">
      <c r="A73" s="312"/>
      <c r="B73" t="s">
        <v>360</v>
      </c>
      <c r="C73" s="299">
        <v>0.0725</v>
      </c>
      <c r="D73" s="314">
        <v>0.0775</v>
      </c>
      <c r="E73" s="315" t="s">
        <v>60</v>
      </c>
      <c r="F73" s="330">
        <v>112.345</v>
      </c>
      <c r="G73" s="330">
        <v>111.19999999999999</v>
      </c>
      <c r="H73" s="330">
        <v>109.995</v>
      </c>
      <c r="I73" s="330">
        <v>108.095</v>
      </c>
      <c r="J73" s="330">
        <v>106.475</v>
      </c>
      <c r="K73" s="330">
        <v>102.75999999999999</v>
      </c>
      <c r="L73" s="330">
        <v>98.05</v>
      </c>
      <c r="N73" s="292"/>
      <c r="O73" s="297">
        <f t="shared" si="13"/>
        <v>0.13500000000000512</v>
      </c>
      <c r="P73" s="297">
        <f t="shared" si="13"/>
        <v>0.06999999999999318</v>
      </c>
      <c r="Q73" s="297">
        <f t="shared" si="12"/>
        <v>0.005000000000009663</v>
      </c>
      <c r="R73" s="297">
        <f t="shared" si="12"/>
        <v>0.48499999999999943</v>
      </c>
      <c r="S73" s="297">
        <f t="shared" si="12"/>
        <v>0.1349999999999909</v>
      </c>
      <c r="T73" s="297">
        <f t="shared" si="12"/>
        <v>0.4099999999999966</v>
      </c>
      <c r="U73" s="297">
        <f t="shared" si="12"/>
        <v>0.7199999999999989</v>
      </c>
      <c r="V73" s="296"/>
      <c r="W73" s="296"/>
      <c r="X73" s="296"/>
      <c r="Y73" s="296"/>
      <c r="Z73" s="296"/>
      <c r="AA73" s="296"/>
      <c r="AB73" s="296"/>
    </row>
    <row r="74" spans="1:28" ht="12.75">
      <c r="A74" s="312"/>
      <c r="B74" t="s">
        <v>361</v>
      </c>
      <c r="C74" s="301"/>
      <c r="D74" s="316"/>
      <c r="E74" s="317" t="s">
        <v>63</v>
      </c>
      <c r="F74" s="330">
        <v>113.53999999999999</v>
      </c>
      <c r="G74" s="330">
        <v>112.36</v>
      </c>
      <c r="H74" s="330">
        <v>110.93</v>
      </c>
      <c r="I74" s="330">
        <v>108.41999999999999</v>
      </c>
      <c r="J74" s="330">
        <v>105.46000000000001</v>
      </c>
      <c r="K74" s="330">
        <v>101.1625</v>
      </c>
      <c r="L74" s="330">
        <v>96.0725</v>
      </c>
      <c r="N74" s="293"/>
      <c r="O74" s="297">
        <f t="shared" si="13"/>
        <v>0.5999999999999943</v>
      </c>
      <c r="P74" s="297">
        <f t="shared" si="13"/>
        <v>0.39000000000000057</v>
      </c>
      <c r="Q74" s="297">
        <f t="shared" si="12"/>
        <v>0.14000000000000057</v>
      </c>
      <c r="R74" s="297">
        <f t="shared" si="12"/>
        <v>0.4399999999999977</v>
      </c>
      <c r="S74" s="297">
        <f t="shared" si="12"/>
        <v>0.38000000000000966</v>
      </c>
      <c r="T74" s="297">
        <f t="shared" si="12"/>
        <v>0.4474999999999909</v>
      </c>
      <c r="U74" s="297">
        <f t="shared" si="12"/>
        <v>0.5775000000000006</v>
      </c>
      <c r="V74" s="296">
        <f aca="true" t="shared" si="15" ref="V74:AB78">F74-F73</f>
        <v>1.1949999999999932</v>
      </c>
      <c r="W74" s="296">
        <f t="shared" si="15"/>
        <v>1.1600000000000108</v>
      </c>
      <c r="X74" s="296">
        <f t="shared" si="15"/>
        <v>0.9350000000000023</v>
      </c>
      <c r="Y74" s="296">
        <f t="shared" si="15"/>
        <v>0.32499999999998863</v>
      </c>
      <c r="Z74" s="296">
        <f t="shared" si="15"/>
        <v>-1.0149999999999864</v>
      </c>
      <c r="AA74" s="296">
        <f t="shared" si="15"/>
        <v>-1.5974999999999966</v>
      </c>
      <c r="AB74" s="296">
        <f t="shared" si="15"/>
        <v>-1.977499999999992</v>
      </c>
    </row>
    <row r="75" spans="1:28" ht="12.75">
      <c r="A75" s="312"/>
      <c r="B75" t="s">
        <v>362</v>
      </c>
      <c r="C75" s="301"/>
      <c r="D75" s="316"/>
      <c r="E75" s="318" t="s">
        <v>66</v>
      </c>
      <c r="F75" s="330">
        <v>111.9425</v>
      </c>
      <c r="G75" s="330">
        <v>111.39750000000001</v>
      </c>
      <c r="H75" s="330">
        <v>110.465</v>
      </c>
      <c r="I75" s="330">
        <v>108.765</v>
      </c>
      <c r="J75" s="330">
        <v>106.0125</v>
      </c>
      <c r="K75" s="330">
        <v>102.09</v>
      </c>
      <c r="L75" s="330">
        <v>97.4875</v>
      </c>
      <c r="N75" s="293"/>
      <c r="O75" s="297">
        <f t="shared" si="13"/>
        <v>0.3374999999999915</v>
      </c>
      <c r="P75" s="297">
        <f t="shared" si="13"/>
        <v>0.28249999999999886</v>
      </c>
      <c r="Q75" s="297">
        <f t="shared" si="12"/>
        <v>0.25499999999999545</v>
      </c>
      <c r="R75" s="297">
        <f t="shared" si="12"/>
        <v>0.2950000000000017</v>
      </c>
      <c r="S75" s="297">
        <f t="shared" si="12"/>
        <v>0.4375</v>
      </c>
      <c r="T75" s="297">
        <f t="shared" si="12"/>
        <v>0.5800000000000125</v>
      </c>
      <c r="U75" s="297">
        <f t="shared" si="12"/>
        <v>0.7025000000000006</v>
      </c>
      <c r="V75" s="296">
        <f t="shared" si="15"/>
        <v>-1.5974999999999966</v>
      </c>
      <c r="W75" s="296">
        <f t="shared" si="15"/>
        <v>-0.9624999999999915</v>
      </c>
      <c r="X75" s="296">
        <f t="shared" si="15"/>
        <v>-0.4650000000000034</v>
      </c>
      <c r="Y75" s="296">
        <f t="shared" si="15"/>
        <v>0.3450000000000131</v>
      </c>
      <c r="Z75" s="296">
        <f t="shared" si="15"/>
        <v>0.5524999999999949</v>
      </c>
      <c r="AA75" s="296">
        <f t="shared" si="15"/>
        <v>0.9275000000000091</v>
      </c>
      <c r="AB75" s="296">
        <f t="shared" si="15"/>
        <v>1.414999999999992</v>
      </c>
    </row>
    <row r="76" spans="1:28" ht="12.75">
      <c r="A76" s="312"/>
      <c r="B76" t="s">
        <v>363</v>
      </c>
      <c r="C76" s="301"/>
      <c r="D76" s="316"/>
      <c r="E76" s="317" t="s">
        <v>68</v>
      </c>
      <c r="F76" s="330">
        <v>111.3125</v>
      </c>
      <c r="G76" s="330">
        <v>110.94500000000001</v>
      </c>
      <c r="H76" s="330">
        <v>110.1</v>
      </c>
      <c r="I76" s="330">
        <v>108.385</v>
      </c>
      <c r="J76" s="330">
        <v>105.8075</v>
      </c>
      <c r="K76" s="330">
        <v>102.4275</v>
      </c>
      <c r="L76" s="330">
        <v>98.6025</v>
      </c>
      <c r="N76" s="293"/>
      <c r="O76" s="297">
        <f t="shared" si="13"/>
        <v>0.38749999999998863</v>
      </c>
      <c r="P76" s="297">
        <f t="shared" si="13"/>
        <v>0.394999999999996</v>
      </c>
      <c r="Q76" s="297">
        <f t="shared" si="12"/>
        <v>0.45999999999999375</v>
      </c>
      <c r="R76" s="297">
        <f t="shared" si="12"/>
        <v>0.6149999999999949</v>
      </c>
      <c r="S76" s="297">
        <f t="shared" si="12"/>
        <v>0.8125</v>
      </c>
      <c r="T76" s="297">
        <f t="shared" si="12"/>
        <v>0.9525000000000006</v>
      </c>
      <c r="U76" s="297">
        <f t="shared" si="12"/>
        <v>1.0474999999999994</v>
      </c>
      <c r="V76" s="296">
        <f t="shared" si="15"/>
        <v>-0.6299999999999955</v>
      </c>
      <c r="W76" s="296">
        <f t="shared" si="15"/>
        <v>-0.45250000000000057</v>
      </c>
      <c r="X76" s="296">
        <f t="shared" si="15"/>
        <v>-0.3650000000000091</v>
      </c>
      <c r="Y76" s="296">
        <f t="shared" si="15"/>
        <v>-0.37999999999999545</v>
      </c>
      <c r="Z76" s="296">
        <f t="shared" si="15"/>
        <v>-0.2049999999999983</v>
      </c>
      <c r="AA76" s="296">
        <f t="shared" si="15"/>
        <v>0.3374999999999915</v>
      </c>
      <c r="AB76" s="296">
        <f t="shared" si="15"/>
        <v>1.115000000000009</v>
      </c>
    </row>
    <row r="77" spans="1:28" ht="12.75">
      <c r="A77" s="312"/>
      <c r="B77" t="s">
        <v>364</v>
      </c>
      <c r="C77" s="301"/>
      <c r="D77" s="316"/>
      <c r="E77" s="317" t="s">
        <v>70</v>
      </c>
      <c r="F77" s="330">
        <v>110.9625</v>
      </c>
      <c r="G77" s="330">
        <v>110.3125</v>
      </c>
      <c r="H77" s="330">
        <v>109.30625</v>
      </c>
      <c r="I77" s="330">
        <v>107.6925</v>
      </c>
      <c r="J77" s="330">
        <v>105.59125</v>
      </c>
      <c r="K77" s="330">
        <v>103.065</v>
      </c>
      <c r="L77" s="330">
        <v>100.3</v>
      </c>
      <c r="N77" s="293"/>
      <c r="O77" s="297">
        <f t="shared" si="13"/>
        <v>0.3375000000000057</v>
      </c>
      <c r="P77" s="297">
        <f t="shared" si="13"/>
        <v>0.36249999999999716</v>
      </c>
      <c r="Q77" s="297">
        <f t="shared" si="12"/>
        <v>0.4137500000000074</v>
      </c>
      <c r="R77" s="297">
        <f t="shared" si="12"/>
        <v>0.5024999999999977</v>
      </c>
      <c r="S77" s="297">
        <f t="shared" si="12"/>
        <v>0.6087500000000006</v>
      </c>
      <c r="T77" s="297">
        <f t="shared" si="12"/>
        <v>0.6850000000000023</v>
      </c>
      <c r="U77" s="297">
        <f t="shared" si="12"/>
        <v>0.7349999999999994</v>
      </c>
      <c r="V77" s="296">
        <f t="shared" si="15"/>
        <v>-0.3499999999999943</v>
      </c>
      <c r="W77" s="296">
        <f t="shared" si="15"/>
        <v>-0.6325000000000074</v>
      </c>
      <c r="X77" s="296">
        <f t="shared" si="15"/>
        <v>-0.7937499999999886</v>
      </c>
      <c r="Y77" s="296">
        <f t="shared" si="15"/>
        <v>-0.6925000000000097</v>
      </c>
      <c r="Z77" s="296">
        <f t="shared" si="15"/>
        <v>-0.21625000000000227</v>
      </c>
      <c r="AA77" s="296">
        <f t="shared" si="15"/>
        <v>0.6375000000000028</v>
      </c>
      <c r="AB77" s="296">
        <f t="shared" si="15"/>
        <v>1.697499999999991</v>
      </c>
    </row>
    <row r="78" spans="1:28" ht="12.75">
      <c r="A78" s="312"/>
      <c r="B78" t="s">
        <v>365</v>
      </c>
      <c r="C78" s="301"/>
      <c r="D78" s="316"/>
      <c r="E78" s="318" t="s">
        <v>128</v>
      </c>
      <c r="F78" s="330">
        <v>110.62</v>
      </c>
      <c r="G78" s="330">
        <v>109.685</v>
      </c>
      <c r="H78" s="330">
        <v>108.52</v>
      </c>
      <c r="I78" s="330">
        <v>107.005</v>
      </c>
      <c r="J78" s="330">
        <v>105.38</v>
      </c>
      <c r="K78" s="330">
        <v>103.70500000000001</v>
      </c>
      <c r="L78" s="330">
        <v>102</v>
      </c>
      <c r="N78" s="293"/>
      <c r="O78" s="297">
        <f t="shared" si="13"/>
        <v>0.28000000000000114</v>
      </c>
      <c r="P78" s="297">
        <f t="shared" si="13"/>
        <v>0.32500000000000284</v>
      </c>
      <c r="Q78" s="297">
        <f t="shared" si="12"/>
        <v>0.35999999999999943</v>
      </c>
      <c r="R78" s="297">
        <f t="shared" si="12"/>
        <v>0.3849999999999909</v>
      </c>
      <c r="S78" s="297">
        <f t="shared" si="12"/>
        <v>0.3999999999999915</v>
      </c>
      <c r="T78" s="297">
        <f t="shared" si="12"/>
        <v>0.41500000000000625</v>
      </c>
      <c r="U78" s="297">
        <f t="shared" si="12"/>
        <v>0.4200000000000017</v>
      </c>
      <c r="V78" s="296">
        <f t="shared" si="15"/>
        <v>-0.34250000000000114</v>
      </c>
      <c r="W78" s="296">
        <f t="shared" si="15"/>
        <v>-0.6274999999999977</v>
      </c>
      <c r="X78" s="296">
        <f t="shared" si="15"/>
        <v>-0.7862500000000097</v>
      </c>
      <c r="Y78" s="296">
        <f t="shared" si="15"/>
        <v>-0.6875</v>
      </c>
      <c r="Z78" s="296">
        <f t="shared" si="15"/>
        <v>-0.21125000000000682</v>
      </c>
      <c r="AA78" s="296">
        <f t="shared" si="15"/>
        <v>0.6400000000000148</v>
      </c>
      <c r="AB78" s="296">
        <f t="shared" si="15"/>
        <v>1.7000000000000028</v>
      </c>
    </row>
    <row r="79" spans="1:21" ht="12.75">
      <c r="A79" s="312"/>
      <c r="B79" t="s">
        <v>366</v>
      </c>
      <c r="C79" s="299">
        <v>0.075</v>
      </c>
      <c r="D79" s="314">
        <v>0.08</v>
      </c>
      <c r="E79" s="315" t="s">
        <v>60</v>
      </c>
      <c r="F79" s="330">
        <v>112.48</v>
      </c>
      <c r="G79" s="330">
        <v>111.27</v>
      </c>
      <c r="H79" s="330">
        <v>110</v>
      </c>
      <c r="I79" s="330">
        <v>108.58</v>
      </c>
      <c r="J79" s="330">
        <v>106.61</v>
      </c>
      <c r="K79" s="330">
        <v>103.17</v>
      </c>
      <c r="L79" s="330">
        <v>98.77</v>
      </c>
      <c r="N79" s="292"/>
      <c r="O79" s="296">
        <f t="shared" si="13"/>
        <v>0.13500000000000512</v>
      </c>
      <c r="P79" s="296">
        <f t="shared" si="13"/>
        <v>0.07000000000000739</v>
      </c>
      <c r="Q79" s="296">
        <f t="shared" si="12"/>
        <v>0.0049999999999954525</v>
      </c>
      <c r="R79" s="296">
        <f t="shared" si="12"/>
        <v>0.48499999999999943</v>
      </c>
      <c r="S79" s="296">
        <f t="shared" si="12"/>
        <v>0.13500000000000512</v>
      </c>
      <c r="T79" s="296">
        <f t="shared" si="12"/>
        <v>0.4100000000000108</v>
      </c>
      <c r="U79" s="296">
        <f t="shared" si="12"/>
        <v>0.7199999999999989</v>
      </c>
    </row>
    <row r="80" spans="1:28" ht="12.75">
      <c r="A80" s="312"/>
      <c r="B80" t="s">
        <v>367</v>
      </c>
      <c r="C80" s="301"/>
      <c r="D80" s="316"/>
      <c r="E80" s="317" t="s">
        <v>63</v>
      </c>
      <c r="F80" s="330">
        <v>114.14</v>
      </c>
      <c r="G80" s="330">
        <v>112.75</v>
      </c>
      <c r="H80" s="330">
        <v>111.07</v>
      </c>
      <c r="I80" s="330">
        <v>108.86</v>
      </c>
      <c r="J80" s="330">
        <v>105.84</v>
      </c>
      <c r="K80" s="330">
        <v>101.61</v>
      </c>
      <c r="L80" s="330">
        <v>96.65</v>
      </c>
      <c r="N80" s="293"/>
      <c r="O80" s="296">
        <f t="shared" si="13"/>
        <v>0.6000000000000085</v>
      </c>
      <c r="P80" s="296">
        <f t="shared" si="13"/>
        <v>0.39000000000000057</v>
      </c>
      <c r="Q80" s="296">
        <f t="shared" si="12"/>
        <v>0.13999999999998636</v>
      </c>
      <c r="R80" s="296">
        <f t="shared" si="12"/>
        <v>0.44000000000001194</v>
      </c>
      <c r="S80" s="296">
        <f t="shared" si="12"/>
        <v>0.37999999999999545</v>
      </c>
      <c r="T80" s="296">
        <f t="shared" si="12"/>
        <v>0.4475000000000051</v>
      </c>
      <c r="U80" s="296">
        <f t="shared" si="12"/>
        <v>0.5775000000000006</v>
      </c>
      <c r="V80" s="296">
        <f aca="true" t="shared" si="16" ref="V80:AB84">F80-F79</f>
        <v>1.6599999999999966</v>
      </c>
      <c r="W80" s="296">
        <f t="shared" si="16"/>
        <v>1.480000000000004</v>
      </c>
      <c r="X80" s="296">
        <f t="shared" si="16"/>
        <v>1.0699999999999932</v>
      </c>
      <c r="Y80" s="296">
        <f t="shared" si="16"/>
        <v>0.28000000000000114</v>
      </c>
      <c r="Z80" s="296">
        <f t="shared" si="16"/>
        <v>-0.769999999999996</v>
      </c>
      <c r="AA80" s="296">
        <f t="shared" si="16"/>
        <v>-1.5600000000000023</v>
      </c>
      <c r="AB80" s="296">
        <f t="shared" si="16"/>
        <v>-2.1199999999999903</v>
      </c>
    </row>
    <row r="81" spans="1:28" ht="12.75">
      <c r="A81" s="312"/>
      <c r="B81" t="s">
        <v>368</v>
      </c>
      <c r="C81" s="301"/>
      <c r="D81" s="316"/>
      <c r="E81" s="318" t="s">
        <v>66</v>
      </c>
      <c r="F81" s="330">
        <v>112.28</v>
      </c>
      <c r="G81" s="330">
        <v>111.68</v>
      </c>
      <c r="H81" s="330">
        <v>110.72</v>
      </c>
      <c r="I81" s="330">
        <v>109.06</v>
      </c>
      <c r="J81" s="330">
        <v>106.45</v>
      </c>
      <c r="K81" s="330">
        <v>102.67</v>
      </c>
      <c r="L81" s="330">
        <v>98.19</v>
      </c>
      <c r="N81" s="293"/>
      <c r="O81" s="296">
        <f t="shared" si="13"/>
        <v>0.3375000000000057</v>
      </c>
      <c r="P81" s="296">
        <f t="shared" si="13"/>
        <v>0.28249999999999886</v>
      </c>
      <c r="Q81" s="296">
        <f t="shared" si="12"/>
        <v>0.25499999999999545</v>
      </c>
      <c r="R81" s="296">
        <f t="shared" si="12"/>
        <v>0.2950000000000017</v>
      </c>
      <c r="S81" s="296">
        <f t="shared" si="12"/>
        <v>0.4375</v>
      </c>
      <c r="T81" s="296">
        <f t="shared" si="12"/>
        <v>0.5799999999999983</v>
      </c>
      <c r="U81" s="296">
        <f t="shared" si="12"/>
        <v>0.7025000000000006</v>
      </c>
      <c r="V81" s="296">
        <f t="shared" si="16"/>
        <v>-1.8599999999999994</v>
      </c>
      <c r="W81" s="296">
        <f t="shared" si="16"/>
        <v>-1.0699999999999932</v>
      </c>
      <c r="X81" s="296">
        <f t="shared" si="16"/>
        <v>-0.3499999999999943</v>
      </c>
      <c r="Y81" s="296">
        <f t="shared" si="16"/>
        <v>0.20000000000000284</v>
      </c>
      <c r="Z81" s="296">
        <f t="shared" si="16"/>
        <v>0.6099999999999994</v>
      </c>
      <c r="AA81" s="296">
        <f t="shared" si="16"/>
        <v>1.0600000000000023</v>
      </c>
      <c r="AB81" s="296">
        <f t="shared" si="16"/>
        <v>1.539999999999992</v>
      </c>
    </row>
    <row r="82" spans="1:28" ht="12.75">
      <c r="A82" s="312"/>
      <c r="B82" t="s">
        <v>369</v>
      </c>
      <c r="C82" s="301"/>
      <c r="D82" s="316"/>
      <c r="E82" s="317" t="s">
        <v>68</v>
      </c>
      <c r="F82" s="330">
        <v>111.7</v>
      </c>
      <c r="G82" s="330">
        <v>111.34</v>
      </c>
      <c r="H82" s="330">
        <v>110.56</v>
      </c>
      <c r="I82" s="330">
        <v>109</v>
      </c>
      <c r="J82" s="330">
        <v>106.62</v>
      </c>
      <c r="K82" s="330">
        <v>103.38</v>
      </c>
      <c r="L82" s="330">
        <v>99.65</v>
      </c>
      <c r="N82" s="293"/>
      <c r="O82" s="296">
        <f t="shared" si="13"/>
        <v>0.38750000000000284</v>
      </c>
      <c r="P82" s="296">
        <f t="shared" si="13"/>
        <v>0.394999999999996</v>
      </c>
      <c r="Q82" s="296">
        <f t="shared" si="12"/>
        <v>0.46000000000000796</v>
      </c>
      <c r="R82" s="296">
        <f t="shared" si="12"/>
        <v>0.6149999999999949</v>
      </c>
      <c r="S82" s="296">
        <f t="shared" si="12"/>
        <v>0.8125</v>
      </c>
      <c r="T82" s="296">
        <f t="shared" si="12"/>
        <v>0.9525000000000006</v>
      </c>
      <c r="U82" s="296">
        <f t="shared" si="12"/>
        <v>1.0474999999999994</v>
      </c>
      <c r="V82" s="296">
        <f t="shared" si="16"/>
        <v>-0.5799999999999983</v>
      </c>
      <c r="W82" s="296">
        <f t="shared" si="16"/>
        <v>-0.3400000000000034</v>
      </c>
      <c r="X82" s="296">
        <f t="shared" si="16"/>
        <v>-0.1599999999999966</v>
      </c>
      <c r="Y82" s="296">
        <f t="shared" si="16"/>
        <v>-0.060000000000002274</v>
      </c>
      <c r="Z82" s="296">
        <f t="shared" si="16"/>
        <v>0.1700000000000017</v>
      </c>
      <c r="AA82" s="296">
        <f t="shared" si="16"/>
        <v>0.7099999999999937</v>
      </c>
      <c r="AB82" s="296">
        <f t="shared" si="16"/>
        <v>1.460000000000008</v>
      </c>
    </row>
    <row r="83" spans="1:28" ht="12.75">
      <c r="A83" s="312"/>
      <c r="B83" t="s">
        <v>370</v>
      </c>
      <c r="C83" s="301"/>
      <c r="D83" s="316"/>
      <c r="E83" s="317" t="s">
        <v>70</v>
      </c>
      <c r="F83" s="330">
        <v>111.30000000000001</v>
      </c>
      <c r="G83" s="330">
        <v>110.67500000000001</v>
      </c>
      <c r="H83" s="330">
        <v>109.72</v>
      </c>
      <c r="I83" s="330">
        <v>108.195</v>
      </c>
      <c r="J83" s="330">
        <v>106.2</v>
      </c>
      <c r="K83" s="330">
        <v>103.75</v>
      </c>
      <c r="L83" s="330">
        <v>101.035</v>
      </c>
      <c r="N83" s="293"/>
      <c r="O83" s="296">
        <f t="shared" si="13"/>
        <v>0.3375000000000057</v>
      </c>
      <c r="P83" s="296">
        <f t="shared" si="13"/>
        <v>0.36250000000001137</v>
      </c>
      <c r="Q83" s="296">
        <f t="shared" si="12"/>
        <v>0.4137499999999932</v>
      </c>
      <c r="R83" s="296">
        <f t="shared" si="12"/>
        <v>0.5024999999999977</v>
      </c>
      <c r="S83" s="296">
        <f t="shared" si="12"/>
        <v>0.6087500000000006</v>
      </c>
      <c r="T83" s="296">
        <f t="shared" si="12"/>
        <v>0.6850000000000023</v>
      </c>
      <c r="U83" s="296">
        <f t="shared" si="12"/>
        <v>0.7349999999999994</v>
      </c>
      <c r="V83" s="296">
        <f t="shared" si="16"/>
        <v>-0.3999999999999915</v>
      </c>
      <c r="W83" s="296">
        <f t="shared" si="16"/>
        <v>-0.664999999999992</v>
      </c>
      <c r="X83" s="296">
        <f t="shared" si="16"/>
        <v>-0.8400000000000034</v>
      </c>
      <c r="Y83" s="296">
        <f t="shared" si="16"/>
        <v>-0.8050000000000068</v>
      </c>
      <c r="Z83" s="296">
        <f t="shared" si="16"/>
        <v>-0.4200000000000017</v>
      </c>
      <c r="AA83" s="296">
        <f t="shared" si="16"/>
        <v>0.37000000000000455</v>
      </c>
      <c r="AB83" s="296">
        <f t="shared" si="16"/>
        <v>1.384999999999991</v>
      </c>
    </row>
    <row r="84" spans="1:28" ht="12.75">
      <c r="A84" s="312"/>
      <c r="B84" t="s">
        <v>371</v>
      </c>
      <c r="C84" s="301"/>
      <c r="D84" s="316"/>
      <c r="E84" s="318" t="s">
        <v>128</v>
      </c>
      <c r="F84" s="330">
        <v>110.9</v>
      </c>
      <c r="G84" s="330">
        <v>110.01</v>
      </c>
      <c r="H84" s="330">
        <v>108.88</v>
      </c>
      <c r="I84" s="330">
        <v>107.39</v>
      </c>
      <c r="J84" s="330">
        <v>105.78</v>
      </c>
      <c r="K84" s="330">
        <v>104.12</v>
      </c>
      <c r="L84" s="330">
        <v>102.42</v>
      </c>
      <c r="N84" s="293"/>
      <c r="O84" s="296">
        <f t="shared" si="13"/>
        <v>0.28000000000000114</v>
      </c>
      <c r="P84" s="296">
        <f t="shared" si="13"/>
        <v>0.32500000000000284</v>
      </c>
      <c r="Q84" s="296">
        <f t="shared" si="12"/>
        <v>0.35999999999999943</v>
      </c>
      <c r="R84" s="296">
        <f t="shared" si="12"/>
        <v>0.3850000000000051</v>
      </c>
      <c r="S84" s="296">
        <f t="shared" si="12"/>
        <v>0.4000000000000057</v>
      </c>
      <c r="T84" s="296">
        <f t="shared" si="12"/>
        <v>0.41499999999999204</v>
      </c>
      <c r="U84" s="296">
        <f t="shared" si="12"/>
        <v>0.4200000000000017</v>
      </c>
      <c r="V84" s="296">
        <f t="shared" si="16"/>
        <v>-0.4000000000000057</v>
      </c>
      <c r="W84" s="296">
        <f t="shared" si="16"/>
        <v>-0.6650000000000063</v>
      </c>
      <c r="X84" s="296">
        <f t="shared" si="16"/>
        <v>-0.8400000000000034</v>
      </c>
      <c r="Y84" s="296">
        <f t="shared" si="16"/>
        <v>-0.8049999999999926</v>
      </c>
      <c r="Z84" s="296">
        <f t="shared" si="16"/>
        <v>-0.4200000000000017</v>
      </c>
      <c r="AA84" s="296">
        <f t="shared" si="16"/>
        <v>0.37000000000000455</v>
      </c>
      <c r="AB84" s="296">
        <f t="shared" si="16"/>
        <v>1.3850000000000051</v>
      </c>
    </row>
    <row r="85" spans="1:12" ht="12.75">
      <c r="A85" s="301"/>
      <c r="B85" s="301"/>
      <c r="C85" s="301"/>
      <c r="D85" s="301"/>
      <c r="E85" s="301"/>
      <c r="K85" s="303"/>
      <c r="L85" s="303"/>
    </row>
    <row r="86" spans="1:12" ht="12.75">
      <c r="A86" s="301"/>
      <c r="B86" s="301"/>
      <c r="C86" s="301"/>
      <c r="D86" s="301"/>
      <c r="E86" s="301"/>
      <c r="K86" s="303"/>
      <c r="L86" s="303"/>
    </row>
    <row r="87" spans="1:12" ht="12.75">
      <c r="A87" s="301"/>
      <c r="B87" s="301"/>
      <c r="C87" s="301"/>
      <c r="D87" s="301" t="s">
        <v>77</v>
      </c>
      <c r="E87" s="301"/>
      <c r="F87" s="303" t="s">
        <v>88</v>
      </c>
      <c r="K87" s="303"/>
      <c r="L87" s="303"/>
    </row>
    <row r="88" spans="1:12" ht="12.75">
      <c r="A88" s="301"/>
      <c r="B88" s="301"/>
      <c r="C88" s="301"/>
      <c r="D88" s="301" t="s">
        <v>79</v>
      </c>
      <c r="E88" s="301"/>
      <c r="F88" s="303" t="s">
        <v>80</v>
      </c>
      <c r="K88" s="303"/>
      <c r="L88" s="303"/>
    </row>
    <row r="89" spans="1:12" ht="12.75">
      <c r="A89" s="301"/>
      <c r="B89" s="301"/>
      <c r="C89" s="301"/>
      <c r="D89" s="301" t="s">
        <v>81</v>
      </c>
      <c r="E89" s="301"/>
      <c r="F89" s="327">
        <v>39994</v>
      </c>
      <c r="K89" s="303"/>
      <c r="L89" s="303"/>
    </row>
    <row r="90" spans="1:12" ht="12.75">
      <c r="A90" s="301"/>
      <c r="B90" s="301"/>
      <c r="C90" s="301"/>
      <c r="D90" s="301" t="s">
        <v>82</v>
      </c>
      <c r="E90" s="301"/>
      <c r="F90" s="327">
        <v>39994</v>
      </c>
      <c r="G90" s="307" t="s">
        <v>83</v>
      </c>
      <c r="H90" s="307"/>
      <c r="I90" s="307"/>
      <c r="J90" s="307"/>
      <c r="K90" s="307"/>
      <c r="L90" s="303"/>
    </row>
    <row r="91" spans="1:12" ht="12.75">
      <c r="A91" s="301"/>
      <c r="B91" s="301"/>
      <c r="C91" s="301"/>
      <c r="D91" s="301" t="s">
        <v>84</v>
      </c>
      <c r="E91" s="301"/>
      <c r="F91" s="303" t="s">
        <v>85</v>
      </c>
      <c r="I91" s="310" t="s">
        <v>86</v>
      </c>
      <c r="K91" s="303"/>
      <c r="L91" s="303"/>
    </row>
    <row r="92" spans="1:14" ht="12.75">
      <c r="A92" s="319"/>
      <c r="B92" s="301" t="s">
        <v>87</v>
      </c>
      <c r="C92" s="311" t="s">
        <v>249</v>
      </c>
      <c r="D92" s="311" t="s">
        <v>248</v>
      </c>
      <c r="E92" s="312" t="s">
        <v>55</v>
      </c>
      <c r="F92" s="313">
        <v>-300</v>
      </c>
      <c r="G92" s="313">
        <v>-200</v>
      </c>
      <c r="H92" s="313">
        <v>-100</v>
      </c>
      <c r="I92" s="313">
        <v>0</v>
      </c>
      <c r="J92" s="313">
        <v>100</v>
      </c>
      <c r="K92" s="313">
        <v>200</v>
      </c>
      <c r="L92" s="313">
        <v>300</v>
      </c>
      <c r="N92" s="328"/>
    </row>
    <row r="93" spans="1:21" ht="12.75">
      <c r="A93" s="312"/>
      <c r="B93" t="s">
        <v>372</v>
      </c>
      <c r="C93" s="299">
        <v>0.04</v>
      </c>
      <c r="D93" s="299">
        <v>0.045</v>
      </c>
      <c r="E93" s="315" t="s">
        <v>89</v>
      </c>
      <c r="F93" s="330">
        <v>104.5</v>
      </c>
      <c r="G93" s="330">
        <v>104.36</v>
      </c>
      <c r="H93" s="330">
        <v>103.17</v>
      </c>
      <c r="I93" s="330">
        <v>100.18</v>
      </c>
      <c r="J93" s="330">
        <v>95.88</v>
      </c>
      <c r="K93" s="330">
        <v>91.4</v>
      </c>
      <c r="L93" s="330">
        <v>86.97</v>
      </c>
      <c r="N93" s="299"/>
      <c r="O93" s="300"/>
      <c r="P93" s="300"/>
      <c r="Q93" s="300"/>
      <c r="R93" s="300"/>
      <c r="S93" s="300"/>
      <c r="T93" s="300"/>
      <c r="U93" s="300"/>
    </row>
    <row r="94" spans="1:21" ht="12.75">
      <c r="A94" s="312"/>
      <c r="B94" t="s">
        <v>373</v>
      </c>
      <c r="C94" s="301"/>
      <c r="D94" s="301"/>
      <c r="E94" s="317" t="s">
        <v>90</v>
      </c>
      <c r="F94" s="330">
        <v>103.58</v>
      </c>
      <c r="G94" s="330">
        <v>104.33</v>
      </c>
      <c r="H94" s="330">
        <v>104.02</v>
      </c>
      <c r="I94" s="330">
        <v>101.89</v>
      </c>
      <c r="J94" s="330">
        <v>98.47</v>
      </c>
      <c r="K94" s="330">
        <v>94.73</v>
      </c>
      <c r="L94" s="330">
        <v>90.91</v>
      </c>
      <c r="N94" s="301"/>
      <c r="O94" s="300"/>
      <c r="P94" s="300"/>
      <c r="Q94" s="300"/>
      <c r="R94" s="300"/>
      <c r="S94" s="300"/>
      <c r="T94" s="300"/>
      <c r="U94" s="300"/>
    </row>
    <row r="95" spans="1:21" ht="12.75">
      <c r="A95" s="312"/>
      <c r="B95" t="s">
        <v>374</v>
      </c>
      <c r="C95" s="301"/>
      <c r="D95" s="301"/>
      <c r="E95" s="317" t="s">
        <v>67</v>
      </c>
      <c r="F95" s="330">
        <v>104.95</v>
      </c>
      <c r="G95" s="330">
        <v>105.17</v>
      </c>
      <c r="H95" s="330">
        <v>104.39</v>
      </c>
      <c r="I95" s="330">
        <v>102.01</v>
      </c>
      <c r="J95" s="330">
        <v>98.91</v>
      </c>
      <c r="K95" s="330">
        <v>95.65</v>
      </c>
      <c r="L95" s="330">
        <v>92.35</v>
      </c>
      <c r="N95" s="301"/>
      <c r="O95" s="300"/>
      <c r="P95" s="300"/>
      <c r="Q95" s="300"/>
      <c r="R95" s="300"/>
      <c r="S95" s="300"/>
      <c r="T95" s="300"/>
      <c r="U95" s="300"/>
    </row>
    <row r="96" spans="1:21" ht="12.75">
      <c r="A96" s="312"/>
      <c r="B96" t="s">
        <v>375</v>
      </c>
      <c r="C96" s="301"/>
      <c r="D96" s="301"/>
      <c r="E96" s="317" t="s">
        <v>69</v>
      </c>
      <c r="F96" s="330">
        <v>105.39</v>
      </c>
      <c r="G96" s="330">
        <v>105.33</v>
      </c>
      <c r="H96" s="330">
        <v>104.33</v>
      </c>
      <c r="I96" s="330">
        <v>101.85</v>
      </c>
      <c r="J96" s="330">
        <v>98.82</v>
      </c>
      <c r="K96" s="330">
        <v>95.7</v>
      </c>
      <c r="L96" s="330">
        <v>92.56</v>
      </c>
      <c r="N96" s="301"/>
      <c r="O96" s="300"/>
      <c r="P96" s="300"/>
      <c r="Q96" s="300"/>
      <c r="R96" s="300"/>
      <c r="S96" s="300"/>
      <c r="T96" s="300"/>
      <c r="U96" s="300"/>
    </row>
    <row r="97" spans="1:21" ht="12.75">
      <c r="A97" s="312"/>
      <c r="B97" t="s">
        <v>376</v>
      </c>
      <c r="C97" s="301"/>
      <c r="D97" s="301"/>
      <c r="E97" s="318" t="s">
        <v>128</v>
      </c>
      <c r="F97" s="330">
        <v>105.3</v>
      </c>
      <c r="G97" s="330">
        <v>103.86</v>
      </c>
      <c r="H97" s="330">
        <v>102.3</v>
      </c>
      <c r="I97" s="330">
        <v>100.55</v>
      </c>
      <c r="J97" s="330">
        <v>98.77</v>
      </c>
      <c r="K97" s="330">
        <v>96.98</v>
      </c>
      <c r="L97" s="330">
        <v>95.19</v>
      </c>
      <c r="N97" s="301"/>
      <c r="O97" s="300"/>
      <c r="P97" s="300"/>
      <c r="Q97" s="300"/>
      <c r="R97" s="300"/>
      <c r="S97" s="300"/>
      <c r="T97" s="300"/>
      <c r="U97" s="300"/>
    </row>
    <row r="98" spans="1:21" ht="12.75">
      <c r="A98" s="312"/>
      <c r="B98" t="s">
        <v>377</v>
      </c>
      <c r="C98" s="299">
        <v>0.0425</v>
      </c>
      <c r="D98" s="299">
        <v>0.0475</v>
      </c>
      <c r="E98" s="315" t="s">
        <v>89</v>
      </c>
      <c r="F98" s="330">
        <v>104.82</v>
      </c>
      <c r="G98" s="330">
        <v>104.755</v>
      </c>
      <c r="H98" s="330">
        <v>103.785</v>
      </c>
      <c r="I98" s="330">
        <v>101.185</v>
      </c>
      <c r="J98" s="330">
        <v>97.13499999999999</v>
      </c>
      <c r="K98" s="330">
        <v>92.715</v>
      </c>
      <c r="L98" s="330">
        <v>88.235</v>
      </c>
      <c r="N98" s="291">
        <v>0.0475</v>
      </c>
      <c r="O98" s="297">
        <f>F98-F93</f>
        <v>0.3199999999999932</v>
      </c>
      <c r="P98" s="297">
        <f aca="true" t="shared" si="17" ref="P98:U113">G98-G93</f>
        <v>0.394999999999996</v>
      </c>
      <c r="Q98" s="297">
        <f t="shared" si="17"/>
        <v>0.6149999999999949</v>
      </c>
      <c r="R98" s="297">
        <f t="shared" si="17"/>
        <v>1.0049999999999955</v>
      </c>
      <c r="S98" s="297">
        <f t="shared" si="17"/>
        <v>1.2549999999999955</v>
      </c>
      <c r="T98" s="297">
        <f t="shared" si="17"/>
        <v>1.3149999999999977</v>
      </c>
      <c r="U98" s="297">
        <f t="shared" si="17"/>
        <v>1.2650000000000006</v>
      </c>
    </row>
    <row r="99" spans="1:28" ht="12.75">
      <c r="A99" s="312"/>
      <c r="B99" t="s">
        <v>378</v>
      </c>
      <c r="C99" s="301"/>
      <c r="D99" s="301"/>
      <c r="E99" s="317" t="s">
        <v>90</v>
      </c>
      <c r="F99" s="330">
        <v>103.86500000000001</v>
      </c>
      <c r="G99" s="330">
        <v>104.69</v>
      </c>
      <c r="H99" s="330">
        <v>104.555</v>
      </c>
      <c r="I99" s="330">
        <v>102.74000000000001</v>
      </c>
      <c r="J99" s="330">
        <v>99.545</v>
      </c>
      <c r="K99" s="330">
        <v>95.89</v>
      </c>
      <c r="L99" s="330">
        <v>92.08</v>
      </c>
      <c r="O99" s="297">
        <f aca="true" t="shared" si="18" ref="O99:U148">F99-F94</f>
        <v>0.2850000000000108</v>
      </c>
      <c r="P99" s="297">
        <f>G99-G94</f>
        <v>0.35999999999999943</v>
      </c>
      <c r="Q99" s="297">
        <f>H99-H94</f>
        <v>0.5350000000000108</v>
      </c>
      <c r="R99" s="297">
        <f t="shared" si="17"/>
        <v>0.8500000000000085</v>
      </c>
      <c r="S99" s="297">
        <f t="shared" si="17"/>
        <v>1.0750000000000028</v>
      </c>
      <c r="T99" s="297">
        <f t="shared" si="17"/>
        <v>1.1599999999999966</v>
      </c>
      <c r="U99" s="297">
        <f t="shared" si="17"/>
        <v>1.1700000000000017</v>
      </c>
      <c r="V99" s="296">
        <f aca="true" t="shared" si="19" ref="V99:AB102">F99-F98</f>
        <v>-0.9549999999999841</v>
      </c>
      <c r="W99" s="296">
        <f t="shared" si="19"/>
        <v>-0.06499999999999773</v>
      </c>
      <c r="X99" s="296">
        <f t="shared" si="19"/>
        <v>0.7700000000000102</v>
      </c>
      <c r="Y99" s="296">
        <f t="shared" si="19"/>
        <v>1.5550000000000068</v>
      </c>
      <c r="Z99" s="296">
        <f t="shared" si="19"/>
        <v>2.410000000000011</v>
      </c>
      <c r="AA99" s="296">
        <f t="shared" si="19"/>
        <v>3.174999999999997</v>
      </c>
      <c r="AB99" s="296">
        <f t="shared" si="19"/>
        <v>3.844999999999999</v>
      </c>
    </row>
    <row r="100" spans="1:28" ht="12.75">
      <c r="A100" s="312"/>
      <c r="B100" t="s">
        <v>379</v>
      </c>
      <c r="C100" s="301"/>
      <c r="D100" s="301"/>
      <c r="E100" s="317" t="s">
        <v>67</v>
      </c>
      <c r="F100" s="330">
        <v>105.295</v>
      </c>
      <c r="G100" s="330">
        <v>105.65</v>
      </c>
      <c r="H100" s="330">
        <v>105.05</v>
      </c>
      <c r="I100" s="330">
        <v>102.89500000000001</v>
      </c>
      <c r="J100" s="330">
        <v>99.925</v>
      </c>
      <c r="K100" s="330">
        <v>96.715</v>
      </c>
      <c r="L100" s="330">
        <v>93.41</v>
      </c>
      <c r="O100" s="297">
        <f t="shared" si="18"/>
        <v>0.34499999999999886</v>
      </c>
      <c r="P100" s="297">
        <f>G100-G95</f>
        <v>0.480000000000004</v>
      </c>
      <c r="Q100" s="297">
        <f>H100-H95</f>
        <v>0.6599999999999966</v>
      </c>
      <c r="R100" s="297">
        <f t="shared" si="17"/>
        <v>0.8850000000000051</v>
      </c>
      <c r="S100" s="297">
        <f t="shared" si="17"/>
        <v>1.0150000000000006</v>
      </c>
      <c r="T100" s="297">
        <f t="shared" si="17"/>
        <v>1.0649999999999977</v>
      </c>
      <c r="U100" s="297">
        <f t="shared" si="17"/>
        <v>1.0600000000000023</v>
      </c>
      <c r="V100" s="296">
        <f t="shared" si="19"/>
        <v>1.4299999999999926</v>
      </c>
      <c r="W100" s="296">
        <f t="shared" si="19"/>
        <v>0.960000000000008</v>
      </c>
      <c r="X100" s="296">
        <f t="shared" si="19"/>
        <v>0.49499999999999034</v>
      </c>
      <c r="Y100" s="296">
        <f t="shared" si="19"/>
        <v>0.15500000000000114</v>
      </c>
      <c r="Z100" s="296">
        <f t="shared" si="19"/>
        <v>0.37999999999999545</v>
      </c>
      <c r="AA100" s="296">
        <f t="shared" si="19"/>
        <v>0.8250000000000028</v>
      </c>
      <c r="AB100" s="296">
        <f t="shared" si="19"/>
        <v>1.3299999999999983</v>
      </c>
    </row>
    <row r="101" spans="1:28" ht="12.75">
      <c r="A101" s="312"/>
      <c r="B101" t="s">
        <v>380</v>
      </c>
      <c r="C101" s="301"/>
      <c r="D101" s="301"/>
      <c r="E101" s="317" t="s">
        <v>69</v>
      </c>
      <c r="F101" s="330">
        <v>105.91</v>
      </c>
      <c r="G101" s="330">
        <v>105.71000000000001</v>
      </c>
      <c r="H101" s="330">
        <v>104.705</v>
      </c>
      <c r="I101" s="330">
        <v>102.435</v>
      </c>
      <c r="J101" s="330">
        <v>99.65</v>
      </c>
      <c r="K101" s="330">
        <v>96.745</v>
      </c>
      <c r="L101" s="330">
        <v>93.80000000000001</v>
      </c>
      <c r="O101" s="297">
        <f t="shared" si="18"/>
        <v>0.519999999999996</v>
      </c>
      <c r="P101" s="297">
        <f t="shared" si="17"/>
        <v>0.38000000000000966</v>
      </c>
      <c r="Q101" s="297">
        <f t="shared" si="17"/>
        <v>0.375</v>
      </c>
      <c r="R101" s="297">
        <f t="shared" si="17"/>
        <v>0.585000000000008</v>
      </c>
      <c r="S101" s="297">
        <f t="shared" si="17"/>
        <v>0.8300000000000125</v>
      </c>
      <c r="T101" s="297">
        <f t="shared" si="17"/>
        <v>1.0450000000000017</v>
      </c>
      <c r="U101" s="297">
        <f t="shared" si="17"/>
        <v>1.240000000000009</v>
      </c>
      <c r="V101" s="296">
        <f t="shared" si="19"/>
        <v>0.6149999999999949</v>
      </c>
      <c r="W101" s="296">
        <f t="shared" si="19"/>
        <v>0.060000000000002274</v>
      </c>
      <c r="X101" s="296">
        <f t="shared" si="19"/>
        <v>-0.34499999999999886</v>
      </c>
      <c r="Y101" s="296">
        <f t="shared" si="19"/>
        <v>-0.46000000000000796</v>
      </c>
      <c r="Z101" s="296">
        <f t="shared" si="19"/>
        <v>-0.2749999999999915</v>
      </c>
      <c r="AA101" s="296">
        <f t="shared" si="19"/>
        <v>0.030000000000001137</v>
      </c>
      <c r="AB101" s="296">
        <f t="shared" si="19"/>
        <v>0.3900000000000148</v>
      </c>
    </row>
    <row r="102" spans="1:28" ht="12.75">
      <c r="A102" s="312"/>
      <c r="B102" t="s">
        <v>381</v>
      </c>
      <c r="C102" s="301"/>
      <c r="D102" s="301"/>
      <c r="E102" s="318" t="s">
        <v>128</v>
      </c>
      <c r="F102" s="330">
        <v>105.62</v>
      </c>
      <c r="G102" s="330">
        <v>104.225</v>
      </c>
      <c r="H102" s="330">
        <v>102.69999999999999</v>
      </c>
      <c r="I102" s="330">
        <v>100.975</v>
      </c>
      <c r="J102" s="330">
        <v>99.19999999999999</v>
      </c>
      <c r="K102" s="330">
        <v>97.41499999999999</v>
      </c>
      <c r="L102" s="330">
        <v>95.625</v>
      </c>
      <c r="O102" s="297">
        <f t="shared" si="18"/>
        <v>0.3200000000000074</v>
      </c>
      <c r="P102" s="297">
        <f t="shared" si="17"/>
        <v>0.3649999999999949</v>
      </c>
      <c r="Q102" s="297">
        <f t="shared" si="17"/>
        <v>0.3999999999999915</v>
      </c>
      <c r="R102" s="297">
        <f t="shared" si="17"/>
        <v>0.42499999999999716</v>
      </c>
      <c r="S102" s="297">
        <f t="shared" si="17"/>
        <v>0.4299999999999926</v>
      </c>
      <c r="T102" s="297">
        <f t="shared" si="17"/>
        <v>0.43499999999998806</v>
      </c>
      <c r="U102" s="297">
        <f t="shared" si="17"/>
        <v>0.4350000000000023</v>
      </c>
      <c r="V102" s="296">
        <f t="shared" si="19"/>
        <v>-0.28999999999999204</v>
      </c>
      <c r="W102" s="296">
        <f t="shared" si="19"/>
        <v>-1.4850000000000136</v>
      </c>
      <c r="X102" s="296">
        <f t="shared" si="19"/>
        <v>-2.0050000000000097</v>
      </c>
      <c r="Y102" s="296">
        <f t="shared" si="19"/>
        <v>-1.460000000000008</v>
      </c>
      <c r="Z102" s="296">
        <f t="shared" si="19"/>
        <v>-0.45000000000001705</v>
      </c>
      <c r="AA102" s="296">
        <f t="shared" si="19"/>
        <v>0.6699999999999875</v>
      </c>
      <c r="AB102" s="296">
        <f t="shared" si="19"/>
        <v>1.8249999999999886</v>
      </c>
    </row>
    <row r="103" spans="1:21" ht="12.75">
      <c r="A103" s="312"/>
      <c r="B103" t="s">
        <v>382</v>
      </c>
      <c r="C103" s="299">
        <v>0.045</v>
      </c>
      <c r="D103" s="299">
        <v>0.05</v>
      </c>
      <c r="E103" s="315" t="s">
        <v>89</v>
      </c>
      <c r="F103" s="330">
        <v>105.14</v>
      </c>
      <c r="G103" s="330">
        <v>105.15</v>
      </c>
      <c r="H103" s="330">
        <v>104.4</v>
      </c>
      <c r="I103" s="330">
        <v>102.19</v>
      </c>
      <c r="J103" s="330">
        <v>98.39</v>
      </c>
      <c r="K103" s="330">
        <v>94.03</v>
      </c>
      <c r="L103" s="330">
        <v>89.5</v>
      </c>
      <c r="N103" s="291">
        <v>0.05</v>
      </c>
      <c r="O103" s="296">
        <f t="shared" si="18"/>
        <v>0.3200000000000074</v>
      </c>
      <c r="P103" s="296">
        <f t="shared" si="17"/>
        <v>0.39500000000001023</v>
      </c>
      <c r="Q103" s="296">
        <f t="shared" si="17"/>
        <v>0.6150000000000091</v>
      </c>
      <c r="R103" s="296">
        <f t="shared" si="17"/>
        <v>1.0049999999999955</v>
      </c>
      <c r="S103" s="296">
        <f t="shared" si="17"/>
        <v>1.2550000000000097</v>
      </c>
      <c r="T103" s="296">
        <f t="shared" si="17"/>
        <v>1.3149999999999977</v>
      </c>
      <c r="U103" s="296">
        <f t="shared" si="17"/>
        <v>1.2650000000000006</v>
      </c>
    </row>
    <row r="104" spans="1:28" ht="12.75">
      <c r="A104" s="312"/>
      <c r="B104" t="s">
        <v>383</v>
      </c>
      <c r="C104" s="301"/>
      <c r="D104" s="301"/>
      <c r="E104" s="317" t="s">
        <v>90</v>
      </c>
      <c r="F104" s="330">
        <v>104.15</v>
      </c>
      <c r="G104" s="330">
        <v>105.05</v>
      </c>
      <c r="H104" s="330">
        <v>105.09</v>
      </c>
      <c r="I104" s="330">
        <v>103.59</v>
      </c>
      <c r="J104" s="330">
        <v>100.62</v>
      </c>
      <c r="K104" s="330">
        <v>97.05</v>
      </c>
      <c r="L104" s="330">
        <v>93.25</v>
      </c>
      <c r="O104" s="296">
        <f t="shared" si="18"/>
        <v>0.2849999999999966</v>
      </c>
      <c r="P104" s="296">
        <f>G104-G99</f>
        <v>0.35999999999999943</v>
      </c>
      <c r="Q104" s="296">
        <f>H104-H99</f>
        <v>0.5349999999999966</v>
      </c>
      <c r="R104" s="296">
        <f t="shared" si="17"/>
        <v>0.8499999999999943</v>
      </c>
      <c r="S104" s="296">
        <f t="shared" si="17"/>
        <v>1.0750000000000028</v>
      </c>
      <c r="T104" s="296">
        <f t="shared" si="17"/>
        <v>1.1599999999999966</v>
      </c>
      <c r="U104" s="296">
        <f t="shared" si="17"/>
        <v>1.1700000000000017</v>
      </c>
      <c r="V104" s="296">
        <f aca="true" t="shared" si="20" ref="V104:AB107">F104-F103</f>
        <v>-0.9899999999999949</v>
      </c>
      <c r="W104" s="296">
        <f t="shared" si="20"/>
        <v>-0.10000000000000853</v>
      </c>
      <c r="X104" s="296">
        <f t="shared" si="20"/>
        <v>0.6899999999999977</v>
      </c>
      <c r="Y104" s="296">
        <f t="shared" si="20"/>
        <v>1.4000000000000057</v>
      </c>
      <c r="Z104" s="296">
        <f t="shared" si="20"/>
        <v>2.230000000000004</v>
      </c>
      <c r="AA104" s="296">
        <f t="shared" si="20"/>
        <v>3.019999999999996</v>
      </c>
      <c r="AB104" s="296">
        <f t="shared" si="20"/>
        <v>3.75</v>
      </c>
    </row>
    <row r="105" spans="1:28" ht="12.75">
      <c r="A105" s="312"/>
      <c r="B105" t="s">
        <v>384</v>
      </c>
      <c r="C105" s="301"/>
      <c r="D105" s="301"/>
      <c r="E105" s="317" t="s">
        <v>67</v>
      </c>
      <c r="F105" s="330">
        <v>105.64</v>
      </c>
      <c r="G105" s="330">
        <v>106.13</v>
      </c>
      <c r="H105" s="330">
        <v>105.71</v>
      </c>
      <c r="I105" s="330">
        <v>103.78</v>
      </c>
      <c r="J105" s="330">
        <v>100.94</v>
      </c>
      <c r="K105" s="330">
        <v>97.78</v>
      </c>
      <c r="L105" s="330">
        <v>94.47</v>
      </c>
      <c r="O105" s="296">
        <f t="shared" si="18"/>
        <v>0.34499999999999886</v>
      </c>
      <c r="P105" s="296">
        <f>G105-G100</f>
        <v>0.47999999999998977</v>
      </c>
      <c r="Q105" s="296">
        <f>H105-H100</f>
        <v>0.6599999999999966</v>
      </c>
      <c r="R105" s="296">
        <f t="shared" si="17"/>
        <v>0.8849999999999909</v>
      </c>
      <c r="S105" s="296">
        <f t="shared" si="17"/>
        <v>1.0150000000000006</v>
      </c>
      <c r="T105" s="296">
        <f t="shared" si="17"/>
        <v>1.0649999999999977</v>
      </c>
      <c r="U105" s="296">
        <f t="shared" si="17"/>
        <v>1.0600000000000023</v>
      </c>
      <c r="V105" s="296">
        <f t="shared" si="20"/>
        <v>1.4899999999999949</v>
      </c>
      <c r="W105" s="296">
        <f t="shared" si="20"/>
        <v>1.0799999999999983</v>
      </c>
      <c r="X105" s="296">
        <f t="shared" si="20"/>
        <v>0.6199999999999903</v>
      </c>
      <c r="Y105" s="296">
        <f t="shared" si="20"/>
        <v>0.18999999999999773</v>
      </c>
      <c r="Z105" s="296">
        <f t="shared" si="20"/>
        <v>0.3199999999999932</v>
      </c>
      <c r="AA105" s="296">
        <f t="shared" si="20"/>
        <v>0.730000000000004</v>
      </c>
      <c r="AB105" s="296">
        <f t="shared" si="20"/>
        <v>1.2199999999999989</v>
      </c>
    </row>
    <row r="106" spans="1:28" ht="12.75">
      <c r="A106" s="312"/>
      <c r="B106" t="s">
        <v>385</v>
      </c>
      <c r="C106" s="301"/>
      <c r="D106" s="301"/>
      <c r="E106" s="317" t="s">
        <v>69</v>
      </c>
      <c r="F106" s="330">
        <v>106.43</v>
      </c>
      <c r="G106" s="330">
        <v>106.09</v>
      </c>
      <c r="H106" s="330">
        <v>105.08</v>
      </c>
      <c r="I106" s="330">
        <v>103.02</v>
      </c>
      <c r="J106" s="330">
        <v>100.48</v>
      </c>
      <c r="K106" s="330">
        <v>97.79</v>
      </c>
      <c r="L106" s="330">
        <v>95.04</v>
      </c>
      <c r="O106" s="296">
        <f t="shared" si="18"/>
        <v>0.5200000000000102</v>
      </c>
      <c r="P106" s="296">
        <f t="shared" si="17"/>
        <v>0.37999999999999545</v>
      </c>
      <c r="Q106" s="296">
        <f t="shared" si="17"/>
        <v>0.375</v>
      </c>
      <c r="R106" s="296">
        <f t="shared" si="17"/>
        <v>0.5849999999999937</v>
      </c>
      <c r="S106" s="296">
        <f t="shared" si="17"/>
        <v>0.8299999999999983</v>
      </c>
      <c r="T106" s="296">
        <f t="shared" si="17"/>
        <v>1.0450000000000017</v>
      </c>
      <c r="U106" s="296">
        <f t="shared" si="17"/>
        <v>1.2399999999999949</v>
      </c>
      <c r="V106" s="296">
        <f t="shared" si="20"/>
        <v>0.7900000000000063</v>
      </c>
      <c r="W106" s="296">
        <f t="shared" si="20"/>
        <v>-0.03999999999999204</v>
      </c>
      <c r="X106" s="296">
        <f t="shared" si="20"/>
        <v>-0.6299999999999955</v>
      </c>
      <c r="Y106" s="296">
        <f t="shared" si="20"/>
        <v>-0.7600000000000051</v>
      </c>
      <c r="Z106" s="296">
        <f t="shared" si="20"/>
        <v>-0.45999999999999375</v>
      </c>
      <c r="AA106" s="296">
        <f t="shared" si="20"/>
        <v>0.010000000000005116</v>
      </c>
      <c r="AB106" s="296">
        <f t="shared" si="20"/>
        <v>0.5700000000000074</v>
      </c>
    </row>
    <row r="107" spans="1:28" ht="12.75">
      <c r="A107" s="312"/>
      <c r="B107" t="s">
        <v>386</v>
      </c>
      <c r="C107" s="301"/>
      <c r="D107" s="301"/>
      <c r="E107" s="318" t="s">
        <v>128</v>
      </c>
      <c r="F107" s="330">
        <v>105.94</v>
      </c>
      <c r="G107" s="330">
        <v>104.59</v>
      </c>
      <c r="H107" s="330">
        <v>103.1</v>
      </c>
      <c r="I107" s="330">
        <v>101.4</v>
      </c>
      <c r="J107" s="330">
        <v>99.63</v>
      </c>
      <c r="K107" s="330">
        <v>97.85</v>
      </c>
      <c r="L107" s="330">
        <v>96.06</v>
      </c>
      <c r="M107" s="293"/>
      <c r="O107" s="296">
        <f t="shared" si="18"/>
        <v>0.3199999999999932</v>
      </c>
      <c r="P107" s="296">
        <f t="shared" si="17"/>
        <v>0.3650000000000091</v>
      </c>
      <c r="Q107" s="296">
        <f t="shared" si="17"/>
        <v>0.4000000000000057</v>
      </c>
      <c r="R107" s="296">
        <f t="shared" si="17"/>
        <v>0.42500000000001137</v>
      </c>
      <c r="S107" s="296">
        <f t="shared" si="17"/>
        <v>0.4300000000000068</v>
      </c>
      <c r="T107" s="296">
        <f t="shared" si="17"/>
        <v>0.4350000000000023</v>
      </c>
      <c r="U107" s="296">
        <f t="shared" si="17"/>
        <v>0.4350000000000023</v>
      </c>
      <c r="V107" s="296">
        <f t="shared" si="20"/>
        <v>-0.4900000000000091</v>
      </c>
      <c r="W107" s="296">
        <f t="shared" si="20"/>
        <v>-1.5</v>
      </c>
      <c r="X107" s="296">
        <f t="shared" si="20"/>
        <v>-1.980000000000004</v>
      </c>
      <c r="Y107" s="296">
        <f t="shared" si="20"/>
        <v>-1.6199999999999903</v>
      </c>
      <c r="Z107" s="296">
        <f t="shared" si="20"/>
        <v>-0.8500000000000085</v>
      </c>
      <c r="AA107" s="296">
        <f t="shared" si="20"/>
        <v>0.05999999999998806</v>
      </c>
      <c r="AB107" s="296">
        <f t="shared" si="20"/>
        <v>1.019999999999996</v>
      </c>
    </row>
    <row r="108" spans="1:21" ht="12.75">
      <c r="A108" s="312"/>
      <c r="B108" t="s">
        <v>387</v>
      </c>
      <c r="C108" s="299">
        <v>0.0475</v>
      </c>
      <c r="D108" s="299">
        <v>0.0525</v>
      </c>
      <c r="E108" s="315" t="s">
        <v>89</v>
      </c>
      <c r="F108" s="330">
        <v>105.715</v>
      </c>
      <c r="G108" s="330">
        <v>105.64</v>
      </c>
      <c r="H108" s="330">
        <v>104.92500000000001</v>
      </c>
      <c r="I108" s="330">
        <v>102.935</v>
      </c>
      <c r="J108" s="330">
        <v>99.37</v>
      </c>
      <c r="K108" s="330">
        <v>95.09</v>
      </c>
      <c r="L108" s="330">
        <v>90.545</v>
      </c>
      <c r="N108" s="291">
        <v>0.0525</v>
      </c>
      <c r="O108" s="297">
        <f t="shared" si="18"/>
        <v>0.5750000000000028</v>
      </c>
      <c r="P108" s="297">
        <f t="shared" si="17"/>
        <v>0.4899999999999949</v>
      </c>
      <c r="Q108" s="297">
        <f t="shared" si="17"/>
        <v>0.5250000000000057</v>
      </c>
      <c r="R108" s="297">
        <f t="shared" si="17"/>
        <v>0.7450000000000045</v>
      </c>
      <c r="S108" s="297">
        <f t="shared" si="17"/>
        <v>0.980000000000004</v>
      </c>
      <c r="T108" s="297">
        <f t="shared" si="17"/>
        <v>1.0600000000000023</v>
      </c>
      <c r="U108" s="297">
        <f t="shared" si="17"/>
        <v>1.0450000000000017</v>
      </c>
    </row>
    <row r="109" spans="1:28" ht="12.75">
      <c r="A109" s="312"/>
      <c r="B109" t="s">
        <v>388</v>
      </c>
      <c r="C109" s="301"/>
      <c r="D109" s="301"/>
      <c r="E109" s="317" t="s">
        <v>90</v>
      </c>
      <c r="F109" s="330">
        <v>104.385</v>
      </c>
      <c r="G109" s="330">
        <v>105.215</v>
      </c>
      <c r="H109" s="330">
        <v>105.30000000000001</v>
      </c>
      <c r="I109" s="330">
        <v>103.995</v>
      </c>
      <c r="J109" s="330">
        <v>101.21000000000001</v>
      </c>
      <c r="K109" s="330">
        <v>97.71000000000001</v>
      </c>
      <c r="L109" s="330">
        <v>93.91499999999999</v>
      </c>
      <c r="O109" s="297">
        <f t="shared" si="18"/>
        <v>0.23499999999999943</v>
      </c>
      <c r="P109" s="297">
        <f t="shared" si="17"/>
        <v>0.16500000000000625</v>
      </c>
      <c r="Q109" s="297">
        <f t="shared" si="17"/>
        <v>0.21000000000000796</v>
      </c>
      <c r="R109" s="297">
        <f t="shared" si="17"/>
        <v>0.40500000000000114</v>
      </c>
      <c r="S109" s="297">
        <f t="shared" si="17"/>
        <v>0.5900000000000034</v>
      </c>
      <c r="T109" s="297">
        <f t="shared" si="17"/>
        <v>0.6600000000000108</v>
      </c>
      <c r="U109" s="297">
        <f t="shared" si="17"/>
        <v>0.664999999999992</v>
      </c>
      <c r="V109" s="296">
        <f aca="true" t="shared" si="21" ref="V109:AB112">F109-F108</f>
        <v>-1.3299999999999983</v>
      </c>
      <c r="W109" s="296">
        <f t="shared" si="21"/>
        <v>-0.42499999999999716</v>
      </c>
      <c r="X109" s="296">
        <f t="shared" si="21"/>
        <v>0.375</v>
      </c>
      <c r="Y109" s="296">
        <f t="shared" si="21"/>
        <v>1.0600000000000023</v>
      </c>
      <c r="Z109" s="296">
        <f t="shared" si="21"/>
        <v>1.8400000000000034</v>
      </c>
      <c r="AA109" s="296">
        <f t="shared" si="21"/>
        <v>2.6200000000000045</v>
      </c>
      <c r="AB109" s="296">
        <f t="shared" si="21"/>
        <v>3.3699999999999903</v>
      </c>
    </row>
    <row r="110" spans="1:28" ht="12.75">
      <c r="A110" s="312"/>
      <c r="B110" t="s">
        <v>389</v>
      </c>
      <c r="C110" s="301"/>
      <c r="D110" s="301"/>
      <c r="E110" s="317" t="s">
        <v>67</v>
      </c>
      <c r="F110" s="330">
        <v>106.155</v>
      </c>
      <c r="G110" s="330">
        <v>106.55</v>
      </c>
      <c r="H110" s="330">
        <v>106.10499999999999</v>
      </c>
      <c r="I110" s="330">
        <v>104.25999999999999</v>
      </c>
      <c r="J110" s="330">
        <v>101.535</v>
      </c>
      <c r="K110" s="330">
        <v>98.445</v>
      </c>
      <c r="L110" s="330">
        <v>95.185</v>
      </c>
      <c r="O110" s="297">
        <f t="shared" si="18"/>
        <v>0.5150000000000006</v>
      </c>
      <c r="P110" s="297">
        <f t="shared" si="17"/>
        <v>0.4200000000000017</v>
      </c>
      <c r="Q110" s="297">
        <f t="shared" si="17"/>
        <v>0.394999999999996</v>
      </c>
      <c r="R110" s="297">
        <f t="shared" si="17"/>
        <v>0.47999999999998977</v>
      </c>
      <c r="S110" s="297">
        <f t="shared" si="17"/>
        <v>0.5949999999999989</v>
      </c>
      <c r="T110" s="297">
        <f t="shared" si="17"/>
        <v>0.664999999999992</v>
      </c>
      <c r="U110" s="297">
        <f t="shared" si="17"/>
        <v>0.7150000000000034</v>
      </c>
      <c r="V110" s="296">
        <f t="shared" si="21"/>
        <v>1.769999999999996</v>
      </c>
      <c r="W110" s="296">
        <f t="shared" si="21"/>
        <v>1.3349999999999937</v>
      </c>
      <c r="X110" s="296">
        <f t="shared" si="21"/>
        <v>0.8049999999999784</v>
      </c>
      <c r="Y110" s="296">
        <f t="shared" si="21"/>
        <v>0.26499999999998636</v>
      </c>
      <c r="Z110" s="296">
        <f t="shared" si="21"/>
        <v>0.32499999999998863</v>
      </c>
      <c r="AA110" s="296">
        <f t="shared" si="21"/>
        <v>0.7349999999999852</v>
      </c>
      <c r="AB110" s="296">
        <f t="shared" si="21"/>
        <v>1.2700000000000102</v>
      </c>
    </row>
    <row r="111" spans="1:28" ht="12.75">
      <c r="A111" s="312"/>
      <c r="B111" t="s">
        <v>390</v>
      </c>
      <c r="C111" s="301"/>
      <c r="D111" s="301"/>
      <c r="E111" s="317" t="s">
        <v>69</v>
      </c>
      <c r="F111" s="330">
        <v>106.78</v>
      </c>
      <c r="G111" s="330">
        <v>106.5</v>
      </c>
      <c r="H111" s="330">
        <v>105.555</v>
      </c>
      <c r="I111" s="330">
        <v>103.555</v>
      </c>
      <c r="J111" s="330">
        <v>101.045</v>
      </c>
      <c r="K111" s="330">
        <v>98.34</v>
      </c>
      <c r="L111" s="330">
        <v>95.55000000000001</v>
      </c>
      <c r="O111" s="297">
        <f t="shared" si="18"/>
        <v>0.3499999999999943</v>
      </c>
      <c r="P111" s="297">
        <f t="shared" si="17"/>
        <v>0.4099999999999966</v>
      </c>
      <c r="Q111" s="297">
        <f t="shared" si="17"/>
        <v>0.4750000000000085</v>
      </c>
      <c r="R111" s="297">
        <f t="shared" si="17"/>
        <v>0.5350000000000108</v>
      </c>
      <c r="S111" s="297">
        <f t="shared" si="17"/>
        <v>0.5649999999999977</v>
      </c>
      <c r="T111" s="297">
        <f t="shared" si="17"/>
        <v>0.5499999999999972</v>
      </c>
      <c r="U111" s="297">
        <f t="shared" si="17"/>
        <v>0.5100000000000051</v>
      </c>
      <c r="V111" s="296">
        <f t="shared" si="21"/>
        <v>0.625</v>
      </c>
      <c r="W111" s="296">
        <f t="shared" si="21"/>
        <v>-0.04999999999999716</v>
      </c>
      <c r="X111" s="296">
        <f t="shared" si="21"/>
        <v>-0.549999999999983</v>
      </c>
      <c r="Y111" s="296">
        <f t="shared" si="21"/>
        <v>-0.7049999999999841</v>
      </c>
      <c r="Z111" s="296">
        <f t="shared" si="21"/>
        <v>-0.4899999999999949</v>
      </c>
      <c r="AA111" s="296">
        <f t="shared" si="21"/>
        <v>-0.10499999999998977</v>
      </c>
      <c r="AB111" s="296">
        <f t="shared" si="21"/>
        <v>0.3650000000000091</v>
      </c>
    </row>
    <row r="112" spans="1:28" ht="12.75">
      <c r="A112" s="312"/>
      <c r="B112" t="s">
        <v>391</v>
      </c>
      <c r="C112" s="301"/>
      <c r="D112" s="301"/>
      <c r="E112" s="318" t="s">
        <v>128</v>
      </c>
      <c r="F112" s="330">
        <v>106.16499999999999</v>
      </c>
      <c r="G112" s="330">
        <v>104.885</v>
      </c>
      <c r="H112" s="330">
        <v>103.455</v>
      </c>
      <c r="I112" s="330">
        <v>101.795</v>
      </c>
      <c r="J112" s="330">
        <v>100.05</v>
      </c>
      <c r="K112" s="330">
        <v>98.28</v>
      </c>
      <c r="L112" s="330">
        <v>96.495</v>
      </c>
      <c r="O112" s="297">
        <f t="shared" si="18"/>
        <v>0.22499999999999432</v>
      </c>
      <c r="P112" s="297">
        <f t="shared" si="17"/>
        <v>0.2950000000000017</v>
      </c>
      <c r="Q112" s="297">
        <f t="shared" si="17"/>
        <v>0.355000000000004</v>
      </c>
      <c r="R112" s="297">
        <f t="shared" si="17"/>
        <v>0.394999999999996</v>
      </c>
      <c r="S112" s="297">
        <f t="shared" si="17"/>
        <v>0.4200000000000017</v>
      </c>
      <c r="T112" s="297">
        <f t="shared" si="17"/>
        <v>0.4300000000000068</v>
      </c>
      <c r="U112" s="297">
        <f t="shared" si="17"/>
        <v>0.4350000000000023</v>
      </c>
      <c r="V112" s="296">
        <f t="shared" si="21"/>
        <v>-0.6150000000000091</v>
      </c>
      <c r="W112" s="296">
        <f t="shared" si="21"/>
        <v>-1.6149999999999949</v>
      </c>
      <c r="X112" s="296">
        <f t="shared" si="21"/>
        <v>-2.1000000000000085</v>
      </c>
      <c r="Y112" s="296">
        <f t="shared" si="21"/>
        <v>-1.7600000000000051</v>
      </c>
      <c r="Z112" s="296">
        <f t="shared" si="21"/>
        <v>-0.9950000000000045</v>
      </c>
      <c r="AA112" s="296">
        <f t="shared" si="21"/>
        <v>-0.060000000000002274</v>
      </c>
      <c r="AB112" s="296">
        <f t="shared" si="21"/>
        <v>0.9449999999999932</v>
      </c>
    </row>
    <row r="113" spans="1:21" ht="12.75">
      <c r="A113" s="312"/>
      <c r="B113" t="s">
        <v>392</v>
      </c>
      <c r="C113" s="299">
        <v>0.05</v>
      </c>
      <c r="D113" s="299">
        <v>0.055</v>
      </c>
      <c r="E113" s="315" t="s">
        <v>89</v>
      </c>
      <c r="F113" s="330">
        <v>106.29</v>
      </c>
      <c r="G113" s="330">
        <v>106.13</v>
      </c>
      <c r="H113" s="330">
        <v>105.45</v>
      </c>
      <c r="I113" s="330">
        <v>103.68</v>
      </c>
      <c r="J113" s="330">
        <v>100.35</v>
      </c>
      <c r="K113" s="330">
        <v>96.15</v>
      </c>
      <c r="L113" s="330">
        <v>91.59</v>
      </c>
      <c r="N113" s="291">
        <v>0.055</v>
      </c>
      <c r="O113" s="296">
        <f t="shared" si="18"/>
        <v>0.5750000000000028</v>
      </c>
      <c r="P113" s="296">
        <f t="shared" si="17"/>
        <v>0.4899999999999949</v>
      </c>
      <c r="Q113" s="296">
        <f t="shared" si="17"/>
        <v>0.5249999999999915</v>
      </c>
      <c r="R113" s="296">
        <f t="shared" si="17"/>
        <v>0.7450000000000045</v>
      </c>
      <c r="S113" s="296">
        <f t="shared" si="17"/>
        <v>0.9799999999999898</v>
      </c>
      <c r="T113" s="296">
        <f t="shared" si="17"/>
        <v>1.0600000000000023</v>
      </c>
      <c r="U113" s="296">
        <f t="shared" si="17"/>
        <v>1.0450000000000017</v>
      </c>
    </row>
    <row r="114" spans="1:28" ht="12.75">
      <c r="A114" s="312"/>
      <c r="B114" t="s">
        <v>393</v>
      </c>
      <c r="C114" s="301"/>
      <c r="D114" s="301"/>
      <c r="E114" s="317" t="s">
        <v>90</v>
      </c>
      <c r="F114" s="330">
        <v>104.62</v>
      </c>
      <c r="G114" s="330">
        <v>105.38</v>
      </c>
      <c r="H114" s="330">
        <v>105.51</v>
      </c>
      <c r="I114" s="330">
        <v>104.4</v>
      </c>
      <c r="J114" s="330">
        <v>101.8</v>
      </c>
      <c r="K114" s="330">
        <v>98.37</v>
      </c>
      <c r="L114" s="330">
        <v>94.58</v>
      </c>
      <c r="O114" s="296">
        <f t="shared" si="18"/>
        <v>0.23499999999999943</v>
      </c>
      <c r="P114" s="296">
        <f t="shared" si="18"/>
        <v>0.16499999999999204</v>
      </c>
      <c r="Q114" s="296">
        <f t="shared" si="18"/>
        <v>0.20999999999999375</v>
      </c>
      <c r="R114" s="296">
        <f t="shared" si="18"/>
        <v>0.40500000000000114</v>
      </c>
      <c r="S114" s="296">
        <f t="shared" si="18"/>
        <v>0.5899999999999892</v>
      </c>
      <c r="T114" s="296">
        <f t="shared" si="18"/>
        <v>0.6599999999999966</v>
      </c>
      <c r="U114" s="296">
        <f t="shared" si="18"/>
        <v>0.6650000000000063</v>
      </c>
      <c r="V114" s="296">
        <f aca="true" t="shared" si="22" ref="V114:AB117">F114-F113</f>
        <v>-1.6700000000000017</v>
      </c>
      <c r="W114" s="296">
        <f t="shared" si="22"/>
        <v>-0.75</v>
      </c>
      <c r="X114" s="296">
        <f t="shared" si="22"/>
        <v>0.060000000000002274</v>
      </c>
      <c r="Y114" s="296">
        <f t="shared" si="22"/>
        <v>0.7199999999999989</v>
      </c>
      <c r="Z114" s="296">
        <f t="shared" si="22"/>
        <v>1.4500000000000028</v>
      </c>
      <c r="AA114" s="296">
        <f t="shared" si="22"/>
        <v>2.219999999999999</v>
      </c>
      <c r="AB114" s="296">
        <f t="shared" si="22"/>
        <v>2.989999999999995</v>
      </c>
    </row>
    <row r="115" spans="1:28" ht="12.75">
      <c r="A115" s="312"/>
      <c r="B115" t="s">
        <v>394</v>
      </c>
      <c r="C115" s="301"/>
      <c r="D115" s="301"/>
      <c r="E115" s="317" t="s">
        <v>67</v>
      </c>
      <c r="F115" s="330">
        <v>106.67</v>
      </c>
      <c r="G115" s="330">
        <v>106.97</v>
      </c>
      <c r="H115" s="330">
        <v>106.5</v>
      </c>
      <c r="I115" s="330">
        <v>104.74</v>
      </c>
      <c r="J115" s="330">
        <v>102.13</v>
      </c>
      <c r="K115" s="330">
        <v>99.11</v>
      </c>
      <c r="L115" s="330">
        <v>95.9</v>
      </c>
      <c r="O115" s="296">
        <f t="shared" si="18"/>
        <v>0.5150000000000006</v>
      </c>
      <c r="P115" s="296">
        <f t="shared" si="18"/>
        <v>0.4200000000000017</v>
      </c>
      <c r="Q115" s="296">
        <f t="shared" si="18"/>
        <v>0.39500000000001023</v>
      </c>
      <c r="R115" s="296">
        <f t="shared" si="18"/>
        <v>0.480000000000004</v>
      </c>
      <c r="S115" s="296">
        <f t="shared" si="18"/>
        <v>0.5949999999999989</v>
      </c>
      <c r="T115" s="296">
        <f t="shared" si="18"/>
        <v>0.6650000000000063</v>
      </c>
      <c r="U115" s="296">
        <f t="shared" si="18"/>
        <v>0.7150000000000034</v>
      </c>
      <c r="V115" s="296">
        <f t="shared" si="22"/>
        <v>2.049999999999997</v>
      </c>
      <c r="W115" s="296">
        <f t="shared" si="22"/>
        <v>1.5900000000000034</v>
      </c>
      <c r="X115" s="296">
        <f t="shared" si="22"/>
        <v>0.9899999999999949</v>
      </c>
      <c r="Y115" s="296">
        <f t="shared" si="22"/>
        <v>0.3399999999999892</v>
      </c>
      <c r="Z115" s="296">
        <f t="shared" si="22"/>
        <v>0.3299999999999983</v>
      </c>
      <c r="AA115" s="296">
        <f t="shared" si="22"/>
        <v>0.7399999999999949</v>
      </c>
      <c r="AB115" s="296">
        <f t="shared" si="22"/>
        <v>1.3200000000000074</v>
      </c>
    </row>
    <row r="116" spans="1:28" ht="12.75">
      <c r="A116" s="312"/>
      <c r="B116" t="s">
        <v>395</v>
      </c>
      <c r="C116" s="301"/>
      <c r="D116" s="301"/>
      <c r="E116" s="317" t="s">
        <v>69</v>
      </c>
      <c r="F116" s="330">
        <v>107.13</v>
      </c>
      <c r="G116" s="330">
        <v>106.91</v>
      </c>
      <c r="H116" s="330">
        <v>106.03</v>
      </c>
      <c r="I116" s="330">
        <v>104.09</v>
      </c>
      <c r="J116" s="330">
        <v>101.61</v>
      </c>
      <c r="K116" s="330">
        <v>98.89</v>
      </c>
      <c r="L116" s="330">
        <v>96.06</v>
      </c>
      <c r="O116" s="296">
        <f t="shared" si="18"/>
        <v>0.3499999999999943</v>
      </c>
      <c r="P116" s="296">
        <f t="shared" si="18"/>
        <v>0.4099999999999966</v>
      </c>
      <c r="Q116" s="296">
        <f t="shared" si="18"/>
        <v>0.4749999999999943</v>
      </c>
      <c r="R116" s="296">
        <f t="shared" si="18"/>
        <v>0.5349999999999966</v>
      </c>
      <c r="S116" s="296">
        <f t="shared" si="18"/>
        <v>0.5649999999999977</v>
      </c>
      <c r="T116" s="296">
        <f t="shared" si="18"/>
        <v>0.5499999999999972</v>
      </c>
      <c r="U116" s="296">
        <f t="shared" si="18"/>
        <v>0.5099999999999909</v>
      </c>
      <c r="V116" s="296">
        <f t="shared" si="22"/>
        <v>0.45999999999999375</v>
      </c>
      <c r="W116" s="296">
        <f t="shared" si="22"/>
        <v>-0.060000000000002274</v>
      </c>
      <c r="X116" s="296">
        <f t="shared" si="22"/>
        <v>-0.46999999999999886</v>
      </c>
      <c r="Y116" s="296">
        <f t="shared" si="22"/>
        <v>-0.6499999999999915</v>
      </c>
      <c r="Z116" s="296">
        <f t="shared" si="22"/>
        <v>-0.519999999999996</v>
      </c>
      <c r="AA116" s="296">
        <f t="shared" si="22"/>
        <v>-0.21999999999999886</v>
      </c>
      <c r="AB116" s="296">
        <f t="shared" si="22"/>
        <v>0.1599999999999966</v>
      </c>
    </row>
    <row r="117" spans="1:28" ht="12.75">
      <c r="A117" s="312"/>
      <c r="B117" t="s">
        <v>396</v>
      </c>
      <c r="C117" s="301"/>
      <c r="D117" s="301"/>
      <c r="E117" s="318" t="s">
        <v>128</v>
      </c>
      <c r="F117" s="330">
        <v>106.39</v>
      </c>
      <c r="G117" s="330">
        <v>105.18</v>
      </c>
      <c r="H117" s="330">
        <v>103.81</v>
      </c>
      <c r="I117" s="330">
        <v>102.19</v>
      </c>
      <c r="J117" s="330">
        <v>100.47</v>
      </c>
      <c r="K117" s="330">
        <v>98.71</v>
      </c>
      <c r="L117" s="330">
        <v>96.93</v>
      </c>
      <c r="O117" s="296">
        <f t="shared" si="18"/>
        <v>0.22500000000000853</v>
      </c>
      <c r="P117" s="296">
        <f t="shared" si="18"/>
        <v>0.2950000000000017</v>
      </c>
      <c r="Q117" s="296">
        <f t="shared" si="18"/>
        <v>0.355000000000004</v>
      </c>
      <c r="R117" s="296">
        <f t="shared" si="18"/>
        <v>0.394999999999996</v>
      </c>
      <c r="S117" s="296">
        <f t="shared" si="18"/>
        <v>0.4200000000000017</v>
      </c>
      <c r="T117" s="296">
        <f t="shared" si="18"/>
        <v>0.4299999999999926</v>
      </c>
      <c r="U117" s="296">
        <f t="shared" si="18"/>
        <v>0.4350000000000023</v>
      </c>
      <c r="V117" s="296">
        <f t="shared" si="22"/>
        <v>-0.7399999999999949</v>
      </c>
      <c r="W117" s="296">
        <f t="shared" si="22"/>
        <v>-1.7299999999999898</v>
      </c>
      <c r="X117" s="296">
        <f t="shared" si="22"/>
        <v>-2.219999999999999</v>
      </c>
      <c r="Y117" s="296">
        <f t="shared" si="22"/>
        <v>-1.9000000000000057</v>
      </c>
      <c r="Z117" s="296">
        <f t="shared" si="22"/>
        <v>-1.1400000000000006</v>
      </c>
      <c r="AA117" s="296">
        <f t="shared" si="22"/>
        <v>-0.18000000000000682</v>
      </c>
      <c r="AB117" s="296">
        <f t="shared" si="22"/>
        <v>0.8700000000000045</v>
      </c>
    </row>
    <row r="118" spans="1:21" ht="12.75">
      <c r="A118" s="312"/>
      <c r="B118" t="s">
        <v>397</v>
      </c>
      <c r="C118" s="299">
        <v>0.0525</v>
      </c>
      <c r="D118" s="299">
        <v>0.0575</v>
      </c>
      <c r="E118" s="315" t="s">
        <v>89</v>
      </c>
      <c r="F118" s="330">
        <v>107.08500000000001</v>
      </c>
      <c r="G118" s="330">
        <v>106.745</v>
      </c>
      <c r="H118" s="330">
        <v>105.96000000000001</v>
      </c>
      <c r="I118" s="330">
        <v>104.23500000000001</v>
      </c>
      <c r="J118" s="330">
        <v>101.07</v>
      </c>
      <c r="K118" s="330">
        <v>96.96000000000001</v>
      </c>
      <c r="L118" s="330">
        <v>92.42500000000001</v>
      </c>
      <c r="N118" s="291">
        <v>0.0575</v>
      </c>
      <c r="O118" s="297">
        <f t="shared" si="18"/>
        <v>0.7950000000000017</v>
      </c>
      <c r="P118" s="297">
        <f t="shared" si="18"/>
        <v>0.6150000000000091</v>
      </c>
      <c r="Q118" s="297">
        <f t="shared" si="18"/>
        <v>0.5100000000000051</v>
      </c>
      <c r="R118" s="297">
        <f t="shared" si="18"/>
        <v>0.5550000000000068</v>
      </c>
      <c r="S118" s="297">
        <f t="shared" si="18"/>
        <v>0.7199999999999989</v>
      </c>
      <c r="T118" s="297">
        <f t="shared" si="18"/>
        <v>0.8100000000000023</v>
      </c>
      <c r="U118" s="297">
        <f t="shared" si="18"/>
        <v>0.835000000000008</v>
      </c>
    </row>
    <row r="119" spans="1:28" ht="12.75">
      <c r="A119" s="312"/>
      <c r="B119" t="s">
        <v>398</v>
      </c>
      <c r="C119" s="301"/>
      <c r="D119" s="301"/>
      <c r="E119" s="317" t="s">
        <v>90</v>
      </c>
      <c r="F119" s="330">
        <v>105.025</v>
      </c>
      <c r="G119" s="330">
        <v>105.715</v>
      </c>
      <c r="H119" s="330">
        <v>105.86</v>
      </c>
      <c r="I119" s="330">
        <v>104.9</v>
      </c>
      <c r="J119" s="330">
        <v>102.495</v>
      </c>
      <c r="K119" s="330">
        <v>99.17</v>
      </c>
      <c r="L119" s="330">
        <v>95.41499999999999</v>
      </c>
      <c r="O119" s="297">
        <f t="shared" si="18"/>
        <v>0.40500000000000114</v>
      </c>
      <c r="P119" s="297">
        <f t="shared" si="18"/>
        <v>0.33500000000000796</v>
      </c>
      <c r="Q119" s="297">
        <f t="shared" si="18"/>
        <v>0.3499999999999943</v>
      </c>
      <c r="R119" s="297">
        <f t="shared" si="18"/>
        <v>0.5</v>
      </c>
      <c r="S119" s="297">
        <f t="shared" si="18"/>
        <v>0.6950000000000074</v>
      </c>
      <c r="T119" s="297">
        <f t="shared" si="18"/>
        <v>0.7999999999999972</v>
      </c>
      <c r="U119" s="297">
        <f t="shared" si="18"/>
        <v>0.8349999999999937</v>
      </c>
      <c r="V119" s="296">
        <f aca="true" t="shared" si="23" ref="V119:AB122">F119-F118</f>
        <v>-2.0600000000000023</v>
      </c>
      <c r="W119" s="296">
        <f t="shared" si="23"/>
        <v>-1.0300000000000011</v>
      </c>
      <c r="X119" s="296">
        <f t="shared" si="23"/>
        <v>-0.10000000000000853</v>
      </c>
      <c r="Y119" s="296">
        <f t="shared" si="23"/>
        <v>0.664999999999992</v>
      </c>
      <c r="Z119" s="296">
        <f t="shared" si="23"/>
        <v>1.4250000000000114</v>
      </c>
      <c r="AA119" s="296">
        <f t="shared" si="23"/>
        <v>2.2099999999999937</v>
      </c>
      <c r="AB119" s="296">
        <f t="shared" si="23"/>
        <v>2.9899999999999807</v>
      </c>
    </row>
    <row r="120" spans="1:28" ht="12.75">
      <c r="A120" s="312"/>
      <c r="B120" t="s">
        <v>399</v>
      </c>
      <c r="C120" s="301"/>
      <c r="D120" s="301"/>
      <c r="E120" s="317" t="s">
        <v>67</v>
      </c>
      <c r="F120" s="330">
        <v>107.185</v>
      </c>
      <c r="G120" s="330">
        <v>107.41499999999999</v>
      </c>
      <c r="H120" s="330">
        <v>106.925</v>
      </c>
      <c r="I120" s="330">
        <v>105.21000000000001</v>
      </c>
      <c r="J120" s="330">
        <v>102.645</v>
      </c>
      <c r="K120" s="330">
        <v>99.64</v>
      </c>
      <c r="L120" s="330">
        <v>96.43</v>
      </c>
      <c r="O120" s="297">
        <f t="shared" si="18"/>
        <v>0.5150000000000006</v>
      </c>
      <c r="P120" s="297">
        <f t="shared" si="18"/>
        <v>0.4449999999999932</v>
      </c>
      <c r="Q120" s="297">
        <f t="shared" si="18"/>
        <v>0.42499999999999716</v>
      </c>
      <c r="R120" s="297">
        <f t="shared" si="18"/>
        <v>0.4700000000000131</v>
      </c>
      <c r="S120" s="297">
        <f t="shared" si="18"/>
        <v>0.5150000000000006</v>
      </c>
      <c r="T120" s="297">
        <f t="shared" si="18"/>
        <v>0.5300000000000011</v>
      </c>
      <c r="U120" s="297">
        <f t="shared" si="18"/>
        <v>0.5300000000000011</v>
      </c>
      <c r="V120" s="296">
        <f t="shared" si="23"/>
        <v>2.1599999999999966</v>
      </c>
      <c r="W120" s="296">
        <f t="shared" si="23"/>
        <v>1.6999999999999886</v>
      </c>
      <c r="X120" s="296">
        <f t="shared" si="23"/>
        <v>1.0649999999999977</v>
      </c>
      <c r="Y120" s="296">
        <f t="shared" si="23"/>
        <v>0.3100000000000023</v>
      </c>
      <c r="Z120" s="296">
        <f t="shared" si="23"/>
        <v>0.14999999999999147</v>
      </c>
      <c r="AA120" s="296">
        <f t="shared" si="23"/>
        <v>0.46999999999999886</v>
      </c>
      <c r="AB120" s="296">
        <f t="shared" si="23"/>
        <v>1.0150000000000148</v>
      </c>
    </row>
    <row r="121" spans="1:28" ht="12.75">
      <c r="A121" s="312"/>
      <c r="B121" t="s">
        <v>400</v>
      </c>
      <c r="C121" s="301"/>
      <c r="D121" s="301"/>
      <c r="E121" s="317" t="s">
        <v>69</v>
      </c>
      <c r="F121" s="330">
        <v>108.065</v>
      </c>
      <c r="G121" s="330">
        <v>107.65</v>
      </c>
      <c r="H121" s="330">
        <v>106.675</v>
      </c>
      <c r="I121" s="330">
        <v>104.81</v>
      </c>
      <c r="J121" s="330">
        <v>102.49000000000001</v>
      </c>
      <c r="K121" s="330">
        <v>99.965</v>
      </c>
      <c r="L121" s="330">
        <v>97.33500000000001</v>
      </c>
      <c r="O121" s="297">
        <f t="shared" si="18"/>
        <v>0.9350000000000023</v>
      </c>
      <c r="P121" s="297">
        <f t="shared" si="18"/>
        <v>0.7400000000000091</v>
      </c>
      <c r="Q121" s="297">
        <f t="shared" si="18"/>
        <v>0.644999999999996</v>
      </c>
      <c r="R121" s="297">
        <f t="shared" si="18"/>
        <v>0.7199999999999989</v>
      </c>
      <c r="S121" s="297">
        <f t="shared" si="18"/>
        <v>0.8800000000000097</v>
      </c>
      <c r="T121" s="297">
        <f t="shared" si="18"/>
        <v>1.0750000000000028</v>
      </c>
      <c r="U121" s="297">
        <f t="shared" si="18"/>
        <v>1.2750000000000057</v>
      </c>
      <c r="V121" s="296">
        <f t="shared" si="23"/>
        <v>0.8799999999999955</v>
      </c>
      <c r="W121" s="296">
        <f t="shared" si="23"/>
        <v>0.23500000000001364</v>
      </c>
      <c r="X121" s="296">
        <f t="shared" si="23"/>
        <v>-0.25</v>
      </c>
      <c r="Y121" s="296">
        <f t="shared" si="23"/>
        <v>-0.4000000000000057</v>
      </c>
      <c r="Z121" s="296">
        <f t="shared" si="23"/>
        <v>-0.15499999999998693</v>
      </c>
      <c r="AA121" s="296">
        <f t="shared" si="23"/>
        <v>0.32500000000000284</v>
      </c>
      <c r="AB121" s="296">
        <f t="shared" si="23"/>
        <v>0.9050000000000011</v>
      </c>
    </row>
    <row r="122" spans="1:28" ht="12.75">
      <c r="A122" s="312"/>
      <c r="B122" t="s">
        <v>401</v>
      </c>
      <c r="C122" s="301"/>
      <c r="D122" s="301"/>
      <c r="E122" s="318" t="s">
        <v>128</v>
      </c>
      <c r="F122" s="330">
        <v>107.96000000000001</v>
      </c>
      <c r="G122" s="330">
        <v>106.80000000000001</v>
      </c>
      <c r="H122" s="330">
        <v>105.465</v>
      </c>
      <c r="I122" s="330">
        <v>103.86</v>
      </c>
      <c r="J122" s="330">
        <v>102.145</v>
      </c>
      <c r="K122" s="330">
        <v>100.395</v>
      </c>
      <c r="L122" s="330">
        <v>98.61500000000001</v>
      </c>
      <c r="O122" s="297">
        <f t="shared" si="18"/>
        <v>1.5700000000000074</v>
      </c>
      <c r="P122" s="297">
        <f t="shared" si="18"/>
        <v>1.6200000000000045</v>
      </c>
      <c r="Q122" s="297">
        <f t="shared" si="18"/>
        <v>1.6550000000000011</v>
      </c>
      <c r="R122" s="297">
        <f t="shared" si="18"/>
        <v>1.6700000000000017</v>
      </c>
      <c r="S122" s="297">
        <f t="shared" si="18"/>
        <v>1.6749999999999972</v>
      </c>
      <c r="T122" s="297">
        <f t="shared" si="18"/>
        <v>1.6850000000000023</v>
      </c>
      <c r="U122" s="297">
        <f t="shared" si="18"/>
        <v>1.6850000000000023</v>
      </c>
      <c r="V122" s="296">
        <f t="shared" si="23"/>
        <v>-0.10499999999998977</v>
      </c>
      <c r="W122" s="296">
        <f t="shared" si="23"/>
        <v>-0.8499999999999943</v>
      </c>
      <c r="X122" s="296">
        <f t="shared" si="23"/>
        <v>-1.2099999999999937</v>
      </c>
      <c r="Y122" s="296">
        <f t="shared" si="23"/>
        <v>-0.9500000000000028</v>
      </c>
      <c r="Z122" s="296">
        <f t="shared" si="23"/>
        <v>-0.3450000000000131</v>
      </c>
      <c r="AA122" s="296">
        <f t="shared" si="23"/>
        <v>0.4299999999999926</v>
      </c>
      <c r="AB122" s="296">
        <f t="shared" si="23"/>
        <v>1.2800000000000011</v>
      </c>
    </row>
    <row r="123" spans="1:21" ht="12.75">
      <c r="A123" s="312"/>
      <c r="B123" t="s">
        <v>402</v>
      </c>
      <c r="C123" s="299">
        <v>0.055</v>
      </c>
      <c r="D123" s="299">
        <v>0.06</v>
      </c>
      <c r="E123" s="315" t="s">
        <v>89</v>
      </c>
      <c r="F123" s="330">
        <v>107.88</v>
      </c>
      <c r="G123" s="330">
        <v>107.36</v>
      </c>
      <c r="H123" s="330">
        <v>106.47</v>
      </c>
      <c r="I123" s="330">
        <v>104.79</v>
      </c>
      <c r="J123" s="330">
        <v>101.79</v>
      </c>
      <c r="K123" s="330">
        <v>97.77</v>
      </c>
      <c r="L123" s="330">
        <v>93.26</v>
      </c>
      <c r="N123" s="291">
        <v>0.06</v>
      </c>
      <c r="O123" s="296">
        <f t="shared" si="18"/>
        <v>0.7949999999999875</v>
      </c>
      <c r="P123" s="296">
        <f t="shared" si="18"/>
        <v>0.6149999999999949</v>
      </c>
      <c r="Q123" s="296">
        <f t="shared" si="18"/>
        <v>0.5099999999999909</v>
      </c>
      <c r="R123" s="296">
        <f t="shared" si="18"/>
        <v>0.5549999999999926</v>
      </c>
      <c r="S123" s="296">
        <f t="shared" si="18"/>
        <v>0.7200000000000131</v>
      </c>
      <c r="T123" s="296">
        <f t="shared" si="18"/>
        <v>0.8099999999999881</v>
      </c>
      <c r="U123" s="296">
        <f t="shared" si="18"/>
        <v>0.8349999999999937</v>
      </c>
    </row>
    <row r="124" spans="1:28" ht="12.75">
      <c r="A124" s="312"/>
      <c r="B124" t="s">
        <v>403</v>
      </c>
      <c r="C124" s="301"/>
      <c r="D124" s="301"/>
      <c r="E124" s="317" t="s">
        <v>90</v>
      </c>
      <c r="F124" s="330">
        <v>105.43</v>
      </c>
      <c r="G124" s="330">
        <v>106.05</v>
      </c>
      <c r="H124" s="330">
        <v>106.21</v>
      </c>
      <c r="I124" s="330">
        <v>105.4</v>
      </c>
      <c r="J124" s="330">
        <v>103.19</v>
      </c>
      <c r="K124" s="330">
        <v>99.97</v>
      </c>
      <c r="L124" s="330">
        <v>96.25</v>
      </c>
      <c r="O124" s="296">
        <f t="shared" si="18"/>
        <v>0.40500000000000114</v>
      </c>
      <c r="P124" s="296">
        <f t="shared" si="18"/>
        <v>0.33499999999999375</v>
      </c>
      <c r="Q124" s="296">
        <f t="shared" si="18"/>
        <v>0.3499999999999943</v>
      </c>
      <c r="R124" s="296">
        <f t="shared" si="18"/>
        <v>0.5</v>
      </c>
      <c r="S124" s="296">
        <f t="shared" si="18"/>
        <v>0.6949999999999932</v>
      </c>
      <c r="T124" s="296">
        <f t="shared" si="18"/>
        <v>0.7999999999999972</v>
      </c>
      <c r="U124" s="296">
        <f t="shared" si="18"/>
        <v>0.835000000000008</v>
      </c>
      <c r="V124" s="296">
        <f aca="true" t="shared" si="24" ref="V124:AB127">F124-F123</f>
        <v>-2.4499999999999886</v>
      </c>
      <c r="W124" s="296">
        <f t="shared" si="24"/>
        <v>-1.3100000000000023</v>
      </c>
      <c r="X124" s="296">
        <f t="shared" si="24"/>
        <v>-0.2600000000000051</v>
      </c>
      <c r="Y124" s="296">
        <f t="shared" si="24"/>
        <v>0.6099999999999994</v>
      </c>
      <c r="Z124" s="296">
        <f t="shared" si="24"/>
        <v>1.3999999999999915</v>
      </c>
      <c r="AA124" s="296">
        <f t="shared" si="24"/>
        <v>2.200000000000003</v>
      </c>
      <c r="AB124" s="296">
        <f t="shared" si="24"/>
        <v>2.989999999999995</v>
      </c>
    </row>
    <row r="125" spans="1:28" ht="12.75">
      <c r="A125" s="312"/>
      <c r="B125" t="s">
        <v>404</v>
      </c>
      <c r="C125" s="301"/>
      <c r="D125" s="301"/>
      <c r="E125" s="317" t="s">
        <v>67</v>
      </c>
      <c r="F125" s="330">
        <v>107.7</v>
      </c>
      <c r="G125" s="330">
        <v>107.86</v>
      </c>
      <c r="H125" s="330">
        <v>107.35</v>
      </c>
      <c r="I125" s="330">
        <v>105.68</v>
      </c>
      <c r="J125" s="330">
        <v>103.16</v>
      </c>
      <c r="K125" s="330">
        <v>100.17</v>
      </c>
      <c r="L125" s="330">
        <v>96.96</v>
      </c>
      <c r="O125" s="296">
        <f t="shared" si="18"/>
        <v>0.5150000000000006</v>
      </c>
      <c r="P125" s="296">
        <f t="shared" si="18"/>
        <v>0.4450000000000074</v>
      </c>
      <c r="Q125" s="296">
        <f t="shared" si="18"/>
        <v>0.42499999999999716</v>
      </c>
      <c r="R125" s="296">
        <f t="shared" si="18"/>
        <v>0.46999999999999886</v>
      </c>
      <c r="S125" s="296">
        <f t="shared" si="18"/>
        <v>0.5150000000000006</v>
      </c>
      <c r="T125" s="296">
        <f t="shared" si="18"/>
        <v>0.5300000000000011</v>
      </c>
      <c r="U125" s="296">
        <f t="shared" si="18"/>
        <v>0.5299999999999869</v>
      </c>
      <c r="V125" s="296">
        <f t="shared" si="24"/>
        <v>2.269999999999996</v>
      </c>
      <c r="W125" s="296">
        <f t="shared" si="24"/>
        <v>1.8100000000000023</v>
      </c>
      <c r="X125" s="296">
        <f t="shared" si="24"/>
        <v>1.1400000000000006</v>
      </c>
      <c r="Y125" s="296">
        <f t="shared" si="24"/>
        <v>0.28000000000000114</v>
      </c>
      <c r="Z125" s="296">
        <f t="shared" si="24"/>
        <v>-0.030000000000001137</v>
      </c>
      <c r="AA125" s="296">
        <f t="shared" si="24"/>
        <v>0.20000000000000284</v>
      </c>
      <c r="AB125" s="296">
        <f t="shared" si="24"/>
        <v>0.7099999999999937</v>
      </c>
    </row>
    <row r="126" spans="1:28" ht="12.75">
      <c r="A126" s="312"/>
      <c r="B126" t="s">
        <v>405</v>
      </c>
      <c r="C126" s="301"/>
      <c r="D126" s="301"/>
      <c r="E126" s="317" t="s">
        <v>69</v>
      </c>
      <c r="F126" s="330">
        <v>109</v>
      </c>
      <c r="G126" s="330">
        <v>108.39</v>
      </c>
      <c r="H126" s="330">
        <v>107.32</v>
      </c>
      <c r="I126" s="330">
        <v>105.53</v>
      </c>
      <c r="J126" s="330">
        <v>103.37</v>
      </c>
      <c r="K126" s="330">
        <v>101.04</v>
      </c>
      <c r="L126" s="330">
        <v>98.61</v>
      </c>
      <c r="O126" s="296">
        <f t="shared" si="18"/>
        <v>0.9350000000000023</v>
      </c>
      <c r="P126" s="296">
        <f t="shared" si="18"/>
        <v>0.7399999999999949</v>
      </c>
      <c r="Q126" s="296">
        <f t="shared" si="18"/>
        <v>0.644999999999996</v>
      </c>
      <c r="R126" s="296">
        <f t="shared" si="18"/>
        <v>0.7199999999999989</v>
      </c>
      <c r="S126" s="296">
        <f t="shared" si="18"/>
        <v>0.8799999999999955</v>
      </c>
      <c r="T126" s="296">
        <f t="shared" si="18"/>
        <v>1.0750000000000028</v>
      </c>
      <c r="U126" s="296">
        <f t="shared" si="18"/>
        <v>1.2749999999999915</v>
      </c>
      <c r="V126" s="296">
        <f t="shared" si="24"/>
        <v>1.2999999999999972</v>
      </c>
      <c r="W126" s="296">
        <f t="shared" si="24"/>
        <v>0.5300000000000011</v>
      </c>
      <c r="X126" s="296">
        <f t="shared" si="24"/>
        <v>-0.030000000000001137</v>
      </c>
      <c r="Y126" s="296">
        <f t="shared" si="24"/>
        <v>-0.15000000000000568</v>
      </c>
      <c r="Z126" s="296">
        <f t="shared" si="24"/>
        <v>0.21000000000000796</v>
      </c>
      <c r="AA126" s="296">
        <f t="shared" si="24"/>
        <v>0.8700000000000045</v>
      </c>
      <c r="AB126" s="296">
        <f t="shared" si="24"/>
        <v>1.6500000000000057</v>
      </c>
    </row>
    <row r="127" spans="1:28" ht="12.75">
      <c r="A127" s="312"/>
      <c r="B127" t="s">
        <v>406</v>
      </c>
      <c r="C127" s="301"/>
      <c r="D127" s="301"/>
      <c r="E127" s="318" t="s">
        <v>128</v>
      </c>
      <c r="F127" s="330">
        <v>109.53</v>
      </c>
      <c r="G127" s="330">
        <v>108.42</v>
      </c>
      <c r="H127" s="330">
        <v>107.12</v>
      </c>
      <c r="I127" s="330">
        <v>105.53</v>
      </c>
      <c r="J127" s="330">
        <v>103.82</v>
      </c>
      <c r="K127" s="330">
        <v>102.08</v>
      </c>
      <c r="L127" s="330">
        <v>100.3</v>
      </c>
      <c r="O127" s="296">
        <f t="shared" si="18"/>
        <v>1.5699999999999932</v>
      </c>
      <c r="P127" s="296">
        <f t="shared" si="18"/>
        <v>1.6199999999999903</v>
      </c>
      <c r="Q127" s="296">
        <f t="shared" si="18"/>
        <v>1.6550000000000011</v>
      </c>
      <c r="R127" s="296">
        <f t="shared" si="18"/>
        <v>1.6700000000000017</v>
      </c>
      <c r="S127" s="296">
        <f t="shared" si="18"/>
        <v>1.6749999999999972</v>
      </c>
      <c r="T127" s="296">
        <f t="shared" si="18"/>
        <v>1.6850000000000023</v>
      </c>
      <c r="U127" s="296">
        <f t="shared" si="18"/>
        <v>1.684999999999988</v>
      </c>
      <c r="V127" s="296">
        <f t="shared" si="24"/>
        <v>0.5300000000000011</v>
      </c>
      <c r="W127" s="296">
        <f t="shared" si="24"/>
        <v>0.030000000000001137</v>
      </c>
      <c r="X127" s="296">
        <f t="shared" si="24"/>
        <v>-0.19999999999998863</v>
      </c>
      <c r="Y127" s="296">
        <f t="shared" si="24"/>
        <v>0</v>
      </c>
      <c r="Z127" s="296">
        <f t="shared" si="24"/>
        <v>0.44999999999998863</v>
      </c>
      <c r="AA127" s="296">
        <f t="shared" si="24"/>
        <v>1.039999999999992</v>
      </c>
      <c r="AB127" s="296">
        <f t="shared" si="24"/>
        <v>1.6899999999999977</v>
      </c>
    </row>
    <row r="128" spans="1:21" ht="12.75">
      <c r="A128" s="312"/>
      <c r="B128" t="s">
        <v>407</v>
      </c>
      <c r="C128" s="299">
        <v>0.0575</v>
      </c>
      <c r="D128" s="299">
        <v>0.0625</v>
      </c>
      <c r="E128" s="315" t="s">
        <v>89</v>
      </c>
      <c r="F128" s="330">
        <v>108.495</v>
      </c>
      <c r="G128" s="330">
        <v>107.905</v>
      </c>
      <c r="H128" s="330">
        <v>106.735</v>
      </c>
      <c r="I128" s="330">
        <v>105.0875</v>
      </c>
      <c r="J128" s="330">
        <v>102.595</v>
      </c>
      <c r="K128" s="330">
        <v>98.72999999999999</v>
      </c>
      <c r="L128" s="330">
        <v>94.32</v>
      </c>
      <c r="N128" s="291">
        <v>0.0625</v>
      </c>
      <c r="O128" s="297">
        <f t="shared" si="18"/>
        <v>0.6150000000000091</v>
      </c>
      <c r="P128" s="297">
        <f t="shared" si="18"/>
        <v>0.5450000000000017</v>
      </c>
      <c r="Q128" s="297">
        <f t="shared" si="18"/>
        <v>0.26500000000000057</v>
      </c>
      <c r="R128" s="297">
        <f t="shared" si="18"/>
        <v>0.29749999999999943</v>
      </c>
      <c r="S128" s="297">
        <f t="shared" si="18"/>
        <v>0.8049999999999926</v>
      </c>
      <c r="T128" s="297">
        <f t="shared" si="18"/>
        <v>0.9599999999999937</v>
      </c>
      <c r="U128" s="297">
        <f t="shared" si="18"/>
        <v>1.059999999999988</v>
      </c>
    </row>
    <row r="129" spans="1:28" ht="12.75">
      <c r="A129" s="312"/>
      <c r="B129" t="s">
        <v>408</v>
      </c>
      <c r="C129" s="301"/>
      <c r="D129" s="301"/>
      <c r="E129" s="317" t="s">
        <v>90</v>
      </c>
      <c r="F129" s="330">
        <v>106.185</v>
      </c>
      <c r="G129" s="330">
        <v>106.62</v>
      </c>
      <c r="H129" s="330">
        <v>106.4025</v>
      </c>
      <c r="I129" s="330">
        <v>105.5475</v>
      </c>
      <c r="J129" s="330">
        <v>103.425</v>
      </c>
      <c r="K129" s="330">
        <v>100.53999999999999</v>
      </c>
      <c r="L129" s="330">
        <v>96.89</v>
      </c>
      <c r="O129" s="297">
        <f t="shared" si="18"/>
        <v>0.7549999999999955</v>
      </c>
      <c r="P129" s="297">
        <f t="shared" si="18"/>
        <v>0.5700000000000074</v>
      </c>
      <c r="Q129" s="297">
        <f t="shared" si="18"/>
        <v>0.19250000000000966</v>
      </c>
      <c r="R129" s="297">
        <f t="shared" si="18"/>
        <v>0.14749999999999375</v>
      </c>
      <c r="S129" s="297">
        <f t="shared" si="18"/>
        <v>0.23499999999999943</v>
      </c>
      <c r="T129" s="297">
        <f t="shared" si="18"/>
        <v>0.5699999999999932</v>
      </c>
      <c r="U129" s="297">
        <f t="shared" si="18"/>
        <v>0.6400000000000006</v>
      </c>
      <c r="V129" s="296">
        <f aca="true" t="shared" si="25" ref="V129:AB132">F129-F128</f>
        <v>-2.3100000000000023</v>
      </c>
      <c r="W129" s="296">
        <f t="shared" si="25"/>
        <v>-1.2849999999999966</v>
      </c>
      <c r="X129" s="296">
        <f t="shared" si="25"/>
        <v>-0.332499999999996</v>
      </c>
      <c r="Y129" s="296">
        <f t="shared" si="25"/>
        <v>0.45999999999999375</v>
      </c>
      <c r="Z129" s="296">
        <f t="shared" si="25"/>
        <v>0.8299999999999983</v>
      </c>
      <c r="AA129" s="296">
        <f t="shared" si="25"/>
        <v>1.8100000000000023</v>
      </c>
      <c r="AB129" s="296">
        <f t="shared" si="25"/>
        <v>2.5700000000000074</v>
      </c>
    </row>
    <row r="130" spans="1:28" ht="12.75">
      <c r="A130" s="312"/>
      <c r="B130" t="s">
        <v>409</v>
      </c>
      <c r="C130" s="301"/>
      <c r="D130" s="301"/>
      <c r="E130" s="317" t="s">
        <v>67</v>
      </c>
      <c r="F130" s="330">
        <v>108.12</v>
      </c>
      <c r="G130" s="330">
        <v>107.99000000000001</v>
      </c>
      <c r="H130" s="330">
        <v>107.41749999999999</v>
      </c>
      <c r="I130" s="330">
        <v>105.75750000000001</v>
      </c>
      <c r="J130" s="330">
        <v>103.2775</v>
      </c>
      <c r="K130" s="330">
        <v>100.32249999999999</v>
      </c>
      <c r="L130" s="330">
        <v>97.13499999999999</v>
      </c>
      <c r="O130" s="297">
        <f t="shared" si="18"/>
        <v>0.4200000000000017</v>
      </c>
      <c r="P130" s="297">
        <f t="shared" si="18"/>
        <v>0.13000000000000966</v>
      </c>
      <c r="Q130" s="297">
        <f t="shared" si="18"/>
        <v>0.06749999999999545</v>
      </c>
      <c r="R130" s="297">
        <f t="shared" si="18"/>
        <v>0.07750000000000057</v>
      </c>
      <c r="S130" s="297">
        <f t="shared" si="18"/>
        <v>0.11750000000000682</v>
      </c>
      <c r="T130" s="297">
        <f t="shared" si="18"/>
        <v>0.1524999999999892</v>
      </c>
      <c r="U130" s="297">
        <f t="shared" si="18"/>
        <v>0.17499999999999716</v>
      </c>
      <c r="V130" s="296">
        <f t="shared" si="25"/>
        <v>1.9350000000000023</v>
      </c>
      <c r="W130" s="296">
        <f t="shared" si="25"/>
        <v>1.3700000000000045</v>
      </c>
      <c r="X130" s="296">
        <f t="shared" si="25"/>
        <v>1.0149999999999864</v>
      </c>
      <c r="Y130" s="296">
        <f t="shared" si="25"/>
        <v>0.21000000000000796</v>
      </c>
      <c r="Z130" s="296">
        <f t="shared" si="25"/>
        <v>-0.14749999999999375</v>
      </c>
      <c r="AA130" s="296">
        <f t="shared" si="25"/>
        <v>-0.21750000000000114</v>
      </c>
      <c r="AB130" s="296">
        <f t="shared" si="25"/>
        <v>0.24499999999999034</v>
      </c>
    </row>
    <row r="131" spans="1:28" ht="12.75">
      <c r="A131" s="312"/>
      <c r="B131" t="s">
        <v>410</v>
      </c>
      <c r="C131" s="301"/>
      <c r="D131" s="301"/>
      <c r="E131" s="317" t="s">
        <v>69</v>
      </c>
      <c r="F131" s="330">
        <v>109.22999999999999</v>
      </c>
      <c r="G131" s="330">
        <v>108.68</v>
      </c>
      <c r="H131" s="330">
        <v>107.4725</v>
      </c>
      <c r="I131" s="330">
        <v>105.71000000000001</v>
      </c>
      <c r="J131" s="330">
        <v>103.59</v>
      </c>
      <c r="K131" s="330">
        <v>101.29</v>
      </c>
      <c r="L131" s="330">
        <v>99.13499999999999</v>
      </c>
      <c r="O131" s="297">
        <f t="shared" si="18"/>
        <v>0.22999999999998977</v>
      </c>
      <c r="P131" s="297">
        <f t="shared" si="18"/>
        <v>0.29000000000000625</v>
      </c>
      <c r="Q131" s="297">
        <f t="shared" si="18"/>
        <v>0.1525000000000034</v>
      </c>
      <c r="R131" s="297">
        <f t="shared" si="18"/>
        <v>0.18000000000000682</v>
      </c>
      <c r="S131" s="297">
        <f t="shared" si="18"/>
        <v>0.21999999999999886</v>
      </c>
      <c r="T131" s="297">
        <f t="shared" si="18"/>
        <v>0.25</v>
      </c>
      <c r="U131" s="297">
        <f t="shared" si="18"/>
        <v>0.5249999999999915</v>
      </c>
      <c r="V131" s="296">
        <f t="shared" si="25"/>
        <v>1.1099999999999852</v>
      </c>
      <c r="W131" s="296">
        <f t="shared" si="25"/>
        <v>0.6899999999999977</v>
      </c>
      <c r="X131" s="296">
        <f t="shared" si="25"/>
        <v>0.05500000000000682</v>
      </c>
      <c r="Y131" s="296">
        <f t="shared" si="25"/>
        <v>-0.04749999999999943</v>
      </c>
      <c r="Z131" s="296">
        <f t="shared" si="25"/>
        <v>0.3125</v>
      </c>
      <c r="AA131" s="296">
        <f t="shared" si="25"/>
        <v>0.9675000000000153</v>
      </c>
      <c r="AB131" s="296">
        <f t="shared" si="25"/>
        <v>2</v>
      </c>
    </row>
    <row r="132" spans="1:28" ht="12.75">
      <c r="A132" s="312"/>
      <c r="B132" t="s">
        <v>411</v>
      </c>
      <c r="C132" s="301"/>
      <c r="D132" s="301"/>
      <c r="E132" s="318" t="s">
        <v>128</v>
      </c>
      <c r="F132" s="330">
        <v>109.6675</v>
      </c>
      <c r="G132" s="330">
        <v>108.55000000000001</v>
      </c>
      <c r="H132" s="330">
        <v>107.2525</v>
      </c>
      <c r="I132" s="330">
        <v>105.675</v>
      </c>
      <c r="J132" s="330">
        <v>103.99249999999999</v>
      </c>
      <c r="K132" s="330">
        <v>102.28</v>
      </c>
      <c r="L132" s="330">
        <v>100.755</v>
      </c>
      <c r="O132" s="297">
        <f t="shared" si="18"/>
        <v>0.13750000000000284</v>
      </c>
      <c r="P132" s="297">
        <f t="shared" si="18"/>
        <v>0.13000000000000966</v>
      </c>
      <c r="Q132" s="297">
        <f t="shared" si="18"/>
        <v>0.13249999999999318</v>
      </c>
      <c r="R132" s="297">
        <f t="shared" si="18"/>
        <v>0.14499999999999602</v>
      </c>
      <c r="S132" s="297">
        <f t="shared" si="18"/>
        <v>0.17249999999999943</v>
      </c>
      <c r="T132" s="297">
        <f t="shared" si="18"/>
        <v>0.20000000000000284</v>
      </c>
      <c r="U132" s="297">
        <f t="shared" si="18"/>
        <v>0.4549999999999983</v>
      </c>
      <c r="V132" s="296">
        <f t="shared" si="25"/>
        <v>0.4375000000000142</v>
      </c>
      <c r="W132" s="296">
        <f t="shared" si="25"/>
        <v>-0.12999999999999545</v>
      </c>
      <c r="X132" s="296">
        <f t="shared" si="25"/>
        <v>-0.21999999999999886</v>
      </c>
      <c r="Y132" s="296">
        <f t="shared" si="25"/>
        <v>-0.0350000000000108</v>
      </c>
      <c r="Z132" s="296">
        <f t="shared" si="25"/>
        <v>0.4024999999999892</v>
      </c>
      <c r="AA132" s="296">
        <f t="shared" si="25"/>
        <v>0.9899999999999949</v>
      </c>
      <c r="AB132" s="296">
        <f t="shared" si="25"/>
        <v>1.6200000000000045</v>
      </c>
    </row>
    <row r="133" spans="1:21" ht="12.75">
      <c r="A133" s="312"/>
      <c r="B133" t="s">
        <v>412</v>
      </c>
      <c r="C133" s="299">
        <v>0.06</v>
      </c>
      <c r="D133" s="299">
        <v>0.065</v>
      </c>
      <c r="E133" s="315" t="s">
        <v>89</v>
      </c>
      <c r="F133" s="330">
        <v>109.11</v>
      </c>
      <c r="G133" s="330">
        <v>108.45</v>
      </c>
      <c r="H133" s="330">
        <v>107</v>
      </c>
      <c r="I133" s="330">
        <v>105.385</v>
      </c>
      <c r="J133" s="330">
        <v>103.4</v>
      </c>
      <c r="K133" s="330">
        <v>99.69</v>
      </c>
      <c r="L133" s="330">
        <v>95.38</v>
      </c>
      <c r="N133" s="291">
        <v>0.065</v>
      </c>
      <c r="O133" s="296">
        <f t="shared" si="18"/>
        <v>0.6149999999999949</v>
      </c>
      <c r="P133" s="296">
        <f t="shared" si="18"/>
        <v>0.5450000000000017</v>
      </c>
      <c r="Q133" s="296">
        <f t="shared" si="18"/>
        <v>0.26500000000000057</v>
      </c>
      <c r="R133" s="296">
        <f t="shared" si="18"/>
        <v>0.29749999999999943</v>
      </c>
      <c r="S133" s="296">
        <f t="shared" si="18"/>
        <v>0.8050000000000068</v>
      </c>
      <c r="T133" s="296">
        <f t="shared" si="18"/>
        <v>0.960000000000008</v>
      </c>
      <c r="U133" s="296">
        <f t="shared" si="18"/>
        <v>1.0600000000000023</v>
      </c>
    </row>
    <row r="134" spans="1:28" ht="12.75">
      <c r="A134" s="312"/>
      <c r="B134" t="s">
        <v>413</v>
      </c>
      <c r="C134" s="301"/>
      <c r="D134" s="301"/>
      <c r="E134" s="317" t="s">
        <v>90</v>
      </c>
      <c r="F134" s="330">
        <v>106.94</v>
      </c>
      <c r="G134" s="330">
        <v>107.19</v>
      </c>
      <c r="H134" s="330">
        <v>106.595</v>
      </c>
      <c r="I134" s="330">
        <v>105.695</v>
      </c>
      <c r="J134" s="330">
        <v>103.66</v>
      </c>
      <c r="K134" s="330">
        <v>101.11</v>
      </c>
      <c r="L134" s="330">
        <v>97.53</v>
      </c>
      <c r="O134" s="296">
        <f t="shared" si="18"/>
        <v>0.7549999999999955</v>
      </c>
      <c r="P134" s="296">
        <f t="shared" si="18"/>
        <v>0.5699999999999932</v>
      </c>
      <c r="Q134" s="296">
        <f t="shared" si="18"/>
        <v>0.19249999999999545</v>
      </c>
      <c r="R134" s="296">
        <f t="shared" si="18"/>
        <v>0.14749999999999375</v>
      </c>
      <c r="S134" s="296">
        <f t="shared" si="18"/>
        <v>0.23499999999999943</v>
      </c>
      <c r="T134" s="296">
        <f t="shared" si="18"/>
        <v>0.5700000000000074</v>
      </c>
      <c r="U134" s="296">
        <f t="shared" si="18"/>
        <v>0.6400000000000006</v>
      </c>
      <c r="V134" s="296">
        <f aca="true" t="shared" si="26" ref="V134:AB137">F134-F133</f>
        <v>-2.1700000000000017</v>
      </c>
      <c r="W134" s="296">
        <f t="shared" si="26"/>
        <v>-1.2600000000000051</v>
      </c>
      <c r="X134" s="296">
        <f t="shared" si="26"/>
        <v>-0.40500000000000114</v>
      </c>
      <c r="Y134" s="296">
        <f t="shared" si="26"/>
        <v>0.30999999999998806</v>
      </c>
      <c r="Z134" s="296">
        <f t="shared" si="26"/>
        <v>0.2599999999999909</v>
      </c>
      <c r="AA134" s="296">
        <f t="shared" si="26"/>
        <v>1.4200000000000017</v>
      </c>
      <c r="AB134" s="296">
        <f t="shared" si="26"/>
        <v>2.1500000000000057</v>
      </c>
    </row>
    <row r="135" spans="1:28" ht="12.75">
      <c r="A135" s="312"/>
      <c r="B135" t="s">
        <v>414</v>
      </c>
      <c r="C135" s="301"/>
      <c r="D135" s="301"/>
      <c r="E135" s="317" t="s">
        <v>67</v>
      </c>
      <c r="F135" s="330">
        <v>108.54</v>
      </c>
      <c r="G135" s="330">
        <v>108.12</v>
      </c>
      <c r="H135" s="330">
        <v>107.485</v>
      </c>
      <c r="I135" s="330">
        <v>105.83500000000001</v>
      </c>
      <c r="J135" s="330">
        <v>103.395</v>
      </c>
      <c r="K135" s="330">
        <v>100.475</v>
      </c>
      <c r="L135" s="330">
        <v>97.31</v>
      </c>
      <c r="O135" s="296">
        <f t="shared" si="18"/>
        <v>0.4200000000000017</v>
      </c>
      <c r="P135" s="296">
        <f t="shared" si="18"/>
        <v>0.12999999999999545</v>
      </c>
      <c r="Q135" s="296">
        <f t="shared" si="18"/>
        <v>0.06750000000000966</v>
      </c>
      <c r="R135" s="296">
        <f t="shared" si="18"/>
        <v>0.07750000000000057</v>
      </c>
      <c r="S135" s="296">
        <f t="shared" si="18"/>
        <v>0.11749999999999261</v>
      </c>
      <c r="T135" s="296">
        <f t="shared" si="18"/>
        <v>0.1525000000000034</v>
      </c>
      <c r="U135" s="296">
        <f t="shared" si="18"/>
        <v>0.17500000000001137</v>
      </c>
      <c r="V135" s="296">
        <f t="shared" si="26"/>
        <v>1.6000000000000085</v>
      </c>
      <c r="W135" s="296">
        <f t="shared" si="26"/>
        <v>0.9300000000000068</v>
      </c>
      <c r="X135" s="296">
        <f t="shared" si="26"/>
        <v>0.8900000000000006</v>
      </c>
      <c r="Y135" s="296">
        <f t="shared" si="26"/>
        <v>0.14000000000001478</v>
      </c>
      <c r="Z135" s="296">
        <f t="shared" si="26"/>
        <v>-0.26500000000000057</v>
      </c>
      <c r="AA135" s="296">
        <f t="shared" si="26"/>
        <v>-0.6350000000000051</v>
      </c>
      <c r="AB135" s="296">
        <f t="shared" si="26"/>
        <v>-0.21999999999999886</v>
      </c>
    </row>
    <row r="136" spans="1:28" ht="12.75">
      <c r="A136" s="312"/>
      <c r="B136" t="s">
        <v>415</v>
      </c>
      <c r="C136" s="301"/>
      <c r="D136" s="301"/>
      <c r="E136" s="317" t="s">
        <v>69</v>
      </c>
      <c r="F136" s="330">
        <v>109.46</v>
      </c>
      <c r="G136" s="330">
        <v>108.97</v>
      </c>
      <c r="H136" s="330">
        <v>107.625</v>
      </c>
      <c r="I136" s="330">
        <v>105.89</v>
      </c>
      <c r="J136" s="330">
        <v>103.81</v>
      </c>
      <c r="K136" s="330">
        <v>101.54</v>
      </c>
      <c r="L136" s="330">
        <v>99.66</v>
      </c>
      <c r="O136" s="296">
        <f t="shared" si="18"/>
        <v>0.23000000000000398</v>
      </c>
      <c r="P136" s="296">
        <f t="shared" si="18"/>
        <v>0.28999999999999204</v>
      </c>
      <c r="Q136" s="296">
        <f t="shared" si="18"/>
        <v>0.1525000000000034</v>
      </c>
      <c r="R136" s="296">
        <f t="shared" si="18"/>
        <v>0.1799999999999926</v>
      </c>
      <c r="S136" s="296">
        <f t="shared" si="18"/>
        <v>0.21999999999999886</v>
      </c>
      <c r="T136" s="296">
        <f t="shared" si="18"/>
        <v>0.25</v>
      </c>
      <c r="U136" s="296">
        <f t="shared" si="18"/>
        <v>0.5250000000000057</v>
      </c>
      <c r="V136" s="296">
        <f t="shared" si="26"/>
        <v>0.9199999999999875</v>
      </c>
      <c r="W136" s="296">
        <f t="shared" si="26"/>
        <v>0.8499999999999943</v>
      </c>
      <c r="X136" s="296">
        <f t="shared" si="26"/>
        <v>0.14000000000000057</v>
      </c>
      <c r="Y136" s="296">
        <f t="shared" si="26"/>
        <v>0.05499999999999261</v>
      </c>
      <c r="Z136" s="296">
        <f t="shared" si="26"/>
        <v>0.41500000000000625</v>
      </c>
      <c r="AA136" s="296">
        <f t="shared" si="26"/>
        <v>1.065000000000012</v>
      </c>
      <c r="AB136" s="296">
        <f t="shared" si="26"/>
        <v>2.3499999999999943</v>
      </c>
    </row>
    <row r="137" spans="1:28" ht="12.75">
      <c r="A137" s="312"/>
      <c r="B137" t="s">
        <v>416</v>
      </c>
      <c r="C137" s="301"/>
      <c r="D137" s="301"/>
      <c r="E137" s="318" t="s">
        <v>128</v>
      </c>
      <c r="F137" s="330">
        <v>109.805</v>
      </c>
      <c r="G137" s="330">
        <v>108.68</v>
      </c>
      <c r="H137" s="330">
        <v>107.385</v>
      </c>
      <c r="I137" s="330">
        <v>105.82</v>
      </c>
      <c r="J137" s="330">
        <v>104.16499999999999</v>
      </c>
      <c r="K137" s="330">
        <v>102.47999999999999</v>
      </c>
      <c r="L137" s="330">
        <v>101.21</v>
      </c>
      <c r="O137" s="296">
        <f t="shared" si="18"/>
        <v>0.13750000000000284</v>
      </c>
      <c r="P137" s="296">
        <f t="shared" si="18"/>
        <v>0.12999999999999545</v>
      </c>
      <c r="Q137" s="296">
        <f t="shared" si="18"/>
        <v>0.1325000000000074</v>
      </c>
      <c r="R137" s="296">
        <f t="shared" si="18"/>
        <v>0.14499999999999602</v>
      </c>
      <c r="S137" s="296">
        <f t="shared" si="18"/>
        <v>0.17249999999999943</v>
      </c>
      <c r="T137" s="296">
        <f t="shared" si="18"/>
        <v>0.19999999999998863</v>
      </c>
      <c r="U137" s="296">
        <f t="shared" si="18"/>
        <v>0.4549999999999983</v>
      </c>
      <c r="V137" s="296">
        <f t="shared" si="26"/>
        <v>0.3450000000000131</v>
      </c>
      <c r="W137" s="296">
        <f t="shared" si="26"/>
        <v>-0.28999999999999204</v>
      </c>
      <c r="X137" s="296">
        <f t="shared" si="26"/>
        <v>-0.23999999999999488</v>
      </c>
      <c r="Y137" s="296">
        <f t="shared" si="26"/>
        <v>-0.07000000000000739</v>
      </c>
      <c r="Z137" s="296">
        <f t="shared" si="26"/>
        <v>0.35499999999998977</v>
      </c>
      <c r="AA137" s="296">
        <f t="shared" si="26"/>
        <v>0.9399999999999835</v>
      </c>
      <c r="AB137" s="296">
        <f t="shared" si="26"/>
        <v>1.5499999999999972</v>
      </c>
    </row>
    <row r="138" spans="1:21" ht="12.75">
      <c r="A138" s="312"/>
      <c r="B138" t="s">
        <v>417</v>
      </c>
      <c r="C138" s="299">
        <v>0.0625</v>
      </c>
      <c r="D138" s="299">
        <v>0.0675</v>
      </c>
      <c r="E138" s="315" t="s">
        <v>89</v>
      </c>
      <c r="F138" s="330">
        <v>109.34</v>
      </c>
      <c r="G138" s="330">
        <v>108.495</v>
      </c>
      <c r="H138" s="330">
        <v>107.1275</v>
      </c>
      <c r="I138" s="330">
        <v>105.6825</v>
      </c>
      <c r="J138" s="330">
        <v>103.435</v>
      </c>
      <c r="K138" s="330">
        <v>99.805</v>
      </c>
      <c r="L138" s="330">
        <v>95.57499999999999</v>
      </c>
      <c r="N138" s="291">
        <v>0.0675</v>
      </c>
      <c r="O138" s="297">
        <f t="shared" si="18"/>
        <v>0.23000000000000398</v>
      </c>
      <c r="P138" s="297">
        <f t="shared" si="18"/>
        <v>0.045000000000001705</v>
      </c>
      <c r="Q138" s="297">
        <f t="shared" si="18"/>
        <v>0.12749999999999773</v>
      </c>
      <c r="R138" s="297">
        <f t="shared" si="18"/>
        <v>0.29749999999999943</v>
      </c>
      <c r="S138" s="297">
        <f t="shared" si="18"/>
        <v>0.03499999999999659</v>
      </c>
      <c r="T138" s="297">
        <f t="shared" si="18"/>
        <v>0.1150000000000091</v>
      </c>
      <c r="U138" s="297">
        <f t="shared" si="18"/>
        <v>0.19499999999999318</v>
      </c>
    </row>
    <row r="139" spans="1:28" ht="12.75">
      <c r="A139" s="312"/>
      <c r="B139" t="s">
        <v>418</v>
      </c>
      <c r="C139" s="301"/>
      <c r="D139" s="301"/>
      <c r="E139" s="317" t="s">
        <v>90</v>
      </c>
      <c r="F139" s="330">
        <v>107.245</v>
      </c>
      <c r="G139" s="330">
        <v>107.3</v>
      </c>
      <c r="H139" s="330">
        <v>106.7875</v>
      </c>
      <c r="I139" s="330">
        <v>105.8425</v>
      </c>
      <c r="J139" s="330">
        <v>103.895</v>
      </c>
      <c r="K139" s="330">
        <v>101.215</v>
      </c>
      <c r="L139" s="330">
        <v>97.75</v>
      </c>
      <c r="O139" s="297">
        <f t="shared" si="18"/>
        <v>0.3050000000000068</v>
      </c>
      <c r="P139" s="297">
        <f t="shared" si="18"/>
        <v>0.10999999999999943</v>
      </c>
      <c r="Q139" s="297">
        <f t="shared" si="18"/>
        <v>0.19249999999999545</v>
      </c>
      <c r="R139" s="297">
        <f t="shared" si="18"/>
        <v>0.14750000000000796</v>
      </c>
      <c r="S139" s="297">
        <f t="shared" si="18"/>
        <v>0.23499999999999943</v>
      </c>
      <c r="T139" s="297">
        <f t="shared" si="18"/>
        <v>0.10500000000000398</v>
      </c>
      <c r="U139" s="297">
        <f t="shared" si="18"/>
        <v>0.21999999999999886</v>
      </c>
      <c r="V139" s="296">
        <f aca="true" t="shared" si="27" ref="V139:AB142">F139-F138</f>
        <v>-2.094999999999999</v>
      </c>
      <c r="W139" s="296">
        <f t="shared" si="27"/>
        <v>-1.1950000000000074</v>
      </c>
      <c r="X139" s="296">
        <f t="shared" si="27"/>
        <v>-0.3400000000000034</v>
      </c>
      <c r="Y139" s="296">
        <f t="shared" si="27"/>
        <v>0.1599999999999966</v>
      </c>
      <c r="Z139" s="296">
        <f t="shared" si="27"/>
        <v>0.45999999999999375</v>
      </c>
      <c r="AA139" s="296">
        <f t="shared" si="27"/>
        <v>1.4099999999999966</v>
      </c>
      <c r="AB139" s="296">
        <f t="shared" si="27"/>
        <v>2.1750000000000114</v>
      </c>
    </row>
    <row r="140" spans="1:28" ht="12.75">
      <c r="A140" s="312"/>
      <c r="B140" t="s">
        <v>419</v>
      </c>
      <c r="C140" s="301"/>
      <c r="D140" s="301"/>
      <c r="E140" s="317" t="s">
        <v>67</v>
      </c>
      <c r="F140" s="330">
        <v>108.58500000000001</v>
      </c>
      <c r="G140" s="330">
        <v>108.25</v>
      </c>
      <c r="H140" s="330">
        <v>107.55250000000001</v>
      </c>
      <c r="I140" s="330">
        <v>105.9125</v>
      </c>
      <c r="J140" s="330">
        <v>103.51249999999999</v>
      </c>
      <c r="K140" s="330">
        <v>100.6275</v>
      </c>
      <c r="L140" s="330">
        <v>97.485</v>
      </c>
      <c r="O140" s="297">
        <f t="shared" si="18"/>
        <v>0.045000000000001705</v>
      </c>
      <c r="P140" s="297">
        <f t="shared" si="18"/>
        <v>0.12999999999999545</v>
      </c>
      <c r="Q140" s="297">
        <f t="shared" si="18"/>
        <v>0.06750000000000966</v>
      </c>
      <c r="R140" s="297">
        <f t="shared" si="18"/>
        <v>0.07749999999998636</v>
      </c>
      <c r="S140" s="297">
        <f t="shared" si="18"/>
        <v>0.11749999999999261</v>
      </c>
      <c r="T140" s="297">
        <f t="shared" si="18"/>
        <v>0.1525000000000034</v>
      </c>
      <c r="U140" s="297">
        <f t="shared" si="18"/>
        <v>0.17499999999999716</v>
      </c>
      <c r="V140" s="296">
        <f t="shared" si="27"/>
        <v>1.3400000000000034</v>
      </c>
      <c r="W140" s="296">
        <f t="shared" si="27"/>
        <v>0.9500000000000028</v>
      </c>
      <c r="X140" s="296">
        <f t="shared" si="27"/>
        <v>0.7650000000000148</v>
      </c>
      <c r="Y140" s="296">
        <f t="shared" si="27"/>
        <v>0.06999999999999318</v>
      </c>
      <c r="Z140" s="296">
        <f t="shared" si="27"/>
        <v>-0.3825000000000074</v>
      </c>
      <c r="AA140" s="296">
        <f t="shared" si="27"/>
        <v>-0.5875000000000057</v>
      </c>
      <c r="AB140" s="296">
        <f t="shared" si="27"/>
        <v>-0.26500000000000057</v>
      </c>
    </row>
    <row r="141" spans="1:28" ht="12.75">
      <c r="A141" s="312"/>
      <c r="B141" t="s">
        <v>420</v>
      </c>
      <c r="C141" s="301"/>
      <c r="D141" s="301"/>
      <c r="E141" s="317" t="s">
        <v>69</v>
      </c>
      <c r="F141" s="330">
        <v>109.55</v>
      </c>
      <c r="G141" s="330">
        <v>108.975</v>
      </c>
      <c r="H141" s="330">
        <v>107.7775</v>
      </c>
      <c r="I141" s="330">
        <v>106.07</v>
      </c>
      <c r="J141" s="330">
        <v>104.03</v>
      </c>
      <c r="K141" s="330">
        <v>101.79</v>
      </c>
      <c r="L141" s="330">
        <v>99.69999999999999</v>
      </c>
      <c r="O141" s="297">
        <f t="shared" si="18"/>
        <v>0.09000000000000341</v>
      </c>
      <c r="P141" s="297">
        <f t="shared" si="18"/>
        <v>0.0049999999999954525</v>
      </c>
      <c r="Q141" s="297">
        <f t="shared" si="18"/>
        <v>0.1525000000000034</v>
      </c>
      <c r="R141" s="297">
        <f t="shared" si="18"/>
        <v>0.1799999999999926</v>
      </c>
      <c r="S141" s="297">
        <f t="shared" si="18"/>
        <v>0.21999999999999886</v>
      </c>
      <c r="T141" s="297">
        <f t="shared" si="18"/>
        <v>0.25</v>
      </c>
      <c r="U141" s="297">
        <f t="shared" si="18"/>
        <v>0.03999999999999204</v>
      </c>
      <c r="V141" s="296">
        <f t="shared" si="27"/>
        <v>0.9649999999999892</v>
      </c>
      <c r="W141" s="296">
        <f t="shared" si="27"/>
        <v>0.7249999999999943</v>
      </c>
      <c r="X141" s="296">
        <f t="shared" si="27"/>
        <v>0.22499999999999432</v>
      </c>
      <c r="Y141" s="296">
        <f t="shared" si="27"/>
        <v>0.15749999999999886</v>
      </c>
      <c r="Z141" s="296">
        <f t="shared" si="27"/>
        <v>0.5175000000000125</v>
      </c>
      <c r="AA141" s="296">
        <f t="shared" si="27"/>
        <v>1.1625000000000085</v>
      </c>
      <c r="AB141" s="296">
        <f t="shared" si="27"/>
        <v>2.214999999999989</v>
      </c>
    </row>
    <row r="142" spans="1:28" ht="12.75">
      <c r="A142" s="312"/>
      <c r="B142" t="s">
        <v>421</v>
      </c>
      <c r="C142" s="301"/>
      <c r="D142" s="301"/>
      <c r="E142" s="318" t="s">
        <v>128</v>
      </c>
      <c r="F142" s="330">
        <v>109.9425</v>
      </c>
      <c r="G142" s="330">
        <v>108.81</v>
      </c>
      <c r="H142" s="330">
        <v>107.51750000000001</v>
      </c>
      <c r="I142" s="330">
        <v>105.965</v>
      </c>
      <c r="J142" s="330">
        <v>104.3375</v>
      </c>
      <c r="K142" s="330">
        <v>102.67999999999999</v>
      </c>
      <c r="L142" s="330">
        <v>101.22</v>
      </c>
      <c r="O142" s="297">
        <f t="shared" si="18"/>
        <v>0.13749999999998863</v>
      </c>
      <c r="P142" s="297">
        <f t="shared" si="18"/>
        <v>0.12999999999999545</v>
      </c>
      <c r="Q142" s="297">
        <f t="shared" si="18"/>
        <v>0.1325000000000074</v>
      </c>
      <c r="R142" s="297">
        <f t="shared" si="18"/>
        <v>0.14500000000001023</v>
      </c>
      <c r="S142" s="297">
        <f t="shared" si="18"/>
        <v>0.17250000000001364</v>
      </c>
      <c r="T142" s="297">
        <f t="shared" si="18"/>
        <v>0.20000000000000284</v>
      </c>
      <c r="U142" s="297">
        <f t="shared" si="18"/>
        <v>0.010000000000005116</v>
      </c>
      <c r="V142" s="296">
        <f t="shared" si="27"/>
        <v>0.3924999999999983</v>
      </c>
      <c r="W142" s="296">
        <f t="shared" si="27"/>
        <v>-0.16499999999999204</v>
      </c>
      <c r="X142" s="296">
        <f t="shared" si="27"/>
        <v>-0.2599999999999909</v>
      </c>
      <c r="Y142" s="296">
        <f t="shared" si="27"/>
        <v>-0.10499999999998977</v>
      </c>
      <c r="Z142" s="296">
        <f t="shared" si="27"/>
        <v>0.30750000000000455</v>
      </c>
      <c r="AA142" s="296">
        <f t="shared" si="27"/>
        <v>0.8899999999999864</v>
      </c>
      <c r="AB142" s="296">
        <f t="shared" si="27"/>
        <v>1.5200000000000102</v>
      </c>
    </row>
    <row r="143" spans="1:21" ht="12.75">
      <c r="A143" s="312"/>
      <c r="B143" t="s">
        <v>422</v>
      </c>
      <c r="C143" s="299">
        <v>0.065</v>
      </c>
      <c r="D143" s="299">
        <v>0.07</v>
      </c>
      <c r="E143" s="315" t="s">
        <v>89</v>
      </c>
      <c r="F143" s="330">
        <v>109.57</v>
      </c>
      <c r="G143" s="330">
        <v>108.53999999999999</v>
      </c>
      <c r="H143" s="330">
        <v>107.255</v>
      </c>
      <c r="I143" s="330">
        <v>105.98</v>
      </c>
      <c r="J143" s="330">
        <v>103.47</v>
      </c>
      <c r="K143" s="330">
        <v>99.92</v>
      </c>
      <c r="L143" s="330">
        <v>95.77</v>
      </c>
      <c r="N143" s="291">
        <v>0.07</v>
      </c>
      <c r="O143" s="296">
        <f t="shared" si="18"/>
        <v>0.22999999999998977</v>
      </c>
      <c r="P143" s="296">
        <f t="shared" si="18"/>
        <v>0.044999999999987494</v>
      </c>
      <c r="Q143" s="296">
        <f t="shared" si="18"/>
        <v>0.12749999999999773</v>
      </c>
      <c r="R143" s="296">
        <f t="shared" si="18"/>
        <v>0.29749999999999943</v>
      </c>
      <c r="S143" s="296">
        <f t="shared" si="18"/>
        <v>0.03499999999999659</v>
      </c>
      <c r="T143" s="296">
        <f t="shared" si="18"/>
        <v>0.11499999999999488</v>
      </c>
      <c r="U143" s="296">
        <f t="shared" si="18"/>
        <v>0.1950000000000074</v>
      </c>
    </row>
    <row r="144" spans="1:28" ht="12.75">
      <c r="A144" s="312"/>
      <c r="B144" t="s">
        <v>423</v>
      </c>
      <c r="C144" s="301"/>
      <c r="D144" s="301"/>
      <c r="E144" s="317" t="s">
        <v>90</v>
      </c>
      <c r="F144" s="330">
        <v>107.55</v>
      </c>
      <c r="G144" s="330">
        <v>107.41</v>
      </c>
      <c r="H144" s="330">
        <v>106.98</v>
      </c>
      <c r="I144" s="330">
        <v>105.99</v>
      </c>
      <c r="J144" s="330">
        <v>104.13</v>
      </c>
      <c r="K144" s="330">
        <v>101.32</v>
      </c>
      <c r="L144" s="330">
        <v>97.97</v>
      </c>
      <c r="O144" s="296">
        <f t="shared" si="18"/>
        <v>0.3049999999999926</v>
      </c>
      <c r="P144" s="296">
        <f t="shared" si="18"/>
        <v>0.10999999999999943</v>
      </c>
      <c r="Q144" s="296">
        <f t="shared" si="18"/>
        <v>0.19250000000000966</v>
      </c>
      <c r="R144" s="296">
        <f t="shared" si="18"/>
        <v>0.14749999999999375</v>
      </c>
      <c r="S144" s="296">
        <f t="shared" si="18"/>
        <v>0.23499999999999943</v>
      </c>
      <c r="T144" s="296">
        <f t="shared" si="18"/>
        <v>0.10499999999998977</v>
      </c>
      <c r="U144" s="296">
        <f t="shared" si="18"/>
        <v>0.21999999999999886</v>
      </c>
      <c r="V144" s="296">
        <f aca="true" t="shared" si="28" ref="V144:AB147">F144-F143</f>
        <v>-2.019999999999996</v>
      </c>
      <c r="W144" s="296">
        <f t="shared" si="28"/>
        <v>-1.1299999999999955</v>
      </c>
      <c r="X144" s="296">
        <f t="shared" si="28"/>
        <v>-0.2749999999999915</v>
      </c>
      <c r="Y144" s="296">
        <f t="shared" si="28"/>
        <v>0.009999999999990905</v>
      </c>
      <c r="Z144" s="296">
        <f t="shared" si="28"/>
        <v>0.6599999999999966</v>
      </c>
      <c r="AA144" s="296">
        <f t="shared" si="28"/>
        <v>1.3999999999999915</v>
      </c>
      <c r="AB144" s="296">
        <f t="shared" si="28"/>
        <v>2.200000000000003</v>
      </c>
    </row>
    <row r="145" spans="1:28" ht="12.75">
      <c r="A145" s="312"/>
      <c r="B145" t="s">
        <v>424</v>
      </c>
      <c r="C145" s="301"/>
      <c r="D145" s="301"/>
      <c r="E145" s="317" t="s">
        <v>67</v>
      </c>
      <c r="F145" s="330">
        <v>108.63</v>
      </c>
      <c r="G145" s="330">
        <v>108.38</v>
      </c>
      <c r="H145" s="330">
        <v>107.62</v>
      </c>
      <c r="I145" s="330">
        <v>105.99</v>
      </c>
      <c r="J145" s="330">
        <v>103.63</v>
      </c>
      <c r="K145" s="330">
        <v>100.78</v>
      </c>
      <c r="L145" s="330">
        <v>97.66</v>
      </c>
      <c r="O145" s="296">
        <f t="shared" si="18"/>
        <v>0.044999999999987494</v>
      </c>
      <c r="P145" s="296">
        <f t="shared" si="18"/>
        <v>0.12999999999999545</v>
      </c>
      <c r="Q145" s="296">
        <f t="shared" si="18"/>
        <v>0.06749999999999545</v>
      </c>
      <c r="R145" s="296">
        <f t="shared" si="18"/>
        <v>0.07750000000000057</v>
      </c>
      <c r="S145" s="296">
        <f t="shared" si="18"/>
        <v>0.11750000000000682</v>
      </c>
      <c r="T145" s="296">
        <f t="shared" si="18"/>
        <v>0.1525000000000034</v>
      </c>
      <c r="U145" s="296">
        <f t="shared" si="18"/>
        <v>0.17499999999999716</v>
      </c>
      <c r="V145" s="296">
        <f t="shared" si="28"/>
        <v>1.0799999999999983</v>
      </c>
      <c r="W145" s="296">
        <f t="shared" si="28"/>
        <v>0.9699999999999989</v>
      </c>
      <c r="X145" s="296">
        <f t="shared" si="28"/>
        <v>0.6400000000000006</v>
      </c>
      <c r="Y145" s="296">
        <f t="shared" si="28"/>
        <v>0</v>
      </c>
      <c r="Z145" s="296">
        <f t="shared" si="28"/>
        <v>-0.5</v>
      </c>
      <c r="AA145" s="296">
        <f t="shared" si="28"/>
        <v>-0.539999999999992</v>
      </c>
      <c r="AB145" s="296">
        <f t="shared" si="28"/>
        <v>-0.3100000000000023</v>
      </c>
    </row>
    <row r="146" spans="1:28" ht="12.75">
      <c r="A146" s="312"/>
      <c r="B146" t="s">
        <v>425</v>
      </c>
      <c r="C146" s="301"/>
      <c r="D146" s="301"/>
      <c r="E146" s="317" t="s">
        <v>69</v>
      </c>
      <c r="F146" s="330">
        <v>109.64</v>
      </c>
      <c r="G146" s="330">
        <v>108.98</v>
      </c>
      <c r="H146" s="330">
        <v>107.93</v>
      </c>
      <c r="I146" s="330">
        <v>106.25</v>
      </c>
      <c r="J146" s="330">
        <v>104.25</v>
      </c>
      <c r="K146" s="330">
        <v>102.04</v>
      </c>
      <c r="L146" s="330">
        <v>99.74</v>
      </c>
      <c r="O146" s="296">
        <f t="shared" si="18"/>
        <v>0.09000000000000341</v>
      </c>
      <c r="P146" s="296">
        <f t="shared" si="18"/>
        <v>0.005000000000009663</v>
      </c>
      <c r="Q146" s="296">
        <f t="shared" si="18"/>
        <v>0.1525000000000034</v>
      </c>
      <c r="R146" s="296">
        <f t="shared" si="18"/>
        <v>0.18000000000000682</v>
      </c>
      <c r="S146" s="296">
        <f t="shared" si="18"/>
        <v>0.21999999999999886</v>
      </c>
      <c r="T146" s="296">
        <f t="shared" si="18"/>
        <v>0.25</v>
      </c>
      <c r="U146" s="296">
        <f t="shared" si="18"/>
        <v>0.04000000000000625</v>
      </c>
      <c r="V146" s="296">
        <f t="shared" si="28"/>
        <v>1.0100000000000051</v>
      </c>
      <c r="W146" s="296">
        <f t="shared" si="28"/>
        <v>0.6000000000000085</v>
      </c>
      <c r="X146" s="296">
        <f t="shared" si="28"/>
        <v>0.3100000000000023</v>
      </c>
      <c r="Y146" s="296">
        <f t="shared" si="28"/>
        <v>0.2600000000000051</v>
      </c>
      <c r="Z146" s="296">
        <f t="shared" si="28"/>
        <v>0.6200000000000045</v>
      </c>
      <c r="AA146" s="296">
        <f t="shared" si="28"/>
        <v>1.2600000000000051</v>
      </c>
      <c r="AB146" s="296">
        <f t="shared" si="28"/>
        <v>2.0799999999999983</v>
      </c>
    </row>
    <row r="147" spans="1:28" ht="12.75">
      <c r="A147" s="312"/>
      <c r="B147" t="s">
        <v>426</v>
      </c>
      <c r="C147" s="301"/>
      <c r="D147" s="301"/>
      <c r="E147" s="318" t="s">
        <v>128</v>
      </c>
      <c r="F147" s="330">
        <v>110.08</v>
      </c>
      <c r="G147" s="330">
        <v>108.94</v>
      </c>
      <c r="H147" s="330">
        <v>107.65</v>
      </c>
      <c r="I147" s="330">
        <v>106.11</v>
      </c>
      <c r="J147" s="330">
        <v>104.51</v>
      </c>
      <c r="K147" s="330">
        <v>102.88</v>
      </c>
      <c r="L147" s="330">
        <v>101.23</v>
      </c>
      <c r="O147" s="296">
        <f t="shared" si="18"/>
        <v>0.13750000000000284</v>
      </c>
      <c r="P147" s="296">
        <f t="shared" si="18"/>
        <v>0.12999999999999545</v>
      </c>
      <c r="Q147" s="296">
        <f t="shared" si="18"/>
        <v>0.13249999999999318</v>
      </c>
      <c r="R147" s="296">
        <f t="shared" si="18"/>
        <v>0.14499999999999602</v>
      </c>
      <c r="S147" s="296">
        <f t="shared" si="18"/>
        <v>0.17249999999999943</v>
      </c>
      <c r="T147" s="296">
        <f t="shared" si="18"/>
        <v>0.20000000000000284</v>
      </c>
      <c r="U147" s="296">
        <f t="shared" si="18"/>
        <v>0.010000000000005116</v>
      </c>
      <c r="V147" s="296">
        <f t="shared" si="28"/>
        <v>0.4399999999999977</v>
      </c>
      <c r="W147" s="296">
        <f t="shared" si="28"/>
        <v>-0.04000000000000625</v>
      </c>
      <c r="X147" s="296">
        <f t="shared" si="28"/>
        <v>-0.28000000000000114</v>
      </c>
      <c r="Y147" s="296">
        <f t="shared" si="28"/>
        <v>-0.14000000000000057</v>
      </c>
      <c r="Z147" s="296">
        <f t="shared" si="28"/>
        <v>0.2600000000000051</v>
      </c>
      <c r="AA147" s="296">
        <f t="shared" si="28"/>
        <v>0.8399999999999892</v>
      </c>
      <c r="AB147" s="296">
        <f t="shared" si="28"/>
        <v>1.490000000000009</v>
      </c>
    </row>
    <row r="148" spans="1:21" ht="12.75">
      <c r="A148" s="312"/>
      <c r="B148" t="s">
        <v>427</v>
      </c>
      <c r="C148" s="299">
        <v>0.0675</v>
      </c>
      <c r="D148" s="299">
        <v>0.0725</v>
      </c>
      <c r="E148" s="315" t="s">
        <v>89</v>
      </c>
      <c r="F148" s="330">
        <v>109.585</v>
      </c>
      <c r="G148" s="330">
        <v>108.585</v>
      </c>
      <c r="H148" s="330">
        <v>107.3825</v>
      </c>
      <c r="I148" s="330">
        <v>106</v>
      </c>
      <c r="J148" s="330">
        <v>103.645</v>
      </c>
      <c r="K148" s="330">
        <v>100.25</v>
      </c>
      <c r="L148" s="330">
        <v>96.24</v>
      </c>
      <c r="N148" s="291">
        <v>0.0725</v>
      </c>
      <c r="O148" s="302">
        <f t="shared" si="18"/>
        <v>0.015000000000000568</v>
      </c>
      <c r="P148" s="302">
        <f t="shared" si="18"/>
        <v>0.045000000000001705</v>
      </c>
      <c r="Q148" s="302">
        <f aca="true" t="shared" si="29" ref="Q148:U162">H148-H143</f>
        <v>0.12749999999999773</v>
      </c>
      <c r="R148" s="302">
        <f t="shared" si="29"/>
        <v>0.01999999999999602</v>
      </c>
      <c r="S148" s="302">
        <f t="shared" si="29"/>
        <v>0.17499999999999716</v>
      </c>
      <c r="T148" s="302">
        <f t="shared" si="29"/>
        <v>0.3299999999999983</v>
      </c>
      <c r="U148" s="302">
        <f t="shared" si="29"/>
        <v>0.46999999999999886</v>
      </c>
    </row>
    <row r="149" spans="1:28" ht="12.75">
      <c r="A149" s="312"/>
      <c r="B149" t="s">
        <v>281</v>
      </c>
      <c r="C149" s="301"/>
      <c r="D149" s="301"/>
      <c r="E149" s="317" t="s">
        <v>90</v>
      </c>
      <c r="F149" s="330">
        <v>107.685</v>
      </c>
      <c r="G149" s="330">
        <v>107.58</v>
      </c>
      <c r="H149" s="330">
        <v>107.225</v>
      </c>
      <c r="I149" s="330">
        <v>106.38499999999999</v>
      </c>
      <c r="J149" s="330">
        <v>104.755</v>
      </c>
      <c r="K149" s="330">
        <v>102.16499999999999</v>
      </c>
      <c r="L149" s="330">
        <v>99.025</v>
      </c>
      <c r="O149" s="302">
        <f aca="true" t="shared" si="30" ref="O149:P162">F149-F144</f>
        <v>0.13500000000000512</v>
      </c>
      <c r="P149" s="302">
        <f t="shared" si="30"/>
        <v>0.1700000000000017</v>
      </c>
      <c r="Q149" s="302">
        <f t="shared" si="29"/>
        <v>0.24499999999999034</v>
      </c>
      <c r="R149" s="302">
        <f t="shared" si="29"/>
        <v>0.394999999999996</v>
      </c>
      <c r="S149" s="302">
        <f t="shared" si="29"/>
        <v>0.625</v>
      </c>
      <c r="T149" s="302">
        <f t="shared" si="29"/>
        <v>0.8449999999999989</v>
      </c>
      <c r="U149" s="302">
        <f t="shared" si="29"/>
        <v>1.0550000000000068</v>
      </c>
      <c r="V149" s="296">
        <f aca="true" t="shared" si="31" ref="V149:AB152">F149-F148</f>
        <v>-1.8999999999999915</v>
      </c>
      <c r="W149" s="296">
        <f t="shared" si="31"/>
        <v>-1.0049999999999955</v>
      </c>
      <c r="X149" s="296">
        <f t="shared" si="31"/>
        <v>-0.15749999999999886</v>
      </c>
      <c r="Y149" s="296">
        <f t="shared" si="31"/>
        <v>0.3849999999999909</v>
      </c>
      <c r="Z149" s="296">
        <f t="shared" si="31"/>
        <v>1.1099999999999994</v>
      </c>
      <c r="AA149" s="296">
        <f t="shared" si="31"/>
        <v>1.914999999999992</v>
      </c>
      <c r="AB149" s="296">
        <f t="shared" si="31"/>
        <v>2.785000000000011</v>
      </c>
    </row>
    <row r="150" spans="1:28" ht="12.75">
      <c r="A150" s="312"/>
      <c r="B150" t="s">
        <v>428</v>
      </c>
      <c r="C150" s="301"/>
      <c r="D150" s="301"/>
      <c r="E150" s="317" t="s">
        <v>67</v>
      </c>
      <c r="F150" s="330">
        <v>108.87</v>
      </c>
      <c r="G150" s="330">
        <v>108.62</v>
      </c>
      <c r="H150" s="330">
        <v>107.92</v>
      </c>
      <c r="I150" s="330">
        <v>106.435</v>
      </c>
      <c r="J150" s="330">
        <v>104.25</v>
      </c>
      <c r="K150" s="330">
        <v>101.50999999999999</v>
      </c>
      <c r="L150" s="330">
        <v>98.475</v>
      </c>
      <c r="O150" s="302">
        <f t="shared" si="30"/>
        <v>0.2400000000000091</v>
      </c>
      <c r="P150" s="302">
        <f t="shared" si="30"/>
        <v>0.2400000000000091</v>
      </c>
      <c r="Q150" s="302">
        <f t="shared" si="29"/>
        <v>0.29999999999999716</v>
      </c>
      <c r="R150" s="302">
        <f t="shared" si="29"/>
        <v>0.4450000000000074</v>
      </c>
      <c r="S150" s="302">
        <f t="shared" si="29"/>
        <v>0.6200000000000045</v>
      </c>
      <c r="T150" s="302">
        <f t="shared" si="29"/>
        <v>0.7299999999999898</v>
      </c>
      <c r="U150" s="302">
        <f t="shared" si="29"/>
        <v>0.8149999999999977</v>
      </c>
      <c r="V150" s="296">
        <f t="shared" si="31"/>
        <v>1.1850000000000023</v>
      </c>
      <c r="W150" s="296">
        <f t="shared" si="31"/>
        <v>1.0400000000000063</v>
      </c>
      <c r="X150" s="296">
        <f t="shared" si="31"/>
        <v>0.6950000000000074</v>
      </c>
      <c r="Y150" s="296">
        <f t="shared" si="31"/>
        <v>0.05000000000001137</v>
      </c>
      <c r="Z150" s="296">
        <f t="shared" si="31"/>
        <v>-0.5049999999999955</v>
      </c>
      <c r="AA150" s="296">
        <f t="shared" si="31"/>
        <v>-0.6550000000000011</v>
      </c>
      <c r="AB150" s="296">
        <f t="shared" si="31"/>
        <v>-0.5500000000000114</v>
      </c>
    </row>
    <row r="151" spans="1:28" ht="12.75">
      <c r="A151" s="312"/>
      <c r="B151" t="s">
        <v>429</v>
      </c>
      <c r="C151" s="301"/>
      <c r="D151" s="301"/>
      <c r="E151" s="317" t="s">
        <v>69</v>
      </c>
      <c r="F151" s="330">
        <v>109.73</v>
      </c>
      <c r="G151" s="330">
        <v>108.98500000000001</v>
      </c>
      <c r="H151" s="330">
        <v>108.08250000000001</v>
      </c>
      <c r="I151" s="330">
        <v>106.43</v>
      </c>
      <c r="J151" s="330">
        <v>104.47</v>
      </c>
      <c r="K151" s="330">
        <v>102.29</v>
      </c>
      <c r="L151" s="330">
        <v>99.78</v>
      </c>
      <c r="O151" s="302">
        <f t="shared" si="30"/>
        <v>0.09000000000000341</v>
      </c>
      <c r="P151" s="302">
        <f t="shared" si="30"/>
        <v>0.005000000000009663</v>
      </c>
      <c r="Q151" s="302">
        <f t="shared" si="29"/>
        <v>0.1525000000000034</v>
      </c>
      <c r="R151" s="302">
        <f t="shared" si="29"/>
        <v>0.18000000000000682</v>
      </c>
      <c r="S151" s="302">
        <f t="shared" si="29"/>
        <v>0.21999999999999886</v>
      </c>
      <c r="T151" s="302">
        <f t="shared" si="29"/>
        <v>0.25</v>
      </c>
      <c r="U151" s="302">
        <f t="shared" si="29"/>
        <v>0.04000000000000625</v>
      </c>
      <c r="V151" s="296">
        <f t="shared" si="31"/>
        <v>0.8599999999999994</v>
      </c>
      <c r="W151" s="296">
        <f t="shared" si="31"/>
        <v>0.3650000000000091</v>
      </c>
      <c r="X151" s="296">
        <f t="shared" si="31"/>
        <v>0.16250000000000853</v>
      </c>
      <c r="Y151" s="296">
        <f t="shared" si="31"/>
        <v>-0.0049999999999954525</v>
      </c>
      <c r="Z151" s="296">
        <f t="shared" si="31"/>
        <v>0.21999999999999886</v>
      </c>
      <c r="AA151" s="296">
        <f t="shared" si="31"/>
        <v>0.7800000000000153</v>
      </c>
      <c r="AB151" s="296">
        <f t="shared" si="31"/>
        <v>1.3050000000000068</v>
      </c>
    </row>
    <row r="152" spans="1:28" ht="12.75">
      <c r="A152" s="312"/>
      <c r="B152" t="s">
        <v>430</v>
      </c>
      <c r="C152" s="301"/>
      <c r="D152" s="301"/>
      <c r="E152" s="318" t="s">
        <v>128</v>
      </c>
      <c r="F152" s="330">
        <v>110.2175</v>
      </c>
      <c r="G152" s="330">
        <v>109.07</v>
      </c>
      <c r="H152" s="330">
        <v>107.7825</v>
      </c>
      <c r="I152" s="330">
        <v>106.255</v>
      </c>
      <c r="J152" s="330">
        <v>104.6825</v>
      </c>
      <c r="K152" s="330">
        <v>103.08</v>
      </c>
      <c r="L152" s="330">
        <v>101.24000000000001</v>
      </c>
      <c r="O152" s="302">
        <f t="shared" si="30"/>
        <v>0.13750000000000284</v>
      </c>
      <c r="P152" s="302">
        <f t="shared" si="30"/>
        <v>0.12999999999999545</v>
      </c>
      <c r="Q152" s="302">
        <f t="shared" si="29"/>
        <v>0.13249999999999318</v>
      </c>
      <c r="R152" s="302">
        <f t="shared" si="29"/>
        <v>0.14499999999999602</v>
      </c>
      <c r="S152" s="302">
        <f t="shared" si="29"/>
        <v>0.17249999999999943</v>
      </c>
      <c r="T152" s="302">
        <f t="shared" si="29"/>
        <v>0.20000000000000284</v>
      </c>
      <c r="U152" s="302">
        <f t="shared" si="29"/>
        <v>0.010000000000005116</v>
      </c>
      <c r="V152" s="296">
        <f t="shared" si="31"/>
        <v>0.48749999999999716</v>
      </c>
      <c r="W152" s="296">
        <f t="shared" si="31"/>
        <v>0.08499999999997954</v>
      </c>
      <c r="X152" s="296">
        <f t="shared" si="31"/>
        <v>-0.30000000000001137</v>
      </c>
      <c r="Y152" s="296">
        <f t="shared" si="31"/>
        <v>-0.17500000000001137</v>
      </c>
      <c r="Z152" s="296">
        <f t="shared" si="31"/>
        <v>0.21250000000000568</v>
      </c>
      <c r="AA152" s="296">
        <f t="shared" si="31"/>
        <v>0.789999999999992</v>
      </c>
      <c r="AB152" s="296">
        <f t="shared" si="31"/>
        <v>1.460000000000008</v>
      </c>
    </row>
    <row r="153" spans="1:21" ht="12.75">
      <c r="A153" s="312"/>
      <c r="B153" t="s">
        <v>431</v>
      </c>
      <c r="C153" s="299">
        <v>0.07</v>
      </c>
      <c r="D153" s="299">
        <v>0.075</v>
      </c>
      <c r="E153" s="315" t="s">
        <v>89</v>
      </c>
      <c r="F153" s="330">
        <v>109.6</v>
      </c>
      <c r="G153" s="330">
        <v>108.63</v>
      </c>
      <c r="H153" s="330">
        <v>107.51</v>
      </c>
      <c r="I153" s="330">
        <v>106.02</v>
      </c>
      <c r="J153" s="330">
        <v>103.82</v>
      </c>
      <c r="K153" s="330">
        <v>100.58</v>
      </c>
      <c r="L153" s="330">
        <v>96.71</v>
      </c>
      <c r="N153" s="291">
        <v>0.075</v>
      </c>
      <c r="O153" s="296">
        <f t="shared" si="30"/>
        <v>0.015000000000000568</v>
      </c>
      <c r="P153" s="296">
        <f t="shared" si="30"/>
        <v>0.045000000000001705</v>
      </c>
      <c r="Q153" s="296">
        <f t="shared" si="29"/>
        <v>0.12750000000001194</v>
      </c>
      <c r="R153" s="296">
        <f t="shared" si="29"/>
        <v>0.01999999999999602</v>
      </c>
      <c r="S153" s="296">
        <f t="shared" si="29"/>
        <v>0.17499999999999716</v>
      </c>
      <c r="T153" s="296">
        <f t="shared" si="29"/>
        <v>0.3299999999999983</v>
      </c>
      <c r="U153" s="296">
        <f t="shared" si="29"/>
        <v>0.46999999999999886</v>
      </c>
    </row>
    <row r="154" spans="1:28" ht="12.75">
      <c r="A154" s="312"/>
      <c r="B154" t="s">
        <v>432</v>
      </c>
      <c r="C154" s="301"/>
      <c r="D154" s="301"/>
      <c r="E154" s="317" t="s">
        <v>90</v>
      </c>
      <c r="F154" s="330">
        <v>107.82</v>
      </c>
      <c r="G154" s="330">
        <v>107.75</v>
      </c>
      <c r="H154" s="330">
        <v>107.47</v>
      </c>
      <c r="I154" s="330">
        <v>106.78</v>
      </c>
      <c r="J154" s="330">
        <v>105.38</v>
      </c>
      <c r="K154" s="330">
        <v>103.01</v>
      </c>
      <c r="L154" s="330">
        <v>100.08</v>
      </c>
      <c r="O154" s="296">
        <f t="shared" si="30"/>
        <v>0.1349999999999909</v>
      </c>
      <c r="P154" s="296">
        <f t="shared" si="30"/>
        <v>0.1700000000000017</v>
      </c>
      <c r="Q154" s="296">
        <f t="shared" si="29"/>
        <v>0.24500000000000455</v>
      </c>
      <c r="R154" s="296">
        <f t="shared" si="29"/>
        <v>0.39500000000001023</v>
      </c>
      <c r="S154" s="296">
        <f t="shared" si="29"/>
        <v>0.625</v>
      </c>
      <c r="T154" s="296">
        <f t="shared" si="29"/>
        <v>0.8450000000000131</v>
      </c>
      <c r="U154" s="296">
        <f t="shared" si="29"/>
        <v>1.0549999999999926</v>
      </c>
      <c r="V154" s="296">
        <f aca="true" t="shared" si="32" ref="V154:AB157">F154-F153</f>
        <v>-1.7800000000000011</v>
      </c>
      <c r="W154" s="296">
        <f t="shared" si="32"/>
        <v>-0.8799999999999955</v>
      </c>
      <c r="X154" s="296">
        <f t="shared" si="32"/>
        <v>-0.04000000000000625</v>
      </c>
      <c r="Y154" s="296">
        <f t="shared" si="32"/>
        <v>0.7600000000000051</v>
      </c>
      <c r="Z154" s="296">
        <f t="shared" si="32"/>
        <v>1.5600000000000023</v>
      </c>
      <c r="AA154" s="296">
        <f t="shared" si="32"/>
        <v>2.430000000000007</v>
      </c>
      <c r="AB154" s="296">
        <f t="shared" si="32"/>
        <v>3.3700000000000045</v>
      </c>
    </row>
    <row r="155" spans="1:28" ht="12.75">
      <c r="A155" s="312"/>
      <c r="B155" t="s">
        <v>433</v>
      </c>
      <c r="C155" s="301"/>
      <c r="D155" s="301"/>
      <c r="E155" s="317" t="s">
        <v>67</v>
      </c>
      <c r="F155" s="330">
        <v>109.11</v>
      </c>
      <c r="G155" s="330">
        <v>108.86</v>
      </c>
      <c r="H155" s="330">
        <v>108.22</v>
      </c>
      <c r="I155" s="330">
        <v>106.88</v>
      </c>
      <c r="J155" s="330">
        <v>104.87</v>
      </c>
      <c r="K155" s="330">
        <v>102.24</v>
      </c>
      <c r="L155" s="330">
        <v>99.29</v>
      </c>
      <c r="O155" s="296">
        <f t="shared" si="30"/>
        <v>0.23999999999999488</v>
      </c>
      <c r="P155" s="296">
        <f t="shared" si="30"/>
        <v>0.23999999999999488</v>
      </c>
      <c r="Q155" s="296">
        <f t="shared" si="29"/>
        <v>0.29999999999999716</v>
      </c>
      <c r="R155" s="296">
        <f t="shared" si="29"/>
        <v>0.4449999999999932</v>
      </c>
      <c r="S155" s="296">
        <f t="shared" si="29"/>
        <v>0.6200000000000045</v>
      </c>
      <c r="T155" s="296">
        <f t="shared" si="29"/>
        <v>0.730000000000004</v>
      </c>
      <c r="U155" s="296">
        <f t="shared" si="29"/>
        <v>0.8150000000000119</v>
      </c>
      <c r="V155" s="296">
        <f t="shared" si="32"/>
        <v>1.2900000000000063</v>
      </c>
      <c r="W155" s="296">
        <f t="shared" si="32"/>
        <v>1.1099999999999994</v>
      </c>
      <c r="X155" s="296">
        <f t="shared" si="32"/>
        <v>0.75</v>
      </c>
      <c r="Y155" s="296">
        <f t="shared" si="32"/>
        <v>0.09999999999999432</v>
      </c>
      <c r="Z155" s="296">
        <f t="shared" si="32"/>
        <v>-0.5099999999999909</v>
      </c>
      <c r="AA155" s="296">
        <f t="shared" si="32"/>
        <v>-0.7700000000000102</v>
      </c>
      <c r="AB155" s="296">
        <f t="shared" si="32"/>
        <v>-0.789999999999992</v>
      </c>
    </row>
    <row r="156" spans="1:28" ht="12.75">
      <c r="A156" s="312"/>
      <c r="B156" t="s">
        <v>434</v>
      </c>
      <c r="C156" s="301"/>
      <c r="D156" s="301"/>
      <c r="E156" s="317" t="s">
        <v>69</v>
      </c>
      <c r="F156" s="330">
        <v>109.82000000000001</v>
      </c>
      <c r="G156" s="330">
        <v>108.99000000000001</v>
      </c>
      <c r="H156" s="330">
        <v>108.23500000000001</v>
      </c>
      <c r="I156" s="330">
        <v>106.61</v>
      </c>
      <c r="J156" s="330">
        <v>104.69</v>
      </c>
      <c r="K156" s="330">
        <v>102.54</v>
      </c>
      <c r="L156" s="330">
        <v>99.82</v>
      </c>
      <c r="O156" s="296">
        <f t="shared" si="30"/>
        <v>0.09000000000000341</v>
      </c>
      <c r="P156" s="296">
        <f t="shared" si="30"/>
        <v>0.0049999999999954525</v>
      </c>
      <c r="Q156" s="296">
        <f t="shared" si="29"/>
        <v>0.1525000000000034</v>
      </c>
      <c r="R156" s="296">
        <f t="shared" si="29"/>
        <v>0.1799999999999926</v>
      </c>
      <c r="S156" s="296">
        <f t="shared" si="29"/>
        <v>0.21999999999999886</v>
      </c>
      <c r="T156" s="296">
        <f t="shared" si="29"/>
        <v>0.25</v>
      </c>
      <c r="U156" s="296">
        <f t="shared" si="29"/>
        <v>0.03999999999999204</v>
      </c>
      <c r="V156" s="296">
        <f t="shared" si="32"/>
        <v>0.710000000000008</v>
      </c>
      <c r="W156" s="296">
        <f t="shared" si="32"/>
        <v>0.13000000000000966</v>
      </c>
      <c r="X156" s="296">
        <f t="shared" si="32"/>
        <v>0.01500000000001478</v>
      </c>
      <c r="Y156" s="296">
        <f t="shared" si="32"/>
        <v>-0.269999999999996</v>
      </c>
      <c r="Z156" s="296">
        <f t="shared" si="32"/>
        <v>-0.18000000000000682</v>
      </c>
      <c r="AA156" s="296">
        <f t="shared" si="32"/>
        <v>0.30000000000001137</v>
      </c>
      <c r="AB156" s="296">
        <f t="shared" si="32"/>
        <v>0.5299999999999869</v>
      </c>
    </row>
    <row r="157" spans="1:28" ht="12.75">
      <c r="A157" s="312"/>
      <c r="B157" t="s">
        <v>435</v>
      </c>
      <c r="C157" s="301"/>
      <c r="D157" s="301"/>
      <c r="E157" s="318" t="s">
        <v>128</v>
      </c>
      <c r="F157" s="330">
        <v>110.35499999999999</v>
      </c>
      <c r="G157" s="330">
        <v>109.19999999999999</v>
      </c>
      <c r="H157" s="330">
        <v>107.915</v>
      </c>
      <c r="I157" s="330">
        <v>106.4</v>
      </c>
      <c r="J157" s="330">
        <v>104.85500000000002</v>
      </c>
      <c r="K157" s="330">
        <v>103.28</v>
      </c>
      <c r="L157" s="330">
        <v>101.25000000000001</v>
      </c>
      <c r="O157" s="296">
        <f t="shared" si="30"/>
        <v>0.13749999999998863</v>
      </c>
      <c r="P157" s="296">
        <f t="shared" si="30"/>
        <v>0.12999999999999545</v>
      </c>
      <c r="Q157" s="296">
        <f t="shared" si="29"/>
        <v>0.1325000000000074</v>
      </c>
      <c r="R157" s="296">
        <f t="shared" si="29"/>
        <v>0.14500000000001023</v>
      </c>
      <c r="S157" s="296">
        <f t="shared" si="29"/>
        <v>0.17250000000001364</v>
      </c>
      <c r="T157" s="296">
        <f t="shared" si="29"/>
        <v>0.20000000000000284</v>
      </c>
      <c r="U157" s="296">
        <f t="shared" si="29"/>
        <v>0.010000000000005116</v>
      </c>
      <c r="V157" s="296">
        <f t="shared" si="32"/>
        <v>0.5349999999999824</v>
      </c>
      <c r="W157" s="296">
        <f t="shared" si="32"/>
        <v>0.20999999999997954</v>
      </c>
      <c r="X157" s="296">
        <f t="shared" si="32"/>
        <v>-0.3200000000000074</v>
      </c>
      <c r="Y157" s="296">
        <f t="shared" si="32"/>
        <v>-0.20999999999999375</v>
      </c>
      <c r="Z157" s="296">
        <f t="shared" si="32"/>
        <v>0.16500000000002046</v>
      </c>
      <c r="AA157" s="296">
        <f t="shared" si="32"/>
        <v>0.7399999999999949</v>
      </c>
      <c r="AB157" s="296">
        <f t="shared" si="32"/>
        <v>1.430000000000021</v>
      </c>
    </row>
    <row r="158" spans="1:21" ht="12.75">
      <c r="A158" s="312"/>
      <c r="B158" t="s">
        <v>436</v>
      </c>
      <c r="C158" s="299">
        <v>0.0725</v>
      </c>
      <c r="D158" s="299">
        <v>0.0775</v>
      </c>
      <c r="E158" s="315" t="s">
        <v>89</v>
      </c>
      <c r="F158" s="330">
        <v>109.615</v>
      </c>
      <c r="G158" s="330">
        <v>108.675</v>
      </c>
      <c r="H158" s="330">
        <v>107.63750000000002</v>
      </c>
      <c r="I158" s="330">
        <v>106.03999999999999</v>
      </c>
      <c r="J158" s="330">
        <v>103.99499999999999</v>
      </c>
      <c r="K158" s="330">
        <v>100.91</v>
      </c>
      <c r="L158" s="330">
        <v>97.17999999999999</v>
      </c>
      <c r="N158" s="291">
        <v>0.0775</v>
      </c>
      <c r="O158" s="297">
        <f t="shared" si="30"/>
        <v>0.015000000000000568</v>
      </c>
      <c r="P158" s="297">
        <f t="shared" si="30"/>
        <v>0.045000000000001705</v>
      </c>
      <c r="Q158" s="297">
        <f t="shared" si="29"/>
        <v>0.12750000000001194</v>
      </c>
      <c r="R158" s="297">
        <f t="shared" si="29"/>
        <v>0.01999999999999602</v>
      </c>
      <c r="S158" s="297">
        <f t="shared" si="29"/>
        <v>0.17499999999999716</v>
      </c>
      <c r="T158" s="297">
        <f t="shared" si="29"/>
        <v>0.3299999999999983</v>
      </c>
      <c r="U158" s="297">
        <f t="shared" si="29"/>
        <v>0.46999999999999886</v>
      </c>
    </row>
    <row r="159" spans="1:28" ht="12.75">
      <c r="A159" s="312"/>
      <c r="B159" t="s">
        <v>437</v>
      </c>
      <c r="C159" s="301"/>
      <c r="D159" s="301"/>
      <c r="E159" s="317" t="s">
        <v>90</v>
      </c>
      <c r="F159" s="330">
        <v>107.95499999999998</v>
      </c>
      <c r="G159" s="330">
        <v>107.92</v>
      </c>
      <c r="H159" s="330">
        <v>107.715</v>
      </c>
      <c r="I159" s="330">
        <v>107.17500000000001</v>
      </c>
      <c r="J159" s="330">
        <v>106.005</v>
      </c>
      <c r="K159" s="330">
        <v>103.85500000000002</v>
      </c>
      <c r="L159" s="330">
        <v>101.13499999999999</v>
      </c>
      <c r="O159" s="297">
        <f t="shared" si="30"/>
        <v>0.1349999999999909</v>
      </c>
      <c r="P159" s="297">
        <f t="shared" si="30"/>
        <v>0.1700000000000017</v>
      </c>
      <c r="Q159" s="297">
        <f t="shared" si="29"/>
        <v>0.24500000000000455</v>
      </c>
      <c r="R159" s="297">
        <f t="shared" si="29"/>
        <v>0.39500000000001023</v>
      </c>
      <c r="S159" s="297">
        <f t="shared" si="29"/>
        <v>0.625</v>
      </c>
      <c r="T159" s="297">
        <f t="shared" si="29"/>
        <v>0.8450000000000131</v>
      </c>
      <c r="U159" s="297">
        <f t="shared" si="29"/>
        <v>1.0549999999999926</v>
      </c>
      <c r="V159" s="296">
        <f aca="true" t="shared" si="33" ref="V159:AB162">F159-F158</f>
        <v>-1.6600000000000108</v>
      </c>
      <c r="W159" s="296">
        <f t="shared" si="33"/>
        <v>-0.7549999999999955</v>
      </c>
      <c r="X159" s="296">
        <f t="shared" si="33"/>
        <v>0.07749999999998636</v>
      </c>
      <c r="Y159" s="296">
        <f t="shared" si="33"/>
        <v>1.1350000000000193</v>
      </c>
      <c r="Z159" s="296">
        <f t="shared" si="33"/>
        <v>2.010000000000005</v>
      </c>
      <c r="AA159" s="296">
        <f t="shared" si="33"/>
        <v>2.9450000000000216</v>
      </c>
      <c r="AB159" s="296">
        <f t="shared" si="33"/>
        <v>3.9549999999999983</v>
      </c>
    </row>
    <row r="160" spans="1:28" ht="12.75">
      <c r="A160" s="312"/>
      <c r="B160" t="s">
        <v>438</v>
      </c>
      <c r="C160" s="301"/>
      <c r="D160" s="301"/>
      <c r="E160" s="317" t="s">
        <v>67</v>
      </c>
      <c r="F160" s="330">
        <v>109.35</v>
      </c>
      <c r="G160" s="330">
        <v>109.1</v>
      </c>
      <c r="H160" s="330">
        <v>108.52</v>
      </c>
      <c r="I160" s="330">
        <v>107.32499999999999</v>
      </c>
      <c r="J160" s="330">
        <v>105.49000000000001</v>
      </c>
      <c r="K160" s="330">
        <v>102.97</v>
      </c>
      <c r="L160" s="330">
        <v>100.10500000000002</v>
      </c>
      <c r="O160" s="297">
        <f t="shared" si="30"/>
        <v>0.23999999999999488</v>
      </c>
      <c r="P160" s="297">
        <f t="shared" si="30"/>
        <v>0.23999999999999488</v>
      </c>
      <c r="Q160" s="297">
        <f t="shared" si="29"/>
        <v>0.29999999999999716</v>
      </c>
      <c r="R160" s="297">
        <f t="shared" si="29"/>
        <v>0.4449999999999932</v>
      </c>
      <c r="S160" s="297">
        <f t="shared" si="29"/>
        <v>0.6200000000000045</v>
      </c>
      <c r="T160" s="297">
        <f t="shared" si="29"/>
        <v>0.730000000000004</v>
      </c>
      <c r="U160" s="297">
        <f t="shared" si="29"/>
        <v>0.8150000000000119</v>
      </c>
      <c r="V160" s="296">
        <f t="shared" si="33"/>
        <v>1.3950000000000102</v>
      </c>
      <c r="W160" s="296">
        <f t="shared" si="33"/>
        <v>1.1799999999999926</v>
      </c>
      <c r="X160" s="296">
        <f t="shared" si="33"/>
        <v>0.8049999999999926</v>
      </c>
      <c r="Y160" s="296">
        <f t="shared" si="33"/>
        <v>0.14999999999997726</v>
      </c>
      <c r="Z160" s="296">
        <f t="shared" si="33"/>
        <v>-0.5149999999999864</v>
      </c>
      <c r="AA160" s="296">
        <f t="shared" si="33"/>
        <v>-0.8850000000000193</v>
      </c>
      <c r="AB160" s="296">
        <f t="shared" si="33"/>
        <v>-1.0299999999999727</v>
      </c>
    </row>
    <row r="161" spans="1:28" ht="12.75">
      <c r="A161" s="312"/>
      <c r="B161" t="s">
        <v>439</v>
      </c>
      <c r="C161" s="301"/>
      <c r="D161" s="301"/>
      <c r="E161" s="317" t="s">
        <v>69</v>
      </c>
      <c r="F161" s="330">
        <v>109.91000000000001</v>
      </c>
      <c r="G161" s="330">
        <v>108.995</v>
      </c>
      <c r="H161" s="330">
        <v>108.38750000000002</v>
      </c>
      <c r="I161" s="330">
        <v>106.78999999999999</v>
      </c>
      <c r="J161" s="330">
        <v>104.91</v>
      </c>
      <c r="K161" s="330">
        <v>102.79</v>
      </c>
      <c r="L161" s="330">
        <v>99.85999999999999</v>
      </c>
      <c r="O161" s="297">
        <f t="shared" si="30"/>
        <v>0.09000000000000341</v>
      </c>
      <c r="P161" s="297">
        <f t="shared" si="30"/>
        <v>0.0049999999999954525</v>
      </c>
      <c r="Q161" s="297">
        <f t="shared" si="29"/>
        <v>0.1525000000000034</v>
      </c>
      <c r="R161" s="297">
        <f t="shared" si="29"/>
        <v>0.1799999999999926</v>
      </c>
      <c r="S161" s="297">
        <f t="shared" si="29"/>
        <v>0.21999999999999886</v>
      </c>
      <c r="T161" s="297">
        <f t="shared" si="29"/>
        <v>0.25</v>
      </c>
      <c r="U161" s="297">
        <f t="shared" si="29"/>
        <v>0.03999999999999204</v>
      </c>
      <c r="V161" s="296">
        <f t="shared" si="33"/>
        <v>0.5600000000000165</v>
      </c>
      <c r="W161" s="296">
        <f t="shared" si="33"/>
        <v>-0.10499999999998977</v>
      </c>
      <c r="X161" s="296">
        <f t="shared" si="33"/>
        <v>-0.13249999999997897</v>
      </c>
      <c r="Y161" s="296">
        <f t="shared" si="33"/>
        <v>-0.5349999999999966</v>
      </c>
      <c r="Z161" s="296">
        <f t="shared" si="33"/>
        <v>-0.5800000000000125</v>
      </c>
      <c r="AA161" s="296">
        <f t="shared" si="33"/>
        <v>-0.1799999999999926</v>
      </c>
      <c r="AB161" s="296">
        <f t="shared" si="33"/>
        <v>-0.24500000000003297</v>
      </c>
    </row>
    <row r="162" spans="1:28" ht="12.75">
      <c r="A162" s="312"/>
      <c r="B162" t="s">
        <v>440</v>
      </c>
      <c r="C162" s="301"/>
      <c r="D162" s="301"/>
      <c r="E162" s="318" t="s">
        <v>128</v>
      </c>
      <c r="F162" s="330">
        <v>110.49249999999998</v>
      </c>
      <c r="G162" s="330">
        <v>109.32999999999998</v>
      </c>
      <c r="H162" s="330">
        <v>108.04750000000001</v>
      </c>
      <c r="I162" s="330">
        <v>106.54500000000002</v>
      </c>
      <c r="J162" s="330">
        <v>105.02750000000003</v>
      </c>
      <c r="K162" s="330">
        <v>103.48</v>
      </c>
      <c r="L162" s="330">
        <v>101.26000000000002</v>
      </c>
      <c r="O162" s="297">
        <f t="shared" si="30"/>
        <v>0.13749999999998863</v>
      </c>
      <c r="P162" s="297">
        <f t="shared" si="30"/>
        <v>0.12999999999999545</v>
      </c>
      <c r="Q162" s="297">
        <f t="shared" si="29"/>
        <v>0.1325000000000074</v>
      </c>
      <c r="R162" s="297">
        <f t="shared" si="29"/>
        <v>0.14500000000001023</v>
      </c>
      <c r="S162" s="297">
        <f t="shared" si="29"/>
        <v>0.17250000000001364</v>
      </c>
      <c r="T162" s="297">
        <f t="shared" si="29"/>
        <v>0.20000000000000284</v>
      </c>
      <c r="U162" s="297">
        <f t="shared" si="29"/>
        <v>0.010000000000005116</v>
      </c>
      <c r="V162" s="296">
        <f t="shared" si="33"/>
        <v>0.5824999999999676</v>
      </c>
      <c r="W162" s="296">
        <f t="shared" si="33"/>
        <v>0.33499999999997954</v>
      </c>
      <c r="X162" s="296">
        <f t="shared" si="33"/>
        <v>-0.3400000000000034</v>
      </c>
      <c r="Y162" s="296">
        <f t="shared" si="33"/>
        <v>-0.24499999999997613</v>
      </c>
      <c r="Z162" s="296">
        <f t="shared" si="33"/>
        <v>0.11750000000003524</v>
      </c>
      <c r="AA162" s="296">
        <f t="shared" si="33"/>
        <v>0.6899999999999977</v>
      </c>
      <c r="AB162" s="296">
        <f t="shared" si="33"/>
        <v>1.400000000000034</v>
      </c>
    </row>
    <row r="163" spans="1:12" ht="12.75">
      <c r="A163" s="301"/>
      <c r="B163" s="301"/>
      <c r="C163" s="301"/>
      <c r="D163" s="301"/>
      <c r="E163" s="312"/>
      <c r="F163" s="320"/>
      <c r="G163" s="320"/>
      <c r="H163" s="320"/>
      <c r="I163" s="320"/>
      <c r="J163" s="320"/>
      <c r="K163" s="321"/>
      <c r="L163" s="321"/>
    </row>
    <row r="164" spans="1:5" ht="12.75">
      <c r="A164" s="301"/>
      <c r="B164" s="301"/>
      <c r="C164" s="301"/>
      <c r="D164" s="301"/>
      <c r="E164" s="301"/>
    </row>
    <row r="165" spans="1:5" ht="12.75">
      <c r="A165" s="301"/>
      <c r="B165" s="301"/>
      <c r="C165" s="301"/>
      <c r="D165" s="301"/>
      <c r="E165" s="301"/>
    </row>
    <row r="166" spans="1:6" ht="12.75">
      <c r="A166" s="301"/>
      <c r="B166" s="301"/>
      <c r="C166" s="301"/>
      <c r="D166" s="301" t="s">
        <v>77</v>
      </c>
      <c r="E166" s="301"/>
      <c r="F166" s="303" t="s">
        <v>91</v>
      </c>
    </row>
    <row r="167" spans="1:6" ht="12.75">
      <c r="A167" s="301"/>
      <c r="B167" s="301"/>
      <c r="C167" s="301"/>
      <c r="D167" s="301" t="s">
        <v>79</v>
      </c>
      <c r="E167" s="301"/>
      <c r="F167" s="303" t="s">
        <v>80</v>
      </c>
    </row>
    <row r="168" spans="1:6" ht="12.75">
      <c r="A168" s="301"/>
      <c r="B168" s="301"/>
      <c r="C168" s="301"/>
      <c r="D168" s="301" t="s">
        <v>81</v>
      </c>
      <c r="E168" s="301"/>
      <c r="F168" s="327">
        <v>39994</v>
      </c>
    </row>
    <row r="169" spans="1:12" ht="12.75">
      <c r="A169" s="301"/>
      <c r="B169" s="301"/>
      <c r="C169" s="301"/>
      <c r="D169" s="301" t="s">
        <v>82</v>
      </c>
      <c r="E169" s="301"/>
      <c r="F169" s="327">
        <v>39994</v>
      </c>
      <c r="G169" s="307" t="s">
        <v>83</v>
      </c>
      <c r="H169" s="322"/>
      <c r="I169" s="322"/>
      <c r="J169" s="322"/>
      <c r="K169" s="323"/>
      <c r="L169" s="321"/>
    </row>
    <row r="170" spans="1:22" ht="12.75">
      <c r="A170" s="301"/>
      <c r="B170" s="301"/>
      <c r="C170" s="301"/>
      <c r="D170" s="301" t="s">
        <v>84</v>
      </c>
      <c r="E170" s="301"/>
      <c r="F170" s="303" t="s">
        <v>85</v>
      </c>
      <c r="I170" s="310" t="s">
        <v>86</v>
      </c>
      <c r="O170" s="2" t="s">
        <v>292</v>
      </c>
      <c r="V170" s="2" t="s">
        <v>293</v>
      </c>
    </row>
    <row r="171" spans="1:14" ht="12.75">
      <c r="A171" s="312" t="s">
        <v>87</v>
      </c>
      <c r="B171" s="312" t="s">
        <v>249</v>
      </c>
      <c r="C171" s="312" t="s">
        <v>248</v>
      </c>
      <c r="D171" s="312" t="s">
        <v>58</v>
      </c>
      <c r="E171" s="312" t="s">
        <v>92</v>
      </c>
      <c r="F171" s="313">
        <v>-300</v>
      </c>
      <c r="G171" s="313">
        <v>-200</v>
      </c>
      <c r="H171" s="313">
        <v>-100</v>
      </c>
      <c r="I171" s="313">
        <v>0</v>
      </c>
      <c r="J171" s="313">
        <v>100</v>
      </c>
      <c r="K171" s="313">
        <v>200</v>
      </c>
      <c r="L171" s="313">
        <v>300</v>
      </c>
      <c r="N171" s="290"/>
    </row>
    <row r="172" spans="1:21" ht="12.75">
      <c r="A172" s="301" t="s">
        <v>269</v>
      </c>
      <c r="B172" s="324">
        <v>0.025</v>
      </c>
      <c r="C172" s="324">
        <v>0.03</v>
      </c>
      <c r="D172" s="324">
        <v>0.01</v>
      </c>
      <c r="E172" s="325" t="s">
        <v>93</v>
      </c>
      <c r="F172" s="330">
        <v>99.82</v>
      </c>
      <c r="G172" s="330">
        <v>98.53</v>
      </c>
      <c r="H172" s="330">
        <v>97.53</v>
      </c>
      <c r="I172" s="330">
        <v>97.04</v>
      </c>
      <c r="J172" s="330">
        <v>96.63</v>
      </c>
      <c r="K172" s="330">
        <v>96.21</v>
      </c>
      <c r="L172" s="330">
        <v>95.22</v>
      </c>
      <c r="N172" s="294"/>
      <c r="O172" s="296"/>
      <c r="P172" s="296"/>
      <c r="Q172" s="296"/>
      <c r="R172" s="296"/>
      <c r="S172" s="296"/>
      <c r="T172" s="296"/>
      <c r="U172" s="296"/>
    </row>
    <row r="173" spans="1:21" ht="12.75">
      <c r="A173" s="301" t="s">
        <v>270</v>
      </c>
      <c r="B173" s="324"/>
      <c r="C173" s="324"/>
      <c r="D173" s="324"/>
      <c r="E173" s="325" t="s">
        <v>65</v>
      </c>
      <c r="F173" s="330">
        <v>102.77</v>
      </c>
      <c r="G173" s="330">
        <v>102.07</v>
      </c>
      <c r="H173" s="330">
        <v>100.08</v>
      </c>
      <c r="I173" s="330">
        <v>97.19</v>
      </c>
      <c r="J173" s="330">
        <v>94.25</v>
      </c>
      <c r="K173" s="330">
        <v>91.32</v>
      </c>
      <c r="L173" s="330">
        <v>88.43</v>
      </c>
      <c r="N173" s="294"/>
      <c r="O173" s="296"/>
      <c r="P173" s="296"/>
      <c r="Q173" s="296"/>
      <c r="R173" s="296"/>
      <c r="S173" s="296"/>
      <c r="T173" s="296"/>
      <c r="U173" s="296"/>
    </row>
    <row r="174" spans="1:28" ht="12.75">
      <c r="A174" s="301" t="s">
        <v>271</v>
      </c>
      <c r="B174" s="324"/>
      <c r="C174" s="324"/>
      <c r="D174" s="324">
        <v>0.02</v>
      </c>
      <c r="E174" s="325" t="s">
        <v>93</v>
      </c>
      <c r="F174" s="330">
        <v>100.36</v>
      </c>
      <c r="G174" s="330">
        <v>100.11</v>
      </c>
      <c r="H174" s="330">
        <v>99.74</v>
      </c>
      <c r="I174" s="330">
        <v>99.31</v>
      </c>
      <c r="J174" s="330">
        <v>98.89</v>
      </c>
      <c r="K174" s="330">
        <v>98.06</v>
      </c>
      <c r="L174" s="330">
        <v>96.94</v>
      </c>
      <c r="N174" s="294"/>
      <c r="O174" s="296"/>
      <c r="P174" s="296"/>
      <c r="Q174" s="296"/>
      <c r="R174" s="296"/>
      <c r="S174" s="296"/>
      <c r="T174" s="296"/>
      <c r="U174" s="296"/>
      <c r="V174" s="296">
        <f aca="true" t="shared" si="34" ref="V174:AB177">F174-F172</f>
        <v>0.5400000000000063</v>
      </c>
      <c r="W174" s="296">
        <f t="shared" si="34"/>
        <v>1.5799999999999983</v>
      </c>
      <c r="X174" s="296">
        <f t="shared" si="34"/>
        <v>2.2099999999999937</v>
      </c>
      <c r="Y174" s="296">
        <f t="shared" si="34"/>
        <v>2.269999999999996</v>
      </c>
      <c r="Z174" s="296">
        <f t="shared" si="34"/>
        <v>2.260000000000005</v>
      </c>
      <c r="AA174" s="296">
        <f t="shared" si="34"/>
        <v>1.8500000000000085</v>
      </c>
      <c r="AB174" s="296">
        <f t="shared" si="34"/>
        <v>1.7199999999999989</v>
      </c>
    </row>
    <row r="175" spans="1:28" ht="12.75">
      <c r="A175" s="301" t="s">
        <v>272</v>
      </c>
      <c r="B175" s="324"/>
      <c r="C175" s="324"/>
      <c r="D175" s="324"/>
      <c r="E175" s="325" t="s">
        <v>65</v>
      </c>
      <c r="F175" s="330">
        <v>102.85</v>
      </c>
      <c r="G175" s="330">
        <v>102.66</v>
      </c>
      <c r="H175" s="330">
        <v>101.29</v>
      </c>
      <c r="I175" s="330">
        <v>98.71</v>
      </c>
      <c r="J175" s="330">
        <v>95.92</v>
      </c>
      <c r="K175" s="330">
        <v>93.15</v>
      </c>
      <c r="L175" s="330">
        <v>90.44</v>
      </c>
      <c r="N175" s="294"/>
      <c r="O175" s="296"/>
      <c r="P175" s="296"/>
      <c r="Q175" s="296"/>
      <c r="R175" s="296"/>
      <c r="S175" s="296"/>
      <c r="T175" s="296"/>
      <c r="U175" s="296"/>
      <c r="V175" s="296">
        <f t="shared" si="34"/>
        <v>0.0799999999999983</v>
      </c>
      <c r="W175" s="296">
        <f t="shared" si="34"/>
        <v>0.5900000000000034</v>
      </c>
      <c r="X175" s="296">
        <f t="shared" si="34"/>
        <v>1.210000000000008</v>
      </c>
      <c r="Y175" s="296">
        <f t="shared" si="34"/>
        <v>1.519999999999996</v>
      </c>
      <c r="Z175" s="296">
        <f t="shared" si="34"/>
        <v>1.6700000000000017</v>
      </c>
      <c r="AA175" s="296">
        <f t="shared" si="34"/>
        <v>1.8300000000000125</v>
      </c>
      <c r="AB175" s="296">
        <f t="shared" si="34"/>
        <v>2.009999999999991</v>
      </c>
    </row>
    <row r="176" spans="1:28" ht="12.75">
      <c r="A176" s="301" t="s">
        <v>273</v>
      </c>
      <c r="B176" s="324"/>
      <c r="C176" s="324"/>
      <c r="D176" s="324">
        <v>0.03</v>
      </c>
      <c r="E176" s="325" t="s">
        <v>93</v>
      </c>
      <c r="F176" s="330">
        <v>100.67</v>
      </c>
      <c r="G176" s="330">
        <v>100.68</v>
      </c>
      <c r="H176" s="330">
        <v>100.55</v>
      </c>
      <c r="I176" s="330">
        <v>100.2</v>
      </c>
      <c r="J176" s="330">
        <v>99.45</v>
      </c>
      <c r="K176" s="330">
        <v>98.28</v>
      </c>
      <c r="L176" s="330">
        <v>96.91</v>
      </c>
      <c r="N176" s="294"/>
      <c r="O176" s="296"/>
      <c r="P176" s="296"/>
      <c r="Q176" s="296"/>
      <c r="R176" s="296"/>
      <c r="S176" s="296"/>
      <c r="T176" s="296"/>
      <c r="U176" s="296"/>
      <c r="V176" s="296">
        <f t="shared" si="34"/>
        <v>0.3100000000000023</v>
      </c>
      <c r="W176" s="296">
        <f t="shared" si="34"/>
        <v>0.5700000000000074</v>
      </c>
      <c r="X176" s="296">
        <f t="shared" si="34"/>
        <v>0.8100000000000023</v>
      </c>
      <c r="Y176" s="296">
        <f t="shared" si="34"/>
        <v>0.8900000000000006</v>
      </c>
      <c r="Z176" s="296">
        <f t="shared" si="34"/>
        <v>0.5600000000000023</v>
      </c>
      <c r="AA176" s="296">
        <f t="shared" si="34"/>
        <v>0.21999999999999886</v>
      </c>
      <c r="AB176" s="296">
        <f t="shared" si="34"/>
        <v>-0.030000000000001137</v>
      </c>
    </row>
    <row r="177" spans="1:28" ht="12.75">
      <c r="A177" s="301" t="s">
        <v>274</v>
      </c>
      <c r="B177" s="324"/>
      <c r="C177" s="324"/>
      <c r="D177" s="324"/>
      <c r="E177" s="325" t="s">
        <v>65</v>
      </c>
      <c r="F177" s="330">
        <v>103.47</v>
      </c>
      <c r="G177" s="330">
        <v>103.43</v>
      </c>
      <c r="H177" s="330">
        <v>102.26</v>
      </c>
      <c r="I177" s="330">
        <v>99.67</v>
      </c>
      <c r="J177" s="330">
        <v>96.75</v>
      </c>
      <c r="K177" s="330">
        <v>93.84</v>
      </c>
      <c r="L177" s="330">
        <v>90.95</v>
      </c>
      <c r="N177" s="294"/>
      <c r="O177" s="296"/>
      <c r="P177" s="296"/>
      <c r="Q177" s="296"/>
      <c r="R177" s="296"/>
      <c r="S177" s="296"/>
      <c r="T177" s="296"/>
      <c r="U177" s="296"/>
      <c r="V177" s="296">
        <f t="shared" si="34"/>
        <v>0.6200000000000045</v>
      </c>
      <c r="W177" s="296">
        <f t="shared" si="34"/>
        <v>0.7700000000000102</v>
      </c>
      <c r="X177" s="296">
        <f t="shared" si="34"/>
        <v>0.9699999999999989</v>
      </c>
      <c r="Y177" s="296">
        <f t="shared" si="34"/>
        <v>0.960000000000008</v>
      </c>
      <c r="Z177" s="296">
        <f t="shared" si="34"/>
        <v>0.8299999999999983</v>
      </c>
      <c r="AA177" s="296">
        <f t="shared" si="34"/>
        <v>0.6899999999999977</v>
      </c>
      <c r="AB177" s="296">
        <f t="shared" si="34"/>
        <v>0.5100000000000051</v>
      </c>
    </row>
    <row r="178" spans="1:28" ht="12.75">
      <c r="A178" s="301" t="s">
        <v>275</v>
      </c>
      <c r="B178" s="324">
        <v>0.035</v>
      </c>
      <c r="C178" s="324">
        <v>0.04</v>
      </c>
      <c r="D178" s="324">
        <v>0.01</v>
      </c>
      <c r="E178" s="325" t="s">
        <v>93</v>
      </c>
      <c r="F178" s="330">
        <v>100.36</v>
      </c>
      <c r="G178" s="330">
        <v>99.69</v>
      </c>
      <c r="H178" s="330">
        <v>98.52</v>
      </c>
      <c r="I178" s="330">
        <v>97.53</v>
      </c>
      <c r="J178" s="330">
        <v>97.05</v>
      </c>
      <c r="K178" s="330">
        <v>96.65</v>
      </c>
      <c r="L178" s="330">
        <v>96.19</v>
      </c>
      <c r="N178" s="294"/>
      <c r="O178" s="297">
        <f aca="true" t="shared" si="35" ref="O178:U201">F178-F172</f>
        <v>0.5400000000000063</v>
      </c>
      <c r="P178" s="297">
        <f t="shared" si="35"/>
        <v>1.1599999999999966</v>
      </c>
      <c r="Q178" s="297">
        <f t="shared" si="35"/>
        <v>0.9899999999999949</v>
      </c>
      <c r="R178" s="297">
        <f t="shared" si="35"/>
        <v>0.4899999999999949</v>
      </c>
      <c r="S178" s="297">
        <f t="shared" si="35"/>
        <v>0.4200000000000017</v>
      </c>
      <c r="T178" s="297">
        <f t="shared" si="35"/>
        <v>0.44000000000001194</v>
      </c>
      <c r="U178" s="297">
        <f t="shared" si="35"/>
        <v>0.9699999999999989</v>
      </c>
      <c r="V178" s="296"/>
      <c r="W178" s="296"/>
      <c r="X178" s="296"/>
      <c r="Y178" s="296"/>
      <c r="Z178" s="296"/>
      <c r="AA178" s="296"/>
      <c r="AB178" s="296"/>
    </row>
    <row r="179" spans="1:28" ht="12.75">
      <c r="A179" s="301" t="s">
        <v>276</v>
      </c>
      <c r="B179" s="324"/>
      <c r="C179" s="324"/>
      <c r="D179" s="324"/>
      <c r="E179" s="325" t="s">
        <v>65</v>
      </c>
      <c r="F179" s="330">
        <v>103.42</v>
      </c>
      <c r="G179" s="330">
        <v>102.96</v>
      </c>
      <c r="H179" s="330">
        <v>102.04</v>
      </c>
      <c r="I179" s="330">
        <v>99.96</v>
      </c>
      <c r="J179" s="330">
        <v>97.03</v>
      </c>
      <c r="K179" s="330">
        <v>94.02</v>
      </c>
      <c r="L179" s="330">
        <v>90.97</v>
      </c>
      <c r="N179" s="294"/>
      <c r="O179" s="297">
        <f t="shared" si="35"/>
        <v>0.6500000000000057</v>
      </c>
      <c r="P179" s="297">
        <f t="shared" si="35"/>
        <v>0.8900000000000006</v>
      </c>
      <c r="Q179" s="297">
        <f t="shared" si="35"/>
        <v>1.960000000000008</v>
      </c>
      <c r="R179" s="297">
        <f t="shared" si="35"/>
        <v>2.769999999999996</v>
      </c>
      <c r="S179" s="297">
        <f t="shared" si="35"/>
        <v>2.780000000000001</v>
      </c>
      <c r="T179" s="297">
        <f t="shared" si="35"/>
        <v>2.700000000000003</v>
      </c>
      <c r="U179" s="297">
        <f t="shared" si="35"/>
        <v>2.539999999999992</v>
      </c>
      <c r="V179" s="296"/>
      <c r="W179" s="296"/>
      <c r="X179" s="296"/>
      <c r="Y179" s="296"/>
      <c r="Z179" s="296"/>
      <c r="AA179" s="296"/>
      <c r="AB179" s="296"/>
    </row>
    <row r="180" spans="1:28" ht="12.75">
      <c r="A180" s="301" t="s">
        <v>277</v>
      </c>
      <c r="B180" s="324"/>
      <c r="C180" s="324"/>
      <c r="D180" s="324">
        <v>0.02</v>
      </c>
      <c r="E180" s="325" t="s">
        <v>93</v>
      </c>
      <c r="F180" s="330">
        <v>100.47</v>
      </c>
      <c r="G180" s="330">
        <v>100.12</v>
      </c>
      <c r="H180" s="330">
        <v>100.08</v>
      </c>
      <c r="I180" s="330">
        <v>99.77</v>
      </c>
      <c r="J180" s="330">
        <v>99.37</v>
      </c>
      <c r="K180" s="330">
        <v>98.95</v>
      </c>
      <c r="L180" s="330">
        <v>98.21</v>
      </c>
      <c r="N180" s="294"/>
      <c r="O180" s="297">
        <f t="shared" si="35"/>
        <v>0.10999999999999943</v>
      </c>
      <c r="P180" s="297">
        <f t="shared" si="35"/>
        <v>0.010000000000005116</v>
      </c>
      <c r="Q180" s="297">
        <f t="shared" si="35"/>
        <v>0.3400000000000034</v>
      </c>
      <c r="R180" s="297">
        <f t="shared" si="35"/>
        <v>0.45999999999999375</v>
      </c>
      <c r="S180" s="297">
        <f t="shared" si="35"/>
        <v>0.480000000000004</v>
      </c>
      <c r="T180" s="297">
        <f t="shared" si="35"/>
        <v>0.8900000000000006</v>
      </c>
      <c r="U180" s="297">
        <f t="shared" si="35"/>
        <v>1.269999999999996</v>
      </c>
      <c r="V180" s="296">
        <f aca="true" t="shared" si="36" ref="V180:AB183">F180-F178</f>
        <v>0.10999999999999943</v>
      </c>
      <c r="W180" s="296">
        <f t="shared" si="36"/>
        <v>0.4300000000000068</v>
      </c>
      <c r="X180" s="296">
        <f t="shared" si="36"/>
        <v>1.5600000000000023</v>
      </c>
      <c r="Y180" s="296">
        <f t="shared" si="36"/>
        <v>2.239999999999995</v>
      </c>
      <c r="Z180" s="296">
        <f t="shared" si="36"/>
        <v>2.3200000000000074</v>
      </c>
      <c r="AA180" s="296">
        <f t="shared" si="36"/>
        <v>2.299999999999997</v>
      </c>
      <c r="AB180" s="296">
        <f t="shared" si="36"/>
        <v>2.019999999999996</v>
      </c>
    </row>
    <row r="181" spans="1:28" ht="12.75">
      <c r="A181" s="301" t="s">
        <v>278</v>
      </c>
      <c r="B181" s="324"/>
      <c r="C181" s="324"/>
      <c r="D181" s="324"/>
      <c r="E181" s="325" t="s">
        <v>65</v>
      </c>
      <c r="F181" s="330">
        <v>102.94</v>
      </c>
      <c r="G181" s="330">
        <v>102.75</v>
      </c>
      <c r="H181" s="330">
        <v>102.41</v>
      </c>
      <c r="I181" s="330">
        <v>100.97</v>
      </c>
      <c r="J181" s="330">
        <v>98.45</v>
      </c>
      <c r="K181" s="330">
        <v>95.69</v>
      </c>
      <c r="L181" s="330">
        <v>92.93</v>
      </c>
      <c r="N181" s="294"/>
      <c r="O181" s="297">
        <f t="shared" si="35"/>
        <v>0.09000000000000341</v>
      </c>
      <c r="P181" s="297">
        <f t="shared" si="35"/>
        <v>0.09000000000000341</v>
      </c>
      <c r="Q181" s="297">
        <f t="shared" si="35"/>
        <v>1.1199999999999903</v>
      </c>
      <c r="R181" s="297">
        <f t="shared" si="35"/>
        <v>2.260000000000005</v>
      </c>
      <c r="S181" s="297">
        <f t="shared" si="35"/>
        <v>2.530000000000001</v>
      </c>
      <c r="T181" s="297">
        <f t="shared" si="35"/>
        <v>2.539999999999992</v>
      </c>
      <c r="U181" s="297">
        <f t="shared" si="35"/>
        <v>2.490000000000009</v>
      </c>
      <c r="V181" s="296">
        <f t="shared" si="36"/>
        <v>-0.480000000000004</v>
      </c>
      <c r="W181" s="296">
        <f t="shared" si="36"/>
        <v>-0.20999999999999375</v>
      </c>
      <c r="X181" s="296">
        <f t="shared" si="36"/>
        <v>0.36999999999999034</v>
      </c>
      <c r="Y181" s="296">
        <f t="shared" si="36"/>
        <v>1.0100000000000051</v>
      </c>
      <c r="Z181" s="296">
        <f t="shared" si="36"/>
        <v>1.4200000000000017</v>
      </c>
      <c r="AA181" s="296">
        <f t="shared" si="36"/>
        <v>1.6700000000000017</v>
      </c>
      <c r="AB181" s="296">
        <f t="shared" si="36"/>
        <v>1.960000000000008</v>
      </c>
    </row>
    <row r="182" spans="1:28" ht="12.75">
      <c r="A182" s="301" t="s">
        <v>279</v>
      </c>
      <c r="B182" s="324"/>
      <c r="C182" s="324"/>
      <c r="D182" s="324">
        <v>0.03</v>
      </c>
      <c r="E182" s="325" t="s">
        <v>93</v>
      </c>
      <c r="F182" s="330">
        <v>100.84</v>
      </c>
      <c r="G182" s="330">
        <v>100.82</v>
      </c>
      <c r="H182" s="330">
        <v>100.71</v>
      </c>
      <c r="I182" s="330">
        <v>100.38</v>
      </c>
      <c r="J182" s="330">
        <v>100.06</v>
      </c>
      <c r="K182" s="330">
        <v>99.34</v>
      </c>
      <c r="L182" s="330">
        <v>98.32</v>
      </c>
      <c r="N182" s="294"/>
      <c r="O182" s="297">
        <f t="shared" si="35"/>
        <v>0.1700000000000017</v>
      </c>
      <c r="P182" s="297">
        <f t="shared" si="35"/>
        <v>0.13999999999998636</v>
      </c>
      <c r="Q182" s="297">
        <f t="shared" si="35"/>
        <v>0.1599999999999966</v>
      </c>
      <c r="R182" s="297">
        <f t="shared" si="35"/>
        <v>0.1799999999999926</v>
      </c>
      <c r="S182" s="297">
        <f t="shared" si="35"/>
        <v>0.6099999999999994</v>
      </c>
      <c r="T182" s="297">
        <f t="shared" si="35"/>
        <v>1.0600000000000023</v>
      </c>
      <c r="U182" s="297">
        <f t="shared" si="35"/>
        <v>1.4099999999999966</v>
      </c>
      <c r="V182" s="296">
        <f t="shared" si="36"/>
        <v>0.37000000000000455</v>
      </c>
      <c r="W182" s="296">
        <f t="shared" si="36"/>
        <v>0.6999999999999886</v>
      </c>
      <c r="X182" s="296">
        <f t="shared" si="36"/>
        <v>0.6299999999999955</v>
      </c>
      <c r="Y182" s="296">
        <f t="shared" si="36"/>
        <v>0.6099999999999994</v>
      </c>
      <c r="Z182" s="296">
        <f t="shared" si="36"/>
        <v>0.6899999999999977</v>
      </c>
      <c r="AA182" s="296">
        <f t="shared" si="36"/>
        <v>0.39000000000000057</v>
      </c>
      <c r="AB182" s="296">
        <f t="shared" si="36"/>
        <v>0.10999999999999943</v>
      </c>
    </row>
    <row r="183" spans="1:28" ht="12.75">
      <c r="A183" s="301" t="s">
        <v>280</v>
      </c>
      <c r="B183" s="324"/>
      <c r="C183" s="324"/>
      <c r="D183" s="324"/>
      <c r="E183" s="325" t="s">
        <v>65</v>
      </c>
      <c r="F183" s="330">
        <v>103.58</v>
      </c>
      <c r="G183" s="330">
        <v>103.59</v>
      </c>
      <c r="H183" s="330">
        <v>102.86</v>
      </c>
      <c r="I183" s="330">
        <v>101.49</v>
      </c>
      <c r="J183" s="330">
        <v>98.92</v>
      </c>
      <c r="K183" s="330">
        <v>96.05</v>
      </c>
      <c r="L183" s="330">
        <v>93.17</v>
      </c>
      <c r="N183" s="294"/>
      <c r="O183" s="297">
        <f t="shared" si="35"/>
        <v>0.10999999999999943</v>
      </c>
      <c r="P183" s="297">
        <f t="shared" si="35"/>
        <v>0.1599999999999966</v>
      </c>
      <c r="Q183" s="297">
        <f t="shared" si="35"/>
        <v>0.5999999999999943</v>
      </c>
      <c r="R183" s="297">
        <f t="shared" si="35"/>
        <v>1.8199999999999932</v>
      </c>
      <c r="S183" s="297">
        <f t="shared" si="35"/>
        <v>2.1700000000000017</v>
      </c>
      <c r="T183" s="297">
        <f t="shared" si="35"/>
        <v>2.2099999999999937</v>
      </c>
      <c r="U183" s="297">
        <f t="shared" si="35"/>
        <v>2.219999999999999</v>
      </c>
      <c r="V183" s="296">
        <f t="shared" si="36"/>
        <v>0.6400000000000006</v>
      </c>
      <c r="W183" s="296">
        <f t="shared" si="36"/>
        <v>0.8400000000000034</v>
      </c>
      <c r="X183" s="296">
        <f t="shared" si="36"/>
        <v>0.45000000000000284</v>
      </c>
      <c r="Y183" s="296">
        <f t="shared" si="36"/>
        <v>0.519999999999996</v>
      </c>
      <c r="Z183" s="296">
        <f t="shared" si="36"/>
        <v>0.46999999999999886</v>
      </c>
      <c r="AA183" s="296">
        <f t="shared" si="36"/>
        <v>0.35999999999999943</v>
      </c>
      <c r="AB183" s="296">
        <f t="shared" si="36"/>
        <v>0.23999999999999488</v>
      </c>
    </row>
    <row r="184" spans="1:28" ht="12.75">
      <c r="A184" s="301" t="s">
        <v>251</v>
      </c>
      <c r="B184" s="324">
        <v>0.045</v>
      </c>
      <c r="C184" s="324">
        <v>0.05</v>
      </c>
      <c r="D184" s="324">
        <v>0.01</v>
      </c>
      <c r="E184" s="325" t="s">
        <v>93</v>
      </c>
      <c r="F184" s="330">
        <v>100.57</v>
      </c>
      <c r="G184" s="330">
        <v>100.36</v>
      </c>
      <c r="H184" s="330">
        <v>99.77</v>
      </c>
      <c r="I184" s="330">
        <v>98.69</v>
      </c>
      <c r="J184" s="330">
        <v>97.75</v>
      </c>
      <c r="K184" s="330">
        <v>97.27</v>
      </c>
      <c r="L184" s="330">
        <v>96.88</v>
      </c>
      <c r="N184" s="294"/>
      <c r="O184" s="296">
        <f t="shared" si="35"/>
        <v>0.20999999999999375</v>
      </c>
      <c r="P184" s="296">
        <f t="shared" si="35"/>
        <v>0.6700000000000017</v>
      </c>
      <c r="Q184" s="296">
        <f t="shared" si="35"/>
        <v>1.25</v>
      </c>
      <c r="R184" s="296">
        <f t="shared" si="35"/>
        <v>1.1599999999999966</v>
      </c>
      <c r="S184" s="296">
        <f t="shared" si="35"/>
        <v>0.7000000000000028</v>
      </c>
      <c r="T184" s="296">
        <f t="shared" si="35"/>
        <v>0.6199999999999903</v>
      </c>
      <c r="U184" s="296">
        <f t="shared" si="35"/>
        <v>0.6899999999999977</v>
      </c>
      <c r="V184" s="296"/>
      <c r="W184" s="296"/>
      <c r="X184" s="296"/>
      <c r="Y184" s="296"/>
      <c r="Z184" s="296"/>
      <c r="AA184" s="296"/>
      <c r="AB184" s="296"/>
    </row>
    <row r="185" spans="1:28" ht="12.75">
      <c r="A185" s="301" t="s">
        <v>252</v>
      </c>
      <c r="B185" s="324"/>
      <c r="C185" s="324"/>
      <c r="D185" s="324"/>
      <c r="E185" s="325" t="s">
        <v>65</v>
      </c>
      <c r="F185" s="330">
        <v>105.03</v>
      </c>
      <c r="G185" s="330">
        <v>104.52</v>
      </c>
      <c r="H185" s="330">
        <v>103.84</v>
      </c>
      <c r="I185" s="330">
        <v>102.62</v>
      </c>
      <c r="J185" s="330">
        <v>100.44</v>
      </c>
      <c r="K185" s="330">
        <v>97.38</v>
      </c>
      <c r="L185" s="330">
        <v>94.11</v>
      </c>
      <c r="N185" s="294"/>
      <c r="O185" s="296">
        <f t="shared" si="35"/>
        <v>1.6099999999999994</v>
      </c>
      <c r="P185" s="296">
        <f t="shared" si="35"/>
        <v>1.5600000000000023</v>
      </c>
      <c r="Q185" s="296">
        <f t="shared" si="35"/>
        <v>1.7999999999999972</v>
      </c>
      <c r="R185" s="296">
        <f t="shared" si="35"/>
        <v>2.660000000000011</v>
      </c>
      <c r="S185" s="296">
        <f t="shared" si="35"/>
        <v>3.4099999999999966</v>
      </c>
      <c r="T185" s="296">
        <f t="shared" si="35"/>
        <v>3.3599999999999994</v>
      </c>
      <c r="U185" s="296">
        <f t="shared" si="35"/>
        <v>3.1400000000000006</v>
      </c>
      <c r="V185" s="296"/>
      <c r="W185" s="296"/>
      <c r="X185" s="296"/>
      <c r="Y185" s="296"/>
      <c r="Z185" s="296"/>
      <c r="AA185" s="296"/>
      <c r="AB185" s="296"/>
    </row>
    <row r="186" spans="1:28" ht="12.75">
      <c r="A186" s="301" t="s">
        <v>253</v>
      </c>
      <c r="B186" s="324"/>
      <c r="C186" s="324"/>
      <c r="D186" s="324">
        <v>0.02</v>
      </c>
      <c r="E186" s="325" t="s">
        <v>93</v>
      </c>
      <c r="F186" s="330">
        <v>100.58</v>
      </c>
      <c r="G186" s="330">
        <v>100.13</v>
      </c>
      <c r="H186" s="330">
        <v>100.19</v>
      </c>
      <c r="I186" s="330">
        <v>100.14</v>
      </c>
      <c r="J186" s="330">
        <v>99.92</v>
      </c>
      <c r="K186" s="330">
        <v>99.55</v>
      </c>
      <c r="L186" s="330">
        <v>99.11</v>
      </c>
      <c r="N186" s="294"/>
      <c r="O186" s="296">
        <f t="shared" si="35"/>
        <v>0.10999999999999943</v>
      </c>
      <c r="P186" s="296">
        <f t="shared" si="35"/>
        <v>0.009999999999990905</v>
      </c>
      <c r="Q186" s="296">
        <f t="shared" si="35"/>
        <v>0.10999999999999943</v>
      </c>
      <c r="R186" s="296">
        <f t="shared" si="35"/>
        <v>0.37000000000000455</v>
      </c>
      <c r="S186" s="296">
        <f t="shared" si="35"/>
        <v>0.5499999999999972</v>
      </c>
      <c r="T186" s="296">
        <f t="shared" si="35"/>
        <v>0.5999999999999943</v>
      </c>
      <c r="U186" s="296">
        <f t="shared" si="35"/>
        <v>0.9000000000000057</v>
      </c>
      <c r="V186" s="296">
        <f aca="true" t="shared" si="37" ref="V186:AB189">F186-F184</f>
        <v>0.010000000000005116</v>
      </c>
      <c r="W186" s="296">
        <f t="shared" si="37"/>
        <v>-0.23000000000000398</v>
      </c>
      <c r="X186" s="296">
        <f t="shared" si="37"/>
        <v>0.4200000000000017</v>
      </c>
      <c r="Y186" s="296">
        <f t="shared" si="37"/>
        <v>1.4500000000000028</v>
      </c>
      <c r="Z186" s="296">
        <f t="shared" si="37"/>
        <v>2.1700000000000017</v>
      </c>
      <c r="AA186" s="296">
        <f t="shared" si="37"/>
        <v>2.280000000000001</v>
      </c>
      <c r="AB186" s="296">
        <f t="shared" si="37"/>
        <v>2.230000000000004</v>
      </c>
    </row>
    <row r="187" spans="1:28" ht="12.75">
      <c r="A187" s="301" t="s">
        <v>254</v>
      </c>
      <c r="B187" s="324"/>
      <c r="C187" s="324"/>
      <c r="D187" s="324"/>
      <c r="E187" s="325" t="s">
        <v>65</v>
      </c>
      <c r="F187" s="330">
        <v>104.04</v>
      </c>
      <c r="G187" s="330">
        <v>103.7</v>
      </c>
      <c r="H187" s="330">
        <v>103.28</v>
      </c>
      <c r="I187" s="330">
        <v>102.4</v>
      </c>
      <c r="J187" s="330">
        <v>100.49</v>
      </c>
      <c r="K187" s="330">
        <v>97.67</v>
      </c>
      <c r="L187" s="330">
        <v>94.54</v>
      </c>
      <c r="N187" s="294"/>
      <c r="O187" s="296">
        <f t="shared" si="35"/>
        <v>1.1000000000000085</v>
      </c>
      <c r="P187" s="296">
        <f t="shared" si="35"/>
        <v>0.9500000000000028</v>
      </c>
      <c r="Q187" s="296">
        <f t="shared" si="35"/>
        <v>0.8700000000000045</v>
      </c>
      <c r="R187" s="296">
        <f t="shared" si="35"/>
        <v>1.4300000000000068</v>
      </c>
      <c r="S187" s="296">
        <f t="shared" si="35"/>
        <v>2.039999999999992</v>
      </c>
      <c r="T187" s="296">
        <f t="shared" si="35"/>
        <v>1.980000000000004</v>
      </c>
      <c r="U187" s="296">
        <f t="shared" si="35"/>
        <v>1.6099999999999994</v>
      </c>
      <c r="V187" s="296">
        <f t="shared" si="37"/>
        <v>-0.9899999999999949</v>
      </c>
      <c r="W187" s="296">
        <f t="shared" si="37"/>
        <v>-0.8199999999999932</v>
      </c>
      <c r="X187" s="296">
        <f t="shared" si="37"/>
        <v>-0.5600000000000023</v>
      </c>
      <c r="Y187" s="296">
        <f t="shared" si="37"/>
        <v>-0.21999999999999886</v>
      </c>
      <c r="Z187" s="296">
        <f t="shared" si="37"/>
        <v>0.04999999999999716</v>
      </c>
      <c r="AA187" s="296">
        <f t="shared" si="37"/>
        <v>0.29000000000000625</v>
      </c>
      <c r="AB187" s="296">
        <f t="shared" si="37"/>
        <v>0.4300000000000068</v>
      </c>
    </row>
    <row r="188" spans="1:28" ht="12.75">
      <c r="A188" s="301" t="s">
        <v>255</v>
      </c>
      <c r="B188" s="324"/>
      <c r="C188" s="324"/>
      <c r="D188" s="324">
        <v>0.03</v>
      </c>
      <c r="E188" s="325" t="s">
        <v>93</v>
      </c>
      <c r="F188" s="330">
        <v>101.01</v>
      </c>
      <c r="G188" s="330">
        <v>100.96</v>
      </c>
      <c r="H188" s="330">
        <v>100.87</v>
      </c>
      <c r="I188" s="330">
        <v>100.62</v>
      </c>
      <c r="J188" s="330">
        <v>100.69</v>
      </c>
      <c r="K188" s="330">
        <v>100.44</v>
      </c>
      <c r="L188" s="330">
        <v>99.81</v>
      </c>
      <c r="N188" s="294"/>
      <c r="O188" s="296">
        <f t="shared" si="35"/>
        <v>0.1700000000000017</v>
      </c>
      <c r="P188" s="296">
        <f t="shared" si="35"/>
        <v>0.14000000000000057</v>
      </c>
      <c r="Q188" s="296">
        <f t="shared" si="35"/>
        <v>0.1600000000000108</v>
      </c>
      <c r="R188" s="296">
        <f t="shared" si="35"/>
        <v>0.2400000000000091</v>
      </c>
      <c r="S188" s="296">
        <f t="shared" si="35"/>
        <v>0.6299999999999955</v>
      </c>
      <c r="T188" s="296">
        <f t="shared" si="35"/>
        <v>1.0999999999999943</v>
      </c>
      <c r="U188" s="296">
        <f t="shared" si="35"/>
        <v>1.490000000000009</v>
      </c>
      <c r="V188" s="296">
        <f t="shared" si="37"/>
        <v>0.4300000000000068</v>
      </c>
      <c r="W188" s="296">
        <f t="shared" si="37"/>
        <v>0.8299999999999983</v>
      </c>
      <c r="X188" s="296">
        <f t="shared" si="37"/>
        <v>0.6800000000000068</v>
      </c>
      <c r="Y188" s="296">
        <f t="shared" si="37"/>
        <v>0.480000000000004</v>
      </c>
      <c r="Z188" s="296">
        <f t="shared" si="37"/>
        <v>0.769999999999996</v>
      </c>
      <c r="AA188" s="296">
        <f t="shared" si="37"/>
        <v>0.8900000000000006</v>
      </c>
      <c r="AB188" s="296">
        <f t="shared" si="37"/>
        <v>0.7000000000000028</v>
      </c>
    </row>
    <row r="189" spans="1:28" ht="12.75">
      <c r="A189" s="301" t="s">
        <v>256</v>
      </c>
      <c r="B189" s="324"/>
      <c r="C189" s="324"/>
      <c r="D189" s="324"/>
      <c r="E189" s="325" t="s">
        <v>65</v>
      </c>
      <c r="F189" s="330">
        <v>103.69</v>
      </c>
      <c r="G189" s="330">
        <v>103.75</v>
      </c>
      <c r="H189" s="330">
        <v>103.03</v>
      </c>
      <c r="I189" s="330">
        <v>102.22</v>
      </c>
      <c r="J189" s="330">
        <v>100.39</v>
      </c>
      <c r="K189" s="330">
        <v>97.61</v>
      </c>
      <c r="L189" s="330">
        <v>94.56</v>
      </c>
      <c r="N189" s="294"/>
      <c r="O189" s="296">
        <f t="shared" si="35"/>
        <v>0.10999999999999943</v>
      </c>
      <c r="P189" s="296">
        <f t="shared" si="35"/>
        <v>0.1599999999999966</v>
      </c>
      <c r="Q189" s="296">
        <f t="shared" si="35"/>
        <v>0.1700000000000017</v>
      </c>
      <c r="R189" s="296">
        <f t="shared" si="35"/>
        <v>0.730000000000004</v>
      </c>
      <c r="S189" s="296">
        <f t="shared" si="35"/>
        <v>1.4699999999999989</v>
      </c>
      <c r="T189" s="296">
        <f t="shared" si="35"/>
        <v>1.5600000000000023</v>
      </c>
      <c r="U189" s="296">
        <f t="shared" si="35"/>
        <v>1.3900000000000006</v>
      </c>
      <c r="V189" s="296">
        <f t="shared" si="37"/>
        <v>-0.3500000000000085</v>
      </c>
      <c r="W189" s="296">
        <f t="shared" si="37"/>
        <v>0.04999999999999716</v>
      </c>
      <c r="X189" s="296">
        <f t="shared" si="37"/>
        <v>-0.25</v>
      </c>
      <c r="Y189" s="296">
        <f t="shared" si="37"/>
        <v>-0.18000000000000682</v>
      </c>
      <c r="Z189" s="296">
        <f t="shared" si="37"/>
        <v>-0.09999999999999432</v>
      </c>
      <c r="AA189" s="296">
        <f t="shared" si="37"/>
        <v>-0.060000000000002274</v>
      </c>
      <c r="AB189" s="296">
        <f t="shared" si="37"/>
        <v>0.01999999999999602</v>
      </c>
    </row>
    <row r="190" spans="1:28" ht="12.75">
      <c r="A190" s="301" t="s">
        <v>257</v>
      </c>
      <c r="B190" s="324">
        <v>0.055</v>
      </c>
      <c r="C190" s="324">
        <v>0.06</v>
      </c>
      <c r="D190" s="324">
        <v>0.01</v>
      </c>
      <c r="E190" s="325" t="s">
        <v>93</v>
      </c>
      <c r="F190" s="330">
        <v>100.73</v>
      </c>
      <c r="G190" s="330">
        <v>100.58</v>
      </c>
      <c r="H190" s="330">
        <v>100.4</v>
      </c>
      <c r="I190" s="330">
        <v>99.94</v>
      </c>
      <c r="J190" s="330">
        <v>99</v>
      </c>
      <c r="K190" s="330">
        <v>98.16</v>
      </c>
      <c r="L190" s="330">
        <v>97.67</v>
      </c>
      <c r="N190" s="294"/>
      <c r="O190" s="297">
        <f t="shared" si="35"/>
        <v>0.1600000000000108</v>
      </c>
      <c r="P190" s="297">
        <f t="shared" si="35"/>
        <v>0.21999999999999886</v>
      </c>
      <c r="Q190" s="297">
        <f t="shared" si="35"/>
        <v>0.6300000000000097</v>
      </c>
      <c r="R190" s="297">
        <f t="shared" si="35"/>
        <v>1.25</v>
      </c>
      <c r="S190" s="297">
        <f t="shared" si="35"/>
        <v>1.25</v>
      </c>
      <c r="T190" s="297">
        <f t="shared" si="35"/>
        <v>0.8900000000000006</v>
      </c>
      <c r="U190" s="297">
        <f t="shared" si="35"/>
        <v>0.7900000000000063</v>
      </c>
      <c r="V190" s="296"/>
      <c r="W190" s="296"/>
      <c r="X190" s="296"/>
      <c r="Y190" s="296"/>
      <c r="Z190" s="296"/>
      <c r="AA190" s="296"/>
      <c r="AB190" s="296"/>
    </row>
    <row r="191" spans="1:28" ht="12.75">
      <c r="A191" s="301" t="s">
        <v>258</v>
      </c>
      <c r="B191" s="324"/>
      <c r="C191" s="324"/>
      <c r="D191" s="324"/>
      <c r="E191" s="325" t="s">
        <v>65</v>
      </c>
      <c r="F191" s="330">
        <v>105.71</v>
      </c>
      <c r="G191" s="330">
        <v>105.02</v>
      </c>
      <c r="H191" s="330">
        <v>104.44</v>
      </c>
      <c r="I191" s="330">
        <v>103.66</v>
      </c>
      <c r="J191" s="330">
        <v>102.21</v>
      </c>
      <c r="K191" s="330">
        <v>99.98</v>
      </c>
      <c r="L191" s="330">
        <v>96.9</v>
      </c>
      <c r="N191" s="294"/>
      <c r="O191" s="297">
        <f t="shared" si="35"/>
        <v>0.6799999999999926</v>
      </c>
      <c r="P191" s="297">
        <f t="shared" si="35"/>
        <v>0.5</v>
      </c>
      <c r="Q191" s="297">
        <f t="shared" si="35"/>
        <v>0.5999999999999943</v>
      </c>
      <c r="R191" s="297">
        <f t="shared" si="35"/>
        <v>1.039999999999992</v>
      </c>
      <c r="S191" s="297">
        <f t="shared" si="35"/>
        <v>1.769999999999996</v>
      </c>
      <c r="T191" s="297">
        <f t="shared" si="35"/>
        <v>2.6000000000000085</v>
      </c>
      <c r="U191" s="297">
        <f t="shared" si="35"/>
        <v>2.7900000000000063</v>
      </c>
      <c r="V191" s="296"/>
      <c r="W191" s="296"/>
      <c r="X191" s="296"/>
      <c r="Y191" s="296"/>
      <c r="Z191" s="296"/>
      <c r="AA191" s="296"/>
      <c r="AB191" s="296"/>
    </row>
    <row r="192" spans="1:28" ht="12.75">
      <c r="A192" s="301" t="s">
        <v>259</v>
      </c>
      <c r="B192" s="324"/>
      <c r="C192" s="324"/>
      <c r="D192" s="324">
        <v>0.02</v>
      </c>
      <c r="E192" s="325" t="s">
        <v>93</v>
      </c>
      <c r="F192" s="330">
        <v>100.69</v>
      </c>
      <c r="G192" s="330">
        <v>100.34</v>
      </c>
      <c r="H192" s="330">
        <v>100.48</v>
      </c>
      <c r="I192" s="330">
        <v>100.93</v>
      </c>
      <c r="J192" s="330">
        <v>101.75</v>
      </c>
      <c r="K192" s="330">
        <v>102.4</v>
      </c>
      <c r="L192" s="330">
        <v>102.36</v>
      </c>
      <c r="N192" s="294"/>
      <c r="O192" s="297">
        <f t="shared" si="35"/>
        <v>0.10999999999999943</v>
      </c>
      <c r="P192" s="297">
        <f t="shared" si="35"/>
        <v>0.21000000000000796</v>
      </c>
      <c r="Q192" s="297">
        <f t="shared" si="35"/>
        <v>0.29000000000000625</v>
      </c>
      <c r="R192" s="297">
        <f t="shared" si="35"/>
        <v>0.7900000000000063</v>
      </c>
      <c r="S192" s="297">
        <f t="shared" si="35"/>
        <v>1.8299999999999983</v>
      </c>
      <c r="T192" s="297">
        <f t="shared" si="35"/>
        <v>2.8500000000000085</v>
      </c>
      <c r="U192" s="297">
        <f t="shared" si="35"/>
        <v>3.25</v>
      </c>
      <c r="V192" s="296">
        <f aca="true" t="shared" si="38" ref="V192:AB195">F192-F190</f>
        <v>-0.04000000000000625</v>
      </c>
      <c r="W192" s="296">
        <f t="shared" si="38"/>
        <v>-0.23999999999999488</v>
      </c>
      <c r="X192" s="296">
        <f t="shared" si="38"/>
        <v>0.0799999999999983</v>
      </c>
      <c r="Y192" s="296">
        <f t="shared" si="38"/>
        <v>0.9900000000000091</v>
      </c>
      <c r="Z192" s="296">
        <f t="shared" si="38"/>
        <v>2.75</v>
      </c>
      <c r="AA192" s="296">
        <f t="shared" si="38"/>
        <v>4.240000000000009</v>
      </c>
      <c r="AB192" s="296">
        <f t="shared" si="38"/>
        <v>4.689999999999998</v>
      </c>
    </row>
    <row r="193" spans="1:28" ht="12.75">
      <c r="A193" s="301" t="s">
        <v>260</v>
      </c>
      <c r="B193" s="324"/>
      <c r="C193" s="324"/>
      <c r="D193" s="324"/>
      <c r="E193" s="325" t="s">
        <v>65</v>
      </c>
      <c r="F193" s="330">
        <v>104.78</v>
      </c>
      <c r="G193" s="330">
        <v>104.2</v>
      </c>
      <c r="H193" s="330">
        <v>103.73</v>
      </c>
      <c r="I193" s="330">
        <v>103.1</v>
      </c>
      <c r="J193" s="330">
        <v>101.79</v>
      </c>
      <c r="K193" s="330">
        <v>99.6</v>
      </c>
      <c r="L193" s="330">
        <v>96.61</v>
      </c>
      <c r="N193" s="294"/>
      <c r="O193" s="297">
        <f t="shared" si="35"/>
        <v>0.7399999999999949</v>
      </c>
      <c r="P193" s="297">
        <f t="shared" si="35"/>
        <v>0.5</v>
      </c>
      <c r="Q193" s="297">
        <f t="shared" si="35"/>
        <v>0.45000000000000284</v>
      </c>
      <c r="R193" s="297">
        <f t="shared" si="35"/>
        <v>0.6999999999999886</v>
      </c>
      <c r="S193" s="297">
        <f t="shared" si="35"/>
        <v>1.3000000000000114</v>
      </c>
      <c r="T193" s="297">
        <f t="shared" si="35"/>
        <v>1.9299999999999926</v>
      </c>
      <c r="U193" s="297">
        <f t="shared" si="35"/>
        <v>2.069999999999993</v>
      </c>
      <c r="V193" s="296">
        <f t="shared" si="38"/>
        <v>-0.9299999999999926</v>
      </c>
      <c r="W193" s="296">
        <f t="shared" si="38"/>
        <v>-0.8199999999999932</v>
      </c>
      <c r="X193" s="296">
        <f t="shared" si="38"/>
        <v>-0.7099999999999937</v>
      </c>
      <c r="Y193" s="296">
        <f t="shared" si="38"/>
        <v>-0.5600000000000023</v>
      </c>
      <c r="Z193" s="296">
        <f t="shared" si="38"/>
        <v>-0.4199999999999875</v>
      </c>
      <c r="AA193" s="296">
        <f t="shared" si="38"/>
        <v>-0.38000000000000966</v>
      </c>
      <c r="AB193" s="296">
        <f t="shared" si="38"/>
        <v>-0.29000000000000625</v>
      </c>
    </row>
    <row r="194" spans="1:28" ht="12.75">
      <c r="A194" s="301" t="s">
        <v>261</v>
      </c>
      <c r="B194" s="324"/>
      <c r="C194" s="324"/>
      <c r="D194" s="324">
        <v>0.03</v>
      </c>
      <c r="E194" s="325" t="s">
        <v>93</v>
      </c>
      <c r="F194" s="330">
        <v>101.18</v>
      </c>
      <c r="G194" s="330">
        <v>101.1</v>
      </c>
      <c r="H194" s="330">
        <v>101.03</v>
      </c>
      <c r="I194" s="330">
        <v>100.99</v>
      </c>
      <c r="J194" s="330">
        <v>101.61</v>
      </c>
      <c r="K194" s="330">
        <v>102.23</v>
      </c>
      <c r="L194" s="330">
        <v>102.26</v>
      </c>
      <c r="N194" s="294"/>
      <c r="O194" s="297">
        <f t="shared" si="35"/>
        <v>0.1700000000000017</v>
      </c>
      <c r="P194" s="297">
        <f t="shared" si="35"/>
        <v>0.14000000000000057</v>
      </c>
      <c r="Q194" s="297">
        <f t="shared" si="35"/>
        <v>0.1599999999999966</v>
      </c>
      <c r="R194" s="297">
        <f t="shared" si="35"/>
        <v>0.36999999999999034</v>
      </c>
      <c r="S194" s="297">
        <f t="shared" si="35"/>
        <v>0.9200000000000017</v>
      </c>
      <c r="T194" s="297">
        <f t="shared" si="35"/>
        <v>1.7900000000000063</v>
      </c>
      <c r="U194" s="297">
        <f t="shared" si="35"/>
        <v>2.450000000000003</v>
      </c>
      <c r="V194" s="296">
        <f t="shared" si="38"/>
        <v>0.4900000000000091</v>
      </c>
      <c r="W194" s="296">
        <f t="shared" si="38"/>
        <v>0.7599999999999909</v>
      </c>
      <c r="X194" s="296">
        <f t="shared" si="38"/>
        <v>0.5499999999999972</v>
      </c>
      <c r="Y194" s="296">
        <f t="shared" si="38"/>
        <v>0.05999999999998806</v>
      </c>
      <c r="Z194" s="296">
        <f t="shared" si="38"/>
        <v>-0.14000000000000057</v>
      </c>
      <c r="AA194" s="296">
        <f t="shared" si="38"/>
        <v>-0.1700000000000017</v>
      </c>
      <c r="AB194" s="296">
        <f t="shared" si="38"/>
        <v>-0.09999999999999432</v>
      </c>
    </row>
    <row r="195" spans="1:28" ht="12.75">
      <c r="A195" s="301" t="s">
        <v>262</v>
      </c>
      <c r="B195" s="324"/>
      <c r="C195" s="324"/>
      <c r="D195" s="324"/>
      <c r="E195" s="325" t="s">
        <v>65</v>
      </c>
      <c r="F195" s="330">
        <v>104.46</v>
      </c>
      <c r="G195" s="330">
        <v>103.9</v>
      </c>
      <c r="H195" s="330">
        <v>103.46</v>
      </c>
      <c r="I195" s="330">
        <v>102.86</v>
      </c>
      <c r="J195" s="330">
        <v>101.53</v>
      </c>
      <c r="K195" s="330">
        <v>99.33</v>
      </c>
      <c r="L195" s="330">
        <v>96.32</v>
      </c>
      <c r="N195" s="294"/>
      <c r="O195" s="297">
        <f t="shared" si="35"/>
        <v>0.769999999999996</v>
      </c>
      <c r="P195" s="297">
        <f t="shared" si="35"/>
        <v>0.15000000000000568</v>
      </c>
      <c r="Q195" s="297">
        <f t="shared" si="35"/>
        <v>0.4299999999999926</v>
      </c>
      <c r="R195" s="297">
        <f t="shared" si="35"/>
        <v>0.6400000000000006</v>
      </c>
      <c r="S195" s="297">
        <f t="shared" si="35"/>
        <v>1.1400000000000006</v>
      </c>
      <c r="T195" s="297">
        <f t="shared" si="35"/>
        <v>1.7199999999999989</v>
      </c>
      <c r="U195" s="297">
        <f t="shared" si="35"/>
        <v>1.759999999999991</v>
      </c>
      <c r="V195" s="296">
        <f t="shared" si="38"/>
        <v>-0.3200000000000074</v>
      </c>
      <c r="W195" s="296">
        <f t="shared" si="38"/>
        <v>-0.29999999999999716</v>
      </c>
      <c r="X195" s="296">
        <f t="shared" si="38"/>
        <v>-0.27000000000001023</v>
      </c>
      <c r="Y195" s="296">
        <f t="shared" si="38"/>
        <v>-0.23999999999999488</v>
      </c>
      <c r="Z195" s="296">
        <f t="shared" si="38"/>
        <v>-0.2600000000000051</v>
      </c>
      <c r="AA195" s="296">
        <f t="shared" si="38"/>
        <v>-0.269999999999996</v>
      </c>
      <c r="AB195" s="296">
        <f t="shared" si="38"/>
        <v>-0.29000000000000625</v>
      </c>
    </row>
    <row r="196" spans="1:21" ht="12.75">
      <c r="A196" s="301" t="s">
        <v>263</v>
      </c>
      <c r="B196" s="324">
        <v>0.065</v>
      </c>
      <c r="C196" s="324">
        <v>0.07</v>
      </c>
      <c r="D196" s="324">
        <v>0.01</v>
      </c>
      <c r="E196" s="325" t="s">
        <v>93</v>
      </c>
      <c r="F196" s="330">
        <v>101.24</v>
      </c>
      <c r="G196" s="330">
        <v>101.1</v>
      </c>
      <c r="H196" s="330">
        <v>101.04</v>
      </c>
      <c r="I196" s="330">
        <v>101.18</v>
      </c>
      <c r="J196" s="330">
        <v>101.35</v>
      </c>
      <c r="K196" s="330">
        <v>101.23</v>
      </c>
      <c r="L196" s="330">
        <v>100.84</v>
      </c>
      <c r="N196" s="294"/>
      <c r="O196" s="296">
        <f t="shared" si="35"/>
        <v>0.5099999999999909</v>
      </c>
      <c r="P196" s="296">
        <f t="shared" si="35"/>
        <v>0.519999999999996</v>
      </c>
      <c r="Q196" s="296">
        <f t="shared" si="35"/>
        <v>0.6400000000000006</v>
      </c>
      <c r="R196" s="296">
        <f t="shared" si="35"/>
        <v>1.240000000000009</v>
      </c>
      <c r="S196" s="296">
        <f t="shared" si="35"/>
        <v>2.3499999999999943</v>
      </c>
      <c r="T196" s="296">
        <f t="shared" si="35"/>
        <v>3.0700000000000074</v>
      </c>
      <c r="U196" s="296">
        <f t="shared" si="35"/>
        <v>3.1700000000000017</v>
      </c>
    </row>
    <row r="197" spans="1:21" ht="12.75">
      <c r="A197" s="301" t="s">
        <v>264</v>
      </c>
      <c r="B197" s="324"/>
      <c r="C197" s="324"/>
      <c r="D197" s="324"/>
      <c r="E197" s="325" t="s">
        <v>65</v>
      </c>
      <c r="F197" s="330">
        <v>106.13</v>
      </c>
      <c r="G197" s="330">
        <v>105.25</v>
      </c>
      <c r="H197" s="330">
        <v>104.51</v>
      </c>
      <c r="I197" s="330">
        <v>103.85</v>
      </c>
      <c r="J197" s="330">
        <v>102.89</v>
      </c>
      <c r="K197" s="330">
        <v>101.13</v>
      </c>
      <c r="L197" s="330">
        <v>98.7</v>
      </c>
      <c r="N197" s="294"/>
      <c r="O197" s="296">
        <f t="shared" si="35"/>
        <v>0.4200000000000017</v>
      </c>
      <c r="P197" s="296">
        <f t="shared" si="35"/>
        <v>0.23000000000000398</v>
      </c>
      <c r="Q197" s="296">
        <f t="shared" si="35"/>
        <v>0.07000000000000739</v>
      </c>
      <c r="R197" s="296">
        <f t="shared" si="35"/>
        <v>0.18999999999999773</v>
      </c>
      <c r="S197" s="296">
        <f t="shared" si="35"/>
        <v>0.6800000000000068</v>
      </c>
      <c r="T197" s="296">
        <f t="shared" si="35"/>
        <v>1.1499999999999915</v>
      </c>
      <c r="U197" s="296">
        <f t="shared" si="35"/>
        <v>1.7999999999999972</v>
      </c>
    </row>
    <row r="198" spans="1:28" ht="12.75">
      <c r="A198" s="301" t="s">
        <v>265</v>
      </c>
      <c r="B198" s="324"/>
      <c r="C198" s="324"/>
      <c r="D198" s="324">
        <v>0.02</v>
      </c>
      <c r="E198" s="325" t="s">
        <v>93</v>
      </c>
      <c r="F198" s="330">
        <v>100.81</v>
      </c>
      <c r="G198" s="330">
        <v>100.72</v>
      </c>
      <c r="H198" s="330">
        <v>100.9</v>
      </c>
      <c r="I198" s="330">
        <v>101.49</v>
      </c>
      <c r="J198" s="330">
        <v>102.72</v>
      </c>
      <c r="K198" s="330">
        <v>105.1</v>
      </c>
      <c r="L198" s="330">
        <v>107.15</v>
      </c>
      <c r="N198" s="294"/>
      <c r="O198" s="296">
        <f t="shared" si="35"/>
        <v>0.12000000000000455</v>
      </c>
      <c r="P198" s="296">
        <f t="shared" si="35"/>
        <v>0.37999999999999545</v>
      </c>
      <c r="Q198" s="296">
        <f t="shared" si="35"/>
        <v>0.4200000000000017</v>
      </c>
      <c r="R198" s="296">
        <f t="shared" si="35"/>
        <v>0.5599999999999881</v>
      </c>
      <c r="S198" s="296">
        <f t="shared" si="35"/>
        <v>0.9699999999999989</v>
      </c>
      <c r="T198" s="296">
        <f t="shared" si="35"/>
        <v>2.6999999999999886</v>
      </c>
      <c r="U198" s="296">
        <f t="shared" si="35"/>
        <v>4.790000000000006</v>
      </c>
      <c r="V198" s="296">
        <f aca="true" t="shared" si="39" ref="V198:AB201">F198-F196</f>
        <v>-0.4299999999999926</v>
      </c>
      <c r="W198" s="296">
        <f t="shared" si="39"/>
        <v>-0.37999999999999545</v>
      </c>
      <c r="X198" s="296">
        <f t="shared" si="39"/>
        <v>-0.14000000000000057</v>
      </c>
      <c r="Y198" s="296">
        <f t="shared" si="39"/>
        <v>0.30999999999998806</v>
      </c>
      <c r="Z198" s="296">
        <f t="shared" si="39"/>
        <v>1.3700000000000045</v>
      </c>
      <c r="AA198" s="296">
        <f t="shared" si="39"/>
        <v>3.8699999999999903</v>
      </c>
      <c r="AB198" s="296">
        <f t="shared" si="39"/>
        <v>6.310000000000002</v>
      </c>
    </row>
    <row r="199" spans="1:28" ht="12.75">
      <c r="A199" s="301" t="s">
        <v>266</v>
      </c>
      <c r="B199" s="324"/>
      <c r="C199" s="324"/>
      <c r="D199" s="324"/>
      <c r="E199" s="325" t="s">
        <v>65</v>
      </c>
      <c r="F199" s="330">
        <v>105.58</v>
      </c>
      <c r="G199" s="330">
        <v>104.75</v>
      </c>
      <c r="H199" s="330">
        <v>104.08</v>
      </c>
      <c r="I199" s="330">
        <v>103.5</v>
      </c>
      <c r="J199" s="330">
        <v>102.64</v>
      </c>
      <c r="K199" s="330">
        <v>100.95</v>
      </c>
      <c r="L199" s="330">
        <v>98.48</v>
      </c>
      <c r="N199" s="294"/>
      <c r="O199" s="296">
        <f t="shared" si="35"/>
        <v>0.7999999999999972</v>
      </c>
      <c r="P199" s="296">
        <f t="shared" si="35"/>
        <v>0.5499999999999972</v>
      </c>
      <c r="Q199" s="296">
        <f t="shared" si="35"/>
        <v>0.3499999999999943</v>
      </c>
      <c r="R199" s="296">
        <f t="shared" si="35"/>
        <v>0.4000000000000057</v>
      </c>
      <c r="S199" s="296">
        <f t="shared" si="35"/>
        <v>0.8499999999999943</v>
      </c>
      <c r="T199" s="296">
        <f t="shared" si="35"/>
        <v>1.3500000000000085</v>
      </c>
      <c r="U199" s="296">
        <f t="shared" si="35"/>
        <v>1.8700000000000045</v>
      </c>
      <c r="V199" s="296">
        <f t="shared" si="39"/>
        <v>-0.5499999999999972</v>
      </c>
      <c r="W199" s="296">
        <f t="shared" si="39"/>
        <v>-0.5</v>
      </c>
      <c r="X199" s="296">
        <f t="shared" si="39"/>
        <v>-0.4300000000000068</v>
      </c>
      <c r="Y199" s="296">
        <f t="shared" si="39"/>
        <v>-0.3499999999999943</v>
      </c>
      <c r="Z199" s="296">
        <f t="shared" si="39"/>
        <v>-0.25</v>
      </c>
      <c r="AA199" s="296">
        <f t="shared" si="39"/>
        <v>-0.1799999999999926</v>
      </c>
      <c r="AB199" s="296">
        <f t="shared" si="39"/>
        <v>-0.21999999999999886</v>
      </c>
    </row>
    <row r="200" spans="1:28" ht="12.75">
      <c r="A200" s="301" t="s">
        <v>267</v>
      </c>
      <c r="B200" s="324"/>
      <c r="C200" s="324"/>
      <c r="D200" s="324">
        <v>0.03</v>
      </c>
      <c r="E200" s="325" t="s">
        <v>93</v>
      </c>
      <c r="F200" s="330">
        <v>101.36</v>
      </c>
      <c r="G200" s="330">
        <v>101.25</v>
      </c>
      <c r="H200" s="330">
        <v>101.2</v>
      </c>
      <c r="I200" s="330">
        <v>101.51</v>
      </c>
      <c r="J200" s="330">
        <v>102.24</v>
      </c>
      <c r="K200" s="330">
        <v>103.49</v>
      </c>
      <c r="L200" s="330">
        <v>104.71</v>
      </c>
      <c r="N200" s="294"/>
      <c r="O200" s="296">
        <f t="shared" si="35"/>
        <v>0.1799999999999926</v>
      </c>
      <c r="P200" s="296">
        <f t="shared" si="35"/>
        <v>0.15000000000000568</v>
      </c>
      <c r="Q200" s="296">
        <f t="shared" si="35"/>
        <v>0.1700000000000017</v>
      </c>
      <c r="R200" s="296">
        <f t="shared" si="35"/>
        <v>0.5200000000000102</v>
      </c>
      <c r="S200" s="296">
        <f t="shared" si="35"/>
        <v>0.6299999999999955</v>
      </c>
      <c r="T200" s="296">
        <f t="shared" si="35"/>
        <v>1.259999999999991</v>
      </c>
      <c r="U200" s="296">
        <f t="shared" si="35"/>
        <v>2.4499999999999886</v>
      </c>
      <c r="V200" s="296">
        <f t="shared" si="39"/>
        <v>0.5499999999999972</v>
      </c>
      <c r="W200" s="296">
        <f t="shared" si="39"/>
        <v>0.5300000000000011</v>
      </c>
      <c r="X200" s="296">
        <f t="shared" si="39"/>
        <v>0.29999999999999716</v>
      </c>
      <c r="Y200" s="296">
        <f t="shared" si="39"/>
        <v>0.020000000000010232</v>
      </c>
      <c r="Z200" s="296">
        <f t="shared" si="39"/>
        <v>-0.480000000000004</v>
      </c>
      <c r="AA200" s="296">
        <f t="shared" si="39"/>
        <v>-1.6099999999999994</v>
      </c>
      <c r="AB200" s="296">
        <f t="shared" si="39"/>
        <v>-2.440000000000012</v>
      </c>
    </row>
    <row r="201" spans="1:28" ht="12.75">
      <c r="A201" s="301" t="s">
        <v>268</v>
      </c>
      <c r="B201" s="324"/>
      <c r="C201" s="324"/>
      <c r="D201" s="324"/>
      <c r="E201" s="325" t="s">
        <v>65</v>
      </c>
      <c r="F201" s="330">
        <v>105.4</v>
      </c>
      <c r="G201" s="330">
        <v>104.6</v>
      </c>
      <c r="H201" s="330">
        <v>103.95</v>
      </c>
      <c r="I201" s="330">
        <v>103.37</v>
      </c>
      <c r="J201" s="330">
        <v>102.52</v>
      </c>
      <c r="K201" s="330">
        <v>100.77</v>
      </c>
      <c r="L201" s="330">
        <v>98.26</v>
      </c>
      <c r="N201" s="294"/>
      <c r="O201" s="296">
        <f t="shared" si="35"/>
        <v>0.9400000000000119</v>
      </c>
      <c r="P201" s="296">
        <f t="shared" si="35"/>
        <v>0.6999999999999886</v>
      </c>
      <c r="Q201" s="296">
        <f t="shared" si="35"/>
        <v>0.4900000000000091</v>
      </c>
      <c r="R201" s="296">
        <f t="shared" si="35"/>
        <v>0.5100000000000051</v>
      </c>
      <c r="S201" s="296">
        <f t="shared" si="35"/>
        <v>0.9899999999999949</v>
      </c>
      <c r="T201" s="296">
        <f t="shared" si="35"/>
        <v>1.4399999999999977</v>
      </c>
      <c r="U201" s="296">
        <f t="shared" si="35"/>
        <v>1.940000000000012</v>
      </c>
      <c r="V201" s="296">
        <f t="shared" si="39"/>
        <v>-0.1799999999999926</v>
      </c>
      <c r="W201" s="296">
        <f t="shared" si="39"/>
        <v>-0.15000000000000568</v>
      </c>
      <c r="X201" s="296">
        <f t="shared" si="39"/>
        <v>-0.12999999999999545</v>
      </c>
      <c r="Y201" s="296">
        <f t="shared" si="39"/>
        <v>-0.12999999999999545</v>
      </c>
      <c r="Z201" s="296">
        <f t="shared" si="39"/>
        <v>-0.12000000000000455</v>
      </c>
      <c r="AA201" s="296">
        <f t="shared" si="39"/>
        <v>-0.18000000000000682</v>
      </c>
      <c r="AB201" s="296">
        <f t="shared" si="39"/>
        <v>-0.21999999999999886</v>
      </c>
    </row>
    <row r="202" spans="1:14" ht="12.75">
      <c r="A202" s="301"/>
      <c r="B202" s="324"/>
      <c r="C202" s="324"/>
      <c r="D202" s="324"/>
      <c r="E202" s="326"/>
      <c r="N202" s="294"/>
    </row>
    <row r="203" spans="1:14" ht="12.75">
      <c r="A203" s="301"/>
      <c r="B203" s="324"/>
      <c r="C203" s="324"/>
      <c r="D203" s="324"/>
      <c r="E203" s="326"/>
      <c r="N203" s="294"/>
    </row>
    <row r="204" spans="1:14" ht="12.75">
      <c r="A204" s="301"/>
      <c r="B204" s="324"/>
      <c r="C204" s="324"/>
      <c r="D204" s="324"/>
      <c r="E204" s="326"/>
      <c r="N204" s="294"/>
    </row>
    <row r="205" spans="1:14" ht="12.75">
      <c r="A205" s="301"/>
      <c r="B205" s="324"/>
      <c r="C205" s="324"/>
      <c r="D205" s="324"/>
      <c r="E205" s="326"/>
      <c r="N205" s="294"/>
    </row>
    <row r="206" spans="1:14" ht="12.75">
      <c r="A206" s="301"/>
      <c r="B206" s="324"/>
      <c r="C206" s="324"/>
      <c r="D206" s="324"/>
      <c r="E206" s="326"/>
      <c r="N206" s="294"/>
    </row>
    <row r="207" spans="1:14" ht="12.75">
      <c r="A207" s="301"/>
      <c r="B207" s="324"/>
      <c r="C207" s="324"/>
      <c r="D207" s="324"/>
      <c r="E207" s="326"/>
      <c r="N207" s="294"/>
    </row>
    <row r="208" spans="1:14" ht="12.75">
      <c r="A208" s="301"/>
      <c r="B208" s="324"/>
      <c r="C208" s="324"/>
      <c r="D208" s="324"/>
      <c r="E208" s="326"/>
      <c r="N208" s="294"/>
    </row>
    <row r="209" spans="1:14" ht="12.75">
      <c r="A209" s="301"/>
      <c r="B209" s="324"/>
      <c r="C209" s="324"/>
      <c r="D209" s="324"/>
      <c r="E209" s="326"/>
      <c r="N209" s="294"/>
    </row>
    <row r="210" spans="1:14" ht="12.75">
      <c r="A210" s="301"/>
      <c r="B210" s="324"/>
      <c r="C210" s="324"/>
      <c r="D210" s="324"/>
      <c r="E210" s="326"/>
      <c r="N210" s="294"/>
    </row>
    <row r="211" spans="1:14" ht="12.75">
      <c r="A211" s="301"/>
      <c r="B211" s="324"/>
      <c r="C211" s="324"/>
      <c r="D211" s="324"/>
      <c r="E211" s="326"/>
      <c r="N211" s="294"/>
    </row>
    <row r="212" spans="1:14" ht="12.75">
      <c r="A212" s="301"/>
      <c r="B212" s="324"/>
      <c r="C212" s="324"/>
      <c r="D212" s="324"/>
      <c r="E212" s="326"/>
      <c r="N212" s="294"/>
    </row>
    <row r="213" spans="1:14" ht="12.75">
      <c r="A213" s="301"/>
      <c r="B213" s="324"/>
      <c r="C213" s="324"/>
      <c r="D213" s="324"/>
      <c r="E213" s="326"/>
      <c r="N213" s="294"/>
    </row>
    <row r="214" spans="1:14" ht="12.75">
      <c r="A214" s="301"/>
      <c r="B214" s="324"/>
      <c r="C214" s="324"/>
      <c r="D214" s="324"/>
      <c r="E214" s="326"/>
      <c r="N214" s="294"/>
    </row>
    <row r="215" spans="1:14" ht="12.75">
      <c r="A215" s="301"/>
      <c r="B215" s="324"/>
      <c r="C215" s="324"/>
      <c r="D215" s="324"/>
      <c r="E215" s="326"/>
      <c r="N215" s="294"/>
    </row>
    <row r="216" spans="1:14" ht="12.75">
      <c r="A216" s="301"/>
      <c r="B216" s="324"/>
      <c r="C216" s="324"/>
      <c r="D216" s="324"/>
      <c r="E216" s="326"/>
      <c r="N216" s="294"/>
    </row>
    <row r="217" spans="1:14" ht="12.75">
      <c r="A217" s="301"/>
      <c r="B217" s="324"/>
      <c r="C217" s="324"/>
      <c r="D217" s="324"/>
      <c r="E217" s="326"/>
      <c r="N217" s="294"/>
    </row>
    <row r="218" spans="1:14" ht="12.75">
      <c r="A218" s="301"/>
      <c r="B218" s="324"/>
      <c r="C218" s="324"/>
      <c r="D218" s="324"/>
      <c r="E218" s="326"/>
      <c r="N218" s="294"/>
    </row>
    <row r="219" spans="1:14" ht="12.75">
      <c r="A219" s="301"/>
      <c r="B219" s="324"/>
      <c r="C219" s="324"/>
      <c r="D219" s="324"/>
      <c r="E219" s="326"/>
      <c r="N219" s="294"/>
    </row>
    <row r="220" spans="1:14" ht="12.75">
      <c r="A220" s="301"/>
      <c r="B220" s="324"/>
      <c r="C220" s="324"/>
      <c r="D220" s="324"/>
      <c r="E220" s="326"/>
      <c r="N220" s="294"/>
    </row>
    <row r="221" spans="1:14" ht="12.75">
      <c r="A221" s="301"/>
      <c r="B221" s="324"/>
      <c r="C221" s="324"/>
      <c r="D221" s="324"/>
      <c r="E221" s="326"/>
      <c r="N221" s="294"/>
    </row>
    <row r="222" spans="1:14" ht="12.75">
      <c r="A222" s="301"/>
      <c r="B222" s="324"/>
      <c r="C222" s="324"/>
      <c r="D222" s="324"/>
      <c r="E222" s="326"/>
      <c r="N222" s="294"/>
    </row>
    <row r="223" spans="1:14" ht="12.75">
      <c r="A223" s="301"/>
      <c r="B223" s="324"/>
      <c r="C223" s="324"/>
      <c r="D223" s="324"/>
      <c r="E223" s="326"/>
      <c r="N223" s="294"/>
    </row>
    <row r="224" spans="1:14" ht="12.75">
      <c r="A224" s="301"/>
      <c r="B224" s="324"/>
      <c r="C224" s="324"/>
      <c r="D224" s="324"/>
      <c r="E224" s="326"/>
      <c r="N224" s="294"/>
    </row>
    <row r="225" spans="1:14" ht="12.75">
      <c r="A225" s="301"/>
      <c r="B225" s="324"/>
      <c r="C225" s="324"/>
      <c r="D225" s="324"/>
      <c r="E225" s="326"/>
      <c r="N225" s="294"/>
    </row>
    <row r="226" spans="1:14" ht="12.75">
      <c r="A226" s="301"/>
      <c r="B226" s="324"/>
      <c r="C226" s="324"/>
      <c r="D226" s="324"/>
      <c r="E226" s="326"/>
      <c r="N226" s="294"/>
    </row>
    <row r="227" spans="1:14" ht="12.75">
      <c r="A227" s="301"/>
      <c r="B227" s="324"/>
      <c r="C227" s="324"/>
      <c r="D227" s="324"/>
      <c r="E227" s="326"/>
      <c r="N227" s="294"/>
    </row>
    <row r="228" spans="1:14" ht="12.75">
      <c r="A228" s="301"/>
      <c r="B228" s="324"/>
      <c r="C228" s="324"/>
      <c r="D228" s="324"/>
      <c r="E228" s="326"/>
      <c r="N228" s="294"/>
    </row>
    <row r="229" spans="1:14" ht="12.75">
      <c r="A229" s="301"/>
      <c r="B229" s="324"/>
      <c r="C229" s="324"/>
      <c r="D229" s="324"/>
      <c r="E229" s="326"/>
      <c r="N229" s="294"/>
    </row>
    <row r="230" spans="1:14" ht="12.75">
      <c r="A230" s="301"/>
      <c r="B230" s="324"/>
      <c r="C230" s="324"/>
      <c r="D230" s="324"/>
      <c r="E230" s="326"/>
      <c r="N230" s="294"/>
    </row>
    <row r="231" spans="1:5" ht="12.75">
      <c r="A231" s="301"/>
      <c r="B231" s="301"/>
      <c r="C231" s="301"/>
      <c r="D231" s="301"/>
      <c r="E231" s="301"/>
    </row>
    <row r="232" spans="1:5" ht="12.75">
      <c r="A232" s="301"/>
      <c r="B232" s="301"/>
      <c r="C232" s="301"/>
      <c r="D232" s="301"/>
      <c r="E232" s="301"/>
    </row>
    <row r="233" spans="1:5" ht="12.75">
      <c r="A233" s="301"/>
      <c r="B233" s="301"/>
      <c r="C233" s="301"/>
      <c r="D233" s="301"/>
      <c r="E233" s="301"/>
    </row>
    <row r="234" spans="1:5" ht="12.75">
      <c r="A234" s="301"/>
      <c r="B234" s="301"/>
      <c r="C234" s="301"/>
      <c r="D234" s="301"/>
      <c r="E234" s="301"/>
    </row>
    <row r="235" spans="1:5" ht="12.75">
      <c r="A235" s="301"/>
      <c r="B235" s="301"/>
      <c r="C235" s="301"/>
      <c r="D235" s="301"/>
      <c r="E235" s="301"/>
    </row>
    <row r="236" spans="1:5" ht="12.75">
      <c r="A236" s="301"/>
      <c r="B236" s="301"/>
      <c r="C236" s="301"/>
      <c r="D236" s="301"/>
      <c r="E236" s="301"/>
    </row>
    <row r="237" spans="1:5" ht="12.75">
      <c r="A237" s="301"/>
      <c r="B237" s="301"/>
      <c r="C237" s="301"/>
      <c r="D237" s="301"/>
      <c r="E237" s="301"/>
    </row>
    <row r="238" spans="1:5" ht="12.75">
      <c r="A238" s="301"/>
      <c r="B238" s="301"/>
      <c r="C238" s="301"/>
      <c r="D238" s="301"/>
      <c r="E238" s="301"/>
    </row>
    <row r="239" spans="1:5" ht="12.75">
      <c r="A239" s="301"/>
      <c r="B239" s="301"/>
      <c r="C239" s="301"/>
      <c r="D239" s="301"/>
      <c r="E239" s="301"/>
    </row>
    <row r="240" spans="1:5" ht="12.75">
      <c r="A240" s="301"/>
      <c r="B240" s="301"/>
      <c r="C240" s="301"/>
      <c r="D240" s="301"/>
      <c r="E240" s="301"/>
    </row>
    <row r="241" spans="1:5" ht="12.75">
      <c r="A241" s="301"/>
      <c r="B241" s="301"/>
      <c r="C241" s="301"/>
      <c r="D241" s="301"/>
      <c r="E241" s="301"/>
    </row>
    <row r="242" spans="1:5" ht="12.75">
      <c r="A242" s="301"/>
      <c r="B242" s="301"/>
      <c r="C242" s="301"/>
      <c r="D242" s="301"/>
      <c r="E242" s="301"/>
    </row>
    <row r="243" spans="1:5" ht="12.75">
      <c r="A243" s="301"/>
      <c r="B243" s="301"/>
      <c r="C243" s="301"/>
      <c r="D243" s="301"/>
      <c r="E243" s="301"/>
    </row>
    <row r="244" spans="1:5" ht="12.75">
      <c r="A244" s="301"/>
      <c r="B244" s="301"/>
      <c r="C244" s="301"/>
      <c r="D244" s="301"/>
      <c r="E244" s="301"/>
    </row>
    <row r="245" spans="1:5" ht="12.75">
      <c r="A245" s="301"/>
      <c r="B245" s="301"/>
      <c r="C245" s="301"/>
      <c r="D245" s="301"/>
      <c r="E245" s="301"/>
    </row>
    <row r="246" spans="1:5" ht="12.75">
      <c r="A246" s="301"/>
      <c r="B246" s="301"/>
      <c r="C246" s="301"/>
      <c r="D246" s="301"/>
      <c r="E246" s="301"/>
    </row>
    <row r="247" spans="1:5" ht="12.75">
      <c r="A247" s="301"/>
      <c r="B247" s="301"/>
      <c r="C247" s="301"/>
      <c r="D247" s="301"/>
      <c r="E247" s="301"/>
    </row>
    <row r="248" spans="1:5" ht="12.75">
      <c r="A248" s="301"/>
      <c r="B248" s="301"/>
      <c r="C248" s="301"/>
      <c r="D248" s="301"/>
      <c r="E248" s="301"/>
    </row>
    <row r="249" spans="1:5" ht="12.75">
      <c r="A249" s="301"/>
      <c r="B249" s="301"/>
      <c r="C249" s="301"/>
      <c r="D249" s="301"/>
      <c r="E249" s="301"/>
    </row>
    <row r="250" spans="1:5" ht="12.75">
      <c r="A250" s="301"/>
      <c r="B250" s="301"/>
      <c r="C250" s="301"/>
      <c r="D250" s="301"/>
      <c r="E250" s="301"/>
    </row>
    <row r="251" spans="1:5" ht="12.75">
      <c r="A251" s="301"/>
      <c r="B251" s="301"/>
      <c r="C251" s="301"/>
      <c r="D251" s="301"/>
      <c r="E251" s="301"/>
    </row>
    <row r="252" spans="1:5" ht="12.75">
      <c r="A252" s="301"/>
      <c r="B252" s="301"/>
      <c r="C252" s="301"/>
      <c r="D252" s="301"/>
      <c r="E252" s="301"/>
    </row>
    <row r="253" spans="1:5" ht="12.75">
      <c r="A253" s="301"/>
      <c r="B253" s="301"/>
      <c r="C253" s="301"/>
      <c r="D253" s="301"/>
      <c r="E253" s="301"/>
    </row>
    <row r="254" spans="1:5" ht="12.75">
      <c r="A254" s="301"/>
      <c r="B254" s="301"/>
      <c r="C254" s="301"/>
      <c r="D254" s="301"/>
      <c r="E254" s="301"/>
    </row>
    <row r="255" spans="1:5" ht="12.75">
      <c r="A255" s="301"/>
      <c r="B255" s="301"/>
      <c r="C255" s="301"/>
      <c r="D255" s="301"/>
      <c r="E255" s="301"/>
    </row>
    <row r="256" spans="1:5" ht="12.75">
      <c r="A256" s="301"/>
      <c r="B256" s="301"/>
      <c r="C256" s="301"/>
      <c r="D256" s="301"/>
      <c r="E256" s="301"/>
    </row>
    <row r="257" spans="1:5" ht="12.75">
      <c r="A257" s="301"/>
      <c r="B257" s="301"/>
      <c r="C257" s="301"/>
      <c r="D257" s="301"/>
      <c r="E257" s="301"/>
    </row>
    <row r="258" spans="1:5" ht="12.75">
      <c r="A258" s="301"/>
      <c r="B258" s="301"/>
      <c r="C258" s="301"/>
      <c r="D258" s="301"/>
      <c r="E258" s="301"/>
    </row>
    <row r="259" spans="1:5" ht="12.75">
      <c r="A259" s="301"/>
      <c r="B259" s="301"/>
      <c r="C259" s="301"/>
      <c r="D259" s="301"/>
      <c r="E259" s="301"/>
    </row>
    <row r="260" spans="1:5" ht="12.75">
      <c r="A260" s="301"/>
      <c r="B260" s="301"/>
      <c r="C260" s="301"/>
      <c r="D260" s="301"/>
      <c r="E260" s="301"/>
    </row>
    <row r="261" spans="1:5" ht="12.75">
      <c r="A261" s="301"/>
      <c r="B261" s="301"/>
      <c r="C261" s="301"/>
      <c r="D261" s="301"/>
      <c r="E261" s="301"/>
    </row>
    <row r="262" spans="1:5" ht="12.75">
      <c r="A262" s="301"/>
      <c r="B262" s="301"/>
      <c r="C262" s="301"/>
      <c r="D262" s="301"/>
      <c r="E262" s="301"/>
    </row>
    <row r="263" spans="1:5" ht="12.75">
      <c r="A263" s="301"/>
      <c r="B263" s="301"/>
      <c r="C263" s="301"/>
      <c r="D263" s="301"/>
      <c r="E263" s="301"/>
    </row>
    <row r="264" spans="1:5" ht="12.75">
      <c r="A264" s="301"/>
      <c r="B264" s="301"/>
      <c r="C264" s="301"/>
      <c r="D264" s="301"/>
      <c r="E264" s="301"/>
    </row>
    <row r="265" spans="1:5" ht="12.75">
      <c r="A265" s="301"/>
      <c r="B265" s="301"/>
      <c r="C265" s="301"/>
      <c r="D265" s="301"/>
      <c r="E265" s="301"/>
    </row>
    <row r="266" spans="1:5" ht="12.75">
      <c r="A266" s="301"/>
      <c r="B266" s="301"/>
      <c r="C266" s="301"/>
      <c r="D266" s="301"/>
      <c r="E266" s="301"/>
    </row>
    <row r="267" spans="1:5" ht="12.75">
      <c r="A267" s="301"/>
      <c r="B267" s="301"/>
      <c r="C267" s="301"/>
      <c r="D267" s="301"/>
      <c r="E267" s="301"/>
    </row>
    <row r="268" spans="1:5" ht="12.75">
      <c r="A268" s="301"/>
      <c r="B268" s="301"/>
      <c r="C268" s="301"/>
      <c r="D268" s="301"/>
      <c r="E268" s="301"/>
    </row>
    <row r="269" spans="1:5" ht="12.75">
      <c r="A269" s="301"/>
      <c r="B269" s="301"/>
      <c r="C269" s="301"/>
      <c r="D269" s="301"/>
      <c r="E269" s="301"/>
    </row>
    <row r="270" spans="1:5" ht="12.75">
      <c r="A270" s="301"/>
      <c r="B270" s="301"/>
      <c r="C270" s="301"/>
      <c r="D270" s="301"/>
      <c r="E270" s="301"/>
    </row>
    <row r="271" spans="1:5" ht="12.75">
      <c r="A271" s="301"/>
      <c r="B271" s="301"/>
      <c r="C271" s="301"/>
      <c r="D271" s="301"/>
      <c r="E271" s="301"/>
    </row>
    <row r="272" spans="1:5" ht="12.75">
      <c r="A272" s="301"/>
      <c r="B272" s="301"/>
      <c r="C272" s="301"/>
      <c r="D272" s="301"/>
      <c r="E272" s="301"/>
    </row>
    <row r="273" spans="1:5" ht="12.75">
      <c r="A273" s="301"/>
      <c r="B273" s="301"/>
      <c r="C273" s="301"/>
      <c r="D273" s="301"/>
      <c r="E273" s="301"/>
    </row>
    <row r="274" spans="1:5" ht="12.75">
      <c r="A274" s="301"/>
      <c r="B274" s="301"/>
      <c r="C274" s="301"/>
      <c r="D274" s="301"/>
      <c r="E274" s="301"/>
    </row>
    <row r="275" spans="1:5" ht="12.75">
      <c r="A275" s="301"/>
      <c r="B275" s="301"/>
      <c r="C275" s="301"/>
      <c r="D275" s="301"/>
      <c r="E275" s="301"/>
    </row>
    <row r="276" spans="1:5" ht="12.75">
      <c r="A276" s="301"/>
      <c r="B276" s="301"/>
      <c r="C276" s="301"/>
      <c r="D276" s="301"/>
      <c r="E276" s="301"/>
    </row>
    <row r="277" spans="1:5" ht="12.75">
      <c r="A277" s="301"/>
      <c r="B277" s="301"/>
      <c r="C277" s="301"/>
      <c r="D277" s="301"/>
      <c r="E277" s="301"/>
    </row>
    <row r="278" spans="1:5" ht="12.75">
      <c r="A278" s="301"/>
      <c r="B278" s="301"/>
      <c r="C278" s="301"/>
      <c r="D278" s="301"/>
      <c r="E278" s="301"/>
    </row>
    <row r="279" spans="1:5" ht="12.75">
      <c r="A279" s="301"/>
      <c r="B279" s="301"/>
      <c r="C279" s="301"/>
      <c r="D279" s="301"/>
      <c r="E279" s="301"/>
    </row>
    <row r="280" spans="1:5" ht="12.75">
      <c r="A280" s="301"/>
      <c r="B280" s="301"/>
      <c r="C280" s="301"/>
      <c r="D280" s="301"/>
      <c r="E280" s="301"/>
    </row>
    <row r="281" spans="1:5" ht="12.75">
      <c r="A281" s="301"/>
      <c r="B281" s="301"/>
      <c r="C281" s="301"/>
      <c r="D281" s="301"/>
      <c r="E281" s="301"/>
    </row>
    <row r="282" spans="1:5" ht="12.75">
      <c r="A282" s="301"/>
      <c r="B282" s="301"/>
      <c r="C282" s="301"/>
      <c r="D282" s="301"/>
      <c r="E282" s="301"/>
    </row>
    <row r="283" spans="1:5" ht="12.75">
      <c r="A283" s="301"/>
      <c r="B283" s="301"/>
      <c r="C283" s="301"/>
      <c r="D283" s="301"/>
      <c r="E283" s="301"/>
    </row>
    <row r="284" spans="1:5" ht="12.75">
      <c r="A284" s="301"/>
      <c r="B284" s="301"/>
      <c r="C284" s="301"/>
      <c r="D284" s="301"/>
      <c r="E284" s="301"/>
    </row>
    <row r="285" spans="1:5" ht="12.75">
      <c r="A285" s="301"/>
      <c r="B285" s="301"/>
      <c r="C285" s="301"/>
      <c r="D285" s="301"/>
      <c r="E285" s="301"/>
    </row>
    <row r="286" spans="1:5" ht="12.75">
      <c r="A286" s="301"/>
      <c r="B286" s="301"/>
      <c r="C286" s="301"/>
      <c r="D286" s="301"/>
      <c r="E286" s="301"/>
    </row>
    <row r="287" spans="1:5" ht="12.75">
      <c r="A287" s="301"/>
      <c r="B287" s="301"/>
      <c r="C287" s="301"/>
      <c r="D287" s="301"/>
      <c r="E287" s="301"/>
    </row>
    <row r="288" spans="1:5" ht="12.75">
      <c r="A288" s="301"/>
      <c r="B288" s="301"/>
      <c r="C288" s="301"/>
      <c r="D288" s="301"/>
      <c r="E288" s="301"/>
    </row>
    <row r="289" spans="1:5" ht="12.75">
      <c r="A289" s="301"/>
      <c r="B289" s="301"/>
      <c r="C289" s="301"/>
      <c r="D289" s="301"/>
      <c r="E289" s="301"/>
    </row>
    <row r="290" spans="1:5" ht="12.75">
      <c r="A290" s="301"/>
      <c r="B290" s="301"/>
      <c r="C290" s="301"/>
      <c r="D290" s="301"/>
      <c r="E290" s="301"/>
    </row>
    <row r="291" spans="1:5" ht="12.75">
      <c r="A291" s="301"/>
      <c r="B291" s="301"/>
      <c r="C291" s="301"/>
      <c r="D291" s="301"/>
      <c r="E291" s="301"/>
    </row>
    <row r="292" spans="1:5" ht="12.75">
      <c r="A292" s="301"/>
      <c r="B292" s="301"/>
      <c r="C292" s="301"/>
      <c r="D292" s="301"/>
      <c r="E292" s="301"/>
    </row>
    <row r="293" spans="1:5" ht="12.75">
      <c r="A293" s="301"/>
      <c r="B293" s="301"/>
      <c r="C293" s="301"/>
      <c r="D293" s="301"/>
      <c r="E293" s="301"/>
    </row>
    <row r="294" spans="1:5" ht="12.75">
      <c r="A294" s="301"/>
      <c r="B294" s="301"/>
      <c r="C294" s="301"/>
      <c r="D294" s="301"/>
      <c r="E294" s="301"/>
    </row>
    <row r="295" spans="1:5" ht="12.75">
      <c r="A295" s="301"/>
      <c r="B295" s="301"/>
      <c r="C295" s="301"/>
      <c r="D295" s="301"/>
      <c r="E295" s="301"/>
    </row>
    <row r="296" spans="1:5" ht="12.75">
      <c r="A296" s="301"/>
      <c r="B296" s="301"/>
      <c r="C296" s="301"/>
      <c r="D296" s="301"/>
      <c r="E296" s="301"/>
    </row>
    <row r="297" spans="1:5" ht="12.75">
      <c r="A297" s="301"/>
      <c r="B297" s="301"/>
      <c r="C297" s="301"/>
      <c r="D297" s="301"/>
      <c r="E297" s="301"/>
    </row>
    <row r="298" spans="1:5" ht="12.75">
      <c r="A298" s="301"/>
      <c r="B298" s="301"/>
      <c r="C298" s="301"/>
      <c r="D298" s="301"/>
      <c r="E298" s="301"/>
    </row>
    <row r="299" spans="1:5" ht="12.75">
      <c r="A299" s="301"/>
      <c r="B299" s="301"/>
      <c r="C299" s="301"/>
      <c r="D299" s="301"/>
      <c r="E299" s="301"/>
    </row>
    <row r="300" spans="1:5" ht="12.75">
      <c r="A300" s="301"/>
      <c r="B300" s="301"/>
      <c r="C300" s="301"/>
      <c r="D300" s="301"/>
      <c r="E300" s="301"/>
    </row>
    <row r="301" spans="1:5" ht="12.75">
      <c r="A301" s="301"/>
      <c r="B301" s="301"/>
      <c r="C301" s="301"/>
      <c r="D301" s="301"/>
      <c r="E301" s="301"/>
    </row>
    <row r="302" spans="1:5" ht="12.75">
      <c r="A302" s="301"/>
      <c r="B302" s="301"/>
      <c r="C302" s="301"/>
      <c r="D302" s="301"/>
      <c r="E302" s="301"/>
    </row>
    <row r="303" spans="1:5" ht="12.75">
      <c r="A303" s="301"/>
      <c r="B303" s="301"/>
      <c r="C303" s="301"/>
      <c r="D303" s="301"/>
      <c r="E303" s="301"/>
    </row>
    <row r="304" spans="1:5" ht="12.75">
      <c r="A304" s="301"/>
      <c r="B304" s="301"/>
      <c r="C304" s="301"/>
      <c r="D304" s="301"/>
      <c r="E304" s="301"/>
    </row>
    <row r="305" spans="1:5" ht="12.75">
      <c r="A305" s="301"/>
      <c r="B305" s="301"/>
      <c r="C305" s="301"/>
      <c r="D305" s="301"/>
      <c r="E305" s="301"/>
    </row>
    <row r="306" spans="1:5" ht="12.75">
      <c r="A306" s="301"/>
      <c r="B306" s="301"/>
      <c r="C306" s="301"/>
      <c r="D306" s="301"/>
      <c r="E306" s="301"/>
    </row>
    <row r="307" spans="1:5" ht="12.75">
      <c r="A307" s="301"/>
      <c r="B307" s="301"/>
      <c r="C307" s="301"/>
      <c r="D307" s="301"/>
      <c r="E307" s="301"/>
    </row>
    <row r="308" spans="1:5" ht="12.75">
      <c r="A308" s="301"/>
      <c r="B308" s="301"/>
      <c r="C308" s="301"/>
      <c r="D308" s="301"/>
      <c r="E308" s="301"/>
    </row>
    <row r="309" spans="1:5" ht="12.75">
      <c r="A309" s="301"/>
      <c r="B309" s="301"/>
      <c r="C309" s="301"/>
      <c r="D309" s="301"/>
      <c r="E309" s="301"/>
    </row>
    <row r="310" spans="1:5" ht="12.75">
      <c r="A310" s="301"/>
      <c r="B310" s="301"/>
      <c r="C310" s="301"/>
      <c r="D310" s="301"/>
      <c r="E310" s="301"/>
    </row>
    <row r="311" spans="1:5" ht="12.75">
      <c r="A311" s="301"/>
      <c r="B311" s="301"/>
      <c r="C311" s="301"/>
      <c r="D311" s="301"/>
      <c r="E311" s="301"/>
    </row>
    <row r="312" spans="1:5" ht="12.75">
      <c r="A312" s="301"/>
      <c r="B312" s="301"/>
      <c r="C312" s="301"/>
      <c r="D312" s="301"/>
      <c r="E312" s="301"/>
    </row>
    <row r="313" spans="1:5" ht="12.75">
      <c r="A313" s="301"/>
      <c r="B313" s="301"/>
      <c r="C313" s="301"/>
      <c r="D313" s="301"/>
      <c r="E313" s="301"/>
    </row>
    <row r="314" spans="1:5" ht="12.75">
      <c r="A314" s="301"/>
      <c r="B314" s="301"/>
      <c r="C314" s="301"/>
      <c r="D314" s="301"/>
      <c r="E314" s="301"/>
    </row>
    <row r="315" spans="1:5" ht="12.75">
      <c r="A315" s="301"/>
      <c r="B315" s="301"/>
      <c r="C315" s="301"/>
      <c r="D315" s="301"/>
      <c r="E315" s="301"/>
    </row>
    <row r="316" spans="1:5" ht="12.75">
      <c r="A316" s="301"/>
      <c r="B316" s="301"/>
      <c r="C316" s="301"/>
      <c r="D316" s="301"/>
      <c r="E316" s="301"/>
    </row>
    <row r="317" spans="1:5" ht="12.75">
      <c r="A317" s="301"/>
      <c r="B317" s="301"/>
      <c r="C317" s="301"/>
      <c r="D317" s="301"/>
      <c r="E317" s="301"/>
    </row>
    <row r="318" spans="1:5" ht="12.75">
      <c r="A318" s="301"/>
      <c r="B318" s="301"/>
      <c r="C318" s="301"/>
      <c r="D318" s="301"/>
      <c r="E318" s="301"/>
    </row>
    <row r="319" spans="1:5" ht="12.75">
      <c r="A319" s="301"/>
      <c r="B319" s="301"/>
      <c r="C319" s="301"/>
      <c r="D319" s="301"/>
      <c r="E319" s="301"/>
    </row>
    <row r="320" spans="1:5" ht="12.75">
      <c r="A320" s="301"/>
      <c r="B320" s="301"/>
      <c r="C320" s="301"/>
      <c r="D320" s="301"/>
      <c r="E320" s="301"/>
    </row>
    <row r="321" spans="1:5" ht="12.75">
      <c r="A321" s="301"/>
      <c r="B321" s="301"/>
      <c r="C321" s="301"/>
      <c r="D321" s="301"/>
      <c r="E321" s="301"/>
    </row>
    <row r="322" spans="1:5" ht="12.75">
      <c r="A322" s="301"/>
      <c r="B322" s="301"/>
      <c r="C322" s="301"/>
      <c r="D322" s="301"/>
      <c r="E322" s="301"/>
    </row>
    <row r="323" spans="1:5" ht="12.75">
      <c r="A323" s="301"/>
      <c r="B323" s="301"/>
      <c r="C323" s="301"/>
      <c r="D323" s="301"/>
      <c r="E323" s="301"/>
    </row>
    <row r="324" spans="1:5" ht="12.75">
      <c r="A324" s="301"/>
      <c r="B324" s="301"/>
      <c r="C324" s="301"/>
      <c r="D324" s="301"/>
      <c r="E324" s="301"/>
    </row>
    <row r="325" spans="1:5" ht="12.75">
      <c r="A325" s="301"/>
      <c r="B325" s="301"/>
      <c r="C325" s="301"/>
      <c r="D325" s="301"/>
      <c r="E325" s="301"/>
    </row>
    <row r="326" spans="1:5" ht="12.75">
      <c r="A326" s="301"/>
      <c r="B326" s="301"/>
      <c r="C326" s="301"/>
      <c r="D326" s="301"/>
      <c r="E326" s="301"/>
    </row>
    <row r="327" spans="1:5" ht="12.75">
      <c r="A327" s="301"/>
      <c r="B327" s="301"/>
      <c r="C327" s="301"/>
      <c r="D327" s="301"/>
      <c r="E327" s="301"/>
    </row>
    <row r="328" spans="1:5" ht="12.75">
      <c r="A328" s="301"/>
      <c r="B328" s="301"/>
      <c r="C328" s="301"/>
      <c r="D328" s="301"/>
      <c r="E328" s="301"/>
    </row>
    <row r="329" spans="1:5" ht="12.75">
      <c r="A329" s="301"/>
      <c r="B329" s="301"/>
      <c r="C329" s="301"/>
      <c r="D329" s="301"/>
      <c r="E329" s="301"/>
    </row>
    <row r="330" spans="1:5" ht="12.75">
      <c r="A330" s="301"/>
      <c r="B330" s="301"/>
      <c r="C330" s="301"/>
      <c r="D330" s="301"/>
      <c r="E330" s="301"/>
    </row>
    <row r="331" spans="1:5" ht="12.75">
      <c r="A331" s="301"/>
      <c r="B331" s="301"/>
      <c r="C331" s="301"/>
      <c r="D331" s="301"/>
      <c r="E331" s="301"/>
    </row>
    <row r="332" spans="1:5" ht="12.75">
      <c r="A332" s="301"/>
      <c r="B332" s="301"/>
      <c r="C332" s="301"/>
      <c r="D332" s="301"/>
      <c r="E332" s="301"/>
    </row>
    <row r="333" spans="1:5" ht="12.75">
      <c r="A333" s="301"/>
      <c r="B333" s="301"/>
      <c r="C333" s="301"/>
      <c r="D333" s="301"/>
      <c r="E333" s="301"/>
    </row>
    <row r="334" spans="1:5" ht="12.75">
      <c r="A334" s="301"/>
      <c r="B334" s="301"/>
      <c r="C334" s="301"/>
      <c r="D334" s="301"/>
      <c r="E334" s="301"/>
    </row>
    <row r="335" spans="1:5" ht="12.75">
      <c r="A335" s="301"/>
      <c r="B335" s="301"/>
      <c r="C335" s="301"/>
      <c r="D335" s="301"/>
      <c r="E335" s="301"/>
    </row>
    <row r="336" spans="1:5" ht="12.75">
      <c r="A336" s="301"/>
      <c r="B336" s="301"/>
      <c r="C336" s="301"/>
      <c r="D336" s="301"/>
      <c r="E336" s="301"/>
    </row>
    <row r="337" spans="1:5" ht="12.75">
      <c r="A337" s="301"/>
      <c r="B337" s="301"/>
      <c r="C337" s="301"/>
      <c r="D337" s="301"/>
      <c r="E337" s="301"/>
    </row>
    <row r="338" spans="1:5" ht="12.75">
      <c r="A338" s="301"/>
      <c r="B338" s="301"/>
      <c r="C338" s="301"/>
      <c r="D338" s="301"/>
      <c r="E338" s="301"/>
    </row>
    <row r="339" spans="1:5" ht="12.75">
      <c r="A339" s="301"/>
      <c r="B339" s="301"/>
      <c r="C339" s="301"/>
      <c r="D339" s="301"/>
      <c r="E339" s="301"/>
    </row>
    <row r="340" spans="1:5" ht="12.75">
      <c r="A340" s="301"/>
      <c r="B340" s="301"/>
      <c r="C340" s="301"/>
      <c r="D340" s="301"/>
      <c r="E340" s="301"/>
    </row>
    <row r="341" spans="1:5" ht="12.75">
      <c r="A341" s="301"/>
      <c r="B341" s="301"/>
      <c r="C341" s="301"/>
      <c r="D341" s="301"/>
      <c r="E341" s="301"/>
    </row>
    <row r="342" spans="1:5" ht="12.75">
      <c r="A342" s="301"/>
      <c r="B342" s="301"/>
      <c r="C342" s="301"/>
      <c r="D342" s="301"/>
      <c r="E342" s="301"/>
    </row>
    <row r="343" spans="1:5" ht="12.75">
      <c r="A343" s="301"/>
      <c r="B343" s="301"/>
      <c r="C343" s="301"/>
      <c r="D343" s="301"/>
      <c r="E343" s="301"/>
    </row>
    <row r="344" spans="1:5" ht="12.75">
      <c r="A344" s="301"/>
      <c r="B344" s="301"/>
      <c r="C344" s="301"/>
      <c r="D344" s="301"/>
      <c r="E344" s="301"/>
    </row>
    <row r="345" spans="1:5" ht="12.75">
      <c r="A345" s="301"/>
      <c r="B345" s="301"/>
      <c r="C345" s="301"/>
      <c r="D345" s="301"/>
      <c r="E345" s="301"/>
    </row>
    <row r="346" spans="1:5" ht="12.75">
      <c r="A346" s="301"/>
      <c r="B346" s="301"/>
      <c r="C346" s="301"/>
      <c r="D346" s="301"/>
      <c r="E346" s="301"/>
    </row>
    <row r="347" spans="1:5" ht="12.75">
      <c r="A347" s="301"/>
      <c r="B347" s="301"/>
      <c r="C347" s="301"/>
      <c r="D347" s="301"/>
      <c r="E347" s="301"/>
    </row>
    <row r="348" spans="1:5" ht="12.75">
      <c r="A348" s="301"/>
      <c r="B348" s="301"/>
      <c r="C348" s="301"/>
      <c r="D348" s="301"/>
      <c r="E348" s="301"/>
    </row>
    <row r="349" spans="1:5" ht="12.75">
      <c r="A349" s="301"/>
      <c r="B349" s="301"/>
      <c r="C349" s="301"/>
      <c r="D349" s="301"/>
      <c r="E349" s="301"/>
    </row>
    <row r="350" spans="1:5" ht="12.75">
      <c r="A350" s="301"/>
      <c r="B350" s="301"/>
      <c r="C350" s="301"/>
      <c r="D350" s="301"/>
      <c r="E350" s="301"/>
    </row>
    <row r="351" spans="1:5" ht="12.75">
      <c r="A351" s="301"/>
      <c r="B351" s="301"/>
      <c r="C351" s="301"/>
      <c r="D351" s="301"/>
      <c r="E351" s="301"/>
    </row>
    <row r="352" spans="1:5" ht="12.75">
      <c r="A352" s="301"/>
      <c r="B352" s="301"/>
      <c r="C352" s="301"/>
      <c r="D352" s="301"/>
      <c r="E352" s="301"/>
    </row>
    <row r="353" spans="1:5" ht="12.75">
      <c r="A353" s="301"/>
      <c r="B353" s="301"/>
      <c r="C353" s="301"/>
      <c r="D353" s="301"/>
      <c r="E353" s="301"/>
    </row>
    <row r="354" spans="1:5" ht="12.75">
      <c r="A354" s="301"/>
      <c r="B354" s="301"/>
      <c r="C354" s="301"/>
      <c r="D354" s="301"/>
      <c r="E354" s="301"/>
    </row>
    <row r="355" spans="1:5" ht="12.75">
      <c r="A355" s="301"/>
      <c r="B355" s="301"/>
      <c r="C355" s="301"/>
      <c r="D355" s="301"/>
      <c r="E355" s="301"/>
    </row>
    <row r="356" spans="1:5" ht="12.75">
      <c r="A356" s="301"/>
      <c r="B356" s="301"/>
      <c r="C356" s="301"/>
      <c r="D356" s="301"/>
      <c r="E356" s="301"/>
    </row>
    <row r="357" spans="1:5" ht="12.75">
      <c r="A357" s="301"/>
      <c r="B357" s="301"/>
      <c r="C357" s="301"/>
      <c r="D357" s="301"/>
      <c r="E357" s="301"/>
    </row>
    <row r="358" spans="1:5" ht="12.75">
      <c r="A358" s="301"/>
      <c r="B358" s="301"/>
      <c r="C358" s="301"/>
      <c r="D358" s="301"/>
      <c r="E358" s="301"/>
    </row>
    <row r="359" spans="1:5" ht="12.75">
      <c r="A359" s="301"/>
      <c r="B359" s="301"/>
      <c r="C359" s="301"/>
      <c r="D359" s="301"/>
      <c r="E359" s="301"/>
    </row>
    <row r="360" spans="1:5" ht="12.75">
      <c r="A360" s="301"/>
      <c r="B360" s="301"/>
      <c r="C360" s="301"/>
      <c r="D360" s="301"/>
      <c r="E360" s="301"/>
    </row>
    <row r="361" spans="1:5" ht="12.75">
      <c r="A361" s="301"/>
      <c r="B361" s="301"/>
      <c r="C361" s="301"/>
      <c r="D361" s="301"/>
      <c r="E361" s="301"/>
    </row>
    <row r="362" spans="1:5" ht="12.75">
      <c r="A362" s="301"/>
      <c r="B362" s="301"/>
      <c r="C362" s="301"/>
      <c r="D362" s="301"/>
      <c r="E362" s="301"/>
    </row>
    <row r="363" spans="1:5" ht="12.75">
      <c r="A363" s="301"/>
      <c r="B363" s="301"/>
      <c r="C363" s="301"/>
      <c r="D363" s="301"/>
      <c r="E363" s="301"/>
    </row>
    <row r="364" spans="1:5" ht="12.75">
      <c r="A364" s="301"/>
      <c r="B364" s="301"/>
      <c r="C364" s="301"/>
      <c r="D364" s="301"/>
      <c r="E364" s="301"/>
    </row>
    <row r="365" spans="1:5" ht="12.75">
      <c r="A365" s="301"/>
      <c r="B365" s="301"/>
      <c r="C365" s="301"/>
      <c r="D365" s="301"/>
      <c r="E365" s="301"/>
    </row>
    <row r="366" spans="1:5" ht="12.75">
      <c r="A366" s="301"/>
      <c r="B366" s="301"/>
      <c r="C366" s="301"/>
      <c r="D366" s="301"/>
      <c r="E366" s="301"/>
    </row>
    <row r="367" spans="1:5" ht="12.75">
      <c r="A367" s="301"/>
      <c r="B367" s="301"/>
      <c r="C367" s="301"/>
      <c r="D367" s="301"/>
      <c r="E367" s="301"/>
    </row>
    <row r="368" spans="1:5" ht="12.75">
      <c r="A368" s="301"/>
      <c r="B368" s="301"/>
      <c r="C368" s="301"/>
      <c r="D368" s="301"/>
      <c r="E368" s="301"/>
    </row>
    <row r="369" spans="1:5" ht="12.75">
      <c r="A369" s="301"/>
      <c r="B369" s="301"/>
      <c r="C369" s="301"/>
      <c r="D369" s="301"/>
      <c r="E369" s="301"/>
    </row>
    <row r="370" spans="1:5" ht="12.75">
      <c r="A370" s="301"/>
      <c r="B370" s="301"/>
      <c r="C370" s="301"/>
      <c r="D370" s="301"/>
      <c r="E370" s="301"/>
    </row>
    <row r="371" spans="1:5" ht="12.75">
      <c r="A371" s="301"/>
      <c r="B371" s="301"/>
      <c r="C371" s="301"/>
      <c r="D371" s="301"/>
      <c r="E371" s="301"/>
    </row>
    <row r="372" spans="1:5" ht="12.75">
      <c r="A372" s="301"/>
      <c r="B372" s="301"/>
      <c r="C372" s="301"/>
      <c r="D372" s="301"/>
      <c r="E372" s="301"/>
    </row>
    <row r="373" spans="1:5" ht="12.75">
      <c r="A373" s="301"/>
      <c r="B373" s="301"/>
      <c r="C373" s="301"/>
      <c r="D373" s="301"/>
      <c r="E373" s="301"/>
    </row>
    <row r="374" spans="1:5" ht="12.75">
      <c r="A374" s="301"/>
      <c r="B374" s="301"/>
      <c r="C374" s="301"/>
      <c r="D374" s="301"/>
      <c r="E374" s="301"/>
    </row>
    <row r="375" spans="1:5" ht="12.75">
      <c r="A375" s="301"/>
      <c r="B375" s="301"/>
      <c r="C375" s="301"/>
      <c r="D375" s="301"/>
      <c r="E375" s="301"/>
    </row>
    <row r="376" spans="1:5" ht="12.75">
      <c r="A376" s="301"/>
      <c r="B376" s="301"/>
      <c r="C376" s="301"/>
      <c r="D376" s="301"/>
      <c r="E376" s="301"/>
    </row>
    <row r="377" spans="1:5" ht="12.75">
      <c r="A377" s="301"/>
      <c r="B377" s="301"/>
      <c r="C377" s="301"/>
      <c r="D377" s="301"/>
      <c r="E377" s="301"/>
    </row>
    <row r="378" spans="1:5" ht="12.75">
      <c r="A378" s="301"/>
      <c r="B378" s="301"/>
      <c r="C378" s="301"/>
      <c r="D378" s="301"/>
      <c r="E378" s="301"/>
    </row>
    <row r="379" spans="1:5" ht="12.75">
      <c r="A379" s="301"/>
      <c r="B379" s="301"/>
      <c r="C379" s="301"/>
      <c r="D379" s="301"/>
      <c r="E379" s="301"/>
    </row>
    <row r="380" spans="1:5" ht="12.75">
      <c r="A380" s="301"/>
      <c r="B380" s="301"/>
      <c r="C380" s="301"/>
      <c r="D380" s="301"/>
      <c r="E380" s="301"/>
    </row>
    <row r="381" spans="1:5" ht="12.75">
      <c r="A381" s="301"/>
      <c r="B381" s="301"/>
      <c r="C381" s="301"/>
      <c r="D381" s="301"/>
      <c r="E381" s="301"/>
    </row>
    <row r="382" spans="1:5" ht="12.75">
      <c r="A382" s="301"/>
      <c r="B382" s="301"/>
      <c r="C382" s="301"/>
      <c r="D382" s="301"/>
      <c r="E382" s="301"/>
    </row>
    <row r="383" spans="1:5" ht="12.75">
      <c r="A383" s="301"/>
      <c r="B383" s="301"/>
      <c r="C383" s="301"/>
      <c r="D383" s="301"/>
      <c r="E383" s="301"/>
    </row>
    <row r="384" spans="1:5" ht="12.75">
      <c r="A384" s="301"/>
      <c r="B384" s="301"/>
      <c r="C384" s="301"/>
      <c r="D384" s="301"/>
      <c r="E384" s="301"/>
    </row>
    <row r="385" spans="1:5" ht="12.75">
      <c r="A385" s="301"/>
      <c r="B385" s="301"/>
      <c r="C385" s="301"/>
      <c r="D385" s="301"/>
      <c r="E385" s="301"/>
    </row>
    <row r="386" spans="1:5" ht="12.75">
      <c r="A386" s="301"/>
      <c r="B386" s="301"/>
      <c r="C386" s="301"/>
      <c r="D386" s="301"/>
      <c r="E386" s="301"/>
    </row>
    <row r="387" spans="1:5" ht="12.75">
      <c r="A387" s="301"/>
      <c r="B387" s="301"/>
      <c r="C387" s="301"/>
      <c r="D387" s="301"/>
      <c r="E387" s="301"/>
    </row>
    <row r="388" spans="1:5" ht="12.75">
      <c r="A388" s="301"/>
      <c r="B388" s="301"/>
      <c r="C388" s="301"/>
      <c r="D388" s="301"/>
      <c r="E388" s="301"/>
    </row>
    <row r="389" spans="1:5" ht="12.75">
      <c r="A389" s="301"/>
      <c r="B389" s="301"/>
      <c r="C389" s="301"/>
      <c r="D389" s="301"/>
      <c r="E389" s="301"/>
    </row>
    <row r="390" spans="1:5" ht="12.75">
      <c r="A390" s="301"/>
      <c r="B390" s="301"/>
      <c r="C390" s="301"/>
      <c r="D390" s="301"/>
      <c r="E390" s="301"/>
    </row>
    <row r="391" spans="1:5" ht="12.75">
      <c r="A391" s="301"/>
      <c r="B391" s="301"/>
      <c r="C391" s="301"/>
      <c r="D391" s="301"/>
      <c r="E391" s="301"/>
    </row>
    <row r="392" spans="1:5" ht="12.75">
      <c r="A392" s="301"/>
      <c r="B392" s="301"/>
      <c r="C392" s="301"/>
      <c r="D392" s="301"/>
      <c r="E392" s="301"/>
    </row>
    <row r="393" spans="1:5" ht="12.75">
      <c r="A393" s="301"/>
      <c r="B393" s="301"/>
      <c r="C393" s="301"/>
      <c r="D393" s="301"/>
      <c r="E393" s="301"/>
    </row>
    <row r="394" spans="1:5" ht="12.75">
      <c r="A394" s="301"/>
      <c r="B394" s="301"/>
      <c r="C394" s="301"/>
      <c r="D394" s="301"/>
      <c r="E394" s="301"/>
    </row>
    <row r="395" spans="1:5" ht="12.75">
      <c r="A395" s="301"/>
      <c r="B395" s="301"/>
      <c r="C395" s="301"/>
      <c r="D395" s="301"/>
      <c r="E395" s="301"/>
    </row>
    <row r="396" spans="1:5" ht="12.75">
      <c r="A396" s="301"/>
      <c r="B396" s="301"/>
      <c r="C396" s="301"/>
      <c r="D396" s="301"/>
      <c r="E396" s="301"/>
    </row>
    <row r="397" spans="1:5" ht="12.75">
      <c r="A397" s="301"/>
      <c r="B397" s="301"/>
      <c r="C397" s="301"/>
      <c r="D397" s="301"/>
      <c r="E397" s="301"/>
    </row>
    <row r="398" spans="1:5" ht="12.75">
      <c r="A398" s="301"/>
      <c r="B398" s="301"/>
      <c r="C398" s="301"/>
      <c r="D398" s="301"/>
      <c r="E398" s="301"/>
    </row>
    <row r="399" spans="1:5" ht="12.75">
      <c r="A399" s="301"/>
      <c r="B399" s="301"/>
      <c r="C399" s="301"/>
      <c r="D399" s="301"/>
      <c r="E399" s="301"/>
    </row>
    <row r="400" spans="1:5" ht="12.75">
      <c r="A400" s="301"/>
      <c r="B400" s="301"/>
      <c r="C400" s="301"/>
      <c r="D400" s="301"/>
      <c r="E400" s="301"/>
    </row>
    <row r="401" spans="1:5" ht="12.75">
      <c r="A401" s="301"/>
      <c r="B401" s="301"/>
      <c r="C401" s="301"/>
      <c r="D401" s="301"/>
      <c r="E401" s="301"/>
    </row>
    <row r="402" spans="1:5" ht="12.75">
      <c r="A402" s="301"/>
      <c r="B402" s="301"/>
      <c r="C402" s="301"/>
      <c r="D402" s="301"/>
      <c r="E402" s="301"/>
    </row>
    <row r="403" spans="1:5" ht="12.75">
      <c r="A403" s="301"/>
      <c r="B403" s="301"/>
      <c r="C403" s="301"/>
      <c r="D403" s="301"/>
      <c r="E403" s="301"/>
    </row>
    <row r="404" spans="1:5" ht="12.75">
      <c r="A404" s="301"/>
      <c r="B404" s="301"/>
      <c r="C404" s="301"/>
      <c r="D404" s="301"/>
      <c r="E404" s="301"/>
    </row>
    <row r="405" spans="1:5" ht="12.75">
      <c r="A405" s="301"/>
      <c r="B405" s="301"/>
      <c r="C405" s="301"/>
      <c r="D405" s="301"/>
      <c r="E405" s="301"/>
    </row>
    <row r="406" spans="1:5" ht="12.75">
      <c r="A406" s="301"/>
      <c r="B406" s="301"/>
      <c r="C406" s="301"/>
      <c r="D406" s="301"/>
      <c r="E406" s="301"/>
    </row>
    <row r="407" spans="1:5" ht="12.75">
      <c r="A407" s="301"/>
      <c r="B407" s="301"/>
      <c r="C407" s="301"/>
      <c r="D407" s="301"/>
      <c r="E407" s="301"/>
    </row>
    <row r="408" spans="1:5" ht="12.75">
      <c r="A408" s="301"/>
      <c r="B408" s="301"/>
      <c r="C408" s="301"/>
      <c r="D408" s="301"/>
      <c r="E408" s="301"/>
    </row>
    <row r="409" spans="1:5" ht="12.75">
      <c r="A409" s="301"/>
      <c r="B409" s="301"/>
      <c r="C409" s="301"/>
      <c r="D409" s="301"/>
      <c r="E409" s="301"/>
    </row>
    <row r="410" spans="1:5" ht="12.75">
      <c r="A410" s="301"/>
      <c r="B410" s="301"/>
      <c r="C410" s="301"/>
      <c r="D410" s="301"/>
      <c r="E410" s="301"/>
    </row>
    <row r="411" spans="1:5" ht="12.75">
      <c r="A411" s="301"/>
      <c r="B411" s="301"/>
      <c r="C411" s="301"/>
      <c r="D411" s="301"/>
      <c r="E411" s="301"/>
    </row>
    <row r="412" spans="1:5" ht="12.75">
      <c r="A412" s="301"/>
      <c r="B412" s="301"/>
      <c r="C412" s="301"/>
      <c r="D412" s="301"/>
      <c r="E412" s="301"/>
    </row>
    <row r="413" spans="1:5" ht="12.75">
      <c r="A413" s="301"/>
      <c r="B413" s="301"/>
      <c r="C413" s="301"/>
      <c r="D413" s="301"/>
      <c r="E413" s="301"/>
    </row>
    <row r="414" spans="1:5" ht="12.75">
      <c r="A414" s="301"/>
      <c r="B414" s="301"/>
      <c r="C414" s="301"/>
      <c r="D414" s="301"/>
      <c r="E414" s="301"/>
    </row>
    <row r="415" spans="1:5" ht="12.75">
      <c r="A415" s="301"/>
      <c r="B415" s="301"/>
      <c r="C415" s="301"/>
      <c r="D415" s="301"/>
      <c r="E415" s="301"/>
    </row>
    <row r="416" spans="1:5" ht="12.75">
      <c r="A416" s="301"/>
      <c r="B416" s="301"/>
      <c r="C416" s="301"/>
      <c r="D416" s="301"/>
      <c r="E416" s="301"/>
    </row>
    <row r="417" spans="1:5" ht="12.75">
      <c r="A417" s="301"/>
      <c r="B417" s="301"/>
      <c r="C417" s="301"/>
      <c r="D417" s="301"/>
      <c r="E417" s="301"/>
    </row>
    <row r="418" spans="1:5" ht="12.75">
      <c r="A418" s="301"/>
      <c r="B418" s="301"/>
      <c r="C418" s="301"/>
      <c r="D418" s="301"/>
      <c r="E418" s="301"/>
    </row>
    <row r="419" spans="1:5" ht="12.75">
      <c r="A419" s="301"/>
      <c r="B419" s="301"/>
      <c r="C419" s="301"/>
      <c r="D419" s="301"/>
      <c r="E419" s="301"/>
    </row>
    <row r="420" spans="1:5" ht="12.75">
      <c r="A420" s="301"/>
      <c r="B420" s="301"/>
      <c r="C420" s="301"/>
      <c r="D420" s="301"/>
      <c r="E420" s="301"/>
    </row>
    <row r="421" spans="1:5" ht="12.75">
      <c r="A421" s="301"/>
      <c r="B421" s="301"/>
      <c r="C421" s="301"/>
      <c r="D421" s="301"/>
      <c r="E421" s="301"/>
    </row>
    <row r="422" spans="1:5" ht="12.75">
      <c r="A422" s="301"/>
      <c r="B422" s="301"/>
      <c r="C422" s="301"/>
      <c r="D422" s="301"/>
      <c r="E422" s="301"/>
    </row>
    <row r="423" spans="1:5" ht="12.75">
      <c r="A423" s="301"/>
      <c r="B423" s="301"/>
      <c r="C423" s="301"/>
      <c r="D423" s="301"/>
      <c r="E423" s="301"/>
    </row>
    <row r="424" spans="1:5" ht="12.75">
      <c r="A424" s="301"/>
      <c r="B424" s="301"/>
      <c r="C424" s="301"/>
      <c r="D424" s="301"/>
      <c r="E424" s="301"/>
    </row>
    <row r="425" spans="1:5" ht="12.75">
      <c r="A425" s="301"/>
      <c r="B425" s="301"/>
      <c r="C425" s="301"/>
      <c r="D425" s="301"/>
      <c r="E425" s="301"/>
    </row>
    <row r="426" spans="1:5" ht="12.75">
      <c r="A426" s="301"/>
      <c r="B426" s="301"/>
      <c r="C426" s="301"/>
      <c r="D426" s="301"/>
      <c r="E426" s="301"/>
    </row>
    <row r="427" spans="1:5" ht="12.75">
      <c r="A427" s="301"/>
      <c r="B427" s="301"/>
      <c r="C427" s="301"/>
      <c r="D427" s="301"/>
      <c r="E427" s="301"/>
    </row>
    <row r="428" spans="1:5" ht="12.75">
      <c r="A428" s="301"/>
      <c r="B428" s="301"/>
      <c r="C428" s="301"/>
      <c r="D428" s="301"/>
      <c r="E428" s="301"/>
    </row>
    <row r="429" spans="1:5" ht="12.75">
      <c r="A429" s="301"/>
      <c r="B429" s="301"/>
      <c r="C429" s="301"/>
      <c r="D429" s="301"/>
      <c r="E429" s="301"/>
    </row>
    <row r="430" spans="1:5" ht="12.75">
      <c r="A430" s="301"/>
      <c r="B430" s="301"/>
      <c r="C430" s="301"/>
      <c r="D430" s="301"/>
      <c r="E430" s="301"/>
    </row>
    <row r="431" spans="1:5" ht="12.75">
      <c r="A431" s="301"/>
      <c r="B431" s="301"/>
      <c r="C431" s="301"/>
      <c r="D431" s="301"/>
      <c r="E431" s="301"/>
    </row>
  </sheetData>
  <sheetProtection/>
  <printOptions horizontalCentered="1" verticalCentered="1"/>
  <pageMargins left="0.36" right="0.1" top="0.49" bottom="0.46" header="0" footer="0"/>
  <pageSetup fitToHeight="6"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206"/>
  <sheetViews>
    <sheetView zoomScalePageLayoutView="0" workbookViewId="0" topLeftCell="A1">
      <selection activeCell="A1" sqref="A1"/>
    </sheetView>
  </sheetViews>
  <sheetFormatPr defaultColWidth="9.140625" defaultRowHeight="12.75"/>
  <cols>
    <col min="2" max="2" width="18.7109375" style="0" customWidth="1"/>
    <col min="4" max="4" width="11.140625" style="0" customWidth="1"/>
    <col min="5" max="5" width="11.28125" style="0" customWidth="1"/>
    <col min="6" max="6" width="11.140625" style="0" customWidth="1"/>
    <col min="7" max="7" width="11.421875" style="0" customWidth="1"/>
    <col min="8" max="8" width="11.140625" style="0" customWidth="1"/>
  </cols>
  <sheetData>
    <row r="1" spans="2:8" ht="12.75">
      <c r="B1" s="283" t="s">
        <v>77</v>
      </c>
      <c r="C1" s="283" t="s">
        <v>78</v>
      </c>
      <c r="D1" s="283"/>
      <c r="E1" s="283"/>
      <c r="F1" s="283"/>
      <c r="G1" s="283"/>
      <c r="H1" s="283"/>
    </row>
    <row r="2" spans="2:8" ht="12.75">
      <c r="B2" s="283" t="s">
        <v>79</v>
      </c>
      <c r="C2" s="283" t="s">
        <v>80</v>
      </c>
      <c r="D2" s="283"/>
      <c r="E2" s="283"/>
      <c r="F2" s="283"/>
      <c r="G2" s="283"/>
      <c r="H2" s="283"/>
    </row>
    <row r="3" spans="2:8" ht="12.75">
      <c r="B3" s="283"/>
      <c r="C3" s="284"/>
      <c r="D3" s="283"/>
      <c r="E3" s="283"/>
      <c r="F3" s="285"/>
      <c r="G3" s="286"/>
      <c r="H3" s="286"/>
    </row>
    <row r="4" spans="2:8" ht="12.75">
      <c r="B4" s="283"/>
      <c r="C4" s="284"/>
      <c r="D4" s="283"/>
      <c r="E4" s="283"/>
      <c r="F4" s="286" t="s">
        <v>94</v>
      </c>
      <c r="G4" s="286"/>
      <c r="H4" s="286"/>
    </row>
    <row r="5" spans="2:8" ht="12.75">
      <c r="B5" s="283" t="s">
        <v>84</v>
      </c>
      <c r="C5" s="283" t="s">
        <v>85</v>
      </c>
      <c r="D5" s="283"/>
      <c r="E5" s="283"/>
      <c r="F5" s="283"/>
      <c r="G5" s="282" t="s">
        <v>86</v>
      </c>
      <c r="H5" s="283"/>
    </row>
    <row r="6" spans="2:10" ht="12.75">
      <c r="B6" s="4" t="s">
        <v>248</v>
      </c>
      <c r="C6" s="6" t="s">
        <v>55</v>
      </c>
      <c r="D6" s="7">
        <v>-300</v>
      </c>
      <c r="E6" s="7">
        <v>-200</v>
      </c>
      <c r="F6" s="7">
        <v>-100</v>
      </c>
      <c r="G6" s="7">
        <v>0</v>
      </c>
      <c r="H6" s="7">
        <v>100</v>
      </c>
      <c r="I6" s="7">
        <v>200</v>
      </c>
      <c r="J6" s="7">
        <v>300</v>
      </c>
    </row>
    <row r="7" spans="2:10" ht="12.75">
      <c r="B7" s="99">
        <v>0.05</v>
      </c>
      <c r="C7" s="13" t="s">
        <v>60</v>
      </c>
      <c r="D7" s="331">
        <f>'P-T Input'!$C10*'Shock Values'!F7/100</f>
        <v>105.09</v>
      </c>
      <c r="E7" s="331">
        <f>'P-T Input'!$C10*'Shock Values'!G7/100</f>
        <v>104.81</v>
      </c>
      <c r="F7" s="331">
        <f>'P-T Input'!$C10*'Shock Values'!H7/100</f>
        <v>103.41</v>
      </c>
      <c r="G7" s="331">
        <f>'P-T Input'!$C10*'Shock Values'!I7/100</f>
        <v>99.93</v>
      </c>
      <c r="H7" s="331">
        <f>'P-T Input'!$C10*'Shock Values'!J7/100</f>
        <v>94.38</v>
      </c>
      <c r="I7" s="331">
        <f>'P-T Input'!$C10*'Shock Values'!K7/100</f>
        <v>88.22</v>
      </c>
      <c r="J7" s="331">
        <f>'P-T Input'!$C10*'Shock Values'!L7/100</f>
        <v>81.93</v>
      </c>
    </row>
    <row r="8" spans="2:10" ht="12.75">
      <c r="B8" s="68"/>
      <c r="C8" s="10" t="s">
        <v>63</v>
      </c>
      <c r="D8" s="331">
        <f>'P-T Input'!$C11*'Shock Values'!F8/100</f>
        <v>103.31</v>
      </c>
      <c r="E8" s="331">
        <f>'P-T Input'!$C11*'Shock Values'!G8/100</f>
        <v>103.59</v>
      </c>
      <c r="F8" s="331">
        <f>'P-T Input'!$C11*'Shock Values'!H8/100</f>
        <v>102.91</v>
      </c>
      <c r="G8" s="331">
        <f>'P-T Input'!$C11*'Shock Values'!I8/100</f>
        <v>100.23</v>
      </c>
      <c r="H8" s="331">
        <f>'P-T Input'!$C11*'Shock Values'!J8/100</f>
        <v>95.08</v>
      </c>
      <c r="I8" s="331">
        <f>'P-T Input'!$C11*'Shock Values'!K8/100</f>
        <v>89.23</v>
      </c>
      <c r="J8" s="331">
        <f>'P-T Input'!$C11*'Shock Values'!L8/100</f>
        <v>83.27</v>
      </c>
    </row>
    <row r="9" spans="2:10" ht="12.75">
      <c r="B9" s="68"/>
      <c r="C9" s="12" t="s">
        <v>66</v>
      </c>
      <c r="D9" s="331">
        <f>'P-T Input'!$C12*'Shock Values'!F9/100</f>
        <v>103.9</v>
      </c>
      <c r="E9" s="331">
        <f>'P-T Input'!$C12*'Shock Values'!G9/100</f>
        <v>105.2</v>
      </c>
      <c r="F9" s="331">
        <f>'P-T Input'!$C12*'Shock Values'!H9/100</f>
        <v>104.74</v>
      </c>
      <c r="G9" s="331">
        <f>'P-T Input'!$C12*'Shock Values'!I9/100</f>
        <v>101.42</v>
      </c>
      <c r="H9" s="331">
        <f>'P-T Input'!$C12*'Shock Values'!J9/100</f>
        <v>96.58</v>
      </c>
      <c r="I9" s="331">
        <f>'P-T Input'!$C12*'Shock Values'!K9/100</f>
        <v>91.49</v>
      </c>
      <c r="J9" s="331">
        <f>'P-T Input'!$C12*'Shock Values'!L9/100</f>
        <v>86.4</v>
      </c>
    </row>
    <row r="10" spans="2:10" ht="12.75">
      <c r="B10" s="68"/>
      <c r="C10" s="10" t="s">
        <v>68</v>
      </c>
      <c r="D10" s="331">
        <f>'P-T Input'!$C13*'Shock Values'!F10/100</f>
        <v>106.81</v>
      </c>
      <c r="E10" s="331">
        <f>'P-T Input'!$C13*'Shock Values'!G10/100</f>
        <v>106.25</v>
      </c>
      <c r="F10" s="331">
        <f>'P-T Input'!$C13*'Shock Values'!H10/100</f>
        <v>104.65</v>
      </c>
      <c r="G10" s="331">
        <f>'P-T Input'!$C13*'Shock Values'!I10/100</f>
        <v>101.36</v>
      </c>
      <c r="H10" s="331">
        <f>'P-T Input'!$C13*'Shock Values'!J10/100</f>
        <v>97.26</v>
      </c>
      <c r="I10" s="331">
        <f>'P-T Input'!$C13*'Shock Values'!K10/100</f>
        <v>93</v>
      </c>
      <c r="J10" s="331">
        <f>'P-T Input'!$C13*'Shock Values'!L10/100</f>
        <v>88.72</v>
      </c>
    </row>
    <row r="11" spans="2:10" ht="12.75">
      <c r="B11" s="68"/>
      <c r="C11" s="10" t="s">
        <v>70</v>
      </c>
      <c r="D11" s="331">
        <f>'P-T Input'!$C14*'Shock Values'!F11/100</f>
        <v>106.945</v>
      </c>
      <c r="E11" s="331">
        <f>'P-T Input'!$C14*'Shock Values'!G11/100</f>
        <v>105.99</v>
      </c>
      <c r="F11" s="331">
        <f>'P-T Input'!$C14*'Shock Values'!H11/100</f>
        <v>104.44</v>
      </c>
      <c r="G11" s="331">
        <f>'P-T Input'!$C14*'Shock Values'!I11/100</f>
        <v>101.945</v>
      </c>
      <c r="H11" s="331">
        <f>'P-T Input'!$C14*'Shock Values'!J11/100</f>
        <v>99.025</v>
      </c>
      <c r="I11" s="331">
        <f>'P-T Input'!$C14*'Shock Values'!K11/100</f>
        <v>96.025</v>
      </c>
      <c r="J11" s="331">
        <f>'P-T Input'!$C14*'Shock Values'!L11/100</f>
        <v>93.01</v>
      </c>
    </row>
    <row r="12" spans="2:10" ht="12.75">
      <c r="B12" s="68"/>
      <c r="C12" s="12" t="s">
        <v>71</v>
      </c>
      <c r="D12" s="331">
        <f>'P-T Input'!$C15*'Shock Values'!F12/100</f>
        <v>107.08</v>
      </c>
      <c r="E12" s="331">
        <f>'P-T Input'!$C15*'Shock Values'!G12/100</f>
        <v>105.73</v>
      </c>
      <c r="F12" s="331">
        <f>'P-T Input'!$C15*'Shock Values'!H12/100</f>
        <v>104.23</v>
      </c>
      <c r="G12" s="331">
        <f>'P-T Input'!$C15*'Shock Values'!I12/100</f>
        <v>102.53</v>
      </c>
      <c r="H12" s="331">
        <f>'P-T Input'!$C15*'Shock Values'!J12/100</f>
        <v>100.79</v>
      </c>
      <c r="I12" s="331">
        <f>'P-T Input'!$C15*'Shock Values'!K12/100</f>
        <v>99.05</v>
      </c>
      <c r="J12" s="331">
        <f>'P-T Input'!$C15*'Shock Values'!L12/100</f>
        <v>97.3</v>
      </c>
    </row>
    <row r="13" spans="2:10" ht="12.75">
      <c r="B13" s="99">
        <v>0.0525</v>
      </c>
      <c r="C13" s="13" t="s">
        <v>60</v>
      </c>
      <c r="D13" s="331">
        <f>'P-T Input'!$C16*'Shock Values'!F13/100</f>
        <v>105.435</v>
      </c>
      <c r="E13" s="331">
        <f>'P-T Input'!$C16*'Shock Values'!G13/100</f>
        <v>105.17</v>
      </c>
      <c r="F13" s="331">
        <f>'P-T Input'!$C16*'Shock Values'!H13/100</f>
        <v>103.975</v>
      </c>
      <c r="G13" s="331">
        <f>'P-T Input'!$C16*'Shock Values'!I13/100</f>
        <v>100.95500000000001</v>
      </c>
      <c r="H13" s="331">
        <f>'P-T Input'!$C16*'Shock Values'!J13/100</f>
        <v>95.755</v>
      </c>
      <c r="I13" s="331">
        <f>'P-T Input'!$C16*'Shock Values'!K13/100</f>
        <v>89.715</v>
      </c>
      <c r="J13" s="331">
        <f>'P-T Input'!$C16*'Shock Values'!L13/100</f>
        <v>83.405</v>
      </c>
    </row>
    <row r="14" spans="2:10" ht="12.75">
      <c r="B14" s="68"/>
      <c r="C14" s="10" t="s">
        <v>63</v>
      </c>
      <c r="D14" s="331">
        <f>'P-T Input'!$C17*'Shock Values'!F14/100</f>
        <v>103.64</v>
      </c>
      <c r="E14" s="331">
        <f>'P-T Input'!$C17*'Shock Values'!G14/100</f>
        <v>103.89</v>
      </c>
      <c r="F14" s="331">
        <f>'P-T Input'!$C17*'Shock Values'!H14/100</f>
        <v>103.4</v>
      </c>
      <c r="G14" s="331">
        <f>'P-T Input'!$C17*'Shock Values'!I14/100</f>
        <v>101.23</v>
      </c>
      <c r="H14" s="331">
        <f>'P-T Input'!$C17*'Shock Values'!J14/100</f>
        <v>96.47999999999998</v>
      </c>
      <c r="I14" s="331">
        <f>'P-T Input'!$C17*'Shock Values'!K14/100</f>
        <v>90.765</v>
      </c>
      <c r="J14" s="331">
        <f>'P-T Input'!$C17*'Shock Values'!L14/100</f>
        <v>84.78</v>
      </c>
    </row>
    <row r="15" spans="2:10" ht="12.75">
      <c r="B15" s="68"/>
      <c r="C15" s="12" t="s">
        <v>66</v>
      </c>
      <c r="D15" s="331">
        <f>'P-T Input'!$C18*'Shock Values'!F15/100</f>
        <v>104.335</v>
      </c>
      <c r="E15" s="331">
        <f>'P-T Input'!$C18*'Shock Values'!G15/100</f>
        <v>105.33</v>
      </c>
      <c r="F15" s="331">
        <f>'P-T Input'!$C18*'Shock Values'!H15/100</f>
        <v>104.94999999999999</v>
      </c>
      <c r="G15" s="331">
        <f>'P-T Input'!$C18*'Shock Values'!I15/100</f>
        <v>102.19</v>
      </c>
      <c r="H15" s="331">
        <f>'P-T Input'!$C18*'Shock Values'!J15/100</f>
        <v>97.66</v>
      </c>
      <c r="I15" s="331">
        <f>'P-T Input'!$C18*'Shock Values'!K15/100</f>
        <v>92.625</v>
      </c>
      <c r="J15" s="331">
        <f>'P-T Input'!$C18*'Shock Values'!L15/100</f>
        <v>87.48</v>
      </c>
    </row>
    <row r="16" spans="2:10" ht="12.75">
      <c r="B16" s="68"/>
      <c r="C16" s="10" t="s">
        <v>68</v>
      </c>
      <c r="D16" s="331">
        <f>'P-T Input'!$C19*'Shock Values'!F16/100</f>
        <v>106.945</v>
      </c>
      <c r="E16" s="331">
        <f>'P-T Input'!$C19*'Shock Values'!G16/100</f>
        <v>106.415</v>
      </c>
      <c r="F16" s="331">
        <f>'P-T Input'!$C19*'Shock Values'!H16/100</f>
        <v>104.765</v>
      </c>
      <c r="G16" s="331">
        <f>'P-T Input'!$C19*'Shock Values'!I16/100</f>
        <v>102.05</v>
      </c>
      <c r="H16" s="331">
        <f>'P-T Input'!$C19*'Shock Values'!J16/100</f>
        <v>97.995</v>
      </c>
      <c r="I16" s="331">
        <f>'P-T Input'!$C19*'Shock Values'!K16/100</f>
        <v>93.77</v>
      </c>
      <c r="J16" s="331">
        <f>'P-T Input'!$C19*'Shock Values'!L16/100</f>
        <v>89.4775</v>
      </c>
    </row>
    <row r="17" spans="2:10" ht="12.75">
      <c r="B17" s="68"/>
      <c r="C17" s="10" t="s">
        <v>70</v>
      </c>
      <c r="D17" s="331">
        <f>'P-T Input'!$C20*'Shock Values'!F17/100</f>
        <v>107.19</v>
      </c>
      <c r="E17" s="331">
        <f>'P-T Input'!$C20*'Shock Values'!G17/100</f>
        <v>106.265</v>
      </c>
      <c r="F17" s="331">
        <f>'P-T Input'!$C20*'Shock Values'!H17/100</f>
        <v>104.7025</v>
      </c>
      <c r="G17" s="331">
        <f>'P-T Input'!$C20*'Shock Values'!I17/100</f>
        <v>102.5</v>
      </c>
      <c r="H17" s="331">
        <f>'P-T Input'!$C20*'Shock Values'!J17/100</f>
        <v>99.605</v>
      </c>
      <c r="I17" s="331">
        <f>'P-T Input'!$C20*'Shock Values'!K17/100</f>
        <v>96.6225</v>
      </c>
      <c r="J17" s="331">
        <f>'P-T Input'!$C20*'Shock Values'!L17/100</f>
        <v>93.60375</v>
      </c>
    </row>
    <row r="18" spans="2:10" ht="12.75">
      <c r="B18" s="68"/>
      <c r="C18" s="12" t="s">
        <v>71</v>
      </c>
      <c r="D18" s="331">
        <f>'P-T Input'!$C21*'Shock Values'!F18/100</f>
        <v>107.435</v>
      </c>
      <c r="E18" s="331">
        <f>'P-T Input'!$C21*'Shock Values'!G18/100</f>
        <v>106.115</v>
      </c>
      <c r="F18" s="331">
        <f>'P-T Input'!$C21*'Shock Values'!H18/100</f>
        <v>104.64</v>
      </c>
      <c r="G18" s="331">
        <f>'P-T Input'!$C21*'Shock Values'!I18/100</f>
        <v>102.95</v>
      </c>
      <c r="H18" s="331">
        <f>'P-T Input'!$C21*'Shock Values'!J18/100</f>
        <v>101.215</v>
      </c>
      <c r="I18" s="331">
        <f>'P-T Input'!$C21*'Shock Values'!K18/100</f>
        <v>99.475</v>
      </c>
      <c r="J18" s="331">
        <f>'P-T Input'!$C21*'Shock Values'!L18/100</f>
        <v>97.72999999999998</v>
      </c>
    </row>
    <row r="19" spans="2:10" ht="12.75">
      <c r="B19" s="99">
        <v>0.055</v>
      </c>
      <c r="C19" s="13" t="s">
        <v>60</v>
      </c>
      <c r="D19" s="331">
        <f>'P-T Input'!$C22*'Shock Values'!F19/100</f>
        <v>105.78</v>
      </c>
      <c r="E19" s="331">
        <f>'P-T Input'!$C22*'Shock Values'!G19/100</f>
        <v>105.53</v>
      </c>
      <c r="F19" s="331">
        <f>'P-T Input'!$C22*'Shock Values'!H19/100</f>
        <v>104.54</v>
      </c>
      <c r="G19" s="331">
        <f>'P-T Input'!$C22*'Shock Values'!I19/100</f>
        <v>101.98</v>
      </c>
      <c r="H19" s="331">
        <f>'P-T Input'!$C22*'Shock Values'!J19/100</f>
        <v>97.13</v>
      </c>
      <c r="I19" s="331">
        <f>'P-T Input'!$C22*'Shock Values'!K19/100</f>
        <v>91.21</v>
      </c>
      <c r="J19" s="331">
        <f>'P-T Input'!$C22*'Shock Values'!L19/100</f>
        <v>84.88</v>
      </c>
    </row>
    <row r="20" spans="2:10" ht="12.75">
      <c r="B20" s="68"/>
      <c r="C20" s="10" t="s">
        <v>63</v>
      </c>
      <c r="D20" s="331">
        <f>'P-T Input'!$C23*'Shock Values'!F20/100</f>
        <v>103.97</v>
      </c>
      <c r="E20" s="331">
        <f>'P-T Input'!$C23*'Shock Values'!G20/100</f>
        <v>104.19</v>
      </c>
      <c r="F20" s="331">
        <f>'P-T Input'!$C23*'Shock Values'!H20/100</f>
        <v>103.89</v>
      </c>
      <c r="G20" s="331">
        <f>'P-T Input'!$C23*'Shock Values'!I20/100</f>
        <v>102.23</v>
      </c>
      <c r="H20" s="331">
        <f>'P-T Input'!$C23*'Shock Values'!J20/100</f>
        <v>97.88</v>
      </c>
      <c r="I20" s="331">
        <f>'P-T Input'!$C23*'Shock Values'!K20/100</f>
        <v>92.3</v>
      </c>
      <c r="J20" s="331">
        <f>'P-T Input'!$C23*'Shock Values'!L20/100</f>
        <v>86.29</v>
      </c>
    </row>
    <row r="21" spans="2:10" ht="12.75">
      <c r="B21" s="68"/>
      <c r="C21" s="12" t="s">
        <v>66</v>
      </c>
      <c r="D21" s="331">
        <f>'P-T Input'!$C24*'Shock Values'!F21/100</f>
        <v>104.77</v>
      </c>
      <c r="E21" s="331">
        <f>'P-T Input'!$C24*'Shock Values'!G21/100</f>
        <v>105.46</v>
      </c>
      <c r="F21" s="331">
        <f>'P-T Input'!$C24*'Shock Values'!H21/100</f>
        <v>105.16</v>
      </c>
      <c r="G21" s="331">
        <f>'P-T Input'!$C24*'Shock Values'!I21/100</f>
        <v>102.96</v>
      </c>
      <c r="H21" s="331">
        <f>'P-T Input'!$C24*'Shock Values'!J21/100</f>
        <v>98.74</v>
      </c>
      <c r="I21" s="331">
        <f>'P-T Input'!$C24*'Shock Values'!K21/100</f>
        <v>93.76</v>
      </c>
      <c r="J21" s="331">
        <f>'P-T Input'!$C24*'Shock Values'!L21/100</f>
        <v>88.56</v>
      </c>
    </row>
    <row r="22" spans="2:10" ht="12.75">
      <c r="B22" s="68"/>
      <c r="C22" s="10" t="s">
        <v>68</v>
      </c>
      <c r="D22" s="331">
        <f>'P-T Input'!$C25*'Shock Values'!F22/100</f>
        <v>107.08</v>
      </c>
      <c r="E22" s="331">
        <f>'P-T Input'!$C25*'Shock Values'!G22/100</f>
        <v>106.58</v>
      </c>
      <c r="F22" s="331">
        <f>'P-T Input'!$C25*'Shock Values'!H22/100</f>
        <v>104.88</v>
      </c>
      <c r="G22" s="331">
        <f>'P-T Input'!$C25*'Shock Values'!I22/100</f>
        <v>102.74</v>
      </c>
      <c r="H22" s="331">
        <f>'P-T Input'!$C25*'Shock Values'!J22/100</f>
        <v>98.73</v>
      </c>
      <c r="I22" s="331">
        <f>'P-T Input'!$C25*'Shock Values'!K22/100</f>
        <v>94.54</v>
      </c>
      <c r="J22" s="331">
        <f>'P-T Input'!$C25*'Shock Values'!L22/100</f>
        <v>90.235</v>
      </c>
    </row>
    <row r="23" spans="2:10" ht="12.75">
      <c r="B23" s="68"/>
      <c r="C23" s="10" t="s">
        <v>70</v>
      </c>
      <c r="D23" s="331">
        <f>'P-T Input'!$C26*'Shock Values'!F23/100</f>
        <v>107.435</v>
      </c>
      <c r="E23" s="331">
        <f>'P-T Input'!$C26*'Shock Values'!G23/100</f>
        <v>106.54</v>
      </c>
      <c r="F23" s="331">
        <f>'P-T Input'!$C26*'Shock Values'!H23/100</f>
        <v>104.965</v>
      </c>
      <c r="G23" s="331">
        <f>'P-T Input'!$C26*'Shock Values'!I23/100</f>
        <v>103.055</v>
      </c>
      <c r="H23" s="331">
        <f>'P-T Input'!$C26*'Shock Values'!J23/100</f>
        <v>100.185</v>
      </c>
      <c r="I23" s="331">
        <f>'P-T Input'!$C26*'Shock Values'!K23/100</f>
        <v>97.22</v>
      </c>
      <c r="J23" s="331">
        <f>'P-T Input'!$C26*'Shock Values'!L23/100</f>
        <v>94.1975</v>
      </c>
    </row>
    <row r="24" spans="2:10" ht="12.75">
      <c r="B24" s="68"/>
      <c r="C24" s="12" t="s">
        <v>71</v>
      </c>
      <c r="D24" s="331">
        <f>'P-T Input'!$C27*'Shock Values'!F24/100</f>
        <v>107.79</v>
      </c>
      <c r="E24" s="331">
        <f>'P-T Input'!$C27*'Shock Values'!G24/100</f>
        <v>106.5</v>
      </c>
      <c r="F24" s="331">
        <f>'P-T Input'!$C27*'Shock Values'!H24/100</f>
        <v>105.05</v>
      </c>
      <c r="G24" s="331">
        <f>'P-T Input'!$C27*'Shock Values'!I24/100</f>
        <v>103.37</v>
      </c>
      <c r="H24" s="331">
        <f>'P-T Input'!$C27*'Shock Values'!J24/100</f>
        <v>101.64</v>
      </c>
      <c r="I24" s="331">
        <f>'P-T Input'!$C27*'Shock Values'!K24/100</f>
        <v>99.9</v>
      </c>
      <c r="J24" s="331">
        <f>'P-T Input'!$C27*'Shock Values'!L24/100</f>
        <v>98.16</v>
      </c>
    </row>
    <row r="25" spans="2:10" ht="12.75">
      <c r="B25" s="99">
        <v>0.0575</v>
      </c>
      <c r="C25" s="13" t="s">
        <v>60</v>
      </c>
      <c r="D25" s="331">
        <f>'P-T Input'!$C28*'Shock Values'!F25/100</f>
        <v>106.27000000000002</v>
      </c>
      <c r="E25" s="331">
        <f>'P-T Input'!$C28*'Shock Values'!G25/100</f>
        <v>105.955</v>
      </c>
      <c r="F25" s="331">
        <f>'P-T Input'!$C28*'Shock Values'!H25/100</f>
        <v>105.01</v>
      </c>
      <c r="G25" s="331">
        <f>'P-T Input'!$C28*'Shock Values'!I25/100</f>
        <v>102.67500000000001</v>
      </c>
      <c r="H25" s="331">
        <f>'P-T Input'!$C28*'Shock Values'!J25/100</f>
        <v>98.155</v>
      </c>
      <c r="I25" s="331">
        <f>'P-T Input'!$C28*'Shock Values'!K25/100</f>
        <v>92.395</v>
      </c>
      <c r="J25" s="331">
        <f>'P-T Input'!$C28*'Shock Values'!L25/100</f>
        <v>86.10499999999998</v>
      </c>
    </row>
    <row r="26" spans="2:10" ht="12.75">
      <c r="B26" s="68"/>
      <c r="C26" s="10" t="s">
        <v>63</v>
      </c>
      <c r="D26" s="331">
        <f>'P-T Input'!$C29*'Shock Values'!F26/100</f>
        <v>104.42</v>
      </c>
      <c r="E26" s="331">
        <f>'P-T Input'!$C29*'Shock Values'!G26/100</f>
        <v>104.555</v>
      </c>
      <c r="F26" s="331">
        <f>'P-T Input'!$C29*'Shock Values'!H26/100</f>
        <v>104.32</v>
      </c>
      <c r="G26" s="331">
        <f>'P-T Input'!$C29*'Shock Values'!I26/100</f>
        <v>102.965</v>
      </c>
      <c r="H26" s="331">
        <f>'P-T Input'!$C29*'Shock Values'!J26/100</f>
        <v>99.025</v>
      </c>
      <c r="I26" s="331">
        <f>'P-T Input'!$C29*'Shock Values'!K26/100</f>
        <v>93.635</v>
      </c>
      <c r="J26" s="331">
        <f>'P-T Input'!$C29*'Shock Values'!L26/100</f>
        <v>87.64500000000002</v>
      </c>
    </row>
    <row r="27" spans="2:10" ht="12.75">
      <c r="B27" s="68"/>
      <c r="C27" s="12" t="s">
        <v>66</v>
      </c>
      <c r="D27" s="331">
        <f>'P-T Input'!$C30*'Shock Values'!F27/100</f>
        <v>106.01</v>
      </c>
      <c r="E27" s="331">
        <f>'P-T Input'!$C30*'Shock Values'!G27/100</f>
        <v>106.345</v>
      </c>
      <c r="F27" s="331">
        <f>'P-T Input'!$C30*'Shock Values'!H27/100</f>
        <v>105.83</v>
      </c>
      <c r="G27" s="331">
        <f>'P-T Input'!$C30*'Shock Values'!I27/100</f>
        <v>103.66</v>
      </c>
      <c r="H27" s="331">
        <f>'P-T Input'!$C30*'Shock Values'!J27/100</f>
        <v>99.62</v>
      </c>
      <c r="I27" s="331">
        <f>'P-T Input'!$C30*'Shock Values'!K27/100</f>
        <v>94.73</v>
      </c>
      <c r="J27" s="331">
        <f>'P-T Input'!$C30*'Shock Values'!L27/100</f>
        <v>89.525</v>
      </c>
    </row>
    <row r="28" spans="2:10" ht="12.75">
      <c r="B28" s="68"/>
      <c r="C28" s="10" t="s">
        <v>68</v>
      </c>
      <c r="D28" s="331">
        <f>'P-T Input'!$C31*'Shock Values'!F28/100</f>
        <v>107.215</v>
      </c>
      <c r="E28" s="331">
        <f>'P-T Input'!$C31*'Shock Values'!G28/100</f>
        <v>106.93</v>
      </c>
      <c r="F28" s="331">
        <f>'P-T Input'!$C31*'Shock Values'!H28/100</f>
        <v>105.6</v>
      </c>
      <c r="G28" s="331">
        <f>'P-T Input'!$C31*'Shock Values'!I28/100</f>
        <v>103.28</v>
      </c>
      <c r="H28" s="331">
        <f>'P-T Input'!$C31*'Shock Values'!J28/100</f>
        <v>99.465</v>
      </c>
      <c r="I28" s="331">
        <f>'P-T Input'!$C31*'Shock Values'!K28/100</f>
        <v>95.31</v>
      </c>
      <c r="J28" s="331">
        <f>'P-T Input'!$C31*'Shock Values'!L28/100</f>
        <v>90.9925</v>
      </c>
    </row>
    <row r="29" spans="2:10" ht="12.75">
      <c r="B29" s="68"/>
      <c r="C29" s="10" t="s">
        <v>70</v>
      </c>
      <c r="D29" s="331">
        <f>'P-T Input'!$C32*'Shock Values'!F29/100</f>
        <v>107.6725</v>
      </c>
      <c r="E29" s="331">
        <f>'P-T Input'!$C32*'Shock Values'!G29/100</f>
        <v>106.9025</v>
      </c>
      <c r="F29" s="331">
        <f>'P-T Input'!$C32*'Shock Values'!H29/100</f>
        <v>105.525</v>
      </c>
      <c r="G29" s="331">
        <f>'P-T Input'!$C32*'Shock Values'!I29/100</f>
        <v>103.5325</v>
      </c>
      <c r="H29" s="331">
        <f>'P-T Input'!$C32*'Shock Values'!J29/100</f>
        <v>100.765</v>
      </c>
      <c r="I29" s="331">
        <f>'P-T Input'!$C32*'Shock Values'!K29/100</f>
        <v>97.82</v>
      </c>
      <c r="J29" s="331">
        <f>'P-T Input'!$C32*'Shock Values'!L29/100</f>
        <v>94.79125</v>
      </c>
    </row>
    <row r="30" spans="2:10" ht="12.75">
      <c r="B30" s="68"/>
      <c r="C30" s="12" t="s">
        <v>71</v>
      </c>
      <c r="D30" s="331">
        <f>'P-T Input'!$C33*'Shock Values'!F30/100</f>
        <v>108.13</v>
      </c>
      <c r="E30" s="331">
        <f>'P-T Input'!$C33*'Shock Values'!G30/100</f>
        <v>106.875</v>
      </c>
      <c r="F30" s="331">
        <f>'P-T Input'!$C33*'Shock Values'!H30/100</f>
        <v>105.44999999999999</v>
      </c>
      <c r="G30" s="331">
        <f>'P-T Input'!$C33*'Shock Values'!I30/100</f>
        <v>103.785</v>
      </c>
      <c r="H30" s="331">
        <f>'P-T Input'!$C33*'Shock Values'!J30/100</f>
        <v>102.065</v>
      </c>
      <c r="I30" s="331">
        <f>'P-T Input'!$C33*'Shock Values'!K30/100</f>
        <v>100.33000000000001</v>
      </c>
      <c r="J30" s="331">
        <f>'P-T Input'!$C33*'Shock Values'!L30/100</f>
        <v>98.59</v>
      </c>
    </row>
    <row r="31" spans="2:10" ht="12.75">
      <c r="B31" s="99">
        <v>0.06</v>
      </c>
      <c r="C31" s="13" t="s">
        <v>60</v>
      </c>
      <c r="D31" s="331">
        <f>'P-T Input'!$C34*'Shock Values'!F31/100</f>
        <v>106.76</v>
      </c>
      <c r="E31" s="331">
        <f>'P-T Input'!$C34*'Shock Values'!G31/100</f>
        <v>106.38</v>
      </c>
      <c r="F31" s="331">
        <f>'P-T Input'!$C34*'Shock Values'!H31/100</f>
        <v>105.48</v>
      </c>
      <c r="G31" s="331">
        <f>'P-T Input'!$C34*'Shock Values'!I31/100</f>
        <v>103.37</v>
      </c>
      <c r="H31" s="331">
        <f>'P-T Input'!$C34*'Shock Values'!J31/100</f>
        <v>99.18</v>
      </c>
      <c r="I31" s="331">
        <f>'P-T Input'!$C34*'Shock Values'!K31/100</f>
        <v>93.58</v>
      </c>
      <c r="J31" s="331">
        <f>'P-T Input'!$C34*'Shock Values'!L31/100</f>
        <v>87.33</v>
      </c>
    </row>
    <row r="32" spans="2:10" ht="12.75">
      <c r="B32" s="68"/>
      <c r="C32" s="10" t="s">
        <v>63</v>
      </c>
      <c r="D32" s="331">
        <f>'P-T Input'!$C35*'Shock Values'!F32/100</f>
        <v>104.87</v>
      </c>
      <c r="E32" s="331">
        <f>'P-T Input'!$C35*'Shock Values'!G32/100</f>
        <v>104.92</v>
      </c>
      <c r="F32" s="331">
        <f>'P-T Input'!$C35*'Shock Values'!H32/100</f>
        <v>104.75</v>
      </c>
      <c r="G32" s="331">
        <f>'P-T Input'!$C35*'Shock Values'!I32/100</f>
        <v>103.7</v>
      </c>
      <c r="H32" s="331">
        <f>'P-T Input'!$C35*'Shock Values'!J32/100</f>
        <v>100.17</v>
      </c>
      <c r="I32" s="331">
        <f>'P-T Input'!$C35*'Shock Values'!K32/100</f>
        <v>94.97</v>
      </c>
      <c r="J32" s="331">
        <f>'P-T Input'!$C35*'Shock Values'!L32/100</f>
        <v>89</v>
      </c>
    </row>
    <row r="33" spans="2:10" ht="12.75">
      <c r="B33" s="68"/>
      <c r="C33" s="12" t="s">
        <v>66</v>
      </c>
      <c r="D33" s="331">
        <f>'P-T Input'!$C36*'Shock Values'!F33/100</f>
        <v>107.25</v>
      </c>
      <c r="E33" s="331">
        <f>'P-T Input'!$C36*'Shock Values'!G33/100</f>
        <v>107.23</v>
      </c>
      <c r="F33" s="331">
        <f>'P-T Input'!$C36*'Shock Values'!H33/100</f>
        <v>106.5</v>
      </c>
      <c r="G33" s="331">
        <f>'P-T Input'!$C36*'Shock Values'!I33/100</f>
        <v>104.36</v>
      </c>
      <c r="H33" s="331">
        <f>'P-T Input'!$C36*'Shock Values'!J33/100</f>
        <v>100.5</v>
      </c>
      <c r="I33" s="331">
        <f>'P-T Input'!$C36*'Shock Values'!K33/100</f>
        <v>95.7</v>
      </c>
      <c r="J33" s="331">
        <f>'P-T Input'!$C36*'Shock Values'!L33/100</f>
        <v>90.49</v>
      </c>
    </row>
    <row r="34" spans="2:10" ht="12.75">
      <c r="B34" s="68"/>
      <c r="C34" s="10" t="s">
        <v>68</v>
      </c>
      <c r="D34" s="331">
        <f>'P-T Input'!$C37*'Shock Values'!F34/100</f>
        <v>107.35</v>
      </c>
      <c r="E34" s="331">
        <f>'P-T Input'!$C37*'Shock Values'!G34/100</f>
        <v>107.28</v>
      </c>
      <c r="F34" s="331">
        <f>'P-T Input'!$C37*'Shock Values'!H34/100</f>
        <v>106.32</v>
      </c>
      <c r="G34" s="331">
        <f>'P-T Input'!$C37*'Shock Values'!I34/100</f>
        <v>103.82</v>
      </c>
      <c r="H34" s="331">
        <f>'P-T Input'!$C37*'Shock Values'!J34/100</f>
        <v>100.2</v>
      </c>
      <c r="I34" s="331">
        <f>'P-T Input'!$C37*'Shock Values'!K34/100</f>
        <v>96.08</v>
      </c>
      <c r="J34" s="331">
        <f>'P-T Input'!$C37*'Shock Values'!L34/100</f>
        <v>91.75</v>
      </c>
    </row>
    <row r="35" spans="2:10" ht="12.75">
      <c r="B35" s="68"/>
      <c r="C35" s="10" t="s">
        <v>70</v>
      </c>
      <c r="D35" s="331">
        <f>'P-T Input'!$C38*'Shock Values'!F35/100</f>
        <v>107.91</v>
      </c>
      <c r="E35" s="331">
        <f>'P-T Input'!$C38*'Shock Values'!G35/100</f>
        <v>107.265</v>
      </c>
      <c r="F35" s="331">
        <f>'P-T Input'!$C38*'Shock Values'!H35/100</f>
        <v>106.085</v>
      </c>
      <c r="G35" s="331">
        <f>'P-T Input'!$C38*'Shock Values'!I35/100</f>
        <v>104.01</v>
      </c>
      <c r="H35" s="331">
        <f>'P-T Input'!$C38*'Shock Values'!J35/100</f>
        <v>101.345</v>
      </c>
      <c r="I35" s="331">
        <f>'P-T Input'!$C38*'Shock Values'!K35/100</f>
        <v>98.42</v>
      </c>
      <c r="J35" s="331">
        <f>'P-T Input'!$C38*'Shock Values'!L35/100</f>
        <v>95.385</v>
      </c>
    </row>
    <row r="36" spans="2:10" ht="12.75">
      <c r="B36" s="68"/>
      <c r="C36" s="12" t="s">
        <v>71</v>
      </c>
      <c r="D36" s="331">
        <f>'P-T Input'!$C39*'Shock Values'!F36/100</f>
        <v>108.47</v>
      </c>
      <c r="E36" s="331">
        <f>'P-T Input'!$C39*'Shock Values'!G36/100</f>
        <v>107.25</v>
      </c>
      <c r="F36" s="331">
        <f>'P-T Input'!$C39*'Shock Values'!H36/100</f>
        <v>105.85</v>
      </c>
      <c r="G36" s="331">
        <f>'P-T Input'!$C39*'Shock Values'!I36/100</f>
        <v>104.2</v>
      </c>
      <c r="H36" s="331">
        <f>'P-T Input'!$C39*'Shock Values'!J36/100</f>
        <v>102.49</v>
      </c>
      <c r="I36" s="331">
        <f>'P-T Input'!$C39*'Shock Values'!K36/100</f>
        <v>100.76</v>
      </c>
      <c r="J36" s="331">
        <f>'P-T Input'!$C39*'Shock Values'!L36/100</f>
        <v>99.02</v>
      </c>
    </row>
    <row r="37" spans="2:10" ht="12.75">
      <c r="B37" s="99">
        <v>0.0625</v>
      </c>
      <c r="C37" s="13" t="s">
        <v>60</v>
      </c>
      <c r="D37" s="331">
        <f>'P-T Input'!$C40*'Shock Values'!F37/100</f>
        <v>107.59</v>
      </c>
      <c r="E37" s="331">
        <f>'P-T Input'!$C40*'Shock Values'!G37/100</f>
        <v>107.025</v>
      </c>
      <c r="F37" s="331">
        <f>'P-T Input'!$C40*'Shock Values'!H37/100</f>
        <v>106.03</v>
      </c>
      <c r="G37" s="331">
        <f>'P-T Input'!$C40*'Shock Values'!I37/100</f>
        <v>104.015</v>
      </c>
      <c r="H37" s="331">
        <f>'P-T Input'!$C40*'Shock Values'!J37/100</f>
        <v>100.1</v>
      </c>
      <c r="I37" s="331">
        <f>'P-T Input'!$C40*'Shock Values'!K37/100</f>
        <v>94.69</v>
      </c>
      <c r="J37" s="331">
        <f>'P-T Input'!$C40*'Shock Values'!L37/100</f>
        <v>88.53</v>
      </c>
    </row>
    <row r="38" spans="2:10" ht="12.75">
      <c r="B38" s="68"/>
      <c r="C38" s="10" t="s">
        <v>63</v>
      </c>
      <c r="D38" s="331">
        <f>'P-T Input'!$C41*'Shock Values'!F38/100</f>
        <v>105.82</v>
      </c>
      <c r="E38" s="331">
        <f>'P-T Input'!$C41*'Shock Values'!G38/100</f>
        <v>105.775</v>
      </c>
      <c r="F38" s="331">
        <f>'P-T Input'!$C41*'Shock Values'!H38/100</f>
        <v>105.505</v>
      </c>
      <c r="G38" s="331">
        <f>'P-T Input'!$C41*'Shock Values'!I38/100</f>
        <v>104.43</v>
      </c>
      <c r="H38" s="331">
        <f>'P-T Input'!$C41*'Shock Values'!J38/100</f>
        <v>101.15</v>
      </c>
      <c r="I38" s="331">
        <f>'P-T Input'!$C41*'Shock Values'!K38/100</f>
        <v>96.14</v>
      </c>
      <c r="J38" s="331">
        <f>'P-T Input'!$C41*'Shock Values'!L38/100</f>
        <v>90.275</v>
      </c>
    </row>
    <row r="39" spans="2:10" ht="12.75">
      <c r="B39" s="68"/>
      <c r="C39" s="12" t="s">
        <v>66</v>
      </c>
      <c r="D39" s="331">
        <f>'P-T Input'!$C42*'Shock Values'!F39/100</f>
        <v>108.11</v>
      </c>
      <c r="E39" s="331">
        <f>'P-T Input'!$C42*'Shock Values'!G39/100</f>
        <v>107.91</v>
      </c>
      <c r="F39" s="331">
        <f>'P-T Input'!$C42*'Shock Values'!H39/100</f>
        <v>107.05</v>
      </c>
      <c r="G39" s="331">
        <f>'P-T Input'!$C42*'Shock Values'!I39/100</f>
        <v>104.89500000000002</v>
      </c>
      <c r="H39" s="331">
        <f>'P-T Input'!$C42*'Shock Values'!J39/100</f>
        <v>101.13</v>
      </c>
      <c r="I39" s="331">
        <f>'P-T Input'!$C42*'Shock Values'!K39/100</f>
        <v>96.405</v>
      </c>
      <c r="J39" s="331">
        <f>'P-T Input'!$C42*'Shock Values'!L39/100</f>
        <v>91.235</v>
      </c>
    </row>
    <row r="40" spans="2:10" ht="12.75">
      <c r="B40" s="68"/>
      <c r="C40" s="10" t="s">
        <v>68</v>
      </c>
      <c r="D40" s="331">
        <f>'P-T Input'!$C43*'Shock Values'!F40/100</f>
        <v>108.125</v>
      </c>
      <c r="E40" s="331">
        <f>'P-T Input'!$C43*'Shock Values'!G40/100</f>
        <v>107.87</v>
      </c>
      <c r="F40" s="331">
        <f>'P-T Input'!$C43*'Shock Values'!H40/100</f>
        <v>106.8</v>
      </c>
      <c r="G40" s="331">
        <f>'P-T Input'!$C43*'Shock Values'!I40/100</f>
        <v>104.32</v>
      </c>
      <c r="H40" s="331">
        <f>'P-T Input'!$C43*'Shock Values'!J40/100</f>
        <v>100.775</v>
      </c>
      <c r="I40" s="331">
        <f>'P-T Input'!$C43*'Shock Values'!K40/100</f>
        <v>96.725</v>
      </c>
      <c r="J40" s="331">
        <f>'P-T Input'!$C43*'Shock Values'!L40/100</f>
        <v>92.445</v>
      </c>
    </row>
    <row r="41" spans="2:10" ht="12.75">
      <c r="B41" s="68"/>
      <c r="C41" s="10" t="s">
        <v>70</v>
      </c>
      <c r="D41" s="331">
        <f>'P-T Input'!$C44*'Shock Values'!F41/100</f>
        <v>108.4625</v>
      </c>
      <c r="E41" s="331">
        <f>'P-T Input'!$C44*'Shock Values'!G41/100</f>
        <v>107.7425</v>
      </c>
      <c r="F41" s="331">
        <f>'P-T Input'!$C44*'Shock Values'!H41/100</f>
        <v>106.5225</v>
      </c>
      <c r="G41" s="331">
        <f>'P-T Input'!$C44*'Shock Values'!I41/100</f>
        <v>104.46499999999997</v>
      </c>
      <c r="H41" s="331">
        <f>'P-T Input'!$C44*'Shock Values'!J41/100</f>
        <v>101.8425</v>
      </c>
      <c r="I41" s="331">
        <f>'P-T Input'!$C44*'Shock Values'!K41/100</f>
        <v>98.95500000000001</v>
      </c>
      <c r="J41" s="331">
        <f>'P-T Input'!$C44*'Shock Values'!L41/100</f>
        <v>95.9475</v>
      </c>
    </row>
    <row r="42" spans="2:10" ht="12.75">
      <c r="B42" s="68"/>
      <c r="C42" s="12" t="s">
        <v>71</v>
      </c>
      <c r="D42" s="331">
        <f>'P-T Input'!$C45*'Shock Values'!F42/100</f>
        <v>108.8</v>
      </c>
      <c r="E42" s="331">
        <f>'P-T Input'!$C45*'Shock Values'!G42/100</f>
        <v>107.615</v>
      </c>
      <c r="F42" s="331">
        <f>'P-T Input'!$C45*'Shock Values'!H42/100</f>
        <v>106.245</v>
      </c>
      <c r="G42" s="331">
        <f>'P-T Input'!$C45*'Shock Values'!I42/100</f>
        <v>104.61</v>
      </c>
      <c r="H42" s="331">
        <f>'P-T Input'!$C45*'Shock Values'!J42/100</f>
        <v>102.91</v>
      </c>
      <c r="I42" s="331">
        <f>'P-T Input'!$C45*'Shock Values'!K42/100</f>
        <v>101.185</v>
      </c>
      <c r="J42" s="331">
        <f>'P-T Input'!$C45*'Shock Values'!L42/100</f>
        <v>99.44999999999999</v>
      </c>
    </row>
    <row r="43" spans="2:10" ht="12.75">
      <c r="B43" s="99">
        <v>0.065</v>
      </c>
      <c r="C43" s="13" t="s">
        <v>60</v>
      </c>
      <c r="D43" s="331">
        <f>'P-T Input'!$C46*'Shock Values'!F43/100</f>
        <v>108.42</v>
      </c>
      <c r="E43" s="331">
        <f>'P-T Input'!$C46*'Shock Values'!G43/100</f>
        <v>107.67</v>
      </c>
      <c r="F43" s="331">
        <f>'P-T Input'!$C46*'Shock Values'!H43/100</f>
        <v>106.58</v>
      </c>
      <c r="G43" s="331">
        <f>'P-T Input'!$C46*'Shock Values'!I43/100</f>
        <v>104.66</v>
      </c>
      <c r="H43" s="331">
        <f>'P-T Input'!$C46*'Shock Values'!J43/100</f>
        <v>101.02</v>
      </c>
      <c r="I43" s="331">
        <f>'P-T Input'!$C46*'Shock Values'!K43/100</f>
        <v>95.8</v>
      </c>
      <c r="J43" s="331">
        <f>'P-T Input'!$C46*'Shock Values'!L43/100</f>
        <v>89.73</v>
      </c>
    </row>
    <row r="44" spans="2:10" ht="12.75">
      <c r="B44" s="68"/>
      <c r="C44" s="10" t="s">
        <v>63</v>
      </c>
      <c r="D44" s="331">
        <f>'P-T Input'!$C47*'Shock Values'!F44/100</f>
        <v>106.77</v>
      </c>
      <c r="E44" s="331">
        <f>'P-T Input'!$C47*'Shock Values'!G44/100</f>
        <v>106.63</v>
      </c>
      <c r="F44" s="331">
        <f>'P-T Input'!$C47*'Shock Values'!H44/100</f>
        <v>106.26</v>
      </c>
      <c r="G44" s="331">
        <f>'P-T Input'!$C47*'Shock Values'!I44/100</f>
        <v>105.16</v>
      </c>
      <c r="H44" s="331">
        <f>'P-T Input'!$C47*'Shock Values'!J44/100</f>
        <v>102.13</v>
      </c>
      <c r="I44" s="331">
        <f>'P-T Input'!$C47*'Shock Values'!K44/100</f>
        <v>97.31</v>
      </c>
      <c r="J44" s="331">
        <f>'P-T Input'!$C47*'Shock Values'!L44/100</f>
        <v>91.55</v>
      </c>
    </row>
    <row r="45" spans="2:10" ht="12.75">
      <c r="B45" s="68"/>
      <c r="C45" s="12" t="s">
        <v>66</v>
      </c>
      <c r="D45" s="331">
        <f>'P-T Input'!$C48*'Shock Values'!F45/100</f>
        <v>108.97</v>
      </c>
      <c r="E45" s="331">
        <f>'P-T Input'!$C48*'Shock Values'!G45/100</f>
        <v>108.59</v>
      </c>
      <c r="F45" s="331">
        <f>'P-T Input'!$C48*'Shock Values'!H45/100</f>
        <v>107.6</v>
      </c>
      <c r="G45" s="331">
        <f>'P-T Input'!$C48*'Shock Values'!I45/100</f>
        <v>105.43</v>
      </c>
      <c r="H45" s="331">
        <f>'P-T Input'!$C48*'Shock Values'!J45/100</f>
        <v>101.76</v>
      </c>
      <c r="I45" s="331">
        <f>'P-T Input'!$C48*'Shock Values'!K45/100</f>
        <v>97.11</v>
      </c>
      <c r="J45" s="331">
        <f>'P-T Input'!$C48*'Shock Values'!L45/100</f>
        <v>91.98</v>
      </c>
    </row>
    <row r="46" spans="2:10" ht="12.75">
      <c r="B46" s="68"/>
      <c r="C46" s="10" t="s">
        <v>68</v>
      </c>
      <c r="D46" s="331">
        <f>'P-T Input'!$C49*'Shock Values'!F46/100</f>
        <v>108.9</v>
      </c>
      <c r="E46" s="331">
        <f>'P-T Input'!$C49*'Shock Values'!G46/100</f>
        <v>108.46</v>
      </c>
      <c r="F46" s="331">
        <f>'P-T Input'!$C49*'Shock Values'!H46/100</f>
        <v>107.28</v>
      </c>
      <c r="G46" s="331">
        <f>'P-T Input'!$C49*'Shock Values'!I46/100</f>
        <v>104.82</v>
      </c>
      <c r="H46" s="331">
        <f>'P-T Input'!$C49*'Shock Values'!J46/100</f>
        <v>101.35</v>
      </c>
      <c r="I46" s="331">
        <f>'P-T Input'!$C49*'Shock Values'!K46/100</f>
        <v>97.37</v>
      </c>
      <c r="J46" s="331">
        <f>'P-T Input'!$C49*'Shock Values'!L46/100</f>
        <v>93.14</v>
      </c>
    </row>
    <row r="47" spans="2:10" ht="12.75">
      <c r="B47" s="68"/>
      <c r="C47" s="10" t="s">
        <v>70</v>
      </c>
      <c r="D47" s="331">
        <f>'P-T Input'!$C50*'Shock Values'!F47/100</f>
        <v>109.015</v>
      </c>
      <c r="E47" s="331">
        <f>'P-T Input'!$C50*'Shock Values'!G47/100</f>
        <v>108.22</v>
      </c>
      <c r="F47" s="331">
        <f>'P-T Input'!$C50*'Shock Values'!H47/100</f>
        <v>106.96</v>
      </c>
      <c r="G47" s="331">
        <f>'P-T Input'!$C50*'Shock Values'!I47/100</f>
        <v>104.91999999999999</v>
      </c>
      <c r="H47" s="331">
        <f>'P-T Input'!$C50*'Shock Values'!J47/100</f>
        <v>102.34</v>
      </c>
      <c r="I47" s="331">
        <f>'P-T Input'!$C50*'Shock Values'!K47/100</f>
        <v>99.49</v>
      </c>
      <c r="J47" s="331">
        <f>'P-T Input'!$C50*'Shock Values'!L47/100</f>
        <v>96.51</v>
      </c>
    </row>
    <row r="48" spans="2:10" ht="12.75">
      <c r="B48" s="68"/>
      <c r="C48" s="12" t="s">
        <v>71</v>
      </c>
      <c r="D48" s="331">
        <f>'P-T Input'!$C51*'Shock Values'!F48/100</f>
        <v>109.13</v>
      </c>
      <c r="E48" s="331">
        <f>'P-T Input'!$C51*'Shock Values'!G48/100</f>
        <v>107.98</v>
      </c>
      <c r="F48" s="331">
        <f>'P-T Input'!$C51*'Shock Values'!H48/100</f>
        <v>106.64</v>
      </c>
      <c r="G48" s="331">
        <f>'P-T Input'!$C51*'Shock Values'!I48/100</f>
        <v>105.02</v>
      </c>
      <c r="H48" s="331">
        <f>'P-T Input'!$C51*'Shock Values'!J48/100</f>
        <v>103.33</v>
      </c>
      <c r="I48" s="331">
        <f>'P-T Input'!$C51*'Shock Values'!K48/100</f>
        <v>101.61</v>
      </c>
      <c r="J48" s="331">
        <f>'P-T Input'!$C51*'Shock Values'!L48/100</f>
        <v>99.88</v>
      </c>
    </row>
    <row r="49" spans="2:10" ht="12.75">
      <c r="B49" s="99">
        <v>0.0675</v>
      </c>
      <c r="C49" s="13" t="s">
        <v>60</v>
      </c>
      <c r="D49" s="331">
        <f>'P-T Input'!$C52*'Shock Values'!F49/100</f>
        <v>109.265</v>
      </c>
      <c r="E49" s="331">
        <f>'P-T Input'!$C52*'Shock Values'!G49/100</f>
        <v>108.44</v>
      </c>
      <c r="F49" s="331">
        <f>'P-T Input'!$C52*'Shock Values'!H49/100</f>
        <v>107.37</v>
      </c>
      <c r="G49" s="331">
        <f>'P-T Input'!$C52*'Shock Values'!I49/100</f>
        <v>105.65</v>
      </c>
      <c r="H49" s="331">
        <f>'P-T Input'!$C52*'Shock Values'!J49/100</f>
        <v>102.4</v>
      </c>
      <c r="I49" s="331">
        <f>'P-T Input'!$C52*'Shock Values'!K49/100</f>
        <v>97.475</v>
      </c>
      <c r="J49" s="331">
        <f>'P-T Input'!$C52*'Shock Values'!L49/100</f>
        <v>91.62</v>
      </c>
    </row>
    <row r="50" spans="2:10" ht="12.75">
      <c r="B50" s="68"/>
      <c r="C50" s="10" t="s">
        <v>63</v>
      </c>
      <c r="D50" s="331">
        <f>'P-T Input'!$C53*'Shock Values'!F50/100</f>
        <v>108.265</v>
      </c>
      <c r="E50" s="331">
        <f>'P-T Input'!$C53*'Shock Values'!G50/100</f>
        <v>107.91999999999999</v>
      </c>
      <c r="F50" s="331">
        <f>'P-T Input'!$C53*'Shock Values'!H50/100</f>
        <v>107.35</v>
      </c>
      <c r="G50" s="331">
        <f>'P-T Input'!$C53*'Shock Values'!I50/100</f>
        <v>106.13</v>
      </c>
      <c r="H50" s="331">
        <f>'P-T Input'!$C53*'Shock Values'!J50/100</f>
        <v>103.225</v>
      </c>
      <c r="I50" s="331">
        <f>'P-T Input'!$C53*'Shock Values'!K50/100</f>
        <v>98.565</v>
      </c>
      <c r="J50" s="331">
        <f>'P-T Input'!$C53*'Shock Values'!L50/100</f>
        <v>92.945</v>
      </c>
    </row>
    <row r="51" spans="2:10" ht="12.75">
      <c r="B51" s="68"/>
      <c r="C51" s="12" t="s">
        <v>66</v>
      </c>
      <c r="D51" s="331">
        <f>'P-T Input'!$C54*'Shock Values'!F51/100</f>
        <v>109.95</v>
      </c>
      <c r="E51" s="331">
        <f>'P-T Input'!$C54*'Shock Values'!G51/100</f>
        <v>109.57</v>
      </c>
      <c r="F51" s="331">
        <f>'P-T Input'!$C54*'Shock Values'!H51/100</f>
        <v>108.65</v>
      </c>
      <c r="G51" s="331">
        <f>'P-T Input'!$C54*'Shock Values'!I51/100</f>
        <v>106.655</v>
      </c>
      <c r="H51" s="331">
        <f>'P-T Input'!$C54*'Shock Values'!J51/100</f>
        <v>103.23</v>
      </c>
      <c r="I51" s="331">
        <f>'P-T Input'!$C54*'Shock Values'!K51/100</f>
        <v>98.72999999999998</v>
      </c>
      <c r="J51" s="331">
        <f>'P-T Input'!$C54*'Shock Values'!L51/100</f>
        <v>93.68</v>
      </c>
    </row>
    <row r="52" spans="2:10" ht="12.75">
      <c r="B52" s="68"/>
      <c r="C52" s="10" t="s">
        <v>68</v>
      </c>
      <c r="D52" s="331">
        <f>'P-T Input'!$C55*'Shock Values'!F52/100</f>
        <v>109.525</v>
      </c>
      <c r="E52" s="331">
        <f>'P-T Input'!$C55*'Shock Values'!G52/100</f>
        <v>109.11</v>
      </c>
      <c r="F52" s="331">
        <f>'P-T Input'!$C55*'Shock Values'!H52/100</f>
        <v>108</v>
      </c>
      <c r="G52" s="331">
        <f>'P-T Input'!$C55*'Shock Values'!I52/100</f>
        <v>105.68</v>
      </c>
      <c r="H52" s="331">
        <f>'P-T Input'!$C55*'Shock Values'!J52/100</f>
        <v>102.36</v>
      </c>
      <c r="I52" s="331">
        <f>'P-T Input'!$C55*'Shock Values'!K52/100</f>
        <v>98.47</v>
      </c>
      <c r="J52" s="331">
        <f>'P-T Input'!$C55*'Shock Values'!L52/100</f>
        <v>94.3</v>
      </c>
    </row>
    <row r="53" spans="2:10" ht="12.75">
      <c r="B53" s="68"/>
      <c r="C53" s="10" t="s">
        <v>70</v>
      </c>
      <c r="D53" s="331">
        <f>'P-T Input'!$C56*'Shock Values'!F53/100</f>
        <v>109.4825</v>
      </c>
      <c r="E53" s="331">
        <f>'P-T Input'!$C56*'Shock Values'!G53/100</f>
        <v>108.7225</v>
      </c>
      <c r="F53" s="331">
        <f>'P-T Input'!$C56*'Shock Values'!H53/100</f>
        <v>107.5125</v>
      </c>
      <c r="G53" s="331">
        <f>'P-T Input'!$C56*'Shock Values'!I53/100</f>
        <v>105.5525</v>
      </c>
      <c r="H53" s="331">
        <f>'P-T Input'!$C56*'Shock Values'!J53/100</f>
        <v>103.0525</v>
      </c>
      <c r="I53" s="331">
        <f>'P-T Input'!$C56*'Shock Values'!K53/100</f>
        <v>100.25</v>
      </c>
      <c r="J53" s="331">
        <f>'P-T Input'!$C56*'Shock Values'!L53/100</f>
        <v>97.3025</v>
      </c>
    </row>
    <row r="54" spans="2:10" ht="12.75">
      <c r="B54" s="68"/>
      <c r="C54" s="12" t="s">
        <v>71</v>
      </c>
      <c r="D54" s="331">
        <f>'P-T Input'!$C57*'Shock Values'!F54/100</f>
        <v>109.44</v>
      </c>
      <c r="E54" s="331">
        <f>'P-T Input'!$C57*'Shock Values'!G54/100</f>
        <v>108.335</v>
      </c>
      <c r="F54" s="331">
        <f>'P-T Input'!$C57*'Shock Values'!H54/100</f>
        <v>107.025</v>
      </c>
      <c r="G54" s="331">
        <f>'P-T Input'!$C57*'Shock Values'!I54/100</f>
        <v>105.425</v>
      </c>
      <c r="H54" s="331">
        <f>'P-T Input'!$C57*'Shock Values'!J54/100</f>
        <v>103.745</v>
      </c>
      <c r="I54" s="331">
        <f>'P-T Input'!$C57*'Shock Values'!K54/100</f>
        <v>102.03</v>
      </c>
      <c r="J54" s="331">
        <f>'P-T Input'!$C57*'Shock Values'!L54/100</f>
        <v>100.305</v>
      </c>
    </row>
    <row r="55" spans="2:10" ht="12.75">
      <c r="B55" s="99">
        <v>0.07</v>
      </c>
      <c r="C55" s="13" t="s">
        <v>60</v>
      </c>
      <c r="D55" s="331">
        <f>'P-T Input'!$C58*'Shock Values'!F55/100</f>
        <v>110.11</v>
      </c>
      <c r="E55" s="331">
        <f>'P-T Input'!$C58*'Shock Values'!G55/100</f>
        <v>109.21</v>
      </c>
      <c r="F55" s="331">
        <f>'P-T Input'!$C58*'Shock Values'!H55/100</f>
        <v>108.16</v>
      </c>
      <c r="G55" s="331">
        <f>'P-T Input'!$C58*'Shock Values'!I55/100</f>
        <v>106.64</v>
      </c>
      <c r="H55" s="331">
        <f>'P-T Input'!$C58*'Shock Values'!J55/100</f>
        <v>103.78</v>
      </c>
      <c r="I55" s="331">
        <f>'P-T Input'!$C58*'Shock Values'!K55/100</f>
        <v>99.15</v>
      </c>
      <c r="J55" s="331">
        <f>'P-T Input'!$C58*'Shock Values'!L55/100</f>
        <v>93.51</v>
      </c>
    </row>
    <row r="56" spans="2:10" ht="12.75">
      <c r="B56" s="68"/>
      <c r="C56" s="10" t="s">
        <v>63</v>
      </c>
      <c r="D56" s="331">
        <f>'P-T Input'!$C59*'Shock Values'!F56/100</f>
        <v>109.76</v>
      </c>
      <c r="E56" s="331">
        <f>'P-T Input'!$C59*'Shock Values'!G56/100</f>
        <v>109.21</v>
      </c>
      <c r="F56" s="331">
        <f>'P-T Input'!$C59*'Shock Values'!H56/100</f>
        <v>108.44</v>
      </c>
      <c r="G56" s="331">
        <f>'P-T Input'!$C59*'Shock Values'!I56/100</f>
        <v>107.1</v>
      </c>
      <c r="H56" s="331">
        <f>'P-T Input'!$C59*'Shock Values'!J56/100</f>
        <v>104.32</v>
      </c>
      <c r="I56" s="331">
        <f>'P-T Input'!$C59*'Shock Values'!K56/100</f>
        <v>99.82</v>
      </c>
      <c r="J56" s="331">
        <f>'P-T Input'!$C59*'Shock Values'!L56/100</f>
        <v>94.34</v>
      </c>
    </row>
    <row r="57" spans="2:10" ht="12.75">
      <c r="B57" s="68"/>
      <c r="C57" s="12" t="s">
        <v>66</v>
      </c>
      <c r="D57" s="331">
        <f>'P-T Input'!$C60*'Shock Values'!F57/100</f>
        <v>110.93</v>
      </c>
      <c r="E57" s="331">
        <f>'P-T Input'!$C60*'Shock Values'!G57/100</f>
        <v>110.55</v>
      </c>
      <c r="F57" s="331">
        <f>'P-T Input'!$C60*'Shock Values'!H57/100</f>
        <v>109.7</v>
      </c>
      <c r="G57" s="331">
        <f>'P-T Input'!$C60*'Shock Values'!I57/100</f>
        <v>107.88</v>
      </c>
      <c r="H57" s="331">
        <f>'P-T Input'!$C60*'Shock Values'!J57/100</f>
        <v>104.7</v>
      </c>
      <c r="I57" s="331">
        <f>'P-T Input'!$C60*'Shock Values'!K57/100</f>
        <v>100.35</v>
      </c>
      <c r="J57" s="331">
        <f>'P-T Input'!$C60*'Shock Values'!L57/100</f>
        <v>95.38</v>
      </c>
    </row>
    <row r="58" spans="2:10" ht="12.75">
      <c r="B58" s="68"/>
      <c r="C58" s="10" t="s">
        <v>68</v>
      </c>
      <c r="D58" s="331">
        <f>'P-T Input'!$C61*'Shock Values'!F58/100</f>
        <v>110.15</v>
      </c>
      <c r="E58" s="331">
        <f>'P-T Input'!$C61*'Shock Values'!G58/100</f>
        <v>109.76</v>
      </c>
      <c r="F58" s="331">
        <f>'P-T Input'!$C61*'Shock Values'!H58/100</f>
        <v>108.72</v>
      </c>
      <c r="G58" s="331">
        <f>'P-T Input'!$C61*'Shock Values'!I58/100</f>
        <v>106.54</v>
      </c>
      <c r="H58" s="331">
        <f>'P-T Input'!$C61*'Shock Values'!J58/100</f>
        <v>103.37</v>
      </c>
      <c r="I58" s="331">
        <f>'P-T Input'!$C61*'Shock Values'!K58/100</f>
        <v>99.57</v>
      </c>
      <c r="J58" s="331">
        <f>'P-T Input'!$C61*'Shock Values'!L58/100</f>
        <v>95.46</v>
      </c>
    </row>
    <row r="59" spans="2:10" ht="12.75">
      <c r="B59" s="68"/>
      <c r="C59" s="10" t="s">
        <v>70</v>
      </c>
      <c r="D59" s="331">
        <f>'P-T Input'!$C62*'Shock Values'!F59/100</f>
        <v>109.95</v>
      </c>
      <c r="E59" s="331">
        <f>'P-T Input'!$C62*'Shock Values'!G59/100</f>
        <v>109.225</v>
      </c>
      <c r="F59" s="331">
        <f>'P-T Input'!$C62*'Shock Values'!H59/100</f>
        <v>108.065</v>
      </c>
      <c r="G59" s="331">
        <f>'P-T Input'!$C62*'Shock Values'!I59/100</f>
        <v>106.185</v>
      </c>
      <c r="H59" s="331">
        <f>'P-T Input'!$C62*'Shock Values'!J59/100</f>
        <v>103.765</v>
      </c>
      <c r="I59" s="331">
        <f>'P-T Input'!$C62*'Shock Values'!K59/100</f>
        <v>101.01</v>
      </c>
      <c r="J59" s="331">
        <f>'P-T Input'!$C62*'Shock Values'!L59/100</f>
        <v>98.095</v>
      </c>
    </row>
    <row r="60" spans="2:10" ht="12.75">
      <c r="B60" s="68"/>
      <c r="C60" s="12" t="s">
        <v>71</v>
      </c>
      <c r="D60" s="331">
        <f>'P-T Input'!$C63*'Shock Values'!F60/100</f>
        <v>109.75</v>
      </c>
      <c r="E60" s="331">
        <f>'P-T Input'!$C63*'Shock Values'!G60/100</f>
        <v>108.69</v>
      </c>
      <c r="F60" s="331">
        <f>'P-T Input'!$C63*'Shock Values'!H60/100</f>
        <v>107.41</v>
      </c>
      <c r="G60" s="331">
        <f>'P-T Input'!$C63*'Shock Values'!I60/100</f>
        <v>105.83</v>
      </c>
      <c r="H60" s="331">
        <f>'P-T Input'!$C63*'Shock Values'!J60/100</f>
        <v>104.16</v>
      </c>
      <c r="I60" s="331">
        <f>'P-T Input'!$C63*'Shock Values'!K60/100</f>
        <v>102.45</v>
      </c>
      <c r="J60" s="331">
        <f>'P-T Input'!$C63*'Shock Values'!L60/100</f>
        <v>100.73</v>
      </c>
    </row>
    <row r="61" spans="2:10" ht="12.75">
      <c r="B61" s="99">
        <v>0.0725</v>
      </c>
      <c r="C61" s="13" t="s">
        <v>60</v>
      </c>
      <c r="D61" s="331">
        <f>'P-T Input'!$C64*'Shock Values'!F61/100</f>
        <v>111.16</v>
      </c>
      <c r="E61" s="331">
        <f>'P-T Input'!$C64*'Shock Values'!G61/100</f>
        <v>110.16999999999999</v>
      </c>
      <c r="F61" s="331">
        <f>'P-T Input'!$C64*'Shock Values'!H61/100</f>
        <v>109.07499999999999</v>
      </c>
      <c r="G61" s="331">
        <f>'P-T Input'!$C64*'Shock Values'!I61/100</f>
        <v>107.125</v>
      </c>
      <c r="H61" s="331">
        <f>'P-T Input'!$C64*'Shock Values'!J61/100</f>
        <v>105.06</v>
      </c>
      <c r="I61" s="331">
        <f>'P-T Input'!$C64*'Shock Values'!K61/100</f>
        <v>100.75</v>
      </c>
      <c r="J61" s="331">
        <f>'P-T Input'!$C64*'Shock Values'!L61/100</f>
        <v>95.42</v>
      </c>
    </row>
    <row r="62" spans="2:10" ht="12.75">
      <c r="B62" s="68"/>
      <c r="C62" s="10" t="s">
        <v>63</v>
      </c>
      <c r="D62" s="331">
        <f>'P-T Input'!$C65*'Shock Values'!F62/100</f>
        <v>111.35</v>
      </c>
      <c r="E62" s="331">
        <f>'P-T Input'!$C65*'Shock Values'!G62/100</f>
        <v>110.59</v>
      </c>
      <c r="F62" s="331">
        <f>'P-T Input'!$C65*'Shock Values'!H62/100</f>
        <v>109.615</v>
      </c>
      <c r="G62" s="331">
        <f>'P-T Input'!$C65*'Shock Values'!I62/100</f>
        <v>107.54</v>
      </c>
      <c r="H62" s="331">
        <f>'P-T Input'!$C65*'Shock Values'!J62/100</f>
        <v>104.69999999999999</v>
      </c>
      <c r="I62" s="331">
        <f>'P-T Input'!$C65*'Shock Values'!K62/100</f>
        <v>100.2675</v>
      </c>
      <c r="J62" s="331">
        <f>'P-T Input'!$C65*'Shock Values'!L62/100</f>
        <v>94.9175</v>
      </c>
    </row>
    <row r="63" spans="2:10" ht="12.75">
      <c r="B63" s="68"/>
      <c r="C63" s="12" t="s">
        <v>66</v>
      </c>
      <c r="D63" s="331">
        <f>'P-T Input'!$C66*'Shock Values'!F63/100</f>
        <v>111.26750000000001</v>
      </c>
      <c r="E63" s="331">
        <f>'P-T Input'!$C66*'Shock Values'!G63/100</f>
        <v>110.83250000000002</v>
      </c>
      <c r="F63" s="331">
        <f>'P-T Input'!$C66*'Shock Values'!H63/100</f>
        <v>109.95500000000001</v>
      </c>
      <c r="G63" s="331">
        <f>'P-T Input'!$C66*'Shock Values'!I63/100</f>
        <v>108.175</v>
      </c>
      <c r="H63" s="331">
        <f>'P-T Input'!$C66*'Shock Values'!J63/100</f>
        <v>105.1375</v>
      </c>
      <c r="I63" s="331">
        <f>'P-T Input'!$C66*'Shock Values'!K63/100</f>
        <v>100.93</v>
      </c>
      <c r="J63" s="331">
        <f>'P-T Input'!$C66*'Shock Values'!L63/100</f>
        <v>96.0825</v>
      </c>
    </row>
    <row r="64" spans="2:10" ht="12.75">
      <c r="B64" s="68"/>
      <c r="C64" s="10" t="s">
        <v>68</v>
      </c>
      <c r="D64" s="331">
        <f>'P-T Input'!$C67*'Shock Values'!F64/100</f>
        <v>110.5375</v>
      </c>
      <c r="E64" s="331">
        <f>'P-T Input'!$C67*'Shock Values'!G64/100</f>
        <v>110.155</v>
      </c>
      <c r="F64" s="331">
        <f>'P-T Input'!$C67*'Shock Values'!H64/100</f>
        <v>109.18</v>
      </c>
      <c r="G64" s="331">
        <f>'P-T Input'!$C67*'Shock Values'!I64/100</f>
        <v>107.155</v>
      </c>
      <c r="H64" s="331">
        <f>'P-T Input'!$C67*'Shock Values'!J64/100</f>
        <v>104.1825</v>
      </c>
      <c r="I64" s="331">
        <f>'P-T Input'!$C67*'Shock Values'!K64/100</f>
        <v>100.5225</v>
      </c>
      <c r="J64" s="331">
        <f>'P-T Input'!$C67*'Shock Values'!L64/100</f>
        <v>96.5075</v>
      </c>
    </row>
    <row r="65" spans="2:10" ht="12.75">
      <c r="B65" s="68"/>
      <c r="C65" s="10" t="s">
        <v>70</v>
      </c>
      <c r="D65" s="331">
        <f>'P-T Input'!$C68*'Shock Values'!F65/100</f>
        <v>110.2875</v>
      </c>
      <c r="E65" s="331">
        <f>'P-T Input'!$C68*'Shock Values'!G65/100</f>
        <v>109.5875</v>
      </c>
      <c r="F65" s="331">
        <f>'P-T Input'!$C68*'Shock Values'!H65/100</f>
        <v>108.47875</v>
      </c>
      <c r="G65" s="331">
        <f>'P-T Input'!$C68*'Shock Values'!I65/100</f>
        <v>106.6875</v>
      </c>
      <c r="H65" s="331">
        <f>'P-T Input'!$C68*'Shock Values'!J65/100</f>
        <v>104.37375</v>
      </c>
      <c r="I65" s="331">
        <f>'P-T Input'!$C68*'Shock Values'!K65/100</f>
        <v>101.695</v>
      </c>
      <c r="J65" s="331">
        <f>'P-T Input'!$C68*'Shock Values'!L65/100</f>
        <v>98.83</v>
      </c>
    </row>
    <row r="66" spans="2:10" ht="12.75">
      <c r="B66" s="68"/>
      <c r="C66" s="12" t="s">
        <v>71</v>
      </c>
      <c r="D66" s="331">
        <f>'P-T Input'!$C69*'Shock Values'!F66/100</f>
        <v>110.045</v>
      </c>
      <c r="E66" s="331">
        <f>'P-T Input'!$C69*'Shock Values'!G66/100</f>
        <v>109.025</v>
      </c>
      <c r="F66" s="331">
        <f>'P-T Input'!$C69*'Shock Values'!H66/100</f>
        <v>107.785</v>
      </c>
      <c r="G66" s="331">
        <f>'P-T Input'!$C69*'Shock Values'!I66/100</f>
        <v>106.225</v>
      </c>
      <c r="H66" s="331">
        <f>'P-T Input'!$C69*'Shock Values'!J66/100</f>
        <v>104.57</v>
      </c>
      <c r="I66" s="331">
        <f>'P-T Input'!$C69*'Shock Values'!K66/100</f>
        <v>102.87</v>
      </c>
      <c r="J66" s="331">
        <f>'P-T Input'!$C69*'Shock Values'!L66/100</f>
        <v>101.155</v>
      </c>
    </row>
    <row r="67" spans="2:10" ht="12.75">
      <c r="B67" s="99">
        <v>0.075</v>
      </c>
      <c r="C67" s="13" t="s">
        <v>60</v>
      </c>
      <c r="D67" s="331">
        <f>'P-T Input'!$C70*'Shock Values'!F67/100</f>
        <v>112.21</v>
      </c>
      <c r="E67" s="331">
        <f>'P-T Input'!$C70*'Shock Values'!G67/100</f>
        <v>111.13</v>
      </c>
      <c r="F67" s="331">
        <f>'P-T Input'!$C70*'Shock Values'!H67/100</f>
        <v>109.99</v>
      </c>
      <c r="G67" s="331">
        <f>'P-T Input'!$C70*'Shock Values'!I67/100</f>
        <v>107.61</v>
      </c>
      <c r="H67" s="331">
        <f>'P-T Input'!$C70*'Shock Values'!J67/100</f>
        <v>106.34</v>
      </c>
      <c r="I67" s="331">
        <f>'P-T Input'!$C70*'Shock Values'!K67/100</f>
        <v>102.35</v>
      </c>
      <c r="J67" s="331">
        <f>'P-T Input'!$C70*'Shock Values'!L67/100</f>
        <v>97.33</v>
      </c>
    </row>
    <row r="68" spans="2:10" ht="12.75">
      <c r="B68" s="68"/>
      <c r="C68" s="10" t="s">
        <v>63</v>
      </c>
      <c r="D68" s="331">
        <f>'P-T Input'!$C71*'Shock Values'!F68/100</f>
        <v>112.94</v>
      </c>
      <c r="E68" s="331">
        <f>'P-T Input'!$C71*'Shock Values'!G68/100</f>
        <v>111.97</v>
      </c>
      <c r="F68" s="331">
        <f>'P-T Input'!$C71*'Shock Values'!H68/100</f>
        <v>110.79</v>
      </c>
      <c r="G68" s="331">
        <f>'P-T Input'!$C71*'Shock Values'!I68/100</f>
        <v>107.97999999999998</v>
      </c>
      <c r="H68" s="331">
        <f>'P-T Input'!$C71*'Shock Values'!J68/100</f>
        <v>105.08</v>
      </c>
      <c r="I68" s="331">
        <f>'P-T Input'!$C71*'Shock Values'!K68/100</f>
        <v>100.715</v>
      </c>
      <c r="J68" s="331">
        <f>'P-T Input'!$C71*'Shock Values'!L68/100</f>
        <v>95.495</v>
      </c>
    </row>
    <row r="69" spans="2:10" ht="12.75">
      <c r="B69" s="68"/>
      <c r="C69" s="12" t="s">
        <v>66</v>
      </c>
      <c r="D69" s="331">
        <f>'P-T Input'!$C72*'Shock Values'!F69/100</f>
        <v>111.605</v>
      </c>
      <c r="E69" s="331">
        <f>'P-T Input'!$C72*'Shock Values'!G69/100</f>
        <v>111.115</v>
      </c>
      <c r="F69" s="331">
        <f>'P-T Input'!$C72*'Shock Values'!H69/100</f>
        <v>110.21</v>
      </c>
      <c r="G69" s="331">
        <f>'P-T Input'!$C72*'Shock Values'!I69/100</f>
        <v>108.47</v>
      </c>
      <c r="H69" s="331">
        <f>'P-T Input'!$C72*'Shock Values'!J69/100</f>
        <v>105.575</v>
      </c>
      <c r="I69" s="331">
        <f>'P-T Input'!$C72*'Shock Values'!K69/100</f>
        <v>101.51</v>
      </c>
      <c r="J69" s="331">
        <f>'P-T Input'!$C72*'Shock Values'!L69/100</f>
        <v>96.785</v>
      </c>
    </row>
    <row r="70" spans="2:10" ht="12.75">
      <c r="B70" s="68"/>
      <c r="C70" s="10" t="s">
        <v>68</v>
      </c>
      <c r="D70" s="331">
        <f>'P-T Input'!$C73*'Shock Values'!F70/100</f>
        <v>110.92500000000001</v>
      </c>
      <c r="E70" s="331">
        <f>'P-T Input'!$C73*'Shock Values'!G70/100</f>
        <v>110.55000000000001</v>
      </c>
      <c r="F70" s="331">
        <f>'P-T Input'!$C73*'Shock Values'!H70/100</f>
        <v>109.64</v>
      </c>
      <c r="G70" s="331">
        <f>'P-T Input'!$C73*'Shock Values'!I70/100</f>
        <v>107.77000000000002</v>
      </c>
      <c r="H70" s="331">
        <f>'P-T Input'!$C73*'Shock Values'!J70/100</f>
        <v>104.995</v>
      </c>
      <c r="I70" s="331">
        <f>'P-T Input'!$C73*'Shock Values'!K70/100</f>
        <v>101.475</v>
      </c>
      <c r="J70" s="331">
        <f>'P-T Input'!$C73*'Shock Values'!L70/100</f>
        <v>97.555</v>
      </c>
    </row>
    <row r="71" spans="2:10" ht="12.75">
      <c r="B71" s="68"/>
      <c r="C71" s="10" t="s">
        <v>70</v>
      </c>
      <c r="D71" s="331">
        <f>'P-T Input'!$C74*'Shock Values'!F71/100</f>
        <v>110.625</v>
      </c>
      <c r="E71" s="331">
        <f>'P-T Input'!$C74*'Shock Values'!G71/100</f>
        <v>109.95</v>
      </c>
      <c r="F71" s="331">
        <f>'P-T Input'!$C74*'Shock Values'!H71/100</f>
        <v>108.8925</v>
      </c>
      <c r="G71" s="331">
        <f>'P-T Input'!$C74*'Shock Values'!I71/100</f>
        <v>107.19</v>
      </c>
      <c r="H71" s="331">
        <f>'P-T Input'!$C74*'Shock Values'!J71/100</f>
        <v>104.9825</v>
      </c>
      <c r="I71" s="331">
        <f>'P-T Input'!$C74*'Shock Values'!K71/100</f>
        <v>102.38</v>
      </c>
      <c r="J71" s="331">
        <f>'P-T Input'!$C74*'Shock Values'!L71/100</f>
        <v>99.565</v>
      </c>
    </row>
    <row r="72" spans="2:10" ht="12.75">
      <c r="B72" s="68"/>
      <c r="C72" s="12" t="s">
        <v>71</v>
      </c>
      <c r="D72" s="331">
        <f>'P-T Input'!$C75*'Shock Values'!F72/100</f>
        <v>110.34</v>
      </c>
      <c r="E72" s="331">
        <f>'P-T Input'!$C75*'Shock Values'!G72/100</f>
        <v>109.36</v>
      </c>
      <c r="F72" s="331">
        <f>'P-T Input'!$C75*'Shock Values'!H72/100</f>
        <v>108.16</v>
      </c>
      <c r="G72" s="331">
        <f>'P-T Input'!$C75*'Shock Values'!I72/100</f>
        <v>106.62</v>
      </c>
      <c r="H72" s="331">
        <f>'P-T Input'!$C75*'Shock Values'!J72/100</f>
        <v>104.98</v>
      </c>
      <c r="I72" s="331">
        <f>'P-T Input'!$C75*'Shock Values'!K72/100</f>
        <v>103.29</v>
      </c>
      <c r="J72" s="331">
        <f>'P-T Input'!$C75*'Shock Values'!L72/100</f>
        <v>101.58</v>
      </c>
    </row>
    <row r="73" spans="2:10" ht="12.75">
      <c r="B73" s="99">
        <v>0.0775</v>
      </c>
      <c r="C73" s="13" t="s">
        <v>60</v>
      </c>
      <c r="D73" s="331">
        <f>'P-T Input'!$C76*'Shock Values'!F73/100</f>
        <v>112.345</v>
      </c>
      <c r="E73" s="331">
        <f>'P-T Input'!$C76*'Shock Values'!G73/100</f>
        <v>111.19999999999999</v>
      </c>
      <c r="F73" s="331">
        <f>'P-T Input'!$C76*'Shock Values'!H73/100</f>
        <v>109.995</v>
      </c>
      <c r="G73" s="331">
        <f>'P-T Input'!$C76*'Shock Values'!I73/100</f>
        <v>108.095</v>
      </c>
      <c r="H73" s="331">
        <f>'P-T Input'!$C76*'Shock Values'!J73/100</f>
        <v>106.475</v>
      </c>
      <c r="I73" s="331">
        <f>'P-T Input'!$C76*'Shock Values'!K73/100</f>
        <v>102.76</v>
      </c>
      <c r="J73" s="331">
        <f>'P-T Input'!$C76*'Shock Values'!L73/100</f>
        <v>98.05</v>
      </c>
    </row>
    <row r="74" spans="2:10" ht="12.75">
      <c r="B74" s="68"/>
      <c r="C74" s="10" t="s">
        <v>63</v>
      </c>
      <c r="D74" s="331">
        <f>'P-T Input'!$C77*'Shock Values'!F74/100</f>
        <v>113.54</v>
      </c>
      <c r="E74" s="331">
        <f>'P-T Input'!$C77*'Shock Values'!G74/100</f>
        <v>112.36</v>
      </c>
      <c r="F74" s="331">
        <f>'P-T Input'!$C77*'Shock Values'!H74/100</f>
        <v>110.93</v>
      </c>
      <c r="G74" s="331">
        <f>'P-T Input'!$C77*'Shock Values'!I74/100</f>
        <v>108.41999999999999</v>
      </c>
      <c r="H74" s="331">
        <f>'P-T Input'!$C77*'Shock Values'!J74/100</f>
        <v>105.46</v>
      </c>
      <c r="I74" s="331">
        <f>'P-T Input'!$C77*'Shock Values'!K74/100</f>
        <v>101.1625</v>
      </c>
      <c r="J74" s="331">
        <f>'P-T Input'!$C77*'Shock Values'!L74/100</f>
        <v>96.0725</v>
      </c>
    </row>
    <row r="75" spans="2:10" ht="12.75">
      <c r="B75" s="68"/>
      <c r="C75" s="12" t="s">
        <v>66</v>
      </c>
      <c r="D75" s="331">
        <f>'P-T Input'!$C78*'Shock Values'!F75/100</f>
        <v>111.9425</v>
      </c>
      <c r="E75" s="331">
        <f>'P-T Input'!$C78*'Shock Values'!G75/100</f>
        <v>111.3975</v>
      </c>
      <c r="F75" s="331">
        <f>'P-T Input'!$C78*'Shock Values'!H75/100</f>
        <v>110.465</v>
      </c>
      <c r="G75" s="331">
        <f>'P-T Input'!$C78*'Shock Values'!I75/100</f>
        <v>108.765</v>
      </c>
      <c r="H75" s="331">
        <f>'P-T Input'!$C78*'Shock Values'!J75/100</f>
        <v>106.0125</v>
      </c>
      <c r="I75" s="331">
        <f>'P-T Input'!$C78*'Shock Values'!K75/100</f>
        <v>102.09</v>
      </c>
      <c r="J75" s="331">
        <f>'P-T Input'!$C78*'Shock Values'!L75/100</f>
        <v>97.4875</v>
      </c>
    </row>
    <row r="76" spans="2:10" ht="12.75">
      <c r="B76" s="68"/>
      <c r="C76" s="10" t="s">
        <v>68</v>
      </c>
      <c r="D76" s="331">
        <f>'P-T Input'!$C79*'Shock Values'!F76/100</f>
        <v>111.3125</v>
      </c>
      <c r="E76" s="331">
        <f>'P-T Input'!$C79*'Shock Values'!G76/100</f>
        <v>110.945</v>
      </c>
      <c r="F76" s="331">
        <f>'P-T Input'!$C79*'Shock Values'!H76/100</f>
        <v>110.1</v>
      </c>
      <c r="G76" s="331">
        <f>'P-T Input'!$C79*'Shock Values'!I76/100</f>
        <v>108.385</v>
      </c>
      <c r="H76" s="331">
        <f>'P-T Input'!$C79*'Shock Values'!J76/100</f>
        <v>105.8075</v>
      </c>
      <c r="I76" s="331">
        <f>'P-T Input'!$C79*'Shock Values'!K76/100</f>
        <v>102.4275</v>
      </c>
      <c r="J76" s="331">
        <f>'P-T Input'!$C79*'Shock Values'!L76/100</f>
        <v>98.6025</v>
      </c>
    </row>
    <row r="77" spans="2:10" ht="12.75">
      <c r="B77" s="68"/>
      <c r="C77" s="10" t="s">
        <v>70</v>
      </c>
      <c r="D77" s="331">
        <f>'P-T Input'!$C80*'Shock Values'!F77/100</f>
        <v>110.9625</v>
      </c>
      <c r="E77" s="331">
        <f>'P-T Input'!$C80*'Shock Values'!G77/100</f>
        <v>110.3125</v>
      </c>
      <c r="F77" s="331">
        <f>'P-T Input'!$C80*'Shock Values'!H77/100</f>
        <v>109.30625</v>
      </c>
      <c r="G77" s="331">
        <f>'P-T Input'!$C80*'Shock Values'!I77/100</f>
        <v>107.6925</v>
      </c>
      <c r="H77" s="331">
        <f>'P-T Input'!$C80*'Shock Values'!J77/100</f>
        <v>105.59125</v>
      </c>
      <c r="I77" s="331">
        <f>'P-T Input'!$C80*'Shock Values'!K77/100</f>
        <v>103.065</v>
      </c>
      <c r="J77" s="331">
        <f>'P-T Input'!$C80*'Shock Values'!L77/100</f>
        <v>100.3</v>
      </c>
    </row>
    <row r="78" spans="2:10" ht="12.75">
      <c r="B78" s="68"/>
      <c r="C78" s="12" t="s">
        <v>71</v>
      </c>
      <c r="D78" s="331">
        <f>'P-T Input'!$C81*'Shock Values'!F78/100</f>
        <v>110.62</v>
      </c>
      <c r="E78" s="331">
        <f>'P-T Input'!$C81*'Shock Values'!G78/100</f>
        <v>109.685</v>
      </c>
      <c r="F78" s="331">
        <f>'P-T Input'!$C81*'Shock Values'!H78/100</f>
        <v>108.52</v>
      </c>
      <c r="G78" s="331">
        <f>'P-T Input'!$C81*'Shock Values'!I78/100</f>
        <v>107.005</v>
      </c>
      <c r="H78" s="331">
        <f>'P-T Input'!$C81*'Shock Values'!J78/100</f>
        <v>105.38</v>
      </c>
      <c r="I78" s="331">
        <f>'P-T Input'!$C81*'Shock Values'!K78/100</f>
        <v>103.70500000000001</v>
      </c>
      <c r="J78" s="331">
        <f>'P-T Input'!$C81*'Shock Values'!L78/100</f>
        <v>102</v>
      </c>
    </row>
    <row r="79" spans="2:10" ht="12.75">
      <c r="B79" s="99">
        <v>0.08</v>
      </c>
      <c r="C79" s="13" t="s">
        <v>60</v>
      </c>
      <c r="D79" s="331">
        <f>'P-T Input'!$C82*'Shock Values'!F79/100</f>
        <v>112.48</v>
      </c>
      <c r="E79" s="331">
        <f>'P-T Input'!$C82*'Shock Values'!G79/100</f>
        <v>111.27</v>
      </c>
      <c r="F79" s="331">
        <f>'P-T Input'!$C82*'Shock Values'!H79/100</f>
        <v>110</v>
      </c>
      <c r="G79" s="331">
        <f>'P-T Input'!$C82*'Shock Values'!I79/100</f>
        <v>108.58</v>
      </c>
      <c r="H79" s="331">
        <f>'P-T Input'!$C82*'Shock Values'!J79/100</f>
        <v>106.61</v>
      </c>
      <c r="I79" s="331">
        <f>'P-T Input'!$C82*'Shock Values'!K79/100</f>
        <v>103.17</v>
      </c>
      <c r="J79" s="331">
        <f>'P-T Input'!$C82*'Shock Values'!L79/100</f>
        <v>98.77</v>
      </c>
    </row>
    <row r="80" spans="2:10" ht="12.75">
      <c r="B80" s="9"/>
      <c r="C80" s="10" t="s">
        <v>63</v>
      </c>
      <c r="D80" s="331">
        <f>'P-T Input'!$C83*'Shock Values'!F80/100</f>
        <v>114.14</v>
      </c>
      <c r="E80" s="331">
        <f>'P-T Input'!$C83*'Shock Values'!G80/100</f>
        <v>112.75</v>
      </c>
      <c r="F80" s="331">
        <f>'P-T Input'!$C83*'Shock Values'!H80/100</f>
        <v>111.07</v>
      </c>
      <c r="G80" s="331">
        <f>'P-T Input'!$C83*'Shock Values'!I80/100</f>
        <v>108.86</v>
      </c>
      <c r="H80" s="331">
        <f>'P-T Input'!$C83*'Shock Values'!J80/100</f>
        <v>105.84</v>
      </c>
      <c r="I80" s="331">
        <f>'P-T Input'!$C83*'Shock Values'!K80/100</f>
        <v>101.61</v>
      </c>
      <c r="J80" s="331">
        <f>'P-T Input'!$C83*'Shock Values'!L80/100</f>
        <v>96.65</v>
      </c>
    </row>
    <row r="81" spans="2:10" ht="12.75">
      <c r="B81" s="9"/>
      <c r="C81" s="12" t="s">
        <v>66</v>
      </c>
      <c r="D81" s="331">
        <f>'P-T Input'!$C84*'Shock Values'!F81/100</f>
        <v>112.28</v>
      </c>
      <c r="E81" s="331">
        <f>'P-T Input'!$C84*'Shock Values'!G81/100</f>
        <v>111.68</v>
      </c>
      <c r="F81" s="331">
        <f>'P-T Input'!$C84*'Shock Values'!H81/100</f>
        <v>110.72</v>
      </c>
      <c r="G81" s="331">
        <f>'P-T Input'!$C84*'Shock Values'!I81/100</f>
        <v>109.06</v>
      </c>
      <c r="H81" s="331">
        <f>'P-T Input'!$C84*'Shock Values'!J81/100</f>
        <v>106.45</v>
      </c>
      <c r="I81" s="331">
        <f>'P-T Input'!$C84*'Shock Values'!K81/100</f>
        <v>102.67</v>
      </c>
      <c r="J81" s="331">
        <f>'P-T Input'!$C84*'Shock Values'!L81/100</f>
        <v>98.19</v>
      </c>
    </row>
    <row r="82" spans="2:10" ht="12.75">
      <c r="B82" s="9"/>
      <c r="C82" s="10" t="s">
        <v>68</v>
      </c>
      <c r="D82" s="331">
        <f>'P-T Input'!$C85*'Shock Values'!F82/100</f>
        <v>111.7</v>
      </c>
      <c r="E82" s="331">
        <f>'P-T Input'!$C85*'Shock Values'!G82/100</f>
        <v>111.34</v>
      </c>
      <c r="F82" s="331">
        <f>'P-T Input'!$C85*'Shock Values'!H82/100</f>
        <v>110.56</v>
      </c>
      <c r="G82" s="331">
        <f>'P-T Input'!$C85*'Shock Values'!I82/100</f>
        <v>109</v>
      </c>
      <c r="H82" s="331">
        <f>'P-T Input'!$C85*'Shock Values'!J82/100</f>
        <v>106.62</v>
      </c>
      <c r="I82" s="331">
        <f>'P-T Input'!$C85*'Shock Values'!K82/100</f>
        <v>103.38</v>
      </c>
      <c r="J82" s="331">
        <f>'P-T Input'!$C85*'Shock Values'!L82/100</f>
        <v>99.65</v>
      </c>
    </row>
    <row r="83" spans="2:10" ht="12.75">
      <c r="B83" s="9"/>
      <c r="C83" s="10" t="s">
        <v>70</v>
      </c>
      <c r="D83" s="331">
        <f>'P-T Input'!$C86*'Shock Values'!F83/100</f>
        <v>111.30000000000001</v>
      </c>
      <c r="E83" s="331">
        <f>'P-T Input'!$C86*'Shock Values'!G83/100</f>
        <v>110.67500000000001</v>
      </c>
      <c r="F83" s="331">
        <f>'P-T Input'!$C86*'Shock Values'!H83/100</f>
        <v>109.72</v>
      </c>
      <c r="G83" s="331">
        <f>'P-T Input'!$C86*'Shock Values'!I83/100</f>
        <v>108.195</v>
      </c>
      <c r="H83" s="331">
        <f>'P-T Input'!$C86*'Shock Values'!J83/100</f>
        <v>106.2</v>
      </c>
      <c r="I83" s="331">
        <f>'P-T Input'!$C86*'Shock Values'!K83/100</f>
        <v>103.75</v>
      </c>
      <c r="J83" s="331">
        <f>'P-T Input'!$C86*'Shock Values'!L83/100</f>
        <v>101.035</v>
      </c>
    </row>
    <row r="84" spans="2:10" ht="12.75">
      <c r="B84" s="9"/>
      <c r="C84" s="12" t="s">
        <v>71</v>
      </c>
      <c r="D84" s="332">
        <f>'P-T Input'!$C87*'Shock Values'!F84/100</f>
        <v>110.9</v>
      </c>
      <c r="E84" s="332">
        <f>'P-T Input'!$C87*'Shock Values'!G84/100</f>
        <v>110.01</v>
      </c>
      <c r="F84" s="332">
        <f>'P-T Input'!$C87*'Shock Values'!H84/100</f>
        <v>108.88</v>
      </c>
      <c r="G84" s="332">
        <f>'P-T Input'!$C87*'Shock Values'!I84/100</f>
        <v>107.39</v>
      </c>
      <c r="H84" s="332">
        <f>'P-T Input'!$C87*'Shock Values'!J84/100</f>
        <v>105.78</v>
      </c>
      <c r="I84" s="332">
        <f>'P-T Input'!$C87*'Shock Values'!K84/100</f>
        <v>104.12</v>
      </c>
      <c r="J84" s="332">
        <f>'P-T Input'!$C87*'Shock Values'!L84/100</f>
        <v>102.42</v>
      </c>
    </row>
    <row r="85" spans="4:10" ht="12.75">
      <c r="D85" s="22"/>
      <c r="E85" s="22"/>
      <c r="F85" s="22"/>
      <c r="G85" s="22"/>
      <c r="H85" s="22"/>
      <c r="I85" s="22"/>
      <c r="J85" s="22"/>
    </row>
    <row r="86" spans="3:10" ht="13.5" thickBot="1">
      <c r="C86" s="283" t="s">
        <v>95</v>
      </c>
      <c r="D86" s="288">
        <f>SUM(D7:D84)</f>
        <v>8478.7725</v>
      </c>
      <c r="E86" s="288">
        <f aca="true" t="shared" si="0" ref="E86:J86">SUM(E7:E84)</f>
        <v>8435.732499999998</v>
      </c>
      <c r="F86" s="288">
        <f t="shared" si="0"/>
        <v>8353.93</v>
      </c>
      <c r="G86" s="288">
        <f t="shared" si="0"/>
        <v>8198.990000000002</v>
      </c>
      <c r="H86" s="288">
        <f t="shared" si="0"/>
        <v>7963.257499999997</v>
      </c>
      <c r="I86" s="288">
        <f t="shared" si="0"/>
        <v>7665.9725</v>
      </c>
      <c r="J86" s="288">
        <f t="shared" si="0"/>
        <v>7338.842500000001</v>
      </c>
    </row>
    <row r="87" ht="13.5" thickTop="1"/>
    <row r="89" spans="2:7" ht="12.75">
      <c r="B89" s="283" t="s">
        <v>77</v>
      </c>
      <c r="C89" s="283" t="s">
        <v>96</v>
      </c>
      <c r="D89" s="283"/>
      <c r="E89" s="283"/>
      <c r="F89" s="283"/>
      <c r="G89" s="283"/>
    </row>
    <row r="90" spans="2:7" ht="12.75">
      <c r="B90" s="283" t="s">
        <v>79</v>
      </c>
      <c r="C90" s="283" t="s">
        <v>80</v>
      </c>
      <c r="D90" s="283"/>
      <c r="E90" s="283"/>
      <c r="F90" s="283"/>
      <c r="G90" s="283"/>
    </row>
    <row r="91" spans="2:8" ht="12.75">
      <c r="B91" s="283"/>
      <c r="C91" s="283"/>
      <c r="D91" s="284"/>
      <c r="E91" s="283"/>
      <c r="F91" s="285"/>
      <c r="G91" s="286"/>
      <c r="H91" s="11"/>
    </row>
    <row r="92" spans="2:8" ht="12.75">
      <c r="B92" s="283"/>
      <c r="C92" s="283"/>
      <c r="D92" s="284"/>
      <c r="E92" s="283"/>
      <c r="F92" s="286" t="s">
        <v>94</v>
      </c>
      <c r="G92" s="286"/>
      <c r="H92" s="11"/>
    </row>
    <row r="93" spans="2:7" ht="12.75">
      <c r="B93" s="283" t="s">
        <v>84</v>
      </c>
      <c r="C93" s="283" t="s">
        <v>85</v>
      </c>
      <c r="E93" s="283"/>
      <c r="F93" s="283"/>
      <c r="G93" s="282" t="s">
        <v>86</v>
      </c>
    </row>
    <row r="94" spans="2:10" ht="12.75">
      <c r="B94" s="4" t="s">
        <v>248</v>
      </c>
      <c r="C94" s="6" t="s">
        <v>55</v>
      </c>
      <c r="D94" s="7">
        <v>-300</v>
      </c>
      <c r="E94" s="7">
        <v>-200</v>
      </c>
      <c r="F94" s="7">
        <v>-100</v>
      </c>
      <c r="G94" s="7">
        <v>0</v>
      </c>
      <c r="H94" s="7">
        <v>100</v>
      </c>
      <c r="I94" s="7">
        <v>200</v>
      </c>
      <c r="J94" s="7">
        <v>300</v>
      </c>
    </row>
    <row r="95" spans="2:10" ht="12.75">
      <c r="B95" s="3">
        <v>0.045</v>
      </c>
      <c r="C95" s="13" t="s">
        <v>89</v>
      </c>
      <c r="D95" s="330">
        <f>'Shock Values'!F93*'P-T Input'!$F10/100</f>
        <v>104.5</v>
      </c>
      <c r="E95" s="330">
        <f>'Shock Values'!G93*'P-T Input'!$F10/100</f>
        <v>104.36</v>
      </c>
      <c r="F95" s="330">
        <f>'Shock Values'!H93*'P-T Input'!$F10/100</f>
        <v>103.17</v>
      </c>
      <c r="G95" s="330">
        <f>'Shock Values'!I93*'P-T Input'!$F10/100</f>
        <v>100.18</v>
      </c>
      <c r="H95" s="330">
        <f>'Shock Values'!J93*'P-T Input'!$F10/100</f>
        <v>95.88</v>
      </c>
      <c r="I95" s="330">
        <f>'Shock Values'!K93*'P-T Input'!$F10/100</f>
        <v>91.4</v>
      </c>
      <c r="J95" s="330">
        <f>'Shock Values'!L93*'P-T Input'!$F10/100</f>
        <v>86.97</v>
      </c>
    </row>
    <row r="96" spans="3:10" ht="12.75">
      <c r="C96" s="10" t="s">
        <v>90</v>
      </c>
      <c r="D96" s="330">
        <f>'Shock Values'!F94*'P-T Input'!$F11/100</f>
        <v>103.58</v>
      </c>
      <c r="E96" s="330">
        <f>'Shock Values'!G94*'P-T Input'!$F11/100</f>
        <v>104.33</v>
      </c>
      <c r="F96" s="330">
        <f>'Shock Values'!H94*'P-T Input'!$F11/100</f>
        <v>104.02</v>
      </c>
      <c r="G96" s="330">
        <f>'Shock Values'!I94*'P-T Input'!$F11/100</f>
        <v>101.89</v>
      </c>
      <c r="H96" s="330">
        <f>'Shock Values'!J94*'P-T Input'!$F11/100</f>
        <v>98.47</v>
      </c>
      <c r="I96" s="330">
        <f>'Shock Values'!K94*'P-T Input'!$F11/100</f>
        <v>94.73</v>
      </c>
      <c r="J96" s="330">
        <f>'Shock Values'!L94*'P-T Input'!$F11/100</f>
        <v>90.91</v>
      </c>
    </row>
    <row r="97" spans="3:10" ht="12.75">
      <c r="C97" s="10" t="s">
        <v>67</v>
      </c>
      <c r="D97" s="330">
        <f>'Shock Values'!F95*'P-T Input'!$F12/100</f>
        <v>104.95</v>
      </c>
      <c r="E97" s="330">
        <f>'Shock Values'!G95*'P-T Input'!$F12/100</f>
        <v>105.17</v>
      </c>
      <c r="F97" s="330">
        <f>'Shock Values'!H95*'P-T Input'!$F12/100</f>
        <v>104.39</v>
      </c>
      <c r="G97" s="330">
        <f>'Shock Values'!I95*'P-T Input'!$F12/100</f>
        <v>102.01</v>
      </c>
      <c r="H97" s="330">
        <f>'Shock Values'!J95*'P-T Input'!$F12/100</f>
        <v>98.91</v>
      </c>
      <c r="I97" s="330">
        <f>'Shock Values'!K95*'P-T Input'!$F12/100</f>
        <v>95.65</v>
      </c>
      <c r="J97" s="330">
        <f>'Shock Values'!L95*'P-T Input'!$F12/100</f>
        <v>92.35</v>
      </c>
    </row>
    <row r="98" spans="3:10" ht="12.75">
      <c r="C98" s="10" t="s">
        <v>69</v>
      </c>
      <c r="D98" s="330">
        <f>'Shock Values'!F96*'P-T Input'!$F13/100</f>
        <v>105.39</v>
      </c>
      <c r="E98" s="330">
        <f>'Shock Values'!G96*'P-T Input'!$F13/100</f>
        <v>105.33</v>
      </c>
      <c r="F98" s="330">
        <f>'Shock Values'!H96*'P-T Input'!$F13/100</f>
        <v>104.33</v>
      </c>
      <c r="G98" s="330">
        <f>'Shock Values'!I96*'P-T Input'!$F13/100</f>
        <v>101.85</v>
      </c>
      <c r="H98" s="330">
        <f>'Shock Values'!J96*'P-T Input'!$F13/100</f>
        <v>98.82</v>
      </c>
      <c r="I98" s="330">
        <f>'Shock Values'!K96*'P-T Input'!$F13/100</f>
        <v>95.7</v>
      </c>
      <c r="J98" s="330">
        <f>'Shock Values'!L96*'P-T Input'!$F13/100</f>
        <v>92.56</v>
      </c>
    </row>
    <row r="99" spans="3:10" ht="12.75">
      <c r="C99" s="12" t="s">
        <v>71</v>
      </c>
      <c r="D99" s="330">
        <f>'Shock Values'!F97*'P-T Input'!$F14/100</f>
        <v>105.3</v>
      </c>
      <c r="E99" s="330">
        <f>'Shock Values'!G97*'P-T Input'!$F14/100</f>
        <v>103.86</v>
      </c>
      <c r="F99" s="330">
        <f>'Shock Values'!H97*'P-T Input'!$F14/100</f>
        <v>102.3</v>
      </c>
      <c r="G99" s="330">
        <f>'Shock Values'!I97*'P-T Input'!$F14/100</f>
        <v>100.55</v>
      </c>
      <c r="H99" s="330">
        <f>'Shock Values'!J97*'P-T Input'!$F14/100</f>
        <v>98.77</v>
      </c>
      <c r="I99" s="330">
        <f>'Shock Values'!K97*'P-T Input'!$F14/100</f>
        <v>96.98</v>
      </c>
      <c r="J99" s="330">
        <f>'Shock Values'!L97*'P-T Input'!$F14/100</f>
        <v>95.19</v>
      </c>
    </row>
    <row r="100" spans="2:10" ht="12.75">
      <c r="B100" s="3">
        <v>0.0475</v>
      </c>
      <c r="C100" s="13" t="s">
        <v>89</v>
      </c>
      <c r="D100" s="330">
        <f>'Shock Values'!F98*'P-T Input'!$F15/100</f>
        <v>104.82</v>
      </c>
      <c r="E100" s="330">
        <f>'Shock Values'!G98*'P-T Input'!$F15/100</f>
        <v>104.755</v>
      </c>
      <c r="F100" s="330">
        <f>'Shock Values'!H98*'P-T Input'!$F15/100</f>
        <v>103.785</v>
      </c>
      <c r="G100" s="330">
        <f>'Shock Values'!I98*'P-T Input'!$F15/100</f>
        <v>101.185</v>
      </c>
      <c r="H100" s="330">
        <f>'Shock Values'!J98*'P-T Input'!$F15/100</f>
        <v>97.135</v>
      </c>
      <c r="I100" s="330">
        <f>'Shock Values'!K98*'P-T Input'!$F15/100</f>
        <v>92.715</v>
      </c>
      <c r="J100" s="330">
        <f>'Shock Values'!L98*'P-T Input'!$F15/100</f>
        <v>88.235</v>
      </c>
    </row>
    <row r="101" spans="3:10" ht="12.75">
      <c r="C101" s="10" t="s">
        <v>90</v>
      </c>
      <c r="D101" s="330">
        <f>'Shock Values'!F99*'P-T Input'!$F16/100</f>
        <v>103.865</v>
      </c>
      <c r="E101" s="330">
        <f>'Shock Values'!G99*'P-T Input'!$F16/100</f>
        <v>104.69</v>
      </c>
      <c r="F101" s="330">
        <f>'Shock Values'!H99*'P-T Input'!$F16/100</f>
        <v>104.555</v>
      </c>
      <c r="G101" s="330">
        <f>'Shock Values'!I99*'P-T Input'!$F16/100</f>
        <v>102.74</v>
      </c>
      <c r="H101" s="330">
        <f>'Shock Values'!J99*'P-T Input'!$F16/100</f>
        <v>99.545</v>
      </c>
      <c r="I101" s="330">
        <f>'Shock Values'!K99*'P-T Input'!$F16/100</f>
        <v>95.89</v>
      </c>
      <c r="J101" s="330">
        <f>'Shock Values'!L99*'P-T Input'!$F16/100</f>
        <v>92.08</v>
      </c>
    </row>
    <row r="102" spans="3:10" ht="12.75">
      <c r="C102" s="10" t="s">
        <v>67</v>
      </c>
      <c r="D102" s="330">
        <f>'Shock Values'!F100*'P-T Input'!$F17/100</f>
        <v>105.295</v>
      </c>
      <c r="E102" s="330">
        <f>'Shock Values'!G100*'P-T Input'!$F17/100</f>
        <v>105.65</v>
      </c>
      <c r="F102" s="330">
        <f>'Shock Values'!H100*'P-T Input'!$F17/100</f>
        <v>105.05</v>
      </c>
      <c r="G102" s="330">
        <f>'Shock Values'!I100*'P-T Input'!$F17/100</f>
        <v>102.89500000000002</v>
      </c>
      <c r="H102" s="330">
        <f>'Shock Values'!J100*'P-T Input'!$F17/100</f>
        <v>99.925</v>
      </c>
      <c r="I102" s="330">
        <f>'Shock Values'!K100*'P-T Input'!$F17/100</f>
        <v>96.715</v>
      </c>
      <c r="J102" s="330">
        <f>'Shock Values'!L100*'P-T Input'!$F17/100</f>
        <v>93.41</v>
      </c>
    </row>
    <row r="103" spans="3:10" ht="12.75">
      <c r="C103" s="10" t="s">
        <v>69</v>
      </c>
      <c r="D103" s="330">
        <f>'Shock Values'!F101*'P-T Input'!$F18/100</f>
        <v>105.91</v>
      </c>
      <c r="E103" s="330">
        <f>'Shock Values'!G101*'P-T Input'!$F18/100</f>
        <v>105.71</v>
      </c>
      <c r="F103" s="330">
        <f>'Shock Values'!H101*'P-T Input'!$F18/100</f>
        <v>104.705</v>
      </c>
      <c r="G103" s="330">
        <f>'Shock Values'!I101*'P-T Input'!$F18/100</f>
        <v>102.435</v>
      </c>
      <c r="H103" s="330">
        <f>'Shock Values'!J101*'P-T Input'!$F18/100</f>
        <v>99.65</v>
      </c>
      <c r="I103" s="330">
        <f>'Shock Values'!K101*'P-T Input'!$F18/100</f>
        <v>96.745</v>
      </c>
      <c r="J103" s="330">
        <f>'Shock Values'!L101*'P-T Input'!$F18/100</f>
        <v>93.80000000000001</v>
      </c>
    </row>
    <row r="104" spans="3:10" ht="12.75">
      <c r="C104" s="12" t="s">
        <v>71</v>
      </c>
      <c r="D104" s="330">
        <f>'Shock Values'!F102*'P-T Input'!$F19/100</f>
        <v>105.62</v>
      </c>
      <c r="E104" s="330">
        <f>'Shock Values'!G102*'P-T Input'!$F19/100</f>
        <v>104.225</v>
      </c>
      <c r="F104" s="330">
        <f>'Shock Values'!H102*'P-T Input'!$F19/100</f>
        <v>102.69999999999999</v>
      </c>
      <c r="G104" s="330">
        <f>'Shock Values'!I102*'P-T Input'!$F19/100</f>
        <v>100.975</v>
      </c>
      <c r="H104" s="330">
        <f>'Shock Values'!J102*'P-T Input'!$F19/100</f>
        <v>99.19999999999999</v>
      </c>
      <c r="I104" s="330">
        <f>'Shock Values'!K102*'P-T Input'!$F19/100</f>
        <v>97.415</v>
      </c>
      <c r="J104" s="330">
        <f>'Shock Values'!L102*'P-T Input'!$F19/100</f>
        <v>95.625</v>
      </c>
    </row>
    <row r="105" spans="2:10" ht="12.75">
      <c r="B105" s="3">
        <v>0.05</v>
      </c>
      <c r="C105" s="13" t="s">
        <v>89</v>
      </c>
      <c r="D105" s="330">
        <f>'Shock Values'!F103*'P-T Input'!$F20/100</f>
        <v>105.14</v>
      </c>
      <c r="E105" s="330">
        <f>'Shock Values'!G103*'P-T Input'!$F20/100</f>
        <v>105.15</v>
      </c>
      <c r="F105" s="330">
        <f>'Shock Values'!H103*'P-T Input'!$F20/100</f>
        <v>104.4</v>
      </c>
      <c r="G105" s="330">
        <f>'Shock Values'!I103*'P-T Input'!$F20/100</f>
        <v>102.19</v>
      </c>
      <c r="H105" s="330">
        <f>'Shock Values'!J103*'P-T Input'!$F20/100</f>
        <v>98.39</v>
      </c>
      <c r="I105" s="330">
        <f>'Shock Values'!K103*'P-T Input'!$F20/100</f>
        <v>94.03</v>
      </c>
      <c r="J105" s="330">
        <f>'Shock Values'!L103*'P-T Input'!$F20/100</f>
        <v>89.5</v>
      </c>
    </row>
    <row r="106" spans="3:10" ht="12.75">
      <c r="C106" s="10" t="s">
        <v>90</v>
      </c>
      <c r="D106" s="330">
        <f>'Shock Values'!F104*'P-T Input'!$F21/100</f>
        <v>104.15</v>
      </c>
      <c r="E106" s="330">
        <f>'Shock Values'!G104*'P-T Input'!$F21/100</f>
        <v>105.05</v>
      </c>
      <c r="F106" s="330">
        <f>'Shock Values'!H104*'P-T Input'!$F21/100</f>
        <v>105.09</v>
      </c>
      <c r="G106" s="330">
        <f>'Shock Values'!I104*'P-T Input'!$F21/100</f>
        <v>103.59</v>
      </c>
      <c r="H106" s="330">
        <f>'Shock Values'!J104*'P-T Input'!$F21/100</f>
        <v>100.62</v>
      </c>
      <c r="I106" s="330">
        <f>'Shock Values'!K104*'P-T Input'!$F21/100</f>
        <v>97.05</v>
      </c>
      <c r="J106" s="330">
        <f>'Shock Values'!L104*'P-T Input'!$F21/100</f>
        <v>93.25</v>
      </c>
    </row>
    <row r="107" spans="3:10" ht="12.75">
      <c r="C107" s="10" t="s">
        <v>67</v>
      </c>
      <c r="D107" s="330">
        <f>'Shock Values'!F105*'P-T Input'!$F22/100</f>
        <v>105.64</v>
      </c>
      <c r="E107" s="330">
        <f>'Shock Values'!G105*'P-T Input'!$F22/100</f>
        <v>106.13</v>
      </c>
      <c r="F107" s="330">
        <f>'Shock Values'!H105*'P-T Input'!$F22/100</f>
        <v>105.71</v>
      </c>
      <c r="G107" s="330">
        <f>'Shock Values'!I105*'P-T Input'!$F22/100</f>
        <v>103.78</v>
      </c>
      <c r="H107" s="330">
        <f>'Shock Values'!J105*'P-T Input'!$F22/100</f>
        <v>100.94</v>
      </c>
      <c r="I107" s="330">
        <f>'Shock Values'!K105*'P-T Input'!$F22/100</f>
        <v>97.78</v>
      </c>
      <c r="J107" s="330">
        <f>'Shock Values'!L105*'P-T Input'!$F22/100</f>
        <v>94.47</v>
      </c>
    </row>
    <row r="108" spans="3:10" ht="12.75">
      <c r="C108" s="10" t="s">
        <v>69</v>
      </c>
      <c r="D108" s="330">
        <f>'Shock Values'!F106*'P-T Input'!$F23/100</f>
        <v>106.43</v>
      </c>
      <c r="E108" s="330">
        <f>'Shock Values'!G106*'P-T Input'!$F23/100</f>
        <v>106.09</v>
      </c>
      <c r="F108" s="330">
        <f>'Shock Values'!H106*'P-T Input'!$F23/100</f>
        <v>105.08</v>
      </c>
      <c r="G108" s="330">
        <f>'Shock Values'!I106*'P-T Input'!$F23/100</f>
        <v>103.02</v>
      </c>
      <c r="H108" s="330">
        <f>'Shock Values'!J106*'P-T Input'!$F23/100</f>
        <v>100.48</v>
      </c>
      <c r="I108" s="330">
        <f>'Shock Values'!K106*'P-T Input'!$F23/100</f>
        <v>97.79</v>
      </c>
      <c r="J108" s="330">
        <f>'Shock Values'!L106*'P-T Input'!$F23/100</f>
        <v>95.04</v>
      </c>
    </row>
    <row r="109" spans="3:10" ht="12.75">
      <c r="C109" s="12" t="s">
        <v>71</v>
      </c>
      <c r="D109" s="330">
        <f>'Shock Values'!F107*'P-T Input'!$F24/100</f>
        <v>105.94</v>
      </c>
      <c r="E109" s="330">
        <f>'Shock Values'!G107*'P-T Input'!$F24/100</f>
        <v>104.59</v>
      </c>
      <c r="F109" s="330">
        <f>'Shock Values'!H107*'P-T Input'!$F24/100</f>
        <v>103.1</v>
      </c>
      <c r="G109" s="330">
        <f>'Shock Values'!I107*'P-T Input'!$F24/100</f>
        <v>101.4</v>
      </c>
      <c r="H109" s="330">
        <f>'Shock Values'!J107*'P-T Input'!$F24/100</f>
        <v>99.63</v>
      </c>
      <c r="I109" s="330">
        <f>'Shock Values'!K107*'P-T Input'!$F24/100</f>
        <v>97.85</v>
      </c>
      <c r="J109" s="330">
        <f>'Shock Values'!L107*'P-T Input'!$F24/100</f>
        <v>96.06</v>
      </c>
    </row>
    <row r="110" spans="2:10" ht="12.75">
      <c r="B110" s="3">
        <v>0.0525</v>
      </c>
      <c r="C110" s="13" t="s">
        <v>89</v>
      </c>
      <c r="D110" s="330">
        <f>'Shock Values'!F108*'P-T Input'!$F25/100</f>
        <v>105.715</v>
      </c>
      <c r="E110" s="330">
        <f>'Shock Values'!G108*'P-T Input'!$F25/100</f>
        <v>105.64</v>
      </c>
      <c r="F110" s="330">
        <f>'Shock Values'!H108*'P-T Input'!$F25/100</f>
        <v>104.92500000000001</v>
      </c>
      <c r="G110" s="330">
        <f>'Shock Values'!I108*'P-T Input'!$F25/100</f>
        <v>102.935</v>
      </c>
      <c r="H110" s="330">
        <f>'Shock Values'!J108*'P-T Input'!$F25/100</f>
        <v>99.37</v>
      </c>
      <c r="I110" s="330">
        <f>'Shock Values'!K108*'P-T Input'!$F25/100</f>
        <v>95.09</v>
      </c>
      <c r="J110" s="330">
        <f>'Shock Values'!L108*'P-T Input'!$F25/100</f>
        <v>90.545</v>
      </c>
    </row>
    <row r="111" spans="3:10" ht="12.75">
      <c r="C111" s="10" t="s">
        <v>90</v>
      </c>
      <c r="D111" s="330">
        <f>'Shock Values'!F109*'P-T Input'!$F26/100</f>
        <v>104.385</v>
      </c>
      <c r="E111" s="330">
        <f>'Shock Values'!G109*'P-T Input'!$F26/100</f>
        <v>105.215</v>
      </c>
      <c r="F111" s="330">
        <f>'Shock Values'!H109*'P-T Input'!$F26/100</f>
        <v>105.30000000000001</v>
      </c>
      <c r="G111" s="330">
        <f>'Shock Values'!I109*'P-T Input'!$F26/100</f>
        <v>103.995</v>
      </c>
      <c r="H111" s="330">
        <f>'Shock Values'!J109*'P-T Input'!$F26/100</f>
        <v>101.21</v>
      </c>
      <c r="I111" s="330">
        <f>'Shock Values'!K109*'P-T Input'!$F26/100</f>
        <v>97.71</v>
      </c>
      <c r="J111" s="330">
        <f>'Shock Values'!L109*'P-T Input'!$F26/100</f>
        <v>93.915</v>
      </c>
    </row>
    <row r="112" spans="3:10" ht="12.75">
      <c r="C112" s="10" t="s">
        <v>67</v>
      </c>
      <c r="D112" s="330">
        <f>'Shock Values'!F110*'P-T Input'!$F27/100</f>
        <v>106.155</v>
      </c>
      <c r="E112" s="330">
        <f>'Shock Values'!G110*'P-T Input'!$F27/100</f>
        <v>106.55</v>
      </c>
      <c r="F112" s="330">
        <f>'Shock Values'!H110*'P-T Input'!$F27/100</f>
        <v>106.10499999999998</v>
      </c>
      <c r="G112" s="330">
        <f>'Shock Values'!I110*'P-T Input'!$F27/100</f>
        <v>104.26</v>
      </c>
      <c r="H112" s="330">
        <f>'Shock Values'!J110*'P-T Input'!$F27/100</f>
        <v>101.535</v>
      </c>
      <c r="I112" s="330">
        <f>'Shock Values'!K110*'P-T Input'!$F27/100</f>
        <v>98.445</v>
      </c>
      <c r="J112" s="330">
        <f>'Shock Values'!L110*'P-T Input'!$F27/100</f>
        <v>95.185</v>
      </c>
    </row>
    <row r="113" spans="3:10" ht="12.75">
      <c r="C113" s="10" t="s">
        <v>69</v>
      </c>
      <c r="D113" s="330">
        <f>'Shock Values'!F111*'P-T Input'!$F28/100</f>
        <v>106.78</v>
      </c>
      <c r="E113" s="330">
        <f>'Shock Values'!G111*'P-T Input'!$F28/100</f>
        <v>106.5</v>
      </c>
      <c r="F113" s="330">
        <f>'Shock Values'!H111*'P-T Input'!$F28/100</f>
        <v>105.555</v>
      </c>
      <c r="G113" s="330">
        <f>'Shock Values'!I111*'P-T Input'!$F28/100</f>
        <v>103.555</v>
      </c>
      <c r="H113" s="330">
        <f>'Shock Values'!J111*'P-T Input'!$F28/100</f>
        <v>101.045</v>
      </c>
      <c r="I113" s="330">
        <f>'Shock Values'!K111*'P-T Input'!$F28/100</f>
        <v>98.34</v>
      </c>
      <c r="J113" s="330">
        <f>'Shock Values'!L111*'P-T Input'!$F28/100</f>
        <v>95.55000000000001</v>
      </c>
    </row>
    <row r="114" spans="3:10" ht="12.75">
      <c r="C114" s="12" t="s">
        <v>71</v>
      </c>
      <c r="D114" s="330">
        <f>'Shock Values'!F112*'P-T Input'!$F29/100</f>
        <v>106.165</v>
      </c>
      <c r="E114" s="330">
        <f>'Shock Values'!G112*'P-T Input'!$F29/100</f>
        <v>104.885</v>
      </c>
      <c r="F114" s="330">
        <f>'Shock Values'!H112*'P-T Input'!$F29/100</f>
        <v>103.455</v>
      </c>
      <c r="G114" s="330">
        <f>'Shock Values'!I112*'P-T Input'!$F29/100</f>
        <v>101.795</v>
      </c>
      <c r="H114" s="330">
        <f>'Shock Values'!J112*'P-T Input'!$F29/100</f>
        <v>100.05</v>
      </c>
      <c r="I114" s="330">
        <f>'Shock Values'!K112*'P-T Input'!$F29/100</f>
        <v>98.28</v>
      </c>
      <c r="J114" s="330">
        <f>'Shock Values'!L112*'P-T Input'!$F29/100</f>
        <v>96.495</v>
      </c>
    </row>
    <row r="115" spans="2:10" ht="12.75">
      <c r="B115" s="3">
        <v>0.055</v>
      </c>
      <c r="C115" s="13" t="s">
        <v>89</v>
      </c>
      <c r="D115" s="330">
        <f>'Shock Values'!F113*'P-T Input'!$F30/100</f>
        <v>106.29</v>
      </c>
      <c r="E115" s="330">
        <f>'Shock Values'!G113*'P-T Input'!$F30/100</f>
        <v>106.13</v>
      </c>
      <c r="F115" s="330">
        <f>'Shock Values'!H113*'P-T Input'!$F30/100</f>
        <v>105.45</v>
      </c>
      <c r="G115" s="330">
        <f>'Shock Values'!I113*'P-T Input'!$F30/100</f>
        <v>103.68</v>
      </c>
      <c r="H115" s="330">
        <f>'Shock Values'!J113*'P-T Input'!$F30/100</f>
        <v>100.35</v>
      </c>
      <c r="I115" s="330">
        <f>'Shock Values'!K113*'P-T Input'!$F30/100</f>
        <v>96.15</v>
      </c>
      <c r="J115" s="330">
        <f>'Shock Values'!L113*'P-T Input'!$F30/100</f>
        <v>91.59</v>
      </c>
    </row>
    <row r="116" spans="3:10" ht="12.75">
      <c r="C116" s="10" t="s">
        <v>90</v>
      </c>
      <c r="D116" s="330">
        <f>'Shock Values'!F114*'P-T Input'!$F31/100</f>
        <v>104.62</v>
      </c>
      <c r="E116" s="330">
        <f>'Shock Values'!G114*'P-T Input'!$F31/100</f>
        <v>105.38</v>
      </c>
      <c r="F116" s="330">
        <f>'Shock Values'!H114*'P-T Input'!$F31/100</f>
        <v>105.51</v>
      </c>
      <c r="G116" s="330">
        <f>'Shock Values'!I114*'P-T Input'!$F31/100</f>
        <v>104.4</v>
      </c>
      <c r="H116" s="330">
        <f>'Shock Values'!J114*'P-T Input'!$F31/100</f>
        <v>101.8</v>
      </c>
      <c r="I116" s="330">
        <f>'Shock Values'!K114*'P-T Input'!$F31/100</f>
        <v>98.37</v>
      </c>
      <c r="J116" s="330">
        <f>'Shock Values'!L114*'P-T Input'!$F31/100</f>
        <v>94.58</v>
      </c>
    </row>
    <row r="117" spans="3:10" ht="12.75">
      <c r="C117" s="10" t="s">
        <v>67</v>
      </c>
      <c r="D117" s="330">
        <f>'Shock Values'!F115*'P-T Input'!$F32/100</f>
        <v>106.67</v>
      </c>
      <c r="E117" s="330">
        <f>'Shock Values'!G115*'P-T Input'!$F32/100</f>
        <v>106.97</v>
      </c>
      <c r="F117" s="330">
        <f>'Shock Values'!H115*'P-T Input'!$F32/100</f>
        <v>106.5</v>
      </c>
      <c r="G117" s="330">
        <f>'Shock Values'!I115*'P-T Input'!$F32/100</f>
        <v>104.74</v>
      </c>
      <c r="H117" s="330">
        <f>'Shock Values'!J115*'P-T Input'!$F32/100</f>
        <v>102.13</v>
      </c>
      <c r="I117" s="330">
        <f>'Shock Values'!K115*'P-T Input'!$F32/100</f>
        <v>99.11</v>
      </c>
      <c r="J117" s="330">
        <f>'Shock Values'!L115*'P-T Input'!$F32/100</f>
        <v>95.9</v>
      </c>
    </row>
    <row r="118" spans="3:10" ht="12.75">
      <c r="C118" s="10" t="s">
        <v>69</v>
      </c>
      <c r="D118" s="330">
        <f>'Shock Values'!F116*'P-T Input'!$F33/100</f>
        <v>107.13</v>
      </c>
      <c r="E118" s="330">
        <f>'Shock Values'!G116*'P-T Input'!$F33/100</f>
        <v>106.91</v>
      </c>
      <c r="F118" s="330">
        <f>'Shock Values'!H116*'P-T Input'!$F33/100</f>
        <v>106.03</v>
      </c>
      <c r="G118" s="330">
        <f>'Shock Values'!I116*'P-T Input'!$F33/100</f>
        <v>104.09</v>
      </c>
      <c r="H118" s="330">
        <f>'Shock Values'!J116*'P-T Input'!$F33/100</f>
        <v>101.61</v>
      </c>
      <c r="I118" s="330">
        <f>'Shock Values'!K116*'P-T Input'!$F33/100</f>
        <v>98.89</v>
      </c>
      <c r="J118" s="330">
        <f>'Shock Values'!L116*'P-T Input'!$F33/100</f>
        <v>96.06</v>
      </c>
    </row>
    <row r="119" spans="3:10" ht="12.75">
      <c r="C119" s="12" t="s">
        <v>71</v>
      </c>
      <c r="D119" s="330">
        <f>'Shock Values'!F117*'P-T Input'!$F34/100</f>
        <v>106.39</v>
      </c>
      <c r="E119" s="330">
        <f>'Shock Values'!G117*'P-T Input'!$F34/100</f>
        <v>105.18</v>
      </c>
      <c r="F119" s="330">
        <f>'Shock Values'!H117*'P-T Input'!$F34/100</f>
        <v>103.81</v>
      </c>
      <c r="G119" s="330">
        <f>'Shock Values'!I117*'P-T Input'!$F34/100</f>
        <v>102.19</v>
      </c>
      <c r="H119" s="330">
        <f>'Shock Values'!J117*'P-T Input'!$F34/100</f>
        <v>100.47</v>
      </c>
      <c r="I119" s="330">
        <f>'Shock Values'!K117*'P-T Input'!$F34/100</f>
        <v>98.71</v>
      </c>
      <c r="J119" s="330">
        <f>'Shock Values'!L117*'P-T Input'!$F34/100</f>
        <v>96.93</v>
      </c>
    </row>
    <row r="120" spans="2:10" ht="12.75">
      <c r="B120" s="3">
        <v>0.0575</v>
      </c>
      <c r="C120" s="13" t="s">
        <v>89</v>
      </c>
      <c r="D120" s="330">
        <f>'Shock Values'!F118*'P-T Input'!$F35/100</f>
        <v>107.085</v>
      </c>
      <c r="E120" s="330">
        <f>'Shock Values'!G118*'P-T Input'!$F35/100</f>
        <v>106.745</v>
      </c>
      <c r="F120" s="330">
        <f>'Shock Values'!H118*'P-T Input'!$F35/100</f>
        <v>105.96</v>
      </c>
      <c r="G120" s="330">
        <f>'Shock Values'!I118*'P-T Input'!$F35/100</f>
        <v>104.23500000000001</v>
      </c>
      <c r="H120" s="330">
        <f>'Shock Values'!J118*'P-T Input'!$F35/100</f>
        <v>101.07</v>
      </c>
      <c r="I120" s="330">
        <f>'Shock Values'!K118*'P-T Input'!$F35/100</f>
        <v>96.96</v>
      </c>
      <c r="J120" s="330">
        <f>'Shock Values'!L118*'P-T Input'!$F35/100</f>
        <v>92.42500000000001</v>
      </c>
    </row>
    <row r="121" spans="3:10" ht="12.75">
      <c r="C121" s="10" t="s">
        <v>90</v>
      </c>
      <c r="D121" s="330">
        <f>'Shock Values'!F119*'P-T Input'!$F36/100</f>
        <v>105.025</v>
      </c>
      <c r="E121" s="330">
        <f>'Shock Values'!G119*'P-T Input'!$F36/100</f>
        <v>105.715</v>
      </c>
      <c r="F121" s="330">
        <f>'Shock Values'!H119*'P-T Input'!$F36/100</f>
        <v>105.86</v>
      </c>
      <c r="G121" s="330">
        <f>'Shock Values'!I119*'P-T Input'!$F36/100</f>
        <v>104.9</v>
      </c>
      <c r="H121" s="330">
        <f>'Shock Values'!J119*'P-T Input'!$F36/100</f>
        <v>102.495</v>
      </c>
      <c r="I121" s="330">
        <f>'Shock Values'!K119*'P-T Input'!$F36/100</f>
        <v>99.17</v>
      </c>
      <c r="J121" s="330">
        <f>'Shock Values'!L119*'P-T Input'!$F36/100</f>
        <v>95.415</v>
      </c>
    </row>
    <row r="122" spans="3:10" ht="12.75">
      <c r="C122" s="10" t="s">
        <v>67</v>
      </c>
      <c r="D122" s="330">
        <f>'Shock Values'!F120*'P-T Input'!$F37/100</f>
        <v>107.185</v>
      </c>
      <c r="E122" s="330">
        <f>'Shock Values'!G120*'P-T Input'!$F37/100</f>
        <v>107.415</v>
      </c>
      <c r="F122" s="330">
        <f>'Shock Values'!H120*'P-T Input'!$F37/100</f>
        <v>106.925</v>
      </c>
      <c r="G122" s="330">
        <f>'Shock Values'!I120*'P-T Input'!$F37/100</f>
        <v>105.21</v>
      </c>
      <c r="H122" s="330">
        <f>'Shock Values'!J120*'P-T Input'!$F37/100</f>
        <v>102.645</v>
      </c>
      <c r="I122" s="330">
        <f>'Shock Values'!K120*'P-T Input'!$F37/100</f>
        <v>99.64</v>
      </c>
      <c r="J122" s="330">
        <f>'Shock Values'!L120*'P-T Input'!$F37/100</f>
        <v>96.43</v>
      </c>
    </row>
    <row r="123" spans="3:10" ht="12.75">
      <c r="C123" s="10" t="s">
        <v>69</v>
      </c>
      <c r="D123" s="330">
        <f>'Shock Values'!F121*'P-T Input'!$F38/100</f>
        <v>108.065</v>
      </c>
      <c r="E123" s="330">
        <f>'Shock Values'!G121*'P-T Input'!$F38/100</f>
        <v>107.65</v>
      </c>
      <c r="F123" s="330">
        <f>'Shock Values'!H121*'P-T Input'!$F38/100</f>
        <v>106.675</v>
      </c>
      <c r="G123" s="330">
        <f>'Shock Values'!I121*'P-T Input'!$F38/100</f>
        <v>104.81</v>
      </c>
      <c r="H123" s="330">
        <f>'Shock Values'!J121*'P-T Input'!$F38/100</f>
        <v>102.49</v>
      </c>
      <c r="I123" s="330">
        <f>'Shock Values'!K121*'P-T Input'!$F38/100</f>
        <v>99.965</v>
      </c>
      <c r="J123" s="330">
        <f>'Shock Values'!L121*'P-T Input'!$F38/100</f>
        <v>97.335</v>
      </c>
    </row>
    <row r="124" spans="3:10" ht="12.75">
      <c r="C124" s="12" t="s">
        <v>71</v>
      </c>
      <c r="D124" s="330">
        <f>'Shock Values'!F122*'P-T Input'!$F39/100</f>
        <v>107.96</v>
      </c>
      <c r="E124" s="330">
        <f>'Shock Values'!G122*'P-T Input'!$F39/100</f>
        <v>106.80000000000001</v>
      </c>
      <c r="F124" s="330">
        <f>'Shock Values'!H122*'P-T Input'!$F39/100</f>
        <v>105.465</v>
      </c>
      <c r="G124" s="330">
        <f>'Shock Values'!I122*'P-T Input'!$F39/100</f>
        <v>103.86</v>
      </c>
      <c r="H124" s="330">
        <f>'Shock Values'!J122*'P-T Input'!$F39/100</f>
        <v>102.145</v>
      </c>
      <c r="I124" s="330">
        <f>'Shock Values'!K122*'P-T Input'!$F39/100</f>
        <v>100.395</v>
      </c>
      <c r="J124" s="330">
        <f>'Shock Values'!L122*'P-T Input'!$F39/100</f>
        <v>98.615</v>
      </c>
    </row>
    <row r="125" spans="2:10" ht="12.75">
      <c r="B125" s="3">
        <v>0.06</v>
      </c>
      <c r="C125" s="13" t="s">
        <v>89</v>
      </c>
      <c r="D125" s="330">
        <f>'Shock Values'!F123*'P-T Input'!$F40/100</f>
        <v>107.88</v>
      </c>
      <c r="E125" s="330">
        <f>'Shock Values'!G123*'P-T Input'!$F40/100</f>
        <v>107.36</v>
      </c>
      <c r="F125" s="330">
        <f>'Shock Values'!H123*'P-T Input'!$F40/100</f>
        <v>106.47</v>
      </c>
      <c r="G125" s="330">
        <f>'Shock Values'!I123*'P-T Input'!$F40/100</f>
        <v>104.79</v>
      </c>
      <c r="H125" s="330">
        <f>'Shock Values'!J123*'P-T Input'!$F40/100</f>
        <v>101.79</v>
      </c>
      <c r="I125" s="330">
        <f>'Shock Values'!K123*'P-T Input'!$F40/100</f>
        <v>97.77</v>
      </c>
      <c r="J125" s="330">
        <f>'Shock Values'!L123*'P-T Input'!$F40/100</f>
        <v>93.26</v>
      </c>
    </row>
    <row r="126" spans="3:10" ht="12.75">
      <c r="C126" s="10" t="s">
        <v>90</v>
      </c>
      <c r="D126" s="330">
        <f>'Shock Values'!F124*'P-T Input'!$F41/100</f>
        <v>105.43</v>
      </c>
      <c r="E126" s="330">
        <f>'Shock Values'!G124*'P-T Input'!$F41/100</f>
        <v>106.05</v>
      </c>
      <c r="F126" s="330">
        <f>'Shock Values'!H124*'P-T Input'!$F41/100</f>
        <v>106.21</v>
      </c>
      <c r="G126" s="330">
        <f>'Shock Values'!I124*'P-T Input'!$F41/100</f>
        <v>105.4</v>
      </c>
      <c r="H126" s="330">
        <f>'Shock Values'!J124*'P-T Input'!$F41/100</f>
        <v>103.19</v>
      </c>
      <c r="I126" s="330">
        <f>'Shock Values'!K124*'P-T Input'!$F41/100</f>
        <v>99.97</v>
      </c>
      <c r="J126" s="330">
        <f>'Shock Values'!L124*'P-T Input'!$F41/100</f>
        <v>96.25</v>
      </c>
    </row>
    <row r="127" spans="3:10" ht="12.75">
      <c r="C127" s="10" t="s">
        <v>67</v>
      </c>
      <c r="D127" s="330">
        <f>'Shock Values'!F125*'P-T Input'!$F42/100</f>
        <v>107.7</v>
      </c>
      <c r="E127" s="330">
        <f>'Shock Values'!G125*'P-T Input'!$F42/100</f>
        <v>107.86</v>
      </c>
      <c r="F127" s="330">
        <f>'Shock Values'!H125*'P-T Input'!$F42/100</f>
        <v>107.35</v>
      </c>
      <c r="G127" s="330">
        <f>'Shock Values'!I125*'P-T Input'!$F42/100</f>
        <v>105.68</v>
      </c>
      <c r="H127" s="330">
        <f>'Shock Values'!J125*'P-T Input'!$F42/100</f>
        <v>103.16</v>
      </c>
      <c r="I127" s="330">
        <f>'Shock Values'!K125*'P-T Input'!$F42/100</f>
        <v>100.17</v>
      </c>
      <c r="J127" s="330">
        <f>'Shock Values'!L125*'P-T Input'!$F42/100</f>
        <v>96.96</v>
      </c>
    </row>
    <row r="128" spans="3:10" ht="12.75">
      <c r="C128" s="10" t="s">
        <v>69</v>
      </c>
      <c r="D128" s="330">
        <f>'Shock Values'!F126*'P-T Input'!$F43/100</f>
        <v>109</v>
      </c>
      <c r="E128" s="330">
        <f>'Shock Values'!G126*'P-T Input'!$F43/100</f>
        <v>108.39</v>
      </c>
      <c r="F128" s="330">
        <f>'Shock Values'!H126*'P-T Input'!$F43/100</f>
        <v>107.32</v>
      </c>
      <c r="G128" s="330">
        <f>'Shock Values'!I126*'P-T Input'!$F43/100</f>
        <v>105.53</v>
      </c>
      <c r="H128" s="330">
        <f>'Shock Values'!J126*'P-T Input'!$F43/100</f>
        <v>103.37</v>
      </c>
      <c r="I128" s="330">
        <f>'Shock Values'!K126*'P-T Input'!$F43/100</f>
        <v>101.04</v>
      </c>
      <c r="J128" s="330">
        <f>'Shock Values'!L126*'P-T Input'!$F43/100</f>
        <v>98.61</v>
      </c>
    </row>
    <row r="129" spans="3:10" ht="12.75">
      <c r="C129" s="12" t="s">
        <v>71</v>
      </c>
      <c r="D129" s="330">
        <f>'Shock Values'!F127*'P-T Input'!$F44/100</f>
        <v>109.53</v>
      </c>
      <c r="E129" s="330">
        <f>'Shock Values'!G127*'P-T Input'!$F44/100</f>
        <v>108.42</v>
      </c>
      <c r="F129" s="330">
        <f>'Shock Values'!H127*'P-T Input'!$F44/100</f>
        <v>107.12</v>
      </c>
      <c r="G129" s="330">
        <f>'Shock Values'!I127*'P-T Input'!$F44/100</f>
        <v>105.53</v>
      </c>
      <c r="H129" s="330">
        <f>'Shock Values'!J127*'P-T Input'!$F44/100</f>
        <v>103.82</v>
      </c>
      <c r="I129" s="330">
        <f>'Shock Values'!K127*'P-T Input'!$F44/100</f>
        <v>102.08</v>
      </c>
      <c r="J129" s="330">
        <f>'Shock Values'!L127*'P-T Input'!$F44/100</f>
        <v>100.3</v>
      </c>
    </row>
    <row r="130" spans="2:10" ht="12.75">
      <c r="B130" s="3">
        <v>0.0625</v>
      </c>
      <c r="C130" s="13" t="s">
        <v>89</v>
      </c>
      <c r="D130" s="330">
        <f>'Shock Values'!F128*'P-T Input'!$F45/100</f>
        <v>108.495</v>
      </c>
      <c r="E130" s="330">
        <f>'Shock Values'!G128*'P-T Input'!$F45/100</f>
        <v>107.905</v>
      </c>
      <c r="F130" s="330">
        <f>'Shock Values'!H128*'P-T Input'!$F45/100</f>
        <v>106.735</v>
      </c>
      <c r="G130" s="330">
        <f>'Shock Values'!I128*'P-T Input'!$F45/100</f>
        <v>105.0875</v>
      </c>
      <c r="H130" s="330">
        <f>'Shock Values'!J128*'P-T Input'!$F45/100</f>
        <v>102.595</v>
      </c>
      <c r="I130" s="330">
        <f>'Shock Values'!K128*'P-T Input'!$F45/100</f>
        <v>98.72999999999998</v>
      </c>
      <c r="J130" s="330">
        <f>'Shock Values'!L128*'P-T Input'!$F45/100</f>
        <v>94.32</v>
      </c>
    </row>
    <row r="131" spans="3:10" ht="12.75">
      <c r="C131" s="10" t="s">
        <v>90</v>
      </c>
      <c r="D131" s="330">
        <f>'Shock Values'!F129*'P-T Input'!$F46/100</f>
        <v>106.185</v>
      </c>
      <c r="E131" s="330">
        <f>'Shock Values'!G129*'P-T Input'!$F46/100</f>
        <v>106.62</v>
      </c>
      <c r="F131" s="330">
        <f>'Shock Values'!H129*'P-T Input'!$F46/100</f>
        <v>106.4025</v>
      </c>
      <c r="G131" s="330">
        <f>'Shock Values'!I129*'P-T Input'!$F46/100</f>
        <v>105.5475</v>
      </c>
      <c r="H131" s="330">
        <f>'Shock Values'!J129*'P-T Input'!$F46/100</f>
        <v>103.425</v>
      </c>
      <c r="I131" s="330">
        <f>'Shock Values'!K129*'P-T Input'!$F46/100</f>
        <v>100.54</v>
      </c>
      <c r="J131" s="330">
        <f>'Shock Values'!L129*'P-T Input'!$F46/100</f>
        <v>96.89</v>
      </c>
    </row>
    <row r="132" spans="3:10" ht="12.75">
      <c r="C132" s="10" t="s">
        <v>67</v>
      </c>
      <c r="D132" s="330">
        <f>'Shock Values'!F130*'P-T Input'!$F47/100</f>
        <v>108.12</v>
      </c>
      <c r="E132" s="330">
        <f>'Shock Values'!G130*'P-T Input'!$F47/100</f>
        <v>107.99</v>
      </c>
      <c r="F132" s="330">
        <f>'Shock Values'!H130*'P-T Input'!$F47/100</f>
        <v>107.41749999999998</v>
      </c>
      <c r="G132" s="330">
        <f>'Shock Values'!I130*'P-T Input'!$F47/100</f>
        <v>105.7575</v>
      </c>
      <c r="H132" s="330">
        <f>'Shock Values'!J130*'P-T Input'!$F47/100</f>
        <v>103.2775</v>
      </c>
      <c r="I132" s="330">
        <f>'Shock Values'!K130*'P-T Input'!$F47/100</f>
        <v>100.3225</v>
      </c>
      <c r="J132" s="330">
        <f>'Shock Values'!L130*'P-T Input'!$F47/100</f>
        <v>97.135</v>
      </c>
    </row>
    <row r="133" spans="3:10" ht="12.75">
      <c r="C133" s="10" t="s">
        <v>69</v>
      </c>
      <c r="D133" s="330">
        <f>'Shock Values'!F131*'P-T Input'!$F48/100</f>
        <v>109.22999999999998</v>
      </c>
      <c r="E133" s="330">
        <f>'Shock Values'!G131*'P-T Input'!$F48/100</f>
        <v>108.68</v>
      </c>
      <c r="F133" s="330">
        <f>'Shock Values'!H131*'P-T Input'!$F48/100</f>
        <v>107.4725</v>
      </c>
      <c r="G133" s="330">
        <f>'Shock Values'!I131*'P-T Input'!$F48/100</f>
        <v>105.71</v>
      </c>
      <c r="H133" s="330">
        <f>'Shock Values'!J131*'P-T Input'!$F48/100</f>
        <v>103.59</v>
      </c>
      <c r="I133" s="330">
        <f>'Shock Values'!K131*'P-T Input'!$F48/100</f>
        <v>101.29</v>
      </c>
      <c r="J133" s="330">
        <f>'Shock Values'!L131*'P-T Input'!$F48/100</f>
        <v>99.135</v>
      </c>
    </row>
    <row r="134" spans="3:10" ht="12.75">
      <c r="C134" s="12" t="s">
        <v>71</v>
      </c>
      <c r="D134" s="330">
        <f>'Shock Values'!F132*'P-T Input'!$F49/100</f>
        <v>109.6675</v>
      </c>
      <c r="E134" s="330">
        <f>'Shock Values'!G132*'P-T Input'!$F49/100</f>
        <v>108.55000000000001</v>
      </c>
      <c r="F134" s="330">
        <f>'Shock Values'!H132*'P-T Input'!$F49/100</f>
        <v>107.2525</v>
      </c>
      <c r="G134" s="330">
        <f>'Shock Values'!I132*'P-T Input'!$F49/100</f>
        <v>105.675</v>
      </c>
      <c r="H134" s="330">
        <f>'Shock Values'!J132*'P-T Input'!$F49/100</f>
        <v>103.9925</v>
      </c>
      <c r="I134" s="330">
        <f>'Shock Values'!K132*'P-T Input'!$F49/100</f>
        <v>102.28</v>
      </c>
      <c r="J134" s="330">
        <f>'Shock Values'!L132*'P-T Input'!$F49/100</f>
        <v>100.755</v>
      </c>
    </row>
    <row r="135" spans="2:10" ht="12.75">
      <c r="B135" s="3">
        <v>0.065</v>
      </c>
      <c r="C135" s="13" t="s">
        <v>89</v>
      </c>
      <c r="D135" s="330">
        <f>'Shock Values'!F133*'P-T Input'!$F50/100</f>
        <v>109.11</v>
      </c>
      <c r="E135" s="330">
        <f>'Shock Values'!G133*'P-T Input'!$F50/100</f>
        <v>108.45</v>
      </c>
      <c r="F135" s="330">
        <f>'Shock Values'!H133*'P-T Input'!$F50/100</f>
        <v>107</v>
      </c>
      <c r="G135" s="330">
        <f>'Shock Values'!I133*'P-T Input'!$F50/100</f>
        <v>105.385</v>
      </c>
      <c r="H135" s="330">
        <f>'Shock Values'!J133*'P-T Input'!$F50/100</f>
        <v>103.4</v>
      </c>
      <c r="I135" s="330">
        <f>'Shock Values'!K133*'P-T Input'!$F50/100</f>
        <v>99.69</v>
      </c>
      <c r="J135" s="330">
        <f>'Shock Values'!L133*'P-T Input'!$F50/100</f>
        <v>95.38</v>
      </c>
    </row>
    <row r="136" spans="3:10" ht="12.75">
      <c r="C136" s="10" t="s">
        <v>90</v>
      </c>
      <c r="D136" s="330">
        <f>'Shock Values'!F134*'P-T Input'!$F51/100</f>
        <v>106.94</v>
      </c>
      <c r="E136" s="330">
        <f>'Shock Values'!G134*'P-T Input'!$F51/100</f>
        <v>107.19</v>
      </c>
      <c r="F136" s="330">
        <f>'Shock Values'!H134*'P-T Input'!$F51/100</f>
        <v>106.595</v>
      </c>
      <c r="G136" s="330">
        <f>'Shock Values'!I134*'P-T Input'!$F51/100</f>
        <v>105.695</v>
      </c>
      <c r="H136" s="330">
        <f>'Shock Values'!J134*'P-T Input'!$F51/100</f>
        <v>103.66</v>
      </c>
      <c r="I136" s="330">
        <f>'Shock Values'!K134*'P-T Input'!$F51/100</f>
        <v>101.11</v>
      </c>
      <c r="J136" s="330">
        <f>'Shock Values'!L134*'P-T Input'!$F51/100</f>
        <v>97.53</v>
      </c>
    </row>
    <row r="137" spans="3:10" ht="12.75">
      <c r="C137" s="10" t="s">
        <v>67</v>
      </c>
      <c r="D137" s="330">
        <f>'Shock Values'!F135*'P-T Input'!$F52/100</f>
        <v>108.54</v>
      </c>
      <c r="E137" s="330">
        <f>'Shock Values'!G135*'P-T Input'!$F52/100</f>
        <v>108.12</v>
      </c>
      <c r="F137" s="330">
        <f>'Shock Values'!H135*'P-T Input'!$F52/100</f>
        <v>107.485</v>
      </c>
      <c r="G137" s="330">
        <f>'Shock Values'!I135*'P-T Input'!$F52/100</f>
        <v>105.835</v>
      </c>
      <c r="H137" s="330">
        <f>'Shock Values'!J135*'P-T Input'!$F52/100</f>
        <v>103.395</v>
      </c>
      <c r="I137" s="330">
        <f>'Shock Values'!K135*'P-T Input'!$F52/100</f>
        <v>100.475</v>
      </c>
      <c r="J137" s="330">
        <f>'Shock Values'!L135*'P-T Input'!$F52/100</f>
        <v>97.31</v>
      </c>
    </row>
    <row r="138" spans="3:10" ht="12.75">
      <c r="C138" s="10" t="s">
        <v>69</v>
      </c>
      <c r="D138" s="330">
        <f>'Shock Values'!F136*'P-T Input'!$F53/100</f>
        <v>109.46</v>
      </c>
      <c r="E138" s="330">
        <f>'Shock Values'!G136*'P-T Input'!$F53/100</f>
        <v>108.97</v>
      </c>
      <c r="F138" s="330">
        <f>'Shock Values'!H136*'P-T Input'!$F53/100</f>
        <v>107.625</v>
      </c>
      <c r="G138" s="330">
        <f>'Shock Values'!I136*'P-T Input'!$F53/100</f>
        <v>105.89</v>
      </c>
      <c r="H138" s="330">
        <f>'Shock Values'!J136*'P-T Input'!$F53/100</f>
        <v>103.81</v>
      </c>
      <c r="I138" s="330">
        <f>'Shock Values'!K136*'P-T Input'!$F53/100</f>
        <v>101.54</v>
      </c>
      <c r="J138" s="330">
        <f>'Shock Values'!L136*'P-T Input'!$F53/100</f>
        <v>99.66</v>
      </c>
    </row>
    <row r="139" spans="3:10" ht="12.75">
      <c r="C139" s="12" t="s">
        <v>71</v>
      </c>
      <c r="D139" s="330">
        <f>'Shock Values'!F137*'P-T Input'!$F54/100</f>
        <v>109.805</v>
      </c>
      <c r="E139" s="330">
        <f>'Shock Values'!G137*'P-T Input'!$F54/100</f>
        <v>108.68</v>
      </c>
      <c r="F139" s="330">
        <f>'Shock Values'!H137*'P-T Input'!$F54/100</f>
        <v>107.385</v>
      </c>
      <c r="G139" s="330">
        <f>'Shock Values'!I137*'P-T Input'!$F54/100</f>
        <v>105.82</v>
      </c>
      <c r="H139" s="330">
        <f>'Shock Values'!J137*'P-T Input'!$F54/100</f>
        <v>104.165</v>
      </c>
      <c r="I139" s="330">
        <f>'Shock Values'!K137*'P-T Input'!$F54/100</f>
        <v>102.47999999999998</v>
      </c>
      <c r="J139" s="330">
        <f>'Shock Values'!L137*'P-T Input'!$F54/100</f>
        <v>101.21</v>
      </c>
    </row>
    <row r="140" spans="2:10" ht="12.75">
      <c r="B140" s="3">
        <v>0.0675</v>
      </c>
      <c r="C140" s="13" t="s">
        <v>89</v>
      </c>
      <c r="D140" s="330">
        <f>'Shock Values'!F138*'P-T Input'!$F55/100</f>
        <v>109.34</v>
      </c>
      <c r="E140" s="330">
        <f>'Shock Values'!G138*'P-T Input'!$F55/100</f>
        <v>108.495</v>
      </c>
      <c r="F140" s="330">
        <f>'Shock Values'!H138*'P-T Input'!$F55/100</f>
        <v>107.1275</v>
      </c>
      <c r="G140" s="330">
        <f>'Shock Values'!I138*'P-T Input'!$F55/100</f>
        <v>105.6825</v>
      </c>
      <c r="H140" s="330">
        <f>'Shock Values'!J138*'P-T Input'!$F55/100</f>
        <v>103.435</v>
      </c>
      <c r="I140" s="330">
        <f>'Shock Values'!K138*'P-T Input'!$F55/100</f>
        <v>99.805</v>
      </c>
      <c r="J140" s="330">
        <f>'Shock Values'!L138*'P-T Input'!$F55/100</f>
        <v>95.57499999999999</v>
      </c>
    </row>
    <row r="141" spans="3:10" ht="12.75">
      <c r="C141" s="10" t="s">
        <v>90</v>
      </c>
      <c r="D141" s="330">
        <f>'Shock Values'!F139*'P-T Input'!$F56/100</f>
        <v>107.245</v>
      </c>
      <c r="E141" s="330">
        <f>'Shock Values'!G139*'P-T Input'!$F56/100</f>
        <v>107.3</v>
      </c>
      <c r="F141" s="330">
        <f>'Shock Values'!H139*'P-T Input'!$F56/100</f>
        <v>106.7875</v>
      </c>
      <c r="G141" s="330">
        <f>'Shock Values'!I139*'P-T Input'!$F56/100</f>
        <v>105.8425</v>
      </c>
      <c r="H141" s="330">
        <f>'Shock Values'!J139*'P-T Input'!$F56/100</f>
        <v>103.895</v>
      </c>
      <c r="I141" s="330">
        <f>'Shock Values'!K139*'P-T Input'!$F56/100</f>
        <v>101.215</v>
      </c>
      <c r="J141" s="330">
        <f>'Shock Values'!L139*'P-T Input'!$F56/100</f>
        <v>97.75</v>
      </c>
    </row>
    <row r="142" spans="3:10" ht="12.75">
      <c r="C142" s="10" t="s">
        <v>67</v>
      </c>
      <c r="D142" s="330">
        <f>'Shock Values'!F140*'P-T Input'!$F57/100</f>
        <v>108.585</v>
      </c>
      <c r="E142" s="330">
        <f>'Shock Values'!G140*'P-T Input'!$F57/100</f>
        <v>108.25</v>
      </c>
      <c r="F142" s="330">
        <f>'Shock Values'!H140*'P-T Input'!$F57/100</f>
        <v>107.5525</v>
      </c>
      <c r="G142" s="330">
        <f>'Shock Values'!I140*'P-T Input'!$F57/100</f>
        <v>105.9125</v>
      </c>
      <c r="H142" s="330">
        <f>'Shock Values'!J140*'P-T Input'!$F57/100</f>
        <v>103.51249999999999</v>
      </c>
      <c r="I142" s="330">
        <f>'Shock Values'!K140*'P-T Input'!$F57/100</f>
        <v>100.6275</v>
      </c>
      <c r="J142" s="330">
        <f>'Shock Values'!L140*'P-T Input'!$F57/100</f>
        <v>97.485</v>
      </c>
    </row>
    <row r="143" spans="3:10" ht="12.75">
      <c r="C143" s="10" t="s">
        <v>69</v>
      </c>
      <c r="D143" s="330">
        <f>'Shock Values'!F141*'P-T Input'!$F58/100</f>
        <v>109.55</v>
      </c>
      <c r="E143" s="330">
        <f>'Shock Values'!G141*'P-T Input'!$F58/100</f>
        <v>108.975</v>
      </c>
      <c r="F143" s="330">
        <f>'Shock Values'!H141*'P-T Input'!$F58/100</f>
        <v>107.7775</v>
      </c>
      <c r="G143" s="330">
        <f>'Shock Values'!I141*'P-T Input'!$F58/100</f>
        <v>106.07</v>
      </c>
      <c r="H143" s="330">
        <f>'Shock Values'!J141*'P-T Input'!$F58/100</f>
        <v>104.03</v>
      </c>
      <c r="I143" s="330">
        <f>'Shock Values'!K141*'P-T Input'!$F58/100</f>
        <v>101.79</v>
      </c>
      <c r="J143" s="330">
        <f>'Shock Values'!L141*'P-T Input'!$F58/100</f>
        <v>99.69999999999999</v>
      </c>
    </row>
    <row r="144" spans="3:10" ht="12.75">
      <c r="C144" s="12" t="s">
        <v>71</v>
      </c>
      <c r="D144" s="330">
        <f>'Shock Values'!F142*'P-T Input'!$F59/100</f>
        <v>109.9425</v>
      </c>
      <c r="E144" s="330">
        <f>'Shock Values'!G142*'P-T Input'!$F59/100</f>
        <v>108.81</v>
      </c>
      <c r="F144" s="330">
        <f>'Shock Values'!H142*'P-T Input'!$F59/100</f>
        <v>107.51750000000001</v>
      </c>
      <c r="G144" s="330">
        <f>'Shock Values'!I142*'P-T Input'!$F59/100</f>
        <v>105.965</v>
      </c>
      <c r="H144" s="330">
        <f>'Shock Values'!J142*'P-T Input'!$F59/100</f>
        <v>104.3375</v>
      </c>
      <c r="I144" s="330">
        <f>'Shock Values'!K142*'P-T Input'!$F59/100</f>
        <v>102.68</v>
      </c>
      <c r="J144" s="330">
        <f>'Shock Values'!L142*'P-T Input'!$F59/100</f>
        <v>101.22</v>
      </c>
    </row>
    <row r="145" spans="2:10" ht="12.75">
      <c r="B145" s="3">
        <v>0.07</v>
      </c>
      <c r="C145" s="13" t="s">
        <v>89</v>
      </c>
      <c r="D145" s="330">
        <f>'Shock Values'!F143*'P-T Input'!$F60/100</f>
        <v>109.57</v>
      </c>
      <c r="E145" s="330">
        <f>'Shock Values'!G143*'P-T Input'!$F60/100</f>
        <v>108.54</v>
      </c>
      <c r="F145" s="330">
        <f>'Shock Values'!H143*'P-T Input'!$F60/100</f>
        <v>107.255</v>
      </c>
      <c r="G145" s="330">
        <f>'Shock Values'!I143*'P-T Input'!$F60/100</f>
        <v>105.98</v>
      </c>
      <c r="H145" s="330">
        <f>'Shock Values'!J143*'P-T Input'!$F60/100</f>
        <v>103.47</v>
      </c>
      <c r="I145" s="330">
        <f>'Shock Values'!K143*'P-T Input'!$F60/100</f>
        <v>99.92</v>
      </c>
      <c r="J145" s="330">
        <f>'Shock Values'!L143*'P-T Input'!$F60/100</f>
        <v>95.77</v>
      </c>
    </row>
    <row r="146" spans="3:10" ht="12.75">
      <c r="C146" s="10" t="s">
        <v>90</v>
      </c>
      <c r="D146" s="330">
        <f>'Shock Values'!F144*'P-T Input'!$F61/100</f>
        <v>107.55</v>
      </c>
      <c r="E146" s="330">
        <f>'Shock Values'!G144*'P-T Input'!$F61/100</f>
        <v>107.41</v>
      </c>
      <c r="F146" s="330">
        <f>'Shock Values'!H144*'P-T Input'!$F61/100</f>
        <v>106.98</v>
      </c>
      <c r="G146" s="330">
        <f>'Shock Values'!I144*'P-T Input'!$F61/100</f>
        <v>105.99</v>
      </c>
      <c r="H146" s="330">
        <f>'Shock Values'!J144*'P-T Input'!$F61/100</f>
        <v>104.13</v>
      </c>
      <c r="I146" s="330">
        <f>'Shock Values'!K144*'P-T Input'!$F61/100</f>
        <v>101.32</v>
      </c>
      <c r="J146" s="330">
        <f>'Shock Values'!L144*'P-T Input'!$F61/100</f>
        <v>97.97</v>
      </c>
    </row>
    <row r="147" spans="3:10" ht="12.75">
      <c r="C147" s="10" t="s">
        <v>67</v>
      </c>
      <c r="D147" s="330">
        <f>'Shock Values'!F145*'P-T Input'!$F62/100</f>
        <v>108.63</v>
      </c>
      <c r="E147" s="330">
        <f>'Shock Values'!G145*'P-T Input'!$F62/100</f>
        <v>108.38</v>
      </c>
      <c r="F147" s="330">
        <f>'Shock Values'!H145*'P-T Input'!$F62/100</f>
        <v>107.62</v>
      </c>
      <c r="G147" s="330">
        <f>'Shock Values'!I145*'P-T Input'!$F62/100</f>
        <v>105.99</v>
      </c>
      <c r="H147" s="330">
        <f>'Shock Values'!J145*'P-T Input'!$F62/100</f>
        <v>103.63</v>
      </c>
      <c r="I147" s="330">
        <f>'Shock Values'!K145*'P-T Input'!$F62/100</f>
        <v>100.78</v>
      </c>
      <c r="J147" s="330">
        <f>'Shock Values'!L145*'P-T Input'!$F62/100</f>
        <v>97.66</v>
      </c>
    </row>
    <row r="148" spans="3:10" ht="12.75">
      <c r="C148" s="10" t="s">
        <v>69</v>
      </c>
      <c r="D148" s="330">
        <f>'Shock Values'!F146*'P-T Input'!$F63/100</f>
        <v>109.64</v>
      </c>
      <c r="E148" s="330">
        <f>'Shock Values'!G146*'P-T Input'!$F63/100</f>
        <v>108.98</v>
      </c>
      <c r="F148" s="330">
        <f>'Shock Values'!H146*'P-T Input'!$F63/100</f>
        <v>107.93</v>
      </c>
      <c r="G148" s="330">
        <f>'Shock Values'!I146*'P-T Input'!$F63/100</f>
        <v>106.25</v>
      </c>
      <c r="H148" s="330">
        <f>'Shock Values'!J146*'P-T Input'!$F63/100</f>
        <v>104.25</v>
      </c>
      <c r="I148" s="330">
        <f>'Shock Values'!K146*'P-T Input'!$F63/100</f>
        <v>102.04</v>
      </c>
      <c r="J148" s="330">
        <f>'Shock Values'!L146*'P-T Input'!$F63/100</f>
        <v>99.74</v>
      </c>
    </row>
    <row r="149" spans="3:10" ht="12.75">
      <c r="C149" s="12" t="s">
        <v>71</v>
      </c>
      <c r="D149" s="330">
        <f>'Shock Values'!F147*'P-T Input'!$F64/100</f>
        <v>110.08</v>
      </c>
      <c r="E149" s="330">
        <f>'Shock Values'!G147*'P-T Input'!$F64/100</f>
        <v>108.94</v>
      </c>
      <c r="F149" s="330">
        <f>'Shock Values'!H147*'P-T Input'!$F64/100</f>
        <v>107.65</v>
      </c>
      <c r="G149" s="330">
        <f>'Shock Values'!I147*'P-T Input'!$F64/100</f>
        <v>106.11</v>
      </c>
      <c r="H149" s="330">
        <f>'Shock Values'!J147*'P-T Input'!$F64/100</f>
        <v>104.51</v>
      </c>
      <c r="I149" s="330">
        <f>'Shock Values'!K147*'P-T Input'!$F64/100</f>
        <v>102.88</v>
      </c>
      <c r="J149" s="330">
        <f>'Shock Values'!L147*'P-T Input'!$F64/100</f>
        <v>101.23</v>
      </c>
    </row>
    <row r="150" spans="2:10" ht="12.75">
      <c r="B150" s="3">
        <v>0.0725</v>
      </c>
      <c r="C150" s="13" t="s">
        <v>89</v>
      </c>
      <c r="D150" s="330">
        <f>'Shock Values'!F148*'P-T Input'!$F65/100</f>
        <v>109.585</v>
      </c>
      <c r="E150" s="330">
        <f>'Shock Values'!G148*'P-T Input'!$F65/100</f>
        <v>108.585</v>
      </c>
      <c r="F150" s="330">
        <f>'Shock Values'!H148*'P-T Input'!$F65/100</f>
        <v>107.3825</v>
      </c>
      <c r="G150" s="330">
        <f>'Shock Values'!I148*'P-T Input'!$F65/100</f>
        <v>106</v>
      </c>
      <c r="H150" s="330">
        <f>'Shock Values'!J148*'P-T Input'!$F65/100</f>
        <v>103.645</v>
      </c>
      <c r="I150" s="330">
        <f>'Shock Values'!K148*'P-T Input'!$F65/100</f>
        <v>100.25</v>
      </c>
      <c r="J150" s="330">
        <f>'Shock Values'!L148*'P-T Input'!$F65/100</f>
        <v>96.24</v>
      </c>
    </row>
    <row r="151" spans="3:10" ht="12.75">
      <c r="C151" s="10" t="s">
        <v>90</v>
      </c>
      <c r="D151" s="330">
        <f>'Shock Values'!F149*'P-T Input'!$F66/100</f>
        <v>107.685</v>
      </c>
      <c r="E151" s="330">
        <f>'Shock Values'!G149*'P-T Input'!$F66/100</f>
        <v>107.58</v>
      </c>
      <c r="F151" s="330">
        <f>'Shock Values'!H149*'P-T Input'!$F66/100</f>
        <v>107.225</v>
      </c>
      <c r="G151" s="330">
        <f>'Shock Values'!I149*'P-T Input'!$F66/100</f>
        <v>106.385</v>
      </c>
      <c r="H151" s="330">
        <f>'Shock Values'!J149*'P-T Input'!$F66/100</f>
        <v>104.755</v>
      </c>
      <c r="I151" s="330">
        <f>'Shock Values'!K149*'P-T Input'!$F66/100</f>
        <v>102.165</v>
      </c>
      <c r="J151" s="330">
        <f>'Shock Values'!L149*'P-T Input'!$F66/100</f>
        <v>99.025</v>
      </c>
    </row>
    <row r="152" spans="3:10" ht="12.75">
      <c r="C152" s="10" t="s">
        <v>67</v>
      </c>
      <c r="D152" s="330">
        <f>'Shock Values'!F150*'P-T Input'!$F67/100</f>
        <v>108.87</v>
      </c>
      <c r="E152" s="330">
        <f>'Shock Values'!G150*'P-T Input'!$F67/100</f>
        <v>108.62</v>
      </c>
      <c r="F152" s="330">
        <f>'Shock Values'!H150*'P-T Input'!$F67/100</f>
        <v>107.92</v>
      </c>
      <c r="G152" s="330">
        <f>'Shock Values'!I150*'P-T Input'!$F67/100</f>
        <v>106.435</v>
      </c>
      <c r="H152" s="330">
        <f>'Shock Values'!J150*'P-T Input'!$F67/100</f>
        <v>104.25</v>
      </c>
      <c r="I152" s="330">
        <f>'Shock Values'!K150*'P-T Input'!$F67/100</f>
        <v>101.51</v>
      </c>
      <c r="J152" s="330">
        <f>'Shock Values'!L150*'P-T Input'!$F67/100</f>
        <v>98.475</v>
      </c>
    </row>
    <row r="153" spans="3:10" ht="12.75">
      <c r="C153" s="10" t="s">
        <v>69</v>
      </c>
      <c r="D153" s="330">
        <f>'Shock Values'!F151*'P-T Input'!$F68/100</f>
        <v>109.73</v>
      </c>
      <c r="E153" s="330">
        <f>'Shock Values'!G151*'P-T Input'!$F68/100</f>
        <v>108.98500000000001</v>
      </c>
      <c r="F153" s="330">
        <f>'Shock Values'!H151*'P-T Input'!$F68/100</f>
        <v>108.08250000000002</v>
      </c>
      <c r="G153" s="330">
        <f>'Shock Values'!I151*'P-T Input'!$F68/100</f>
        <v>106.43</v>
      </c>
      <c r="H153" s="330">
        <f>'Shock Values'!J151*'P-T Input'!$F68/100</f>
        <v>104.47</v>
      </c>
      <c r="I153" s="330">
        <f>'Shock Values'!K151*'P-T Input'!$F68/100</f>
        <v>102.29</v>
      </c>
      <c r="J153" s="330">
        <f>'Shock Values'!L151*'P-T Input'!$F68/100</f>
        <v>99.78</v>
      </c>
    </row>
    <row r="154" spans="3:10" ht="12.75">
      <c r="C154" s="12" t="s">
        <v>71</v>
      </c>
      <c r="D154" s="330">
        <f>'Shock Values'!F152*'P-T Input'!$F69/100</f>
        <v>110.2175</v>
      </c>
      <c r="E154" s="330">
        <f>'Shock Values'!G152*'P-T Input'!$F69/100</f>
        <v>109.07</v>
      </c>
      <c r="F154" s="330">
        <f>'Shock Values'!H152*'P-T Input'!$F69/100</f>
        <v>107.7825</v>
      </c>
      <c r="G154" s="330">
        <f>'Shock Values'!I152*'P-T Input'!$F69/100</f>
        <v>106.255</v>
      </c>
      <c r="H154" s="330">
        <f>'Shock Values'!J152*'P-T Input'!$F69/100</f>
        <v>104.6825</v>
      </c>
      <c r="I154" s="330">
        <f>'Shock Values'!K152*'P-T Input'!$F69/100</f>
        <v>103.08</v>
      </c>
      <c r="J154" s="330">
        <f>'Shock Values'!L152*'P-T Input'!$F69/100</f>
        <v>101.24</v>
      </c>
    </row>
    <row r="155" spans="2:10" ht="12.75">
      <c r="B155" s="3">
        <v>0.075</v>
      </c>
      <c r="C155" s="13" t="s">
        <v>89</v>
      </c>
      <c r="D155" s="330">
        <f>'Shock Values'!F153*'P-T Input'!$F70/100</f>
        <v>109.6</v>
      </c>
      <c r="E155" s="330">
        <f>'Shock Values'!G153*'P-T Input'!$F70/100</f>
        <v>108.63</v>
      </c>
      <c r="F155" s="330">
        <f>'Shock Values'!H153*'P-T Input'!$F70/100</f>
        <v>107.51</v>
      </c>
      <c r="G155" s="330">
        <f>'Shock Values'!I153*'P-T Input'!$F70/100</f>
        <v>106.02</v>
      </c>
      <c r="H155" s="330">
        <f>'Shock Values'!J153*'P-T Input'!$F70/100</f>
        <v>103.82</v>
      </c>
      <c r="I155" s="330">
        <f>'Shock Values'!K153*'P-T Input'!$F70/100</f>
        <v>100.58</v>
      </c>
      <c r="J155" s="330">
        <f>'Shock Values'!L153*'P-T Input'!$F70/100</f>
        <v>96.71</v>
      </c>
    </row>
    <row r="156" spans="3:10" ht="12.75">
      <c r="C156" s="10" t="s">
        <v>90</v>
      </c>
      <c r="D156" s="330">
        <f>'Shock Values'!F154*'P-T Input'!$F71/100</f>
        <v>107.82</v>
      </c>
      <c r="E156" s="330">
        <f>'Shock Values'!G154*'P-T Input'!$F71/100</f>
        <v>107.75</v>
      </c>
      <c r="F156" s="330">
        <f>'Shock Values'!H154*'P-T Input'!$F71/100</f>
        <v>107.47</v>
      </c>
      <c r="G156" s="330">
        <f>'Shock Values'!I154*'P-T Input'!$F71/100</f>
        <v>106.78</v>
      </c>
      <c r="H156" s="330">
        <f>'Shock Values'!J154*'P-T Input'!$F71/100</f>
        <v>105.38</v>
      </c>
      <c r="I156" s="330">
        <f>'Shock Values'!K154*'P-T Input'!$F71/100</f>
        <v>103.01</v>
      </c>
      <c r="J156" s="330">
        <f>'Shock Values'!L154*'P-T Input'!$F71/100</f>
        <v>100.08</v>
      </c>
    </row>
    <row r="157" spans="3:10" ht="12.75">
      <c r="C157" s="10" t="s">
        <v>67</v>
      </c>
      <c r="D157" s="330">
        <f>'Shock Values'!F155*'P-T Input'!$F72/100</f>
        <v>109.11</v>
      </c>
      <c r="E157" s="330">
        <f>'Shock Values'!G155*'P-T Input'!$F72/100</f>
        <v>108.86</v>
      </c>
      <c r="F157" s="330">
        <f>'Shock Values'!H155*'P-T Input'!$F72/100</f>
        <v>108.22</v>
      </c>
      <c r="G157" s="330">
        <f>'Shock Values'!I155*'P-T Input'!$F72/100</f>
        <v>106.88</v>
      </c>
      <c r="H157" s="330">
        <f>'Shock Values'!J155*'P-T Input'!$F72/100</f>
        <v>104.87</v>
      </c>
      <c r="I157" s="330">
        <f>'Shock Values'!K155*'P-T Input'!$F72/100</f>
        <v>102.24</v>
      </c>
      <c r="J157" s="330">
        <f>'Shock Values'!L155*'P-T Input'!$F72/100</f>
        <v>99.29</v>
      </c>
    </row>
    <row r="158" spans="3:10" ht="12.75">
      <c r="C158" s="10" t="s">
        <v>69</v>
      </c>
      <c r="D158" s="330">
        <f>'Shock Values'!F156*'P-T Input'!$F73/100</f>
        <v>109.82</v>
      </c>
      <c r="E158" s="330">
        <f>'Shock Values'!G156*'P-T Input'!$F73/100</f>
        <v>108.99</v>
      </c>
      <c r="F158" s="330">
        <f>'Shock Values'!H156*'P-T Input'!$F73/100</f>
        <v>108.23500000000001</v>
      </c>
      <c r="G158" s="330">
        <f>'Shock Values'!I156*'P-T Input'!$F73/100</f>
        <v>106.61</v>
      </c>
      <c r="H158" s="330">
        <f>'Shock Values'!J156*'P-T Input'!$F73/100</f>
        <v>104.69</v>
      </c>
      <c r="I158" s="330">
        <f>'Shock Values'!K156*'P-T Input'!$F73/100</f>
        <v>102.54</v>
      </c>
      <c r="J158" s="330">
        <f>'Shock Values'!L156*'P-T Input'!$F73/100</f>
        <v>99.82</v>
      </c>
    </row>
    <row r="159" spans="3:10" ht="12.75">
      <c r="C159" s="12" t="s">
        <v>71</v>
      </c>
      <c r="D159" s="330">
        <f>'Shock Values'!F157*'P-T Input'!$F74/100</f>
        <v>110.35499999999998</v>
      </c>
      <c r="E159" s="330">
        <f>'Shock Values'!G157*'P-T Input'!$F74/100</f>
        <v>109.19999999999999</v>
      </c>
      <c r="F159" s="330">
        <f>'Shock Values'!H157*'P-T Input'!$F74/100</f>
        <v>107.915</v>
      </c>
      <c r="G159" s="330">
        <f>'Shock Values'!I157*'P-T Input'!$F74/100</f>
        <v>106.4</v>
      </c>
      <c r="H159" s="330">
        <f>'Shock Values'!J157*'P-T Input'!$F74/100</f>
        <v>104.85500000000002</v>
      </c>
      <c r="I159" s="330">
        <f>'Shock Values'!K157*'P-T Input'!$F74/100</f>
        <v>103.28</v>
      </c>
      <c r="J159" s="330">
        <f>'Shock Values'!L157*'P-T Input'!$F74/100</f>
        <v>101.25000000000001</v>
      </c>
    </row>
    <row r="160" spans="2:10" ht="12.75">
      <c r="B160" s="3">
        <v>0.0775</v>
      </c>
      <c r="C160" s="13" t="s">
        <v>89</v>
      </c>
      <c r="D160" s="330">
        <f>'Shock Values'!F158*'P-T Input'!$F75/100</f>
        <v>109.615</v>
      </c>
      <c r="E160" s="330">
        <f>'Shock Values'!G158*'P-T Input'!$F75/100</f>
        <v>108.675</v>
      </c>
      <c r="F160" s="330">
        <f>'Shock Values'!H158*'P-T Input'!$F75/100</f>
        <v>107.63750000000002</v>
      </c>
      <c r="G160" s="330">
        <f>'Shock Values'!I158*'P-T Input'!$F75/100</f>
        <v>106.04</v>
      </c>
      <c r="H160" s="330">
        <f>'Shock Values'!J158*'P-T Input'!$F75/100</f>
        <v>103.99499999999998</v>
      </c>
      <c r="I160" s="330">
        <f>'Shock Values'!K158*'P-T Input'!$F75/100</f>
        <v>100.91</v>
      </c>
      <c r="J160" s="330">
        <f>'Shock Values'!L158*'P-T Input'!$F75/100</f>
        <v>97.18</v>
      </c>
    </row>
    <row r="161" spans="3:10" ht="12.75">
      <c r="C161" s="10" t="s">
        <v>90</v>
      </c>
      <c r="D161" s="330">
        <f>'Shock Values'!F159*'P-T Input'!$F76/100</f>
        <v>107.95499999999998</v>
      </c>
      <c r="E161" s="330">
        <f>'Shock Values'!G159*'P-T Input'!$F76/100</f>
        <v>107.92</v>
      </c>
      <c r="F161" s="330">
        <f>'Shock Values'!H159*'P-T Input'!$F76/100</f>
        <v>107.715</v>
      </c>
      <c r="G161" s="330">
        <f>'Shock Values'!I159*'P-T Input'!$F76/100</f>
        <v>107.17500000000001</v>
      </c>
      <c r="H161" s="330">
        <f>'Shock Values'!J159*'P-T Input'!$F76/100</f>
        <v>106.005</v>
      </c>
      <c r="I161" s="330">
        <f>'Shock Values'!K159*'P-T Input'!$F76/100</f>
        <v>103.85500000000002</v>
      </c>
      <c r="J161" s="330">
        <f>'Shock Values'!L159*'P-T Input'!$F76/100</f>
        <v>101.135</v>
      </c>
    </row>
    <row r="162" spans="3:10" ht="12.75">
      <c r="C162" s="10" t="s">
        <v>67</v>
      </c>
      <c r="D162" s="330">
        <f>'Shock Values'!F160*'P-T Input'!$F77/100</f>
        <v>109.35</v>
      </c>
      <c r="E162" s="330">
        <f>'Shock Values'!G160*'P-T Input'!$F77/100</f>
        <v>109.1</v>
      </c>
      <c r="F162" s="330">
        <f>'Shock Values'!H160*'P-T Input'!$F77/100</f>
        <v>108.52</v>
      </c>
      <c r="G162" s="330">
        <f>'Shock Values'!I160*'P-T Input'!$F77/100</f>
        <v>107.32499999999999</v>
      </c>
      <c r="H162" s="330">
        <f>'Shock Values'!J160*'P-T Input'!$F77/100</f>
        <v>105.49</v>
      </c>
      <c r="I162" s="330">
        <f>'Shock Values'!K160*'P-T Input'!$F77/100</f>
        <v>102.97</v>
      </c>
      <c r="J162" s="330">
        <f>'Shock Values'!L160*'P-T Input'!$F77/100</f>
        <v>100.10500000000002</v>
      </c>
    </row>
    <row r="163" spans="3:10" ht="12.75">
      <c r="C163" s="10" t="s">
        <v>69</v>
      </c>
      <c r="D163" s="330">
        <f>'Shock Values'!F161*'P-T Input'!$F78/100</f>
        <v>109.91000000000003</v>
      </c>
      <c r="E163" s="330">
        <f>'Shock Values'!G161*'P-T Input'!$F78/100</f>
        <v>108.995</v>
      </c>
      <c r="F163" s="330">
        <f>'Shock Values'!H161*'P-T Input'!$F78/100</f>
        <v>108.38750000000002</v>
      </c>
      <c r="G163" s="330">
        <f>'Shock Values'!I161*'P-T Input'!$F78/100</f>
        <v>106.79</v>
      </c>
      <c r="H163" s="330">
        <f>'Shock Values'!J161*'P-T Input'!$F78/100</f>
        <v>104.91</v>
      </c>
      <c r="I163" s="330">
        <f>'Shock Values'!K161*'P-T Input'!$F78/100</f>
        <v>102.79</v>
      </c>
      <c r="J163" s="330">
        <f>'Shock Values'!L161*'P-T Input'!$F78/100</f>
        <v>99.85999999999999</v>
      </c>
    </row>
    <row r="164" spans="3:10" ht="12.75">
      <c r="C164" s="12" t="s">
        <v>71</v>
      </c>
      <c r="D164" s="330">
        <f>'Shock Values'!F162*'P-T Input'!$F79/100</f>
        <v>110.49249999999998</v>
      </c>
      <c r="E164" s="330">
        <f>'Shock Values'!G162*'P-T Input'!$F79/100</f>
        <v>109.32999999999998</v>
      </c>
      <c r="F164" s="330">
        <f>'Shock Values'!H162*'P-T Input'!$F79/100</f>
        <v>108.04750000000001</v>
      </c>
      <c r="G164" s="330">
        <f>'Shock Values'!I162*'P-T Input'!$F79/100</f>
        <v>106.54500000000002</v>
      </c>
      <c r="H164" s="330">
        <f>'Shock Values'!J162*'P-T Input'!$F79/100</f>
        <v>105.02750000000003</v>
      </c>
      <c r="I164" s="330">
        <f>'Shock Values'!K162*'P-T Input'!$F79/100</f>
        <v>103.48</v>
      </c>
      <c r="J164" s="330">
        <f>'Shock Values'!L162*'P-T Input'!$F79/100</f>
        <v>101.26000000000002</v>
      </c>
    </row>
    <row r="165" spans="3:10" ht="12.75">
      <c r="C165" s="5"/>
      <c r="D165" s="22"/>
      <c r="E165" s="22"/>
      <c r="F165" s="22"/>
      <c r="G165" s="22"/>
      <c r="H165" s="22"/>
      <c r="I165" s="22"/>
      <c r="J165" s="22"/>
    </row>
    <row r="166" spans="3:10" ht="13.5" thickBot="1">
      <c r="C166" s="287" t="s">
        <v>95</v>
      </c>
      <c r="D166" s="288">
        <f>SUM(D95:D164)</f>
        <v>7527.489999999999</v>
      </c>
      <c r="E166" s="288">
        <f aca="true" t="shared" si="1" ref="E166:J166">SUM(E95:E164)</f>
        <v>7502.379999999999</v>
      </c>
      <c r="F166" s="288">
        <f t="shared" si="1"/>
        <v>7443.997500000001</v>
      </c>
      <c r="G166" s="288">
        <f t="shared" si="1"/>
        <v>7330.54</v>
      </c>
      <c r="H166" s="288">
        <f t="shared" si="1"/>
        <v>7167.465000000002</v>
      </c>
      <c r="I166" s="288">
        <f t="shared" si="1"/>
        <v>6971.16</v>
      </c>
      <c r="J166" s="288">
        <f t="shared" si="1"/>
        <v>6756.675</v>
      </c>
    </row>
    <row r="167" ht="13.5" thickTop="1">
      <c r="C167" s="5"/>
    </row>
    <row r="169" spans="2:4" ht="12.75">
      <c r="B169" s="283" t="s">
        <v>77</v>
      </c>
      <c r="C169" s="283" t="s">
        <v>91</v>
      </c>
      <c r="D169" s="283"/>
    </row>
    <row r="170" spans="2:3" ht="12.75">
      <c r="B170" s="283" t="s">
        <v>79</v>
      </c>
      <c r="C170" s="283" t="s">
        <v>80</v>
      </c>
    </row>
    <row r="171" ht="12.75">
      <c r="D171" s="1"/>
    </row>
    <row r="172" spans="4:10" ht="12.75">
      <c r="D172" s="1"/>
      <c r="E172" s="11" t="s">
        <v>94</v>
      </c>
      <c r="F172" s="14"/>
      <c r="G172" s="14"/>
      <c r="H172" s="14"/>
      <c r="I172" s="14"/>
      <c r="J172" s="6"/>
    </row>
    <row r="173" spans="2:7" ht="12.75">
      <c r="B173" s="283" t="s">
        <v>84</v>
      </c>
      <c r="C173" s="283" t="s">
        <v>85</v>
      </c>
      <c r="G173" s="282" t="s">
        <v>86</v>
      </c>
    </row>
    <row r="174" spans="1:10" ht="12.75">
      <c r="A174" s="6" t="s">
        <v>248</v>
      </c>
      <c r="B174" s="6" t="s">
        <v>58</v>
      </c>
      <c r="C174" s="6" t="s">
        <v>92</v>
      </c>
      <c r="D174" s="7">
        <v>-300</v>
      </c>
      <c r="E174" s="7">
        <v>-200</v>
      </c>
      <c r="F174" s="7">
        <v>-100</v>
      </c>
      <c r="G174" s="7">
        <v>0</v>
      </c>
      <c r="H174" s="7">
        <v>100</v>
      </c>
      <c r="I174" s="7">
        <v>200</v>
      </c>
      <c r="J174" s="7">
        <v>300</v>
      </c>
    </row>
    <row r="175" spans="1:10" ht="12.75">
      <c r="A175" s="100">
        <v>0.03</v>
      </c>
      <c r="B175" s="15">
        <v>0.01</v>
      </c>
      <c r="C175" s="16" t="s">
        <v>93</v>
      </c>
      <c r="D175" s="331">
        <f>'P-T Input'!$J10*'Shock Values'!F172/100</f>
        <v>99.82</v>
      </c>
      <c r="E175" s="331">
        <f>'P-T Input'!$J10*'Shock Values'!G172/100</f>
        <v>98.53</v>
      </c>
      <c r="F175" s="331">
        <f>'P-T Input'!$J10*'Shock Values'!H172/100</f>
        <v>97.53</v>
      </c>
      <c r="G175" s="331">
        <f>'P-T Input'!$J10*'Shock Values'!I172/100</f>
        <v>97.04</v>
      </c>
      <c r="H175" s="331">
        <f>'P-T Input'!$J10*'Shock Values'!J172/100</f>
        <v>96.63</v>
      </c>
      <c r="I175" s="331">
        <f>'P-T Input'!$J10*'Shock Values'!K172/100</f>
        <v>96.21</v>
      </c>
      <c r="J175" s="331">
        <f>'P-T Input'!$J10*'Shock Values'!L172/100</f>
        <v>95.22</v>
      </c>
    </row>
    <row r="176" spans="1:10" ht="12.75">
      <c r="A176" s="81"/>
      <c r="B176" s="15"/>
      <c r="C176" s="16" t="s">
        <v>65</v>
      </c>
      <c r="D176" s="331">
        <f>'P-T Input'!$J11*'Shock Values'!F173/100</f>
        <v>102.77</v>
      </c>
      <c r="E176" s="331">
        <f>'P-T Input'!$J11*'Shock Values'!G173/100</f>
        <v>102.07</v>
      </c>
      <c r="F176" s="331">
        <f>'P-T Input'!$J11*'Shock Values'!H173/100</f>
        <v>100.08</v>
      </c>
      <c r="G176" s="331">
        <f>'P-T Input'!$J11*'Shock Values'!I173/100</f>
        <v>97.19</v>
      </c>
      <c r="H176" s="331">
        <f>'P-T Input'!$J11*'Shock Values'!J173/100</f>
        <v>94.25</v>
      </c>
      <c r="I176" s="331">
        <f>'P-T Input'!$J11*'Shock Values'!K173/100</f>
        <v>91.32</v>
      </c>
      <c r="J176" s="331">
        <f>'P-T Input'!$J11*'Shock Values'!L173/100</f>
        <v>88.43</v>
      </c>
    </row>
    <row r="177" spans="1:10" ht="12.75">
      <c r="A177" s="81"/>
      <c r="B177" s="15">
        <v>0.02</v>
      </c>
      <c r="C177" s="16" t="s">
        <v>93</v>
      </c>
      <c r="D177" s="331">
        <f>'P-T Input'!$J12*'Shock Values'!F174/100</f>
        <v>100.36</v>
      </c>
      <c r="E177" s="331">
        <f>'P-T Input'!$J12*'Shock Values'!G174/100</f>
        <v>100.11</v>
      </c>
      <c r="F177" s="331">
        <f>'P-T Input'!$J12*'Shock Values'!H174/100</f>
        <v>99.74</v>
      </c>
      <c r="G177" s="331">
        <f>'P-T Input'!$J12*'Shock Values'!I174/100</f>
        <v>99.31</v>
      </c>
      <c r="H177" s="331">
        <f>'P-T Input'!$J12*'Shock Values'!J174/100</f>
        <v>98.89</v>
      </c>
      <c r="I177" s="331">
        <f>'P-T Input'!$J12*'Shock Values'!K174/100</f>
        <v>98.06</v>
      </c>
      <c r="J177" s="331">
        <f>'P-T Input'!$J12*'Shock Values'!L174/100</f>
        <v>96.94</v>
      </c>
    </row>
    <row r="178" spans="1:10" ht="12.75">
      <c r="A178" s="81"/>
      <c r="B178" s="15"/>
      <c r="C178" s="16" t="s">
        <v>65</v>
      </c>
      <c r="D178" s="331">
        <f>'P-T Input'!$J13*'Shock Values'!F175/100</f>
        <v>102.85</v>
      </c>
      <c r="E178" s="331">
        <f>'P-T Input'!$J13*'Shock Values'!G175/100</f>
        <v>102.66</v>
      </c>
      <c r="F178" s="331">
        <f>'P-T Input'!$J13*'Shock Values'!H175/100</f>
        <v>101.29</v>
      </c>
      <c r="G178" s="331">
        <f>'P-T Input'!$J13*'Shock Values'!I175/100</f>
        <v>98.71</v>
      </c>
      <c r="H178" s="331">
        <f>'P-T Input'!$J13*'Shock Values'!J175/100</f>
        <v>95.92</v>
      </c>
      <c r="I178" s="331">
        <f>'P-T Input'!$J13*'Shock Values'!K175/100</f>
        <v>93.15</v>
      </c>
      <c r="J178" s="331">
        <f>'P-T Input'!$J13*'Shock Values'!L175/100</f>
        <v>90.44</v>
      </c>
    </row>
    <row r="179" spans="1:10" ht="12.75">
      <c r="A179" s="81"/>
      <c r="B179" s="15">
        <v>0.03</v>
      </c>
      <c r="C179" s="16" t="s">
        <v>93</v>
      </c>
      <c r="D179" s="331">
        <f>'P-T Input'!$J14*'Shock Values'!F176/100</f>
        <v>100.67</v>
      </c>
      <c r="E179" s="331">
        <f>'P-T Input'!$J14*'Shock Values'!G176/100</f>
        <v>100.68</v>
      </c>
      <c r="F179" s="331">
        <f>'P-T Input'!$J14*'Shock Values'!H176/100</f>
        <v>100.55</v>
      </c>
      <c r="G179" s="331">
        <f>'P-T Input'!$J14*'Shock Values'!I176/100</f>
        <v>100.2</v>
      </c>
      <c r="H179" s="331">
        <f>'P-T Input'!$J14*'Shock Values'!J176/100</f>
        <v>99.45</v>
      </c>
      <c r="I179" s="331">
        <f>'P-T Input'!$J14*'Shock Values'!K176/100</f>
        <v>98.28</v>
      </c>
      <c r="J179" s="331">
        <f>'P-T Input'!$J14*'Shock Values'!L176/100</f>
        <v>96.91</v>
      </c>
    </row>
    <row r="180" spans="1:10" ht="12.75">
      <c r="A180" s="81"/>
      <c r="B180" s="15"/>
      <c r="C180" s="16" t="s">
        <v>65</v>
      </c>
      <c r="D180" s="331">
        <f>'P-T Input'!$J15*'Shock Values'!F177/100</f>
        <v>103.47</v>
      </c>
      <c r="E180" s="331">
        <f>'P-T Input'!$J15*'Shock Values'!G177/100</f>
        <v>103.43</v>
      </c>
      <c r="F180" s="331">
        <f>'P-T Input'!$J15*'Shock Values'!H177/100</f>
        <v>102.26</v>
      </c>
      <c r="G180" s="331">
        <f>'P-T Input'!$J15*'Shock Values'!I177/100</f>
        <v>99.67</v>
      </c>
      <c r="H180" s="331">
        <f>'P-T Input'!$J15*'Shock Values'!J177/100</f>
        <v>96.75</v>
      </c>
      <c r="I180" s="331">
        <f>'P-T Input'!$J15*'Shock Values'!K177/100</f>
        <v>93.84</v>
      </c>
      <c r="J180" s="331">
        <f>'P-T Input'!$J15*'Shock Values'!L177/100</f>
        <v>90.95</v>
      </c>
    </row>
    <row r="181" spans="1:10" ht="12.75">
      <c r="A181" s="99">
        <v>0.04</v>
      </c>
      <c r="B181" s="15">
        <v>0.01</v>
      </c>
      <c r="C181" s="16" t="s">
        <v>93</v>
      </c>
      <c r="D181" s="331">
        <f>'P-T Input'!$J16*'Shock Values'!F178/100</f>
        <v>100.36</v>
      </c>
      <c r="E181" s="331">
        <f>'P-T Input'!$J16*'Shock Values'!G178/100</f>
        <v>99.69</v>
      </c>
      <c r="F181" s="331">
        <f>'P-T Input'!$J16*'Shock Values'!H178/100</f>
        <v>98.52</v>
      </c>
      <c r="G181" s="331">
        <f>'P-T Input'!$J16*'Shock Values'!I178/100</f>
        <v>97.53</v>
      </c>
      <c r="H181" s="331">
        <f>'P-T Input'!$J16*'Shock Values'!J178/100</f>
        <v>97.05</v>
      </c>
      <c r="I181" s="331">
        <f>'P-T Input'!$J16*'Shock Values'!K178/100</f>
        <v>96.65</v>
      </c>
      <c r="J181" s="331">
        <f>'P-T Input'!$J16*'Shock Values'!L178/100</f>
        <v>96.19</v>
      </c>
    </row>
    <row r="182" spans="1:10" ht="12.75">
      <c r="A182" s="68"/>
      <c r="B182" s="15"/>
      <c r="C182" s="16" t="s">
        <v>65</v>
      </c>
      <c r="D182" s="331">
        <f>'P-T Input'!$J17*'Shock Values'!F179/100</f>
        <v>103.42</v>
      </c>
      <c r="E182" s="331">
        <f>'P-T Input'!$J17*'Shock Values'!G179/100</f>
        <v>102.96</v>
      </c>
      <c r="F182" s="331">
        <f>'P-T Input'!$J17*'Shock Values'!H179/100</f>
        <v>102.04</v>
      </c>
      <c r="G182" s="331">
        <f>'P-T Input'!$J17*'Shock Values'!I179/100</f>
        <v>99.96</v>
      </c>
      <c r="H182" s="331">
        <f>'P-T Input'!$J17*'Shock Values'!J179/100</f>
        <v>97.03</v>
      </c>
      <c r="I182" s="331">
        <f>'P-T Input'!$J17*'Shock Values'!K179/100</f>
        <v>94.02</v>
      </c>
      <c r="J182" s="331">
        <f>'P-T Input'!$J17*'Shock Values'!L179/100</f>
        <v>90.97</v>
      </c>
    </row>
    <row r="183" spans="1:10" ht="12.75">
      <c r="A183" s="68"/>
      <c r="B183" s="15">
        <v>0.02</v>
      </c>
      <c r="C183" s="16" t="s">
        <v>93</v>
      </c>
      <c r="D183" s="331">
        <f>'P-T Input'!$J18*'Shock Values'!F180/100</f>
        <v>100.47</v>
      </c>
      <c r="E183" s="331">
        <f>'P-T Input'!$J18*'Shock Values'!G180/100</f>
        <v>100.12</v>
      </c>
      <c r="F183" s="331">
        <f>'P-T Input'!$J18*'Shock Values'!H180/100</f>
        <v>100.08</v>
      </c>
      <c r="G183" s="331">
        <f>'P-T Input'!$J18*'Shock Values'!I180/100</f>
        <v>99.77</v>
      </c>
      <c r="H183" s="331">
        <f>'P-T Input'!$J18*'Shock Values'!J180/100</f>
        <v>99.37</v>
      </c>
      <c r="I183" s="331">
        <f>'P-T Input'!$J18*'Shock Values'!K180/100</f>
        <v>98.95</v>
      </c>
      <c r="J183" s="331">
        <f>'P-T Input'!$J18*'Shock Values'!L180/100</f>
        <v>98.21</v>
      </c>
    </row>
    <row r="184" spans="1:10" ht="12.75">
      <c r="A184" s="68"/>
      <c r="B184" s="15"/>
      <c r="C184" s="16" t="s">
        <v>65</v>
      </c>
      <c r="D184" s="331">
        <f>'P-T Input'!$J19*'Shock Values'!F181/100</f>
        <v>102.94</v>
      </c>
      <c r="E184" s="331">
        <f>'P-T Input'!$J19*'Shock Values'!G181/100</f>
        <v>102.75</v>
      </c>
      <c r="F184" s="331">
        <f>'P-T Input'!$J19*'Shock Values'!H181/100</f>
        <v>102.41</v>
      </c>
      <c r="G184" s="331">
        <f>'P-T Input'!$J19*'Shock Values'!I181/100</f>
        <v>100.97</v>
      </c>
      <c r="H184" s="331">
        <f>'P-T Input'!$J19*'Shock Values'!J181/100</f>
        <v>98.45</v>
      </c>
      <c r="I184" s="331">
        <f>'P-T Input'!$J19*'Shock Values'!K181/100</f>
        <v>95.69</v>
      </c>
      <c r="J184" s="331">
        <f>'P-T Input'!$J19*'Shock Values'!L181/100</f>
        <v>92.93</v>
      </c>
    </row>
    <row r="185" spans="1:10" ht="12.75">
      <c r="A185" s="68"/>
      <c r="B185" s="15">
        <v>0.03</v>
      </c>
      <c r="C185" s="16" t="s">
        <v>93</v>
      </c>
      <c r="D185" s="331">
        <f>'P-T Input'!$J20*'Shock Values'!F182/100</f>
        <v>100.84</v>
      </c>
      <c r="E185" s="331">
        <f>'P-T Input'!$J20*'Shock Values'!G182/100</f>
        <v>100.82</v>
      </c>
      <c r="F185" s="331">
        <f>'P-T Input'!$J20*'Shock Values'!H182/100</f>
        <v>100.71</v>
      </c>
      <c r="G185" s="331">
        <f>'P-T Input'!$J20*'Shock Values'!I182/100</f>
        <v>100.38</v>
      </c>
      <c r="H185" s="331">
        <f>'P-T Input'!$J20*'Shock Values'!J182/100</f>
        <v>100.06</v>
      </c>
      <c r="I185" s="331">
        <f>'P-T Input'!$J20*'Shock Values'!K182/100</f>
        <v>99.34</v>
      </c>
      <c r="J185" s="331">
        <f>'P-T Input'!$J20*'Shock Values'!L182/100</f>
        <v>98.32</v>
      </c>
    </row>
    <row r="186" spans="1:10" ht="12.75">
      <c r="A186" s="68"/>
      <c r="B186" s="15"/>
      <c r="C186" s="16" t="s">
        <v>65</v>
      </c>
      <c r="D186" s="331">
        <f>'P-T Input'!$J21*'Shock Values'!F183/100</f>
        <v>103.58</v>
      </c>
      <c r="E186" s="331">
        <f>'P-T Input'!$J21*'Shock Values'!G183/100</f>
        <v>103.59</v>
      </c>
      <c r="F186" s="331">
        <f>'P-T Input'!$J21*'Shock Values'!H183/100</f>
        <v>102.86</v>
      </c>
      <c r="G186" s="331">
        <f>'P-T Input'!$J21*'Shock Values'!I183/100</f>
        <v>101.49</v>
      </c>
      <c r="H186" s="331">
        <f>'P-T Input'!$J21*'Shock Values'!J183/100</f>
        <v>98.92</v>
      </c>
      <c r="I186" s="331">
        <f>'P-T Input'!$J21*'Shock Values'!K183/100</f>
        <v>96.05</v>
      </c>
      <c r="J186" s="331">
        <f>'P-T Input'!$J21*'Shock Values'!L183/100</f>
        <v>93.17</v>
      </c>
    </row>
    <row r="187" spans="1:10" ht="12.75">
      <c r="A187" s="100">
        <v>0.05</v>
      </c>
      <c r="B187" s="15">
        <v>0.01</v>
      </c>
      <c r="C187" s="16" t="s">
        <v>93</v>
      </c>
      <c r="D187" s="331">
        <f>'P-T Input'!$J22*'Shock Values'!F184/100</f>
        <v>100.57</v>
      </c>
      <c r="E187" s="331">
        <f>'P-T Input'!$J22*'Shock Values'!G184/100</f>
        <v>100.36</v>
      </c>
      <c r="F187" s="331">
        <f>'P-T Input'!$J22*'Shock Values'!H184/100</f>
        <v>99.77</v>
      </c>
      <c r="G187" s="331">
        <f>'P-T Input'!$J22*'Shock Values'!I184/100</f>
        <v>98.69</v>
      </c>
      <c r="H187" s="331">
        <f>'P-T Input'!$J22*'Shock Values'!J184/100</f>
        <v>97.75</v>
      </c>
      <c r="I187" s="331">
        <f>'P-T Input'!$J22*'Shock Values'!K184/100</f>
        <v>97.27</v>
      </c>
      <c r="J187" s="331">
        <f>'P-T Input'!$J22*'Shock Values'!L184/100</f>
        <v>96.88</v>
      </c>
    </row>
    <row r="188" spans="1:10" ht="12.75">
      <c r="A188" s="81"/>
      <c r="B188" s="15"/>
      <c r="C188" s="16" t="s">
        <v>65</v>
      </c>
      <c r="D188" s="331">
        <f>'P-T Input'!$J23*'Shock Values'!F185/100</f>
        <v>105.03</v>
      </c>
      <c r="E188" s="331">
        <f>'P-T Input'!$J23*'Shock Values'!G185/100</f>
        <v>104.52</v>
      </c>
      <c r="F188" s="331">
        <f>'P-T Input'!$J23*'Shock Values'!H185/100</f>
        <v>103.84</v>
      </c>
      <c r="G188" s="331">
        <f>'P-T Input'!$J23*'Shock Values'!I185/100</f>
        <v>102.62</v>
      </c>
      <c r="H188" s="331">
        <f>'P-T Input'!$J23*'Shock Values'!J185/100</f>
        <v>100.44</v>
      </c>
      <c r="I188" s="331">
        <f>'P-T Input'!$J23*'Shock Values'!K185/100</f>
        <v>97.38</v>
      </c>
      <c r="J188" s="331">
        <f>'P-T Input'!$J23*'Shock Values'!L185/100</f>
        <v>94.11</v>
      </c>
    </row>
    <row r="189" spans="1:10" ht="12.75">
      <c r="A189" s="81"/>
      <c r="B189" s="15">
        <v>0.02</v>
      </c>
      <c r="C189" s="16" t="s">
        <v>93</v>
      </c>
      <c r="D189" s="331">
        <f>'P-T Input'!$J24*'Shock Values'!F186/100</f>
        <v>100.58</v>
      </c>
      <c r="E189" s="331">
        <f>'P-T Input'!$J24*'Shock Values'!G186/100</f>
        <v>100.13</v>
      </c>
      <c r="F189" s="331">
        <f>'P-T Input'!$J24*'Shock Values'!H186/100</f>
        <v>100.19</v>
      </c>
      <c r="G189" s="331">
        <f>'P-T Input'!$J24*'Shock Values'!I186/100</f>
        <v>100.14</v>
      </c>
      <c r="H189" s="331">
        <f>'P-T Input'!$J24*'Shock Values'!J186/100</f>
        <v>99.92</v>
      </c>
      <c r="I189" s="331">
        <f>'P-T Input'!$J24*'Shock Values'!K186/100</f>
        <v>99.55</v>
      </c>
      <c r="J189" s="331">
        <f>'P-T Input'!$J24*'Shock Values'!L186/100</f>
        <v>99.11</v>
      </c>
    </row>
    <row r="190" spans="1:10" ht="12.75">
      <c r="A190" s="81"/>
      <c r="B190" s="15"/>
      <c r="C190" s="16" t="s">
        <v>65</v>
      </c>
      <c r="D190" s="331">
        <f>'P-T Input'!$J25*'Shock Values'!F187/100</f>
        <v>104.04</v>
      </c>
      <c r="E190" s="331">
        <f>'P-T Input'!$J25*'Shock Values'!G187/100</f>
        <v>103.7</v>
      </c>
      <c r="F190" s="331">
        <f>'P-T Input'!$J25*'Shock Values'!H187/100</f>
        <v>103.28</v>
      </c>
      <c r="G190" s="331">
        <f>'P-T Input'!$J25*'Shock Values'!I187/100</f>
        <v>102.4</v>
      </c>
      <c r="H190" s="331">
        <f>'P-T Input'!$J25*'Shock Values'!J187/100</f>
        <v>100.49</v>
      </c>
      <c r="I190" s="331">
        <f>'P-T Input'!$J25*'Shock Values'!K187/100</f>
        <v>97.67</v>
      </c>
      <c r="J190" s="331">
        <f>'P-T Input'!$J25*'Shock Values'!L187/100</f>
        <v>94.54</v>
      </c>
    </row>
    <row r="191" spans="1:10" ht="12.75">
      <c r="A191" s="81"/>
      <c r="B191" s="15">
        <v>0.03</v>
      </c>
      <c r="C191" s="16" t="s">
        <v>93</v>
      </c>
      <c r="D191" s="331">
        <f>'P-T Input'!$J26*'Shock Values'!F188/100</f>
        <v>101.01</v>
      </c>
      <c r="E191" s="331">
        <f>'P-T Input'!$J26*'Shock Values'!G188/100</f>
        <v>100.96</v>
      </c>
      <c r="F191" s="331">
        <f>'P-T Input'!$J26*'Shock Values'!H188/100</f>
        <v>100.87</v>
      </c>
      <c r="G191" s="331">
        <f>'P-T Input'!$J26*'Shock Values'!I188/100</f>
        <v>100.62</v>
      </c>
      <c r="H191" s="331">
        <f>'P-T Input'!$J26*'Shock Values'!J188/100</f>
        <v>100.69</v>
      </c>
      <c r="I191" s="331">
        <f>'P-T Input'!$J26*'Shock Values'!K188/100</f>
        <v>100.44</v>
      </c>
      <c r="J191" s="331">
        <f>'P-T Input'!$J26*'Shock Values'!L188/100</f>
        <v>99.81</v>
      </c>
    </row>
    <row r="192" spans="1:10" ht="12.75">
      <c r="A192" s="81"/>
      <c r="B192" s="15"/>
      <c r="C192" s="16" t="s">
        <v>65</v>
      </c>
      <c r="D192" s="331">
        <f>'P-T Input'!$J27*'Shock Values'!F189/100</f>
        <v>103.69</v>
      </c>
      <c r="E192" s="331">
        <f>'P-T Input'!$J27*'Shock Values'!G189/100</f>
        <v>103.75</v>
      </c>
      <c r="F192" s="331">
        <f>'P-T Input'!$J27*'Shock Values'!H189/100</f>
        <v>103.03</v>
      </c>
      <c r="G192" s="331">
        <f>'P-T Input'!$J27*'Shock Values'!I189/100</f>
        <v>102.22</v>
      </c>
      <c r="H192" s="331">
        <f>'P-T Input'!$J27*'Shock Values'!J189/100</f>
        <v>100.39</v>
      </c>
      <c r="I192" s="331">
        <f>'P-T Input'!$J27*'Shock Values'!K189/100</f>
        <v>97.61</v>
      </c>
      <c r="J192" s="331">
        <f>'P-T Input'!$J27*'Shock Values'!L189/100</f>
        <v>94.56</v>
      </c>
    </row>
    <row r="193" spans="1:10" ht="12.75">
      <c r="A193" s="99">
        <v>0.06</v>
      </c>
      <c r="B193" s="15">
        <v>0.01</v>
      </c>
      <c r="C193" s="16" t="s">
        <v>93</v>
      </c>
      <c r="D193" s="331">
        <f>'P-T Input'!$J28*'Shock Values'!F190/100</f>
        <v>100.73</v>
      </c>
      <c r="E193" s="331">
        <f>'P-T Input'!$J28*'Shock Values'!G190/100</f>
        <v>100.58</v>
      </c>
      <c r="F193" s="331">
        <f>'P-T Input'!$J28*'Shock Values'!H190/100</f>
        <v>100.4</v>
      </c>
      <c r="G193" s="331">
        <f>'P-T Input'!$J28*'Shock Values'!I190/100</f>
        <v>99.94</v>
      </c>
      <c r="H193" s="331">
        <f>'P-T Input'!$J28*'Shock Values'!J190/100</f>
        <v>99</v>
      </c>
      <c r="I193" s="331">
        <f>'P-T Input'!$J28*'Shock Values'!K190/100</f>
        <v>98.16</v>
      </c>
      <c r="J193" s="331">
        <f>'P-T Input'!$J28*'Shock Values'!L190/100</f>
        <v>97.67</v>
      </c>
    </row>
    <row r="194" spans="1:10" ht="12.75">
      <c r="A194" s="68"/>
      <c r="B194" s="15"/>
      <c r="C194" s="16" t="s">
        <v>65</v>
      </c>
      <c r="D194" s="331">
        <f>'P-T Input'!$J29*'Shock Values'!F191/100</f>
        <v>105.71</v>
      </c>
      <c r="E194" s="331">
        <f>'P-T Input'!$J29*'Shock Values'!G191/100</f>
        <v>105.02</v>
      </c>
      <c r="F194" s="331">
        <f>'P-T Input'!$J29*'Shock Values'!H191/100</f>
        <v>104.44</v>
      </c>
      <c r="G194" s="331">
        <f>'P-T Input'!$J29*'Shock Values'!I191/100</f>
        <v>103.66</v>
      </c>
      <c r="H194" s="331">
        <f>'P-T Input'!$J29*'Shock Values'!J191/100</f>
        <v>102.21</v>
      </c>
      <c r="I194" s="331">
        <f>'P-T Input'!$J29*'Shock Values'!K191/100</f>
        <v>99.98</v>
      </c>
      <c r="J194" s="331">
        <f>'P-T Input'!$J29*'Shock Values'!L191/100</f>
        <v>96.9</v>
      </c>
    </row>
    <row r="195" spans="1:10" ht="12.75">
      <c r="A195" s="68"/>
      <c r="B195" s="15">
        <v>0.02</v>
      </c>
      <c r="C195" s="16" t="s">
        <v>93</v>
      </c>
      <c r="D195" s="331">
        <f>'P-T Input'!$J30*'Shock Values'!F192/100</f>
        <v>100.69</v>
      </c>
      <c r="E195" s="331">
        <f>'P-T Input'!$J30*'Shock Values'!G192/100</f>
        <v>100.34</v>
      </c>
      <c r="F195" s="331">
        <f>'P-T Input'!$J30*'Shock Values'!H192/100</f>
        <v>100.48</v>
      </c>
      <c r="G195" s="331">
        <f>'P-T Input'!$J30*'Shock Values'!I192/100</f>
        <v>100.93</v>
      </c>
      <c r="H195" s="331">
        <f>'P-T Input'!$J30*'Shock Values'!J192/100</f>
        <v>101.75</v>
      </c>
      <c r="I195" s="331">
        <f>'P-T Input'!$J30*'Shock Values'!K192/100</f>
        <v>102.4</v>
      </c>
      <c r="J195" s="331">
        <f>'P-T Input'!$J30*'Shock Values'!L192/100</f>
        <v>102.36</v>
      </c>
    </row>
    <row r="196" spans="1:10" ht="12.75">
      <c r="A196" s="68"/>
      <c r="B196" s="15"/>
      <c r="C196" s="16" t="s">
        <v>65</v>
      </c>
      <c r="D196" s="331">
        <f>'P-T Input'!$J31*'Shock Values'!F193/100</f>
        <v>104.78</v>
      </c>
      <c r="E196" s="331">
        <f>'P-T Input'!$J31*'Shock Values'!G193/100</f>
        <v>104.2</v>
      </c>
      <c r="F196" s="331">
        <f>'P-T Input'!$J31*'Shock Values'!H193/100</f>
        <v>103.73</v>
      </c>
      <c r="G196" s="331">
        <f>'P-T Input'!$J31*'Shock Values'!I193/100</f>
        <v>103.1</v>
      </c>
      <c r="H196" s="331">
        <f>'P-T Input'!$J31*'Shock Values'!J193/100</f>
        <v>101.79</v>
      </c>
      <c r="I196" s="331">
        <f>'P-T Input'!$J31*'Shock Values'!K193/100</f>
        <v>99.6</v>
      </c>
      <c r="J196" s="331">
        <f>'P-T Input'!$J31*'Shock Values'!L193/100</f>
        <v>96.61</v>
      </c>
    </row>
    <row r="197" spans="1:10" ht="12.75">
      <c r="A197" s="68"/>
      <c r="B197" s="15">
        <v>0.03</v>
      </c>
      <c r="C197" s="16" t="s">
        <v>93</v>
      </c>
      <c r="D197" s="331">
        <f>'P-T Input'!$J32*'Shock Values'!F194/100</f>
        <v>101.18</v>
      </c>
      <c r="E197" s="331">
        <f>'P-T Input'!$J32*'Shock Values'!G194/100</f>
        <v>101.1</v>
      </c>
      <c r="F197" s="331">
        <f>'P-T Input'!$J32*'Shock Values'!H194/100</f>
        <v>101.03</v>
      </c>
      <c r="G197" s="331">
        <f>'P-T Input'!$J32*'Shock Values'!I194/100</f>
        <v>100.99</v>
      </c>
      <c r="H197" s="331">
        <f>'P-T Input'!$J32*'Shock Values'!J194/100</f>
        <v>101.61</v>
      </c>
      <c r="I197" s="331">
        <f>'P-T Input'!$J32*'Shock Values'!K194/100</f>
        <v>102.23</v>
      </c>
      <c r="J197" s="331">
        <f>'P-T Input'!$J32*'Shock Values'!L194/100</f>
        <v>102.26</v>
      </c>
    </row>
    <row r="198" spans="1:10" ht="12.75">
      <c r="A198" s="68"/>
      <c r="B198" s="15"/>
      <c r="C198" s="16" t="s">
        <v>65</v>
      </c>
      <c r="D198" s="331">
        <f>'P-T Input'!$J33*'Shock Values'!F195/100</f>
        <v>104.46</v>
      </c>
      <c r="E198" s="331">
        <f>'P-T Input'!$J33*'Shock Values'!G195/100</f>
        <v>103.9</v>
      </c>
      <c r="F198" s="331">
        <f>'P-T Input'!$J33*'Shock Values'!H195/100</f>
        <v>103.46</v>
      </c>
      <c r="G198" s="331">
        <f>'P-T Input'!$J33*'Shock Values'!I195/100</f>
        <v>102.86</v>
      </c>
      <c r="H198" s="331">
        <f>'P-T Input'!$J33*'Shock Values'!J195/100</f>
        <v>101.53</v>
      </c>
      <c r="I198" s="331">
        <f>'P-T Input'!$J33*'Shock Values'!K195/100</f>
        <v>99.33</v>
      </c>
      <c r="J198" s="331">
        <f>'P-T Input'!$J33*'Shock Values'!L195/100</f>
        <v>96.32</v>
      </c>
    </row>
    <row r="199" spans="1:10" ht="12.75">
      <c r="A199" s="99">
        <v>0.07</v>
      </c>
      <c r="B199" s="15">
        <v>0.01</v>
      </c>
      <c r="C199" s="16" t="s">
        <v>93</v>
      </c>
      <c r="D199" s="331">
        <f>'P-T Input'!$J34*'Shock Values'!F196/100</f>
        <v>101.24</v>
      </c>
      <c r="E199" s="331">
        <f>'P-T Input'!$J34*'Shock Values'!G196/100</f>
        <v>101.1</v>
      </c>
      <c r="F199" s="331">
        <f>'P-T Input'!$J34*'Shock Values'!H196/100</f>
        <v>101.04</v>
      </c>
      <c r="G199" s="331">
        <f>'P-T Input'!$J34*'Shock Values'!I196/100</f>
        <v>101.18</v>
      </c>
      <c r="H199" s="331">
        <f>'P-T Input'!$J34*'Shock Values'!J196/100</f>
        <v>101.35</v>
      </c>
      <c r="I199" s="331">
        <f>'P-T Input'!$J34*'Shock Values'!K196/100</f>
        <v>101.23</v>
      </c>
      <c r="J199" s="331">
        <f>'P-T Input'!$J34*'Shock Values'!L196/100</f>
        <v>100.84</v>
      </c>
    </row>
    <row r="200" spans="1:10" ht="12.75">
      <c r="A200" s="15"/>
      <c r="B200" s="15"/>
      <c r="C200" s="16" t="s">
        <v>65</v>
      </c>
      <c r="D200" s="331">
        <f>'P-T Input'!$J35*'Shock Values'!F197/100</f>
        <v>106.13</v>
      </c>
      <c r="E200" s="331">
        <f>'P-T Input'!$J35*'Shock Values'!G197/100</f>
        <v>105.25</v>
      </c>
      <c r="F200" s="331">
        <f>'P-T Input'!$J35*'Shock Values'!H197/100</f>
        <v>104.51</v>
      </c>
      <c r="G200" s="331">
        <f>'P-T Input'!$J35*'Shock Values'!I197/100</f>
        <v>103.85</v>
      </c>
      <c r="H200" s="331">
        <f>'P-T Input'!$J35*'Shock Values'!J197/100</f>
        <v>102.89</v>
      </c>
      <c r="I200" s="331">
        <f>'P-T Input'!$J35*'Shock Values'!K197/100</f>
        <v>101.13</v>
      </c>
      <c r="J200" s="331">
        <f>'P-T Input'!$J35*'Shock Values'!L197/100</f>
        <v>98.7</v>
      </c>
    </row>
    <row r="201" spans="1:10" ht="12.75">
      <c r="A201" s="15"/>
      <c r="B201" s="15">
        <v>0.02</v>
      </c>
      <c r="C201" s="16" t="s">
        <v>93</v>
      </c>
      <c r="D201" s="331">
        <f>'P-T Input'!$J36*'Shock Values'!F198/100</f>
        <v>100.81</v>
      </c>
      <c r="E201" s="331">
        <f>'P-T Input'!$J36*'Shock Values'!G198/100</f>
        <v>100.72</v>
      </c>
      <c r="F201" s="331">
        <f>'P-T Input'!$J36*'Shock Values'!H198/100</f>
        <v>100.9</v>
      </c>
      <c r="G201" s="331">
        <f>'P-T Input'!$J36*'Shock Values'!I198/100</f>
        <v>101.49</v>
      </c>
      <c r="H201" s="331">
        <f>'P-T Input'!$J36*'Shock Values'!J198/100</f>
        <v>102.72</v>
      </c>
      <c r="I201" s="331">
        <f>'P-T Input'!$J36*'Shock Values'!K198/100</f>
        <v>105.1</v>
      </c>
      <c r="J201" s="331">
        <f>'P-T Input'!$J36*'Shock Values'!L198/100</f>
        <v>107.15</v>
      </c>
    </row>
    <row r="202" spans="1:10" ht="12.75">
      <c r="A202" s="15"/>
      <c r="B202" s="15"/>
      <c r="C202" s="16" t="s">
        <v>65</v>
      </c>
      <c r="D202" s="331">
        <f>'P-T Input'!$J37*'Shock Values'!F199/100</f>
        <v>105.58</v>
      </c>
      <c r="E202" s="331">
        <f>'P-T Input'!$J37*'Shock Values'!G199/100</f>
        <v>104.75</v>
      </c>
      <c r="F202" s="331">
        <f>'P-T Input'!$J37*'Shock Values'!H199/100</f>
        <v>104.08</v>
      </c>
      <c r="G202" s="331">
        <f>'P-T Input'!$J37*'Shock Values'!I199/100</f>
        <v>103.5</v>
      </c>
      <c r="H202" s="331">
        <f>'P-T Input'!$J37*'Shock Values'!J199/100</f>
        <v>102.64</v>
      </c>
      <c r="I202" s="331">
        <f>'P-T Input'!$J37*'Shock Values'!K199/100</f>
        <v>100.95</v>
      </c>
      <c r="J202" s="331">
        <f>'P-T Input'!$J37*'Shock Values'!L199/100</f>
        <v>98.48</v>
      </c>
    </row>
    <row r="203" spans="1:10" ht="12.75">
      <c r="A203" s="15"/>
      <c r="B203" s="15">
        <v>0.03</v>
      </c>
      <c r="C203" s="16" t="s">
        <v>93</v>
      </c>
      <c r="D203" s="331">
        <f>'P-T Input'!$J38*'Shock Values'!F200/100</f>
        <v>101.36</v>
      </c>
      <c r="E203" s="331">
        <f>'P-T Input'!$J38*'Shock Values'!G200/100</f>
        <v>101.25</v>
      </c>
      <c r="F203" s="331">
        <f>'P-T Input'!$J38*'Shock Values'!H200/100</f>
        <v>101.2</v>
      </c>
      <c r="G203" s="331">
        <f>'P-T Input'!$J38*'Shock Values'!I200/100</f>
        <v>101.51</v>
      </c>
      <c r="H203" s="331">
        <f>'P-T Input'!$J38*'Shock Values'!J200/100</f>
        <v>102.24</v>
      </c>
      <c r="I203" s="331">
        <f>'P-T Input'!$J38*'Shock Values'!K200/100</f>
        <v>103.49</v>
      </c>
      <c r="J203" s="331">
        <f>'P-T Input'!$J38*'Shock Values'!L200/100</f>
        <v>104.71</v>
      </c>
    </row>
    <row r="204" spans="1:10" ht="12.75">
      <c r="A204" s="15"/>
      <c r="B204" s="15"/>
      <c r="C204" s="16" t="s">
        <v>65</v>
      </c>
      <c r="D204" s="332">
        <f>'P-T Input'!$J39*'Shock Values'!F201/100</f>
        <v>105.4</v>
      </c>
      <c r="E204" s="332">
        <f>'P-T Input'!$J39*'Shock Values'!G201/100</f>
        <v>104.6</v>
      </c>
      <c r="F204" s="332">
        <f>'P-T Input'!$J39*'Shock Values'!H201/100</f>
        <v>103.95</v>
      </c>
      <c r="G204" s="332">
        <f>'P-T Input'!$J39*'Shock Values'!I201/100</f>
        <v>103.37</v>
      </c>
      <c r="H204" s="332">
        <f>'P-T Input'!$J39*'Shock Values'!J201/100</f>
        <v>102.52</v>
      </c>
      <c r="I204" s="332">
        <f>'P-T Input'!$J39*'Shock Values'!K201/100</f>
        <v>100.77</v>
      </c>
      <c r="J204" s="332">
        <f>'P-T Input'!$J39*'Shock Values'!L201/100</f>
        <v>98.26</v>
      </c>
    </row>
    <row r="205" spans="4:10" ht="12.75">
      <c r="D205" s="22"/>
      <c r="E205" s="22"/>
      <c r="F205" s="22"/>
      <c r="G205" s="22"/>
      <c r="H205" s="22"/>
      <c r="I205" s="22"/>
      <c r="J205" s="22"/>
    </row>
    <row r="206" spans="3:10" ht="13.5" thickBot="1">
      <c r="C206" s="6" t="s">
        <v>95</v>
      </c>
      <c r="D206" s="289">
        <f>SUM(D175:D204)</f>
        <v>3074.5399999999995</v>
      </c>
      <c r="E206" s="289">
        <f aca="true" t="shared" si="2" ref="E206:J206">SUM(E175:E204)</f>
        <v>3063.6399999999994</v>
      </c>
      <c r="F206" s="289">
        <f t="shared" si="2"/>
        <v>3048.27</v>
      </c>
      <c r="G206" s="289">
        <f t="shared" si="2"/>
        <v>3025.29</v>
      </c>
      <c r="H206" s="289">
        <f t="shared" si="2"/>
        <v>2994.7</v>
      </c>
      <c r="I206" s="289">
        <f t="shared" si="2"/>
        <v>2955.85</v>
      </c>
      <c r="J206" s="289">
        <f t="shared" si="2"/>
        <v>2907.9500000000007</v>
      </c>
    </row>
    <row r="207" ht="13.5" thickTop="1"/>
  </sheetData>
  <sheetProtection/>
  <printOptions horizontalCentered="1" verticalCentered="1"/>
  <pageMargins left="0.25" right="0.25" top="0.25" bottom="0.25" header="0" footer="0"/>
  <pageSetup fitToHeight="6"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Jeremy F Taylor</cp:lastModifiedBy>
  <cp:lastPrinted>2009-04-08T11:22:24Z</cp:lastPrinted>
  <dcterms:created xsi:type="dcterms:W3CDTF">1999-10-04T18:48:10Z</dcterms:created>
  <dcterms:modified xsi:type="dcterms:W3CDTF">2009-07-06T18:21:07Z</dcterms:modified>
  <cp:category/>
  <cp:version/>
  <cp:contentType/>
  <cp:contentStatus/>
</cp:coreProperties>
</file>