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720" activeTab="0"/>
  </bookViews>
  <sheets>
    <sheet name="September 30, 2006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<sst xmlns="http://schemas.openxmlformats.org/spreadsheetml/2006/main" count="54" uniqueCount="54">
  <si>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(Dollar Amounts in Millions)</t>
  </si>
  <si>
    <t>Number of Credit Unions Reporting</t>
  </si>
  <si>
    <t>Total Assets</t>
  </si>
  <si>
    <t>Unsecured Credit Card Loans</t>
  </si>
  <si>
    <t>All Other Unsecured Loans</t>
  </si>
  <si>
    <t>New Auto Loans</t>
  </si>
  <si>
    <t>Used Auto Loans</t>
  </si>
  <si>
    <t>1st Mortgage Real Estate Loans</t>
  </si>
  <si>
    <t>Other Real Estate Loans</t>
  </si>
  <si>
    <t>Total Loans</t>
  </si>
  <si>
    <t>Total Investments</t>
  </si>
  <si>
    <t>Total Liabilities</t>
  </si>
  <si>
    <t>Share Drafts</t>
  </si>
  <si>
    <t>Regular Shares</t>
  </si>
  <si>
    <t>All Other Savings</t>
  </si>
  <si>
    <t>Total Savings</t>
  </si>
  <si>
    <t>Regular Reserve</t>
  </si>
  <si>
    <t>Accumulated Unrealized Gains/Losses on Available for Sale Securities</t>
  </si>
  <si>
    <t>Other Reserves</t>
  </si>
  <si>
    <t>Undivided Earnings</t>
  </si>
  <si>
    <t>Total Equity</t>
  </si>
  <si>
    <t>Key Ratios</t>
  </si>
  <si>
    <t>Delinquency Ratio</t>
  </si>
  <si>
    <t>Loan / Share Ratio</t>
  </si>
  <si>
    <t>Net Worth Ratio</t>
  </si>
  <si>
    <t>Total Cash</t>
  </si>
  <si>
    <t>Total Cash and Investments</t>
  </si>
  <si>
    <t>Number of Members</t>
  </si>
  <si>
    <t>Net Worth</t>
  </si>
  <si>
    <t>Net Charge-Off Ratio*</t>
  </si>
  <si>
    <t>Gross Income / Average Assets*</t>
  </si>
  <si>
    <t>Net Operating Expenses / Average Assets*</t>
  </si>
  <si>
    <t>Cost of Funds / Average Assets*</t>
  </si>
  <si>
    <t>Return on Average Assets*</t>
  </si>
  <si>
    <t>Loans Held for Sale</t>
  </si>
  <si>
    <t>Fixed Assets &amp; FRAs/ Total Assets</t>
  </si>
  <si>
    <t>Leases Receivable</t>
  </si>
  <si>
    <t>Other Loans</t>
  </si>
  <si>
    <t>* Data annualized for September.</t>
  </si>
  <si>
    <t xml:space="preserve"> </t>
  </si>
  <si>
    <t>Annualized % Change Dec. 04 to Sept. 05</t>
  </si>
  <si>
    <t>September           2006</t>
  </si>
  <si>
    <t>December 2005</t>
  </si>
  <si>
    <t>September            2005</t>
  </si>
  <si>
    <t>December   2004</t>
  </si>
  <si>
    <t>Annualized % Change Dec. 05 to Sept. 06</t>
  </si>
  <si>
    <t>% Change Sept 05 to Sept 06</t>
  </si>
  <si>
    <t>Provision for Loan &amp; Lease Losses</t>
  </si>
  <si>
    <t>Other Income (Expense)</t>
  </si>
  <si>
    <t>Net Income</t>
  </si>
  <si>
    <t>Gross Income</t>
  </si>
  <si>
    <t>Interest Expense</t>
  </si>
  <si>
    <t>Operating Expenses</t>
  </si>
  <si>
    <t>% Change Dec. 05 to Sept. 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</si>
</sst>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_(* #,##0.000000_);_(* \(#,##0.000000\);_(* &quot;-&quot;??????_);_(@_)"/>
    <numFmt numFmtId="169" formatCode="_(* #,##0.0000000000000_);_(* \(#,##0.0000000000000\);_(* &quot;-&quot;?????????????_);_(@_)"/>
    <numFmt numFmtId="170" formatCode="#,##0.000000_);\(#,##0.000000\)"/>
    <numFmt numFmtId="171" formatCode="#,##0.00000_);\(#,##0.00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39" fontId="1" fillId="0" borderId="1" xfId="21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37" fontId="0" fillId="0" borderId="1" xfId="15" applyNumberFormat="1" applyFont="1" applyBorder="1" applyAlignment="1">
      <alignment/>
    </xf>
    <xf numFmtId="39" fontId="0" fillId="0" borderId="1" xfId="21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15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39" fontId="0" fillId="0" borderId="0" xfId="21" applyNumberFormat="1" applyFont="1" applyFill="1" applyBorder="1" applyAlignment="1">
      <alignment/>
    </xf>
    <xf numFmtId="10" fontId="0" fillId="0" borderId="4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4"/>
  <sheetViews>
    <sheetView tabSelected="1" workbookViewId="0" topLeftCell="A1">
      <pane ySplit="5" topLeftCell="BM6" activePane="bottomLeft" state="frozen"/>
      <selection pane="topLeft" activeCell="A1" sqref="A1"/>
      <selection pane="bottomLeft" activeCell="G28" sqref="G28"/>
    </sheetView>
  </sheetViews>
  <sheetFormatPr defaultColWidth="9.140625" defaultRowHeight="12.75"/>
  <cols>
    <col min="1" max="1" width="31.421875" style="1" customWidth="1"/>
    <col min="2" max="3" width="14.00390625" style="0" customWidth="1"/>
    <col min="4" max="5" width="13.28125" style="0" customWidth="1"/>
    <col min="6" max="7" width="14.7109375" style="0" customWidth="1"/>
    <col min="8" max="8" width="14.28125" style="0" customWidth="1"/>
    <col min="9" max="9" width="10.7109375" style="0" customWidth="1"/>
  </cols>
  <sheetData>
    <row r="2" ht="12.75">
      <c r="A2" s="1" t="s">
        <v>0</v>
      </c>
    </row>
    <row r="3" spans="1:9" ht="38.25">
      <c r="A3" s="2"/>
      <c r="B3" s="3" t="s">
        <v>44</v>
      </c>
      <c r="C3" s="3" t="s">
        <v>43</v>
      </c>
      <c r="D3" s="3" t="s">
        <v>42</v>
      </c>
      <c r="E3" s="3" t="s">
        <v>41</v>
      </c>
      <c r="F3" s="6" t="s">
        <v>40</v>
      </c>
      <c r="G3" s="6" t="s">
        <v>53</v>
      </c>
      <c r="H3" s="6" t="s">
        <v>45</v>
      </c>
      <c r="I3" s="6" t="s">
        <v>46</v>
      </c>
    </row>
    <row r="4" spans="1:9" ht="12.75">
      <c r="A4" s="2"/>
      <c r="B4" s="5"/>
      <c r="C4" s="5"/>
      <c r="D4" s="5"/>
      <c r="E4" s="5"/>
      <c r="F4" s="5"/>
      <c r="G4" s="5"/>
      <c r="H4" s="5"/>
      <c r="I4" s="5"/>
    </row>
    <row r="5" spans="1:10" ht="12.75">
      <c r="A5" s="8" t="s">
        <v>1</v>
      </c>
      <c r="B5" s="9">
        <v>9014</v>
      </c>
      <c r="C5" s="9">
        <v>8795</v>
      </c>
      <c r="D5" s="9">
        <v>8695</v>
      </c>
      <c r="E5" s="9">
        <v>8462</v>
      </c>
      <c r="F5" s="10">
        <f>((C5-B5)/ABS(B5)*100)*1.3333</f>
        <v>-3.239324384291103</v>
      </c>
      <c r="G5" s="10">
        <f>(E5-D5)/D5*100</f>
        <v>-2.679700977573318</v>
      </c>
      <c r="H5" s="10">
        <f>((E5-D5)/ABS(D5)*100)*1.3333</f>
        <v>-3.5728453133985045</v>
      </c>
      <c r="I5" s="10">
        <f>(E5-C5)/ABS(C5)*100</f>
        <v>-3.786242183058556</v>
      </c>
      <c r="J5" s="11"/>
    </row>
    <row r="6" spans="1:10" ht="12.75">
      <c r="A6" s="8" t="s">
        <v>27</v>
      </c>
      <c r="B6" s="9">
        <v>83564678</v>
      </c>
      <c r="C6" s="9">
        <v>84986751</v>
      </c>
      <c r="D6" s="9">
        <v>84506880</v>
      </c>
      <c r="E6" s="9">
        <v>85828435</v>
      </c>
      <c r="F6" s="10">
        <f>((C6-B6)/ABS(B6)*100)*1.3333</f>
        <v>2.268960972840702</v>
      </c>
      <c r="G6" s="10">
        <f>(E6-D6)/D6*100</f>
        <v>1.5638430859120582</v>
      </c>
      <c r="H6" s="10">
        <f>((E6-D6)/ABS(D6)*100)*1.3333</f>
        <v>2.0850719864465472</v>
      </c>
      <c r="I6" s="10">
        <f>(E6-C6)/ABS(C6)*100</f>
        <v>0.9903708402736797</v>
      </c>
      <c r="J6" s="11"/>
    </row>
    <row r="7" spans="1:10" ht="12.75">
      <c r="A7" s="8"/>
      <c r="B7" s="12"/>
      <c r="C7" s="12"/>
      <c r="D7" s="12"/>
      <c r="E7" s="12"/>
      <c r="F7" s="10"/>
      <c r="G7" s="10"/>
      <c r="H7" s="10"/>
      <c r="I7" s="10"/>
      <c r="J7" s="11"/>
    </row>
    <row r="8" spans="1:10" ht="12.75">
      <c r="A8" s="4" t="s">
        <v>2</v>
      </c>
      <c r="B8" s="9">
        <v>646971.616146</v>
      </c>
      <c r="C8" s="9">
        <v>676965.084824</v>
      </c>
      <c r="D8" s="9">
        <v>678672.402093</v>
      </c>
      <c r="E8" s="9">
        <v>700940.804972</v>
      </c>
      <c r="F8" s="10">
        <f>((C8-B8)/ABS(B8)*100)*1.3333</f>
        <v>6.181150886741987</v>
      </c>
      <c r="G8" s="10">
        <f>(E8-D8)/D8*100</f>
        <v>3.2811711232584426</v>
      </c>
      <c r="H8" s="10">
        <f>((E8-D8)/ABS(D8)*100)*1.3333</f>
        <v>4.374785458640481</v>
      </c>
      <c r="I8" s="10">
        <f>(E8-C8)/ABS(C8)*100</f>
        <v>3.5416479646410766</v>
      </c>
      <c r="J8" s="11"/>
    </row>
    <row r="9" spans="1:10" ht="12.75">
      <c r="A9" s="4"/>
      <c r="B9" s="9"/>
      <c r="C9" s="9"/>
      <c r="D9" s="9"/>
      <c r="E9" s="9"/>
      <c r="F9" s="10"/>
      <c r="G9" s="10"/>
      <c r="H9" s="10"/>
      <c r="I9" s="10"/>
      <c r="J9" s="11"/>
    </row>
    <row r="10" spans="1:10" ht="12.75">
      <c r="A10" s="4" t="s">
        <v>34</v>
      </c>
      <c r="B10" s="9">
        <v>958.600447</v>
      </c>
      <c r="C10" s="9">
        <v>1447.522202</v>
      </c>
      <c r="D10" s="9">
        <v>1075.792992</v>
      </c>
      <c r="E10" s="9">
        <v>1010.82031</v>
      </c>
      <c r="F10" s="10">
        <f>((C10-B10)/ABS(B10)*100)*1.3333</f>
        <v>68.00324139025777</v>
      </c>
      <c r="G10" s="10">
        <f>(E10-D10)/D10*100</f>
        <v>-6.039515267636171</v>
      </c>
      <c r="H10" s="10">
        <f>((E10-D10)/ABS(D10)*100)*1.3333</f>
        <v>-8.052485706339306</v>
      </c>
      <c r="I10" s="10">
        <f>(E10-C10)/ABS(C10)*100</f>
        <v>-30.168925312276496</v>
      </c>
      <c r="J10" s="11"/>
    </row>
    <row r="11" spans="1:10" ht="12.75">
      <c r="A11" s="8"/>
      <c r="B11" s="9"/>
      <c r="C11" s="9"/>
      <c r="D11" s="9"/>
      <c r="E11" s="9"/>
      <c r="F11" s="10"/>
      <c r="G11" s="10"/>
      <c r="H11" s="10"/>
      <c r="I11" s="10"/>
      <c r="J11" s="11"/>
    </row>
    <row r="12" spans="1:10" ht="12.75">
      <c r="A12" s="8" t="s">
        <v>3</v>
      </c>
      <c r="B12" s="9">
        <v>22505.006507</v>
      </c>
      <c r="C12" s="9">
        <v>22585.796</v>
      </c>
      <c r="D12" s="9">
        <v>23910.673312</v>
      </c>
      <c r="E12" s="9">
        <v>24685.601998</v>
      </c>
      <c r="F12" s="10">
        <f>((C12-B12)/ABS(B12)*100)*1.3333</f>
        <v>0.47863408074730346</v>
      </c>
      <c r="G12" s="10">
        <f aca="true" t="shared" si="0" ref="G12:G20">(E12-D12)/D12*100</f>
        <v>3.240932097094428</v>
      </c>
      <c r="H12" s="10">
        <f aca="true" t="shared" si="1" ref="H12:H20">((E12-D12)/ABS(D12)*100)*1.3333</f>
        <v>4.321134765056001</v>
      </c>
      <c r="I12" s="10">
        <f aca="true" t="shared" si="2" ref="I12:I20">(E12-C12)/ABS(C12)*100</f>
        <v>9.297020118307984</v>
      </c>
      <c r="J12" s="11"/>
    </row>
    <row r="13" spans="1:10" ht="12.75">
      <c r="A13" s="8" t="s">
        <v>4</v>
      </c>
      <c r="B13" s="9">
        <v>20894.978116</v>
      </c>
      <c r="C13" s="9">
        <v>21001.543438</v>
      </c>
      <c r="D13" s="9">
        <v>21179.517869</v>
      </c>
      <c r="E13" s="9">
        <v>22015.270107</v>
      </c>
      <c r="F13" s="10">
        <f aca="true" t="shared" si="3" ref="F13:F24">((C13-B13)/ABS(B13)*100)*1.3333</f>
        <v>0.6799889573169962</v>
      </c>
      <c r="G13" s="10">
        <f t="shared" si="0"/>
        <v>3.946039957893817</v>
      </c>
      <c r="H13" s="10">
        <f t="shared" si="1"/>
        <v>5.261255075859826</v>
      </c>
      <c r="I13" s="10">
        <f t="shared" si="2"/>
        <v>4.826915088372847</v>
      </c>
      <c r="J13" s="11"/>
    </row>
    <row r="14" spans="1:10" ht="12.75">
      <c r="A14" s="8" t="s">
        <v>5</v>
      </c>
      <c r="B14" s="9">
        <v>71263.337989</v>
      </c>
      <c r="C14" s="9">
        <v>83379.097745</v>
      </c>
      <c r="D14" s="9">
        <v>83953.718327</v>
      </c>
      <c r="E14" s="9">
        <v>88049.496491</v>
      </c>
      <c r="F14" s="10">
        <f t="shared" si="3"/>
        <v>22.66795653771968</v>
      </c>
      <c r="G14" s="10">
        <f t="shared" si="0"/>
        <v>4.878614367081318</v>
      </c>
      <c r="H14" s="10">
        <f t="shared" si="1"/>
        <v>6.504656535629521</v>
      </c>
      <c r="I14" s="10">
        <f t="shared" si="2"/>
        <v>5.601402356599692</v>
      </c>
      <c r="J14" s="11"/>
    </row>
    <row r="15" spans="1:10" ht="12.75">
      <c r="A15" s="8" t="s">
        <v>6</v>
      </c>
      <c r="B15" s="9">
        <v>84684.474521</v>
      </c>
      <c r="C15" s="9">
        <v>87898.824025</v>
      </c>
      <c r="D15" s="9">
        <v>86603.996471</v>
      </c>
      <c r="E15" s="9">
        <v>87939.06201</v>
      </c>
      <c r="F15" s="10">
        <f t="shared" si="3"/>
        <v>5.060776745589222</v>
      </c>
      <c r="G15" s="10">
        <f t="shared" si="0"/>
        <v>1.5415749773707557</v>
      </c>
      <c r="H15" s="10">
        <f t="shared" si="1"/>
        <v>2.0553819173284285</v>
      </c>
      <c r="I15" s="10">
        <f t="shared" si="2"/>
        <v>0.04577761471365687</v>
      </c>
      <c r="J15" s="11"/>
    </row>
    <row r="16" spans="1:10" ht="12.75">
      <c r="A16" s="8" t="s">
        <v>7</v>
      </c>
      <c r="B16" s="9">
        <v>130094.606598</v>
      </c>
      <c r="C16" s="9">
        <v>141694.951677</v>
      </c>
      <c r="D16" s="9">
        <v>145114.685682</v>
      </c>
      <c r="E16" s="9">
        <v>157010.178193</v>
      </c>
      <c r="F16" s="10">
        <f t="shared" si="3"/>
        <v>11.88884035878893</v>
      </c>
      <c r="G16" s="10">
        <f t="shared" si="0"/>
        <v>8.197304397617906</v>
      </c>
      <c r="H16" s="10">
        <f t="shared" si="1"/>
        <v>10.929465953343954</v>
      </c>
      <c r="I16" s="10">
        <f t="shared" si="2"/>
        <v>10.80859009776985</v>
      </c>
      <c r="J16" s="11"/>
    </row>
    <row r="17" spans="1:10" ht="12.75">
      <c r="A17" s="8" t="s">
        <v>8</v>
      </c>
      <c r="B17" s="9">
        <v>62017.935754</v>
      </c>
      <c r="C17" s="9">
        <v>70825.478007</v>
      </c>
      <c r="D17" s="9">
        <v>73405.3599133</v>
      </c>
      <c r="E17" s="9">
        <v>83046.656128</v>
      </c>
      <c r="F17" s="10">
        <f t="shared" si="3"/>
        <v>18.934999920837416</v>
      </c>
      <c r="G17" s="10">
        <f t="shared" si="0"/>
        <v>13.134321834383028</v>
      </c>
      <c r="H17" s="10">
        <f t="shared" si="1"/>
        <v>17.511991301782892</v>
      </c>
      <c r="I17" s="10">
        <f t="shared" si="2"/>
        <v>17.25534153089956</v>
      </c>
      <c r="J17" s="11"/>
    </row>
    <row r="18" spans="1:10" ht="12.75">
      <c r="A18" s="8" t="s">
        <v>36</v>
      </c>
      <c r="B18" s="9">
        <v>1564.961076</v>
      </c>
      <c r="C18" s="9">
        <v>1481.920105</v>
      </c>
      <c r="D18" s="9">
        <v>1436.702114</v>
      </c>
      <c r="E18" s="9">
        <v>1234.340522</v>
      </c>
      <c r="F18" s="10">
        <f t="shared" si="3"/>
        <v>-7.0748422010146</v>
      </c>
      <c r="G18" s="10">
        <f t="shared" si="0"/>
        <v>-14.085146115404127</v>
      </c>
      <c r="H18" s="10">
        <f t="shared" si="1"/>
        <v>-18.779725315668323</v>
      </c>
      <c r="I18" s="10">
        <f t="shared" si="2"/>
        <v>-16.7066754924686</v>
      </c>
      <c r="J18" s="11"/>
    </row>
    <row r="19" spans="1:10" ht="12.75">
      <c r="A19" s="8" t="s">
        <v>37</v>
      </c>
      <c r="B19" s="9">
        <v>21239.902197</v>
      </c>
      <c r="C19" s="9">
        <v>22906.385027</v>
      </c>
      <c r="D19" s="9">
        <v>22634.08138</v>
      </c>
      <c r="E19" s="9">
        <v>23924.425668</v>
      </c>
      <c r="F19" s="10">
        <f t="shared" si="3"/>
        <v>10.461072450478765</v>
      </c>
      <c r="G19" s="10">
        <f t="shared" si="0"/>
        <v>5.700890910201368</v>
      </c>
      <c r="H19" s="10">
        <f t="shared" si="1"/>
        <v>7.600997850571483</v>
      </c>
      <c r="I19" s="10">
        <f t="shared" si="2"/>
        <v>4.444353134726515</v>
      </c>
      <c r="J19" s="11"/>
    </row>
    <row r="20" spans="1:10" ht="12.75">
      <c r="A20" s="4" t="s">
        <v>9</v>
      </c>
      <c r="B20" s="9">
        <f>SUM(B12:B19)</f>
        <v>414265.20275799994</v>
      </c>
      <c r="C20" s="9">
        <f>SUM(C12:C19)</f>
        <v>451773.99602400005</v>
      </c>
      <c r="D20" s="9">
        <f>SUM(D12:D19)</f>
        <v>458238.73506830004</v>
      </c>
      <c r="E20" s="9">
        <f>SUM(E12:E19)</f>
        <v>487905.03111700004</v>
      </c>
      <c r="F20" s="10">
        <f t="shared" si="3"/>
        <v>12.072091435295476</v>
      </c>
      <c r="G20" s="10">
        <f t="shared" si="0"/>
        <v>6.473982616130926</v>
      </c>
      <c r="H20" s="10">
        <f t="shared" si="1"/>
        <v>8.631761022087364</v>
      </c>
      <c r="I20" s="10">
        <f t="shared" si="2"/>
        <v>7.9975907004352145</v>
      </c>
      <c r="J20" s="11"/>
    </row>
    <row r="21" spans="1:10" ht="12.75">
      <c r="A21" s="8"/>
      <c r="B21" s="9"/>
      <c r="C21" s="9"/>
      <c r="D21" s="9"/>
      <c r="E21" s="9"/>
      <c r="F21" s="10"/>
      <c r="G21" s="10"/>
      <c r="H21" s="10"/>
      <c r="I21" s="10"/>
      <c r="J21" s="11"/>
    </row>
    <row r="22" spans="1:10" ht="12.75">
      <c r="A22" s="4" t="s">
        <v>26</v>
      </c>
      <c r="B22" s="9">
        <f>(B23+B24)</f>
        <v>208789.91421000002</v>
      </c>
      <c r="C22" s="9">
        <f>(C23+C24)</f>
        <v>192568.369195</v>
      </c>
      <c r="D22" s="9">
        <f>(D23+D24)</f>
        <v>193955.642005</v>
      </c>
      <c r="E22" s="9">
        <f>(E23+E24)</f>
        <v>184878.04876799998</v>
      </c>
      <c r="F22" s="10">
        <f t="shared" si="3"/>
        <v>-10.358826981817701</v>
      </c>
      <c r="G22" s="10">
        <f>(E22-D22)/D22*100</f>
        <v>-4.6802419064282805</v>
      </c>
      <c r="H22" s="10">
        <f>((E22-D22)/ABS(D22)*100)*1.3333</f>
        <v>-6.240166533840826</v>
      </c>
      <c r="I22" s="10">
        <f>(E22-C22)/ABS(C22)*100</f>
        <v>-3.9935532814387593</v>
      </c>
      <c r="J22" s="11"/>
    </row>
    <row r="23" spans="1:10" ht="12.75">
      <c r="A23" s="4" t="s">
        <v>25</v>
      </c>
      <c r="B23" s="9">
        <v>49153.177204</v>
      </c>
      <c r="C23" s="9">
        <v>44589.495811</v>
      </c>
      <c r="D23" s="9">
        <v>45976.768621</v>
      </c>
      <c r="E23" s="9">
        <v>46579.530445</v>
      </c>
      <c r="F23" s="10">
        <f t="shared" si="3"/>
        <v>-12.379172105260638</v>
      </c>
      <c r="G23" s="10">
        <f>(E23-D23)/D23*100</f>
        <v>1.311013892622025</v>
      </c>
      <c r="H23" s="10">
        <f>((E23-D23)/ABS(D23)*100)*1.3333</f>
        <v>1.7479748230329457</v>
      </c>
      <c r="I23" s="10">
        <f>(E23-C23)/ABS(C23)*100</f>
        <v>4.463012191111308</v>
      </c>
      <c r="J23" s="11"/>
    </row>
    <row r="24" spans="1:10" ht="12.75">
      <c r="A24" s="4" t="s">
        <v>10</v>
      </c>
      <c r="B24" s="9">
        <v>159636.737006</v>
      </c>
      <c r="C24" s="9">
        <v>147978.873384</v>
      </c>
      <c r="D24" s="9">
        <v>147978.873384</v>
      </c>
      <c r="E24" s="9">
        <v>138298.518323</v>
      </c>
      <c r="F24" s="10">
        <f t="shared" si="3"/>
        <v>-9.736749734886148</v>
      </c>
      <c r="G24" s="10">
        <f>(E24-D24)/D24*100</f>
        <v>-6.541714259359055</v>
      </c>
      <c r="H24" s="10">
        <f>((E24-D24)/ABS(D24)*100)*1.3333</f>
        <v>-8.722067622003427</v>
      </c>
      <c r="I24" s="10">
        <f>(E24-C24)/ABS(C24)*100</f>
        <v>-6.541714259359055</v>
      </c>
      <c r="J24" s="11"/>
    </row>
    <row r="25" spans="1:10" ht="12.75">
      <c r="A25" s="8"/>
      <c r="B25" s="9"/>
      <c r="C25" s="9"/>
      <c r="D25" s="9"/>
      <c r="E25" s="9"/>
      <c r="F25" s="10"/>
      <c r="G25" s="10"/>
      <c r="H25" s="10"/>
      <c r="I25" s="10"/>
      <c r="J25" s="11"/>
    </row>
    <row r="26" spans="1:10" ht="12.75">
      <c r="A26" s="4" t="s">
        <v>11</v>
      </c>
      <c r="B26" s="9">
        <v>20181.599317</v>
      </c>
      <c r="C26" s="9">
        <v>25054.713774</v>
      </c>
      <c r="D26" s="9">
        <v>25792.27971</v>
      </c>
      <c r="E26" s="9">
        <v>27314.999993</v>
      </c>
      <c r="F26" s="10">
        <f>((C26-B26)/ABS(B26)*100)*1.3333</f>
        <v>32.19429443356884</v>
      </c>
      <c r="G26" s="10">
        <f>(E26-D26)/D26*100</f>
        <v>5.903783225527072</v>
      </c>
      <c r="H26" s="10">
        <f>((E26-D26)/ABS(D26)*100)*1.3333</f>
        <v>7.871514174595245</v>
      </c>
      <c r="I26" s="10">
        <f>(E26-C26)/ABS(C26)*100</f>
        <v>9.021401080005814</v>
      </c>
      <c r="J26" s="11"/>
    </row>
    <row r="27" spans="1:10" ht="12.75">
      <c r="A27" s="8"/>
      <c r="B27" s="9"/>
      <c r="C27" s="9"/>
      <c r="D27" s="9"/>
      <c r="E27" s="9"/>
      <c r="F27" s="10"/>
      <c r="G27" s="10"/>
      <c r="H27" s="10"/>
      <c r="I27" s="10"/>
      <c r="J27" s="11"/>
    </row>
    <row r="28" spans="1:10" ht="12.75">
      <c r="A28" s="8" t="s">
        <v>12</v>
      </c>
      <c r="B28" s="9">
        <v>72263.365383</v>
      </c>
      <c r="C28" s="9">
        <v>75413.970096</v>
      </c>
      <c r="D28" s="9">
        <v>75510.994061</v>
      </c>
      <c r="E28" s="9">
        <v>69863.035289</v>
      </c>
      <c r="F28" s="10">
        <f>((C28-B28)/ABS(B28)*100)*1.3333</f>
        <v>5.813044052929104</v>
      </c>
      <c r="G28" s="10">
        <f>(E28-D28)/D28*100</f>
        <v>-7.479650933263321</v>
      </c>
      <c r="H28" s="10">
        <f>((E28-D28)/ABS(D28)*100)*1.3333</f>
        <v>-9.972618589319985</v>
      </c>
      <c r="I28" s="10">
        <f>(E28-C28)/ABS(C28)*100</f>
        <v>-7.360618728776385</v>
      </c>
      <c r="J28" s="11"/>
    </row>
    <row r="29" spans="1:10" ht="12.75">
      <c r="A29" s="8" t="s">
        <v>13</v>
      </c>
      <c r="B29" s="9">
        <v>200162.862994</v>
      </c>
      <c r="C29" s="9">
        <v>199325.727592</v>
      </c>
      <c r="D29" s="9">
        <v>194123.91204</v>
      </c>
      <c r="E29" s="9">
        <v>186442.221801</v>
      </c>
      <c r="F29" s="10">
        <f>((C29-B29)/ABS(B29)*100)*1.3333</f>
        <v>-0.5576222356092287</v>
      </c>
      <c r="G29" s="10">
        <f>(E29-D29)/D29*100</f>
        <v>-3.957106653309741</v>
      </c>
      <c r="H29" s="10">
        <f>((E29-D29)/ABS(D29)*100)*1.3333</f>
        <v>-5.276010300857878</v>
      </c>
      <c r="I29" s="10">
        <f>(E29-C29)/ABS(C29)*100</f>
        <v>-6.463543841852299</v>
      </c>
      <c r="J29" s="11"/>
    </row>
    <row r="30" spans="1:10" ht="12.75">
      <c r="A30" s="8" t="s">
        <v>14</v>
      </c>
      <c r="B30" s="9">
        <f>(102554.410692+126745.52319+46690.977073+6062.304159+1781.780651)</f>
        <v>283834.995765</v>
      </c>
      <c r="C30" s="9">
        <v>302546.378178</v>
      </c>
      <c r="D30" s="9">
        <v>307988.383703</v>
      </c>
      <c r="E30" s="9">
        <v>337311.996548</v>
      </c>
      <c r="F30" s="10">
        <f>((C30-B30)/ABS(B30)*100)*1.3333</f>
        <v>8.789573711308094</v>
      </c>
      <c r="G30" s="10">
        <f>(E30-D30)/D30*100</f>
        <v>9.521012608474676</v>
      </c>
      <c r="H30" s="10">
        <f>((E30-D30)/ABS(D30)*100)*1.3333</f>
        <v>12.694366110879285</v>
      </c>
      <c r="I30" s="10">
        <f>(E30-C30)/ABS(C30)*100</f>
        <v>11.491004645094794</v>
      </c>
      <c r="J30" s="11"/>
    </row>
    <row r="31" spans="1:10" ht="12.75">
      <c r="A31" s="4" t="s">
        <v>15</v>
      </c>
      <c r="B31" s="9">
        <f>B28+B29+B30</f>
        <v>556261.224142</v>
      </c>
      <c r="C31" s="9">
        <f>C28+C29+C30</f>
        <v>577286.075866</v>
      </c>
      <c r="D31" s="9">
        <f>D28+D29+D30</f>
        <v>577623.2898040001</v>
      </c>
      <c r="E31" s="9">
        <f>E28+E29+E30</f>
        <v>593617.253638</v>
      </c>
      <c r="F31" s="10">
        <f>((C31-B31)/ABS(B31)*100)*1.3333</f>
        <v>5.039437154162175</v>
      </c>
      <c r="G31" s="10">
        <f>(E31-D31)/D31*100</f>
        <v>2.7689264121304786</v>
      </c>
      <c r="H31" s="10">
        <f>((E31-D31)/ABS(D31)*100)*1.3333</f>
        <v>3.691809585293567</v>
      </c>
      <c r="I31" s="10">
        <f>(E31-C31)/ABS(C31)*100</f>
        <v>2.8289575056008744</v>
      </c>
      <c r="J31" s="11"/>
    </row>
    <row r="32" spans="1:10" ht="12.75">
      <c r="A32" s="8"/>
      <c r="B32" s="9"/>
      <c r="C32" s="9"/>
      <c r="D32" s="9"/>
      <c r="E32" s="9"/>
      <c r="F32" s="10"/>
      <c r="G32" s="10"/>
      <c r="H32" s="10"/>
      <c r="I32" s="10"/>
      <c r="J32" s="11"/>
    </row>
    <row r="33" spans="1:10" ht="12.75">
      <c r="A33" s="8" t="s">
        <v>16</v>
      </c>
      <c r="B33" s="9">
        <v>17172.845858</v>
      </c>
      <c r="C33" s="9">
        <v>17440.354573</v>
      </c>
      <c r="D33" s="9">
        <v>17416.385034</v>
      </c>
      <c r="E33" s="9">
        <v>17793.641898</v>
      </c>
      <c r="F33" s="10">
        <f aca="true" t="shared" si="4" ref="F33:F46">((C33-B33)/ABS(B33)*100)*1.3333</f>
        <v>2.0769380489334845</v>
      </c>
      <c r="G33" s="10">
        <f>(E33-D33)/D33*100</f>
        <v>2.1661031451907364</v>
      </c>
      <c r="H33" s="10">
        <f>((E33-D33)/ABS(D33)*100)*1.3333</f>
        <v>2.8880653234828086</v>
      </c>
      <c r="I33" s="10">
        <f>(E33-C33)/ABS(C33)*100</f>
        <v>2.025688890218649</v>
      </c>
      <c r="J33" s="11"/>
    </row>
    <row r="34" spans="1:10" ht="38.25">
      <c r="A34" s="8" t="s">
        <v>17</v>
      </c>
      <c r="B34" s="9">
        <v>-361.015722</v>
      </c>
      <c r="C34" s="9">
        <v>-826.835844</v>
      </c>
      <c r="D34" s="9">
        <v>-1014.301452</v>
      </c>
      <c r="E34" s="9">
        <v>-768.143215</v>
      </c>
      <c r="F34" s="10">
        <f t="shared" si="4"/>
        <v>-172.03626623845483</v>
      </c>
      <c r="G34" s="10">
        <f>(E34-D34)/D34*100</f>
        <v>-24.268745402525557</v>
      </c>
      <c r="H34" s="10">
        <f>((E34-D34)/ABS(D34)*100)*1.3333</f>
        <v>32.35751824518732</v>
      </c>
      <c r="I34" s="10">
        <f>(E34-C34)/ABS(C34)*100</f>
        <v>7.098462098118705</v>
      </c>
      <c r="J34" s="11"/>
    </row>
    <row r="35" spans="1:10" ht="12.75">
      <c r="A35" s="8" t="s">
        <v>18</v>
      </c>
      <c r="B35" s="9">
        <v>7457.098914</v>
      </c>
      <c r="C35" s="9">
        <v>7841.002731</v>
      </c>
      <c r="D35" s="9">
        <v>7985.37634</v>
      </c>
      <c r="E35" s="13">
        <v>7824.272513</v>
      </c>
      <c r="F35" s="10">
        <f t="shared" si="4"/>
        <v>6.864049479686158</v>
      </c>
      <c r="G35" s="10">
        <f>(E35-D35)/D35*100</f>
        <v>-2.017485715645055</v>
      </c>
      <c r="H35" s="10">
        <f>((E35-D35)/ABS(D35)*100)*1.3333</f>
        <v>-2.689913704669552</v>
      </c>
      <c r="I35" s="10">
        <f>(E35-C35)/ABS(C35)*100</f>
        <v>-0.21336834807945557</v>
      </c>
      <c r="J35" s="11"/>
    </row>
    <row r="36" spans="1:10" ht="12.75">
      <c r="A36" s="8" t="s">
        <v>19</v>
      </c>
      <c r="B36" s="9">
        <v>46240.539339</v>
      </c>
      <c r="C36" s="9">
        <v>49061.193103</v>
      </c>
      <c r="D36" s="9">
        <v>50823.220844</v>
      </c>
      <c r="E36" s="9">
        <v>53867.990755</v>
      </c>
      <c r="F36" s="10">
        <f t="shared" si="4"/>
        <v>8.13307482417121</v>
      </c>
      <c r="G36" s="10">
        <f>(E36-D36)/D36*100</f>
        <v>5.99090309594074</v>
      </c>
      <c r="H36" s="10">
        <f>((E36-D36)/ABS(D36)*100)*1.3333</f>
        <v>7.987671097817788</v>
      </c>
      <c r="I36" s="10">
        <f>(E36-C36)/ABS(C36)*100</f>
        <v>9.797555558643914</v>
      </c>
      <c r="J36" s="11"/>
    </row>
    <row r="37" spans="1:10" ht="12.75">
      <c r="A37" s="4" t="s">
        <v>20</v>
      </c>
      <c r="B37" s="9">
        <v>70528.792484</v>
      </c>
      <c r="C37" s="9">
        <v>74624.295184</v>
      </c>
      <c r="D37" s="9">
        <v>75256.832579</v>
      </c>
      <c r="E37" s="9">
        <v>80008.551341</v>
      </c>
      <c r="F37" s="10">
        <f t="shared" si="4"/>
        <v>7.7422759664413086</v>
      </c>
      <c r="G37" s="10">
        <f>(E37-D37)/D37*100</f>
        <v>6.314003126575838</v>
      </c>
      <c r="H37" s="10">
        <f>((E37-D37)/ABS(D37)*100)*1.3333</f>
        <v>8.418460368663565</v>
      </c>
      <c r="I37" s="10">
        <f>(E37-C37)/ABS(C37)*100</f>
        <v>7.215151772923438</v>
      </c>
      <c r="J37" s="11"/>
    </row>
    <row r="38" spans="1:10" ht="12.75">
      <c r="A38" s="4"/>
      <c r="B38" s="9"/>
      <c r="C38" s="9"/>
      <c r="D38" s="9"/>
      <c r="E38" s="9"/>
      <c r="F38" s="10"/>
      <c r="G38" s="10"/>
      <c r="H38" s="10"/>
      <c r="I38" s="10"/>
      <c r="J38" s="11"/>
    </row>
    <row r="39" spans="1:10" ht="12.75">
      <c r="A39" s="8" t="s">
        <v>28</v>
      </c>
      <c r="B39" s="9">
        <f>(B36+B35+B33+19.660785+35.460849)</f>
        <v>70925.605745</v>
      </c>
      <c r="C39" s="9">
        <f>(28.60459+46.122864+1065.836745+C36+C35+C33)</f>
        <v>75483.114606</v>
      </c>
      <c r="D39" s="9">
        <f>(28.143589+49.612597+D33+D35+D36)</f>
        <v>76302.738404</v>
      </c>
      <c r="E39" s="9">
        <f>(E36+E35+E33+28.45637+44.074281+1249.486374)</f>
        <v>80807.92219099999</v>
      </c>
      <c r="F39" s="10">
        <f t="shared" si="4"/>
        <v>8.567465163735575</v>
      </c>
      <c r="G39" s="10">
        <f>(E39-D39)/D39*100</f>
        <v>5.904353999913341</v>
      </c>
      <c r="H39" s="10">
        <f>((E39-D39)/ABS(D39)*100)*1.3333</f>
        <v>7.8722751880844575</v>
      </c>
      <c r="I39" s="10">
        <f>(E39-C39)/ABS(C39)*100</f>
        <v>7.054302956090168</v>
      </c>
      <c r="J39" s="11"/>
    </row>
    <row r="40" spans="1:10" ht="12.75">
      <c r="A40" s="8"/>
      <c r="B40" s="9"/>
      <c r="C40" s="9"/>
      <c r="D40" s="9"/>
      <c r="E40" s="9"/>
      <c r="F40" s="10"/>
      <c r="G40" s="10"/>
      <c r="H40" s="10"/>
      <c r="I40" s="10"/>
      <c r="J40" s="11"/>
    </row>
    <row r="41" spans="1:10" ht="12.75">
      <c r="A41" s="8" t="s">
        <v>50</v>
      </c>
      <c r="B41" s="9">
        <f>(29705.173156+4995.836618+2128.348465)</f>
        <v>36829.358239</v>
      </c>
      <c r="C41" s="9">
        <f>(24310.718151+4030.546434+1955.647968)</f>
        <v>30296.912553000002</v>
      </c>
      <c r="D41" s="9">
        <f>(32899.668156+5462.480764+2595.828639)</f>
        <v>40957.977559</v>
      </c>
      <c r="E41" s="9">
        <f>(28107.126125+4378.193344+2184.232278)</f>
        <v>34669.551747</v>
      </c>
      <c r="F41" s="10">
        <f t="shared" si="4"/>
        <v>-23.64882324753831</v>
      </c>
      <c r="G41" s="10">
        <f aca="true" t="shared" si="5" ref="G41:G46">(E41-D41)/D41*100</f>
        <v>-15.353360167604757</v>
      </c>
      <c r="H41" s="10">
        <f aca="true" t="shared" si="6" ref="H41:H46">((E41-D41)/ABS(D41)*100)*1.3333</f>
        <v>-20.47063511146742</v>
      </c>
      <c r="I41" s="10">
        <f aca="true" t="shared" si="7" ref="I41:I46">(E41-C41)/ABS(C41)*100</f>
        <v>14.432623081149623</v>
      </c>
      <c r="J41" s="11"/>
    </row>
    <row r="42" spans="1:10" ht="12.75">
      <c r="A42" s="8" t="s">
        <v>51</v>
      </c>
      <c r="B42" s="9">
        <v>8857.675362</v>
      </c>
      <c r="C42" s="9">
        <v>8102.946347</v>
      </c>
      <c r="D42" s="9">
        <v>11407.774957</v>
      </c>
      <c r="E42" s="9">
        <v>11557.347161</v>
      </c>
      <c r="F42" s="10">
        <f t="shared" si="4"/>
        <v>-11.360545002772477</v>
      </c>
      <c r="G42" s="10">
        <f t="shared" si="5"/>
        <v>1.3111426598420062</v>
      </c>
      <c r="H42" s="10">
        <f t="shared" si="6"/>
        <v>1.7481465083673466</v>
      </c>
      <c r="I42" s="10">
        <f t="shared" si="7"/>
        <v>42.63141659920952</v>
      </c>
      <c r="J42" s="11"/>
    </row>
    <row r="43" spans="1:10" ht="12.75">
      <c r="A43" s="8" t="s">
        <v>52</v>
      </c>
      <c r="B43" s="9">
        <v>20187.504654</v>
      </c>
      <c r="C43" s="9">
        <v>16002.3868</v>
      </c>
      <c r="D43" s="9">
        <v>21499.388159</v>
      </c>
      <c r="E43" s="9">
        <v>17110.329158</v>
      </c>
      <c r="F43" s="10">
        <f t="shared" si="4"/>
        <v>-27.640947855497146</v>
      </c>
      <c r="G43" s="10">
        <f t="shared" si="5"/>
        <v>-20.414808870561583</v>
      </c>
      <c r="H43" s="10">
        <f t="shared" si="6"/>
        <v>-27.219064667119756</v>
      </c>
      <c r="I43" s="10">
        <f t="shared" si="7"/>
        <v>6.923606908439435</v>
      </c>
      <c r="J43" s="11"/>
    </row>
    <row r="44" spans="1:10" ht="12.75">
      <c r="A44" s="8" t="s">
        <v>47</v>
      </c>
      <c r="B44" s="9">
        <v>2243.552446</v>
      </c>
      <c r="C44" s="9">
        <v>1802.565536</v>
      </c>
      <c r="D44" s="9">
        <v>2633.956911</v>
      </c>
      <c r="E44" s="9">
        <v>1566.617926</v>
      </c>
      <c r="F44" s="10">
        <f t="shared" si="4"/>
        <v>-26.207002566455717</v>
      </c>
      <c r="G44" s="10">
        <f t="shared" si="5"/>
        <v>-40.52226445096923</v>
      </c>
      <c r="H44" s="10">
        <f t="shared" si="6"/>
        <v>-54.02833519247727</v>
      </c>
      <c r="I44" s="10">
        <f t="shared" si="7"/>
        <v>-13.089544057498287</v>
      </c>
      <c r="J44" s="11"/>
    </row>
    <row r="45" spans="1:10" ht="12.75">
      <c r="A45" s="8" t="s">
        <v>48</v>
      </c>
      <c r="B45" s="9">
        <f>(35.942803+40.520435+106.381624)</f>
        <v>182.84486199999998</v>
      </c>
      <c r="C45" s="9">
        <f>(0.913281+43.705885+149.566519)</f>
        <v>194.185685</v>
      </c>
      <c r="D45" s="9">
        <f>(-16.056245+53.357351+177.822646)</f>
        <v>215.123752</v>
      </c>
      <c r="E45" s="9">
        <f>(-20.375957+52.281003+79.948496)</f>
        <v>111.853542</v>
      </c>
      <c r="F45" s="10">
        <f t="shared" si="4"/>
        <v>8.269698771136396</v>
      </c>
      <c r="G45" s="10">
        <f t="shared" si="5"/>
        <v>-48.005024568370295</v>
      </c>
      <c r="H45" s="10">
        <f t="shared" si="6"/>
        <v>-64.00509925700811</v>
      </c>
      <c r="I45" s="10">
        <f t="shared" si="7"/>
        <v>-42.39866754338766</v>
      </c>
      <c r="J45" s="11"/>
    </row>
    <row r="46" spans="1:10" ht="12.75">
      <c r="A46" s="8" t="s">
        <v>49</v>
      </c>
      <c r="B46" s="9">
        <f>(B41-B42-B43-B44+B45)</f>
        <v>5723.470638999999</v>
      </c>
      <c r="C46" s="9">
        <f>(C41-C42-C43-C44+C45)</f>
        <v>4583.199555000001</v>
      </c>
      <c r="D46" s="9">
        <f>(D41-D42-D43-D44+D45)</f>
        <v>5631.9812839999995</v>
      </c>
      <c r="E46" s="9">
        <f>(E41-E42-E43-E44+E45)</f>
        <v>4547.111043999999</v>
      </c>
      <c r="F46" s="10">
        <f t="shared" si="4"/>
        <v>-26.562963841163818</v>
      </c>
      <c r="G46" s="10">
        <f t="shared" si="5"/>
        <v>-19.262674808278007</v>
      </c>
      <c r="H46" s="10">
        <f t="shared" si="6"/>
        <v>-25.682924321877064</v>
      </c>
      <c r="I46" s="10">
        <f t="shared" si="7"/>
        <v>-0.7874086774299692</v>
      </c>
      <c r="J46" s="11"/>
    </row>
    <row r="47" spans="1:10" ht="12.75">
      <c r="A47" s="8"/>
      <c r="B47" s="14"/>
      <c r="C47" s="14"/>
      <c r="D47" s="14"/>
      <c r="E47" s="14"/>
      <c r="F47" s="15"/>
      <c r="G47" s="15"/>
      <c r="H47" s="15"/>
      <c r="I47" s="15"/>
      <c r="J47" s="11"/>
    </row>
    <row r="48" spans="1:10" ht="38.25" customHeight="1">
      <c r="A48" s="4" t="s">
        <v>21</v>
      </c>
      <c r="B48" s="7" t="str">
        <f>B3</f>
        <v>December   2004</v>
      </c>
      <c r="C48" s="7" t="str">
        <f>C3</f>
        <v>September            2005</v>
      </c>
      <c r="D48" s="7" t="str">
        <f>D3</f>
        <v>December 2005</v>
      </c>
      <c r="E48" s="7" t="str">
        <f>E3</f>
        <v>September           2006</v>
      </c>
      <c r="F48" s="16"/>
      <c r="G48" s="16"/>
      <c r="H48" s="11"/>
      <c r="I48" s="11"/>
      <c r="J48" s="11"/>
    </row>
    <row r="49" spans="1:10" ht="12.75">
      <c r="A49" s="8" t="s">
        <v>24</v>
      </c>
      <c r="B49" s="17">
        <v>0.1096</v>
      </c>
      <c r="C49" s="17">
        <f>(C39/C8)</f>
        <v>0.11150222706925039</v>
      </c>
      <c r="D49" s="17">
        <f>(D39/D8)</f>
        <v>0.11242941096276383</v>
      </c>
      <c r="E49" s="17">
        <v>0.1152</v>
      </c>
      <c r="F49" s="11"/>
      <c r="G49" s="11"/>
      <c r="H49" s="11"/>
      <c r="I49" s="11"/>
      <c r="J49" s="11"/>
    </row>
    <row r="50" spans="1:10" ht="12.75">
      <c r="A50" s="8" t="s">
        <v>22</v>
      </c>
      <c r="B50" s="18">
        <v>0.72</v>
      </c>
      <c r="C50" s="18">
        <v>0.67</v>
      </c>
      <c r="D50" s="18">
        <v>0.73</v>
      </c>
      <c r="E50" s="18">
        <v>0.62</v>
      </c>
      <c r="F50" s="11"/>
      <c r="G50" s="11"/>
      <c r="H50" s="11"/>
      <c r="I50" s="11"/>
      <c r="J50" s="11"/>
    </row>
    <row r="51" spans="1:10" ht="12.75">
      <c r="A51" s="8" t="s">
        <v>29</v>
      </c>
      <c r="B51" s="18">
        <v>0.53</v>
      </c>
      <c r="C51" s="18">
        <v>0.52</v>
      </c>
      <c r="D51" s="18">
        <v>0.54</v>
      </c>
      <c r="E51" s="18">
        <v>0.43</v>
      </c>
      <c r="F51" s="11"/>
      <c r="G51" s="11"/>
      <c r="H51" s="11"/>
      <c r="I51" s="11"/>
      <c r="J51" s="11"/>
    </row>
    <row r="52" spans="1:10" ht="12.75">
      <c r="A52" s="8" t="s">
        <v>30</v>
      </c>
      <c r="B52" s="18">
        <v>5.86</v>
      </c>
      <c r="C52" s="18">
        <v>6.1</v>
      </c>
      <c r="D52" s="18">
        <v>6.18</v>
      </c>
      <c r="E52" s="18">
        <v>6.7</v>
      </c>
      <c r="F52" s="11"/>
      <c r="G52" s="11"/>
      <c r="H52" s="11"/>
      <c r="I52" s="11"/>
      <c r="J52" s="11"/>
    </row>
    <row r="53" spans="1:10" ht="25.5">
      <c r="A53" s="8" t="s">
        <v>31</v>
      </c>
      <c r="B53" s="18">
        <v>2.42</v>
      </c>
      <c r="C53" s="18">
        <v>2.41</v>
      </c>
      <c r="D53" s="18">
        <v>2.42</v>
      </c>
      <c r="E53" s="18">
        <v>2.46</v>
      </c>
      <c r="F53" s="11"/>
      <c r="G53" s="11"/>
      <c r="H53" s="11"/>
      <c r="I53" s="11"/>
      <c r="J53" s="11"/>
    </row>
    <row r="54" spans="1:10" ht="12.75">
      <c r="A54" s="8" t="s">
        <v>32</v>
      </c>
      <c r="B54" s="18">
        <v>1.41</v>
      </c>
      <c r="C54" s="18">
        <v>1.63</v>
      </c>
      <c r="D54" s="18">
        <v>1.72</v>
      </c>
      <c r="E54" s="18">
        <v>2.23</v>
      </c>
      <c r="F54" s="11"/>
      <c r="G54" s="11"/>
      <c r="H54" s="11"/>
      <c r="I54" s="11"/>
      <c r="J54" s="11"/>
    </row>
    <row r="55" spans="1:10" ht="12.75">
      <c r="A55" s="8" t="s">
        <v>33</v>
      </c>
      <c r="B55" s="18">
        <v>0.91</v>
      </c>
      <c r="C55" s="18">
        <v>0.92</v>
      </c>
      <c r="D55" s="18">
        <v>0.85</v>
      </c>
      <c r="E55" s="18">
        <v>0.88</v>
      </c>
      <c r="F55" s="11"/>
      <c r="G55" s="11"/>
      <c r="H55" s="11"/>
      <c r="I55" s="11"/>
      <c r="J55" s="11"/>
    </row>
    <row r="56" spans="1:10" ht="12.75">
      <c r="A56" s="8" t="s">
        <v>35</v>
      </c>
      <c r="B56" s="19">
        <v>2.04</v>
      </c>
      <c r="C56" s="18">
        <v>2.1</v>
      </c>
      <c r="D56" s="18">
        <v>2.14</v>
      </c>
      <c r="E56" s="18">
        <v>2.22</v>
      </c>
      <c r="F56" s="11"/>
      <c r="G56" s="11"/>
      <c r="H56" s="11"/>
      <c r="I56" s="11"/>
      <c r="J56" s="11"/>
    </row>
    <row r="57" spans="1:10" ht="12.75">
      <c r="A57" s="8" t="s">
        <v>23</v>
      </c>
      <c r="B57" s="18">
        <v>74.47</v>
      </c>
      <c r="C57" s="18">
        <v>78.26</v>
      </c>
      <c r="D57" s="18">
        <v>79.33</v>
      </c>
      <c r="E57" s="18">
        <v>82.19</v>
      </c>
      <c r="F57" s="11"/>
      <c r="G57" s="11"/>
      <c r="H57" s="11"/>
      <c r="I57" s="11"/>
      <c r="J57" s="11"/>
    </row>
    <row r="58" spans="1:10" ht="12.75">
      <c r="A58" s="20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23" t="s">
        <v>38</v>
      </c>
      <c r="B59" s="23"/>
      <c r="C59" s="23"/>
      <c r="D59" s="23"/>
      <c r="E59" s="23"/>
      <c r="F59" s="23"/>
      <c r="G59" s="23"/>
      <c r="H59" s="23"/>
      <c r="I59" s="21"/>
      <c r="J59" s="11"/>
    </row>
    <row r="60" spans="1:10" ht="12.75">
      <c r="A60" s="20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22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22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22"/>
      <c r="B63" s="11" t="s">
        <v>39</v>
      </c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2.75">
      <c r="A65" s="20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20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20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20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20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20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20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20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20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20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20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20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20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20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20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20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20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20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20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20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20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20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20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20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20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20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20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20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20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20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20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20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20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20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20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20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.75">
      <c r="A101" s="20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.75">
      <c r="A102" s="20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20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20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20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20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20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20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20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20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20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20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20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20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.75">
      <c r="A115" s="20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.75">
      <c r="A116" s="20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.75">
      <c r="A117" s="20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.75">
      <c r="A118" s="20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.75">
      <c r="A119" s="20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.75">
      <c r="A120" s="20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.75">
      <c r="A121" s="20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.75">
      <c r="A122" s="20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.75">
      <c r="A123" s="20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20"/>
      <c r="B124" s="11"/>
      <c r="C124" s="11"/>
      <c r="D124" s="11"/>
      <c r="E124" s="11"/>
      <c r="F124" s="11"/>
      <c r="G124" s="11"/>
      <c r="H124" s="11"/>
      <c r="I124" s="11"/>
      <c r="J124" s="11"/>
    </row>
  </sheetData>
  <mergeCells count="2">
    <mergeCell ref="A64:J64"/>
    <mergeCell ref="A59:H59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6" r:id="rId1"/>
  <headerFooter alignWithMargins="0">
    <oddHeader>&amp;C&amp;"Arial,Bold"&amp;11FINAL  DATA
&amp;A
Federally Insured Credit Unions</oddHead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BasicXP</cp:lastModifiedBy>
  <cp:lastPrinted>2006-11-20T16:57:58Z</cp:lastPrinted>
  <dcterms:created xsi:type="dcterms:W3CDTF">1998-02-13T21:05:35Z</dcterms:created>
  <dcterms:modified xsi:type="dcterms:W3CDTF">2006-11-21T16:24:39Z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