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A-2" sheetId="1" r:id="rId1"/>
  </sheets>
  <definedNames/>
  <calcPr fullCalcOnLoad="1"/>
</workbook>
</file>

<file path=xl/sharedStrings.xml><?xml version="1.0" encoding="utf-8"?>
<sst xmlns="http://schemas.openxmlformats.org/spreadsheetml/2006/main" count="70" uniqueCount="17">
  <si>
    <t>Table 1-3: Arkansas Road Condition by Functional System -- Rural</t>
  </si>
  <si>
    <t>(Miles)</t>
  </si>
  <si>
    <t>Interstate (total reported)</t>
  </si>
  <si>
    <t xml:space="preserve">   Very good </t>
  </si>
  <si>
    <t xml:space="preserve">   Good</t>
  </si>
  <si>
    <t xml:space="preserve">   Fair</t>
  </si>
  <si>
    <t xml:space="preserve">   Mediocre </t>
  </si>
  <si>
    <t xml:space="preserve">   Poor</t>
  </si>
  <si>
    <t xml:space="preserve">   Not reported</t>
  </si>
  <si>
    <t>Other principal arterial (total reported)</t>
  </si>
  <si>
    <t>Minor arterial (total reported)</t>
  </si>
  <si>
    <t>Major collector (total reported)</t>
  </si>
  <si>
    <t>N</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</si>
  <si>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</si>
  <si>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</si>
  <si>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</si>
  <si>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 xml:space="preserve">SOURCE FOR DATA ON THIS PAGE: </t>
    </r>
    <r>
      <rPr>
        <sz val="10"/>
        <rFont val="Futura Md BT"/>
        <family val="2"/>
      </rPr>
      <t xml:space="preserve">U.S. Department of Transportation, Federal Highway Administration, </t>
    </r>
    <r>
      <rPr>
        <i/>
        <sz val="10"/>
        <rFont val="Futura Md BT"/>
        <family val="2"/>
      </rPr>
      <t>Highway Statistics,</t>
    </r>
    <r>
      <rPr>
        <sz val="10"/>
        <rFont val="Futura Md BT"/>
        <family val="2"/>
      </rPr>
      <t xml:space="preserve"> Washington, DC: annual editions, tables HM-63 and HM-64, available at http://www.fhwa.dot.gov/ as of Feb. 1, 2002.</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</si>
</sst>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
  </numFmts>
  <fonts count="6">
    <font>
      <sz val="10"/>
      <name val="Arial"/>
      <family val="0"/>
    </font>
    <font>
      <b/>
      <sz val="12"/>
      <name val="Futura Md BT"/>
      <family val="2"/>
    </font>
    <font>
      <sz val="10"/>
      <name val="Futura Md BT"/>
      <family val="2"/>
    </font>
    <font>
      <b/>
      <sz val="10"/>
      <name val="Futura Md BT"/>
      <family val="2"/>
    </font>
    <font>
      <i/>
      <sz val="10"/>
      <name val="Futura Md BT"/>
      <family val="2"/>
    </font>
    <font>
      <b/>
      <sz val="14"/>
      <name val="Futura Md BT"/>
      <family val="2"/>
    </font>
  </fonts>
  <fills count="2">
    <fill>
      <patternFill/>
    </fill>
    <fill>
      <patternFill patternType="gray125"/>
    </fill>
  </fills>
  <borders count="5">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horizontal="left"/>
    </xf>
    <xf numFmtId="0" fontId="2" fillId="0" borderId="0" xfId="0" applyFont="1" applyAlignment="1">
      <alignment/>
    </xf>
    <xf numFmtId="0" fontId="3" fillId="0" borderId="1" xfId="0" applyFont="1" applyBorder="1" applyAlignment="1">
      <alignment horizontal="center"/>
    </xf>
    <xf numFmtId="0" fontId="3" fillId="0" borderId="1" xfId="0" applyFont="1" applyBorder="1" applyAlignment="1">
      <alignment/>
    </xf>
    <xf numFmtId="0" fontId="2" fillId="0" borderId="0" xfId="0" applyFont="1" applyBorder="1" applyAlignment="1">
      <alignment/>
    </xf>
    <xf numFmtId="0" fontId="3" fillId="0" borderId="0" xfId="0" applyFont="1" applyBorder="1" applyAlignment="1">
      <alignment/>
    </xf>
    <xf numFmtId="3" fontId="2" fillId="0" borderId="0" xfId="0" applyNumberFormat="1" applyFont="1" applyBorder="1" applyAlignment="1">
      <alignment/>
    </xf>
    <xf numFmtId="0" fontId="2" fillId="0" borderId="0" xfId="0" applyFont="1" applyBorder="1" applyAlignment="1">
      <alignment horizontal="left"/>
    </xf>
    <xf numFmtId="0" fontId="3" fillId="0" borderId="0" xfId="0" applyFont="1" applyFill="1" applyBorder="1" applyAlignment="1">
      <alignment/>
    </xf>
    <xf numFmtId="3" fontId="2" fillId="0" borderId="0" xfId="0" applyNumberFormat="1" applyFont="1" applyBorder="1" applyAlignment="1">
      <alignment horizontal="right"/>
    </xf>
    <xf numFmtId="0" fontId="2" fillId="0" borderId="2" xfId="0" applyFont="1" applyBorder="1" applyAlignment="1">
      <alignment/>
    </xf>
    <xf numFmtId="3" fontId="2" fillId="0" borderId="2" xfId="0" applyNumberFormat="1" applyFont="1" applyBorder="1" applyAlignment="1">
      <alignment horizontal="right"/>
    </xf>
    <xf numFmtId="0" fontId="5"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xf>
    <xf numFmtId="0" fontId="3" fillId="0" borderId="0" xfId="0" applyFont="1" applyFill="1" applyBorder="1" applyAlignment="1" applyProtection="1">
      <alignment horizontal="left" wrapText="1"/>
      <protection/>
    </xf>
    <xf numFmtId="0" fontId="3" fillId="0" borderId="3" xfId="0" applyFont="1" applyBorder="1" applyAlignment="1">
      <alignment/>
    </xf>
    <xf numFmtId="0" fontId="0" fillId="0" borderId="3" xfId="0" applyBorder="1" applyAlignment="1">
      <alignment/>
    </xf>
    <xf numFmtId="0" fontId="1" fillId="0" borderId="4" xfId="0" applyFont="1" applyBorder="1" applyAlignment="1">
      <alignment/>
    </xf>
    <xf numFmtId="0" fontId="0" fillId="0" borderId="4"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37"/>
  <sheetViews>
    <sheetView tabSelected="1" workbookViewId="0" topLeftCell="A1">
      <selection activeCell="A1" sqref="A1:G1"/>
    </sheetView>
  </sheetViews>
  <sheetFormatPr defaultColWidth="9.140625" defaultRowHeight="12.75"/>
  <cols>
    <col min="1" max="1" width="38.28125" style="2" customWidth="1"/>
    <col min="2" max="16384" width="9.140625" style="2" customWidth="1"/>
  </cols>
  <sheetData>
    <row r="1" spans="1:9" ht="18">
      <c r="A1" s="13" t="s">
        <v>0</v>
      </c>
      <c r="B1" s="13"/>
      <c r="C1" s="13"/>
      <c r="D1" s="13"/>
      <c r="E1" s="13"/>
      <c r="F1" s="13"/>
      <c r="G1" s="13"/>
      <c r="H1" s="1"/>
      <c r="I1" s="1"/>
    </row>
    <row r="2" spans="1:7" ht="16.5" thickBot="1">
      <c r="A2" s="20" t="s">
        <v>1</v>
      </c>
      <c r="B2" s="21"/>
      <c r="C2" s="21"/>
      <c r="D2" s="21"/>
      <c r="E2" s="21"/>
      <c r="F2" s="21"/>
      <c r="G2" s="21"/>
    </row>
    <row r="3" spans="1:10" ht="12.75">
      <c r="A3" s="3"/>
      <c r="B3" s="4">
        <v>1995</v>
      </c>
      <c r="C3" s="4">
        <v>1996</v>
      </c>
      <c r="D3" s="4">
        <v>1997</v>
      </c>
      <c r="E3" s="4">
        <v>1998</v>
      </c>
      <c r="F3" s="4">
        <v>1999</v>
      </c>
      <c r="G3" s="4">
        <v>2000</v>
      </c>
      <c r="H3" s="5"/>
      <c r="I3" s="5"/>
      <c r="J3" s="5"/>
    </row>
    <row r="4" spans="1:10" ht="12.75">
      <c r="A4" s="6" t="s">
        <v>2</v>
      </c>
      <c r="B4" s="7">
        <f aca="true" t="shared" si="0" ref="B4:G4">SUM(B5:B9)</f>
        <v>391</v>
      </c>
      <c r="C4" s="7">
        <f t="shared" si="0"/>
        <v>391</v>
      </c>
      <c r="D4" s="7">
        <f t="shared" si="0"/>
        <v>378</v>
      </c>
      <c r="E4" s="7">
        <f t="shared" si="0"/>
        <v>393</v>
      </c>
      <c r="F4" s="7">
        <f t="shared" si="0"/>
        <v>379</v>
      </c>
      <c r="G4" s="7">
        <f t="shared" si="0"/>
        <v>462</v>
      </c>
      <c r="H4" s="5"/>
      <c r="I4" s="5"/>
      <c r="J4" s="5"/>
    </row>
    <row r="5" spans="1:10" ht="12.75">
      <c r="A5" s="5" t="s">
        <v>3</v>
      </c>
      <c r="B5" s="7">
        <v>5</v>
      </c>
      <c r="C5" s="7">
        <v>0</v>
      </c>
      <c r="D5" s="7">
        <v>0</v>
      </c>
      <c r="E5" s="7">
        <v>0</v>
      </c>
      <c r="F5" s="7">
        <v>0</v>
      </c>
      <c r="G5" s="7">
        <v>2</v>
      </c>
      <c r="H5" s="5"/>
      <c r="I5" s="5"/>
      <c r="J5" s="5"/>
    </row>
    <row r="6" spans="1:10" ht="12.75">
      <c r="A6" s="8" t="s">
        <v>4</v>
      </c>
      <c r="B6" s="7">
        <v>48</v>
      </c>
      <c r="C6" s="7">
        <v>52</v>
      </c>
      <c r="D6" s="7">
        <v>53</v>
      </c>
      <c r="E6" s="7">
        <v>56</v>
      </c>
      <c r="F6" s="7">
        <v>56</v>
      </c>
      <c r="G6" s="7">
        <v>89</v>
      </c>
      <c r="H6" s="5"/>
      <c r="I6" s="5"/>
      <c r="J6" s="5"/>
    </row>
    <row r="7" spans="1:10" ht="12.75">
      <c r="A7" s="5" t="s">
        <v>5</v>
      </c>
      <c r="B7" s="7">
        <v>36</v>
      </c>
      <c r="C7" s="7">
        <v>44</v>
      </c>
      <c r="D7" s="7">
        <v>44</v>
      </c>
      <c r="E7" s="7">
        <v>38</v>
      </c>
      <c r="F7" s="7">
        <v>35</v>
      </c>
      <c r="G7" s="7">
        <v>72</v>
      </c>
      <c r="H7" s="5"/>
      <c r="I7" s="5"/>
      <c r="J7" s="5"/>
    </row>
    <row r="8" spans="1:10" ht="12.75">
      <c r="A8" s="5" t="s">
        <v>6</v>
      </c>
      <c r="B8" s="7">
        <f>95+84</f>
        <v>179</v>
      </c>
      <c r="C8" s="7">
        <f>85+88</f>
        <v>173</v>
      </c>
      <c r="D8" s="7">
        <f>85+84</f>
        <v>169</v>
      </c>
      <c r="E8" s="7">
        <f>50+83</f>
        <v>133</v>
      </c>
      <c r="F8" s="7">
        <f>78+87</f>
        <v>165</v>
      </c>
      <c r="G8" s="7">
        <f>68+98</f>
        <v>166</v>
      </c>
      <c r="H8" s="5"/>
      <c r="I8" s="5"/>
      <c r="J8" s="5"/>
    </row>
    <row r="9" spans="1:10" ht="12.75">
      <c r="A9" s="5" t="s">
        <v>7</v>
      </c>
      <c r="B9" s="7">
        <f>59+41+23</f>
        <v>123</v>
      </c>
      <c r="C9" s="7">
        <f>55+45+22</f>
        <v>122</v>
      </c>
      <c r="D9" s="7">
        <f>90+22</f>
        <v>112</v>
      </c>
      <c r="E9" s="7">
        <f>51+49+66</f>
        <v>166</v>
      </c>
      <c r="F9" s="7">
        <f>51+41+31</f>
        <v>123</v>
      </c>
      <c r="G9" s="7">
        <f>72+22+39</f>
        <v>133</v>
      </c>
      <c r="H9" s="5"/>
      <c r="I9" s="5"/>
      <c r="J9" s="5"/>
    </row>
    <row r="10" spans="1:10" ht="12.75">
      <c r="A10" s="5" t="s">
        <v>8</v>
      </c>
      <c r="B10" s="7">
        <v>9</v>
      </c>
      <c r="C10" s="7">
        <v>9</v>
      </c>
      <c r="D10" s="7">
        <v>18</v>
      </c>
      <c r="E10" s="7">
        <v>0</v>
      </c>
      <c r="F10" s="7">
        <v>15</v>
      </c>
      <c r="G10" s="7">
        <v>3</v>
      </c>
      <c r="H10" s="5"/>
      <c r="I10" s="5"/>
      <c r="J10" s="5"/>
    </row>
    <row r="11" spans="1:10" ht="12.75">
      <c r="A11" s="5"/>
      <c r="B11" s="7"/>
      <c r="C11" s="7"/>
      <c r="D11" s="7"/>
      <c r="E11" s="7"/>
      <c r="F11" s="7"/>
      <c r="G11" s="7"/>
      <c r="H11" s="5"/>
      <c r="I11" s="5"/>
      <c r="J11" s="5"/>
    </row>
    <row r="12" spans="1:10" ht="12.75">
      <c r="A12" s="6" t="s">
        <v>9</v>
      </c>
      <c r="B12" s="7">
        <f aca="true" t="shared" si="1" ref="B12:G12">SUM(B13:B17)</f>
        <v>349</v>
      </c>
      <c r="C12" s="7">
        <f t="shared" si="1"/>
        <v>2100</v>
      </c>
      <c r="D12" s="7">
        <f t="shared" si="1"/>
        <v>2086</v>
      </c>
      <c r="E12" s="7">
        <f t="shared" si="1"/>
        <v>2194</v>
      </c>
      <c r="F12" s="7">
        <f t="shared" si="1"/>
        <v>2013</v>
      </c>
      <c r="G12" s="7">
        <f t="shared" si="1"/>
        <v>2079</v>
      </c>
      <c r="H12" s="5"/>
      <c r="I12" s="5"/>
      <c r="J12" s="5"/>
    </row>
    <row r="13" spans="1:10" ht="12.75">
      <c r="A13" s="5" t="s">
        <v>3</v>
      </c>
      <c r="B13" s="7">
        <v>8</v>
      </c>
      <c r="C13" s="7">
        <v>11</v>
      </c>
      <c r="D13" s="7">
        <v>9</v>
      </c>
      <c r="E13" s="7">
        <v>9</v>
      </c>
      <c r="F13" s="7">
        <v>9</v>
      </c>
      <c r="G13" s="7">
        <v>9</v>
      </c>
      <c r="H13" s="5"/>
      <c r="I13" s="5"/>
      <c r="J13" s="5"/>
    </row>
    <row r="14" spans="1:10" ht="12.75">
      <c r="A14" s="8" t="s">
        <v>4</v>
      </c>
      <c r="B14" s="7">
        <v>117</v>
      </c>
      <c r="C14" s="7">
        <v>617</v>
      </c>
      <c r="D14" s="7">
        <v>630</v>
      </c>
      <c r="E14" s="7">
        <v>711</v>
      </c>
      <c r="F14" s="7">
        <v>607</v>
      </c>
      <c r="G14" s="7">
        <v>644</v>
      </c>
      <c r="H14" s="5"/>
      <c r="I14" s="5"/>
      <c r="J14" s="5"/>
    </row>
    <row r="15" spans="1:10" ht="12.75">
      <c r="A15" s="5" t="s">
        <v>5</v>
      </c>
      <c r="B15" s="7">
        <f>118+46+33</f>
        <v>197</v>
      </c>
      <c r="C15" s="7">
        <f>661+410+244</f>
        <v>1315</v>
      </c>
      <c r="D15" s="7">
        <f>650+397+239</f>
        <v>1286</v>
      </c>
      <c r="E15" s="7">
        <f>699+386+221</f>
        <v>1306</v>
      </c>
      <c r="F15" s="7">
        <f>656+380+220</f>
        <v>1256</v>
      </c>
      <c r="G15" s="7">
        <f>675+365+215</f>
        <v>1255</v>
      </c>
      <c r="H15" s="5"/>
      <c r="I15" s="5"/>
      <c r="J15" s="5"/>
    </row>
    <row r="16" spans="1:10" ht="12.75">
      <c r="A16" s="5" t="s">
        <v>6</v>
      </c>
      <c r="B16" s="7">
        <f>24+2</f>
        <v>26</v>
      </c>
      <c r="C16" s="7">
        <f>115+29</f>
        <v>144</v>
      </c>
      <c r="D16" s="7">
        <f>117+32</f>
        <v>149</v>
      </c>
      <c r="E16" s="7">
        <f>109+44</f>
        <v>153</v>
      </c>
      <c r="F16" s="7">
        <f>95+28</f>
        <v>123</v>
      </c>
      <c r="G16" s="7">
        <f>106+49</f>
        <v>155</v>
      </c>
      <c r="H16" s="5"/>
      <c r="I16" s="5"/>
      <c r="J16" s="5"/>
    </row>
    <row r="17" spans="1:10" ht="12.75">
      <c r="A17" s="5" t="s">
        <v>7</v>
      </c>
      <c r="B17" s="7">
        <v>1</v>
      </c>
      <c r="C17" s="7">
        <v>13</v>
      </c>
      <c r="D17" s="7">
        <v>12</v>
      </c>
      <c r="E17" s="7">
        <v>15</v>
      </c>
      <c r="F17" s="7">
        <v>18</v>
      </c>
      <c r="G17" s="7">
        <v>16</v>
      </c>
      <c r="H17" s="5"/>
      <c r="I17" s="5"/>
      <c r="J17" s="5"/>
    </row>
    <row r="18" spans="1:10" ht="12.75">
      <c r="A18" s="5" t="s">
        <v>8</v>
      </c>
      <c r="B18" s="7">
        <v>1841</v>
      </c>
      <c r="C18" s="7">
        <v>100</v>
      </c>
      <c r="D18" s="7">
        <v>146</v>
      </c>
      <c r="E18" s="7">
        <v>36</v>
      </c>
      <c r="F18" s="7">
        <v>214</v>
      </c>
      <c r="G18" s="7">
        <v>64</v>
      </c>
      <c r="H18" s="5"/>
      <c r="I18" s="5"/>
      <c r="J18" s="5"/>
    </row>
    <row r="19" spans="1:10" ht="12.75">
      <c r="A19" s="5"/>
      <c r="B19" s="7"/>
      <c r="C19" s="7"/>
      <c r="D19" s="7"/>
      <c r="E19" s="7"/>
      <c r="F19" s="7"/>
      <c r="G19" s="7"/>
      <c r="H19" s="5"/>
      <c r="I19" s="5"/>
      <c r="J19" s="5"/>
    </row>
    <row r="20" spans="1:10" ht="12.75">
      <c r="A20" s="9" t="s">
        <v>10</v>
      </c>
      <c r="B20" s="7">
        <f aca="true" t="shared" si="2" ref="B20:G20">SUM(B21:B25)</f>
        <v>2206</v>
      </c>
      <c r="C20" s="7">
        <f t="shared" si="2"/>
        <v>2865</v>
      </c>
      <c r="D20" s="7">
        <f t="shared" si="2"/>
        <v>2892</v>
      </c>
      <c r="E20" s="7">
        <f t="shared" si="2"/>
        <v>2911</v>
      </c>
      <c r="F20" s="7">
        <f t="shared" si="2"/>
        <v>2999</v>
      </c>
      <c r="G20" s="7">
        <f t="shared" si="2"/>
        <v>3005</v>
      </c>
      <c r="H20" s="5"/>
      <c r="I20" s="5"/>
      <c r="J20" s="5"/>
    </row>
    <row r="21" spans="1:10" ht="12.75">
      <c r="A21" s="5" t="s">
        <v>3</v>
      </c>
      <c r="B21" s="7">
        <v>2</v>
      </c>
      <c r="C21" s="7">
        <v>0</v>
      </c>
      <c r="D21" s="7">
        <v>0</v>
      </c>
      <c r="E21" s="7">
        <v>0</v>
      </c>
      <c r="F21" s="7">
        <v>0</v>
      </c>
      <c r="G21" s="7">
        <v>0</v>
      </c>
      <c r="H21" s="5"/>
      <c r="I21" s="5"/>
      <c r="J21" s="5"/>
    </row>
    <row r="22" spans="1:10" ht="12.75">
      <c r="A22" s="8" t="s">
        <v>4</v>
      </c>
      <c r="B22" s="7">
        <v>885</v>
      </c>
      <c r="C22" s="7">
        <v>694</v>
      </c>
      <c r="D22" s="7">
        <v>716</v>
      </c>
      <c r="E22" s="7">
        <v>682</v>
      </c>
      <c r="F22" s="7">
        <v>705</v>
      </c>
      <c r="G22" s="7">
        <v>676</v>
      </c>
      <c r="H22" s="5"/>
      <c r="I22" s="5"/>
      <c r="J22" s="5"/>
    </row>
    <row r="23" spans="1:10" ht="12.75">
      <c r="A23" s="5" t="s">
        <v>5</v>
      </c>
      <c r="B23" s="7">
        <f>689+243+246</f>
        <v>1178</v>
      </c>
      <c r="C23" s="7">
        <f>831+484+497</f>
        <v>1812</v>
      </c>
      <c r="D23" s="7">
        <f>827+491+489</f>
        <v>1807</v>
      </c>
      <c r="E23" s="7">
        <f>846+541+463</f>
        <v>1850</v>
      </c>
      <c r="F23" s="7">
        <f>969+426+476</f>
        <v>1871</v>
      </c>
      <c r="G23" s="7">
        <f>810+578+800</f>
        <v>2188</v>
      </c>
      <c r="H23" s="5"/>
      <c r="I23" s="5"/>
      <c r="J23" s="5"/>
    </row>
    <row r="24" spans="1:10" ht="12.75">
      <c r="A24" s="5" t="s">
        <v>6</v>
      </c>
      <c r="B24" s="7">
        <f>72+47</f>
        <v>119</v>
      </c>
      <c r="C24" s="7">
        <f>308+45</f>
        <v>353</v>
      </c>
      <c r="D24" s="7">
        <f>320+31</f>
        <v>351</v>
      </c>
      <c r="E24" s="7">
        <f>316+49</f>
        <v>365</v>
      </c>
      <c r="F24" s="7">
        <f>360+46</f>
        <v>406</v>
      </c>
      <c r="G24" s="7">
        <f>78+55</f>
        <v>133</v>
      </c>
      <c r="H24" s="5"/>
      <c r="I24" s="5"/>
      <c r="J24" s="5"/>
    </row>
    <row r="25" spans="1:10" ht="12.75">
      <c r="A25" s="5" t="s">
        <v>7</v>
      </c>
      <c r="B25" s="7">
        <v>22</v>
      </c>
      <c r="C25" s="7">
        <v>6</v>
      </c>
      <c r="D25" s="7">
        <v>18</v>
      </c>
      <c r="E25" s="7">
        <v>14</v>
      </c>
      <c r="F25" s="7">
        <v>17</v>
      </c>
      <c r="G25" s="7">
        <v>8</v>
      </c>
      <c r="H25" s="5"/>
      <c r="I25" s="5"/>
      <c r="J25" s="5"/>
    </row>
    <row r="26" spans="1:10" ht="12.75">
      <c r="A26" s="5" t="s">
        <v>8</v>
      </c>
      <c r="B26" s="7">
        <v>787</v>
      </c>
      <c r="C26" s="7">
        <v>124</v>
      </c>
      <c r="D26" s="7">
        <v>70</v>
      </c>
      <c r="E26" s="7">
        <v>37</v>
      </c>
      <c r="F26" s="7">
        <v>0</v>
      </c>
      <c r="G26" s="10">
        <v>16</v>
      </c>
      <c r="H26" s="5"/>
      <c r="I26" s="5"/>
      <c r="J26" s="5"/>
    </row>
    <row r="27" spans="1:10" ht="12.75">
      <c r="A27" s="9" t="s">
        <v>11</v>
      </c>
      <c r="B27" s="10" t="s">
        <v>12</v>
      </c>
      <c r="C27" s="10" t="s">
        <v>12</v>
      </c>
      <c r="D27" s="10" t="s">
        <v>12</v>
      </c>
      <c r="E27" s="10" t="s">
        <v>12</v>
      </c>
      <c r="F27" s="10" t="s">
        <v>12</v>
      </c>
      <c r="G27" s="7">
        <f>SUM(G28:G32)</f>
        <v>8868</v>
      </c>
      <c r="H27" s="5"/>
      <c r="I27" s="5"/>
      <c r="J27" s="5"/>
    </row>
    <row r="28" spans="1:10" ht="12.75">
      <c r="A28" s="5" t="s">
        <v>3</v>
      </c>
      <c r="B28" s="10" t="s">
        <v>12</v>
      </c>
      <c r="C28" s="10" t="s">
        <v>12</v>
      </c>
      <c r="D28" s="10" t="s">
        <v>12</v>
      </c>
      <c r="E28" s="10" t="s">
        <v>12</v>
      </c>
      <c r="F28" s="10" t="s">
        <v>12</v>
      </c>
      <c r="G28" s="7">
        <v>0</v>
      </c>
      <c r="H28" s="7"/>
      <c r="I28" s="5"/>
      <c r="J28" s="5"/>
    </row>
    <row r="29" spans="1:10" ht="12.75">
      <c r="A29" s="8" t="s">
        <v>4</v>
      </c>
      <c r="B29" s="10" t="s">
        <v>12</v>
      </c>
      <c r="C29" s="10" t="s">
        <v>12</v>
      </c>
      <c r="D29" s="10" t="s">
        <v>12</v>
      </c>
      <c r="E29" s="10" t="s">
        <v>12</v>
      </c>
      <c r="F29" s="10" t="s">
        <v>12</v>
      </c>
      <c r="G29" s="7">
        <v>219</v>
      </c>
      <c r="H29" s="5"/>
      <c r="I29" s="5"/>
      <c r="J29" s="5"/>
    </row>
    <row r="30" spans="1:10" ht="12.75">
      <c r="A30" s="5" t="s">
        <v>5</v>
      </c>
      <c r="B30" s="10" t="s">
        <v>12</v>
      </c>
      <c r="C30" s="10" t="s">
        <v>12</v>
      </c>
      <c r="D30" s="10" t="s">
        <v>12</v>
      </c>
      <c r="E30" s="10" t="s">
        <v>12</v>
      </c>
      <c r="F30" s="10" t="s">
        <v>12</v>
      </c>
      <c r="G30" s="7">
        <f>1286+1505+1216</f>
        <v>4007</v>
      </c>
      <c r="H30" s="5"/>
      <c r="I30" s="5"/>
      <c r="J30" s="5"/>
    </row>
    <row r="31" spans="1:10" ht="12.75">
      <c r="A31" s="5" t="s">
        <v>6</v>
      </c>
      <c r="B31" s="10" t="s">
        <v>12</v>
      </c>
      <c r="C31" s="10" t="s">
        <v>12</v>
      </c>
      <c r="D31" s="10" t="s">
        <v>12</v>
      </c>
      <c r="E31" s="10" t="s">
        <v>12</v>
      </c>
      <c r="F31" s="10" t="s">
        <v>12</v>
      </c>
      <c r="G31" s="7">
        <f>1811+1440</f>
        <v>3251</v>
      </c>
      <c r="H31" s="5"/>
      <c r="I31" s="5"/>
      <c r="J31" s="5"/>
    </row>
    <row r="32" spans="1:10" ht="12.75">
      <c r="A32" s="5" t="s">
        <v>7</v>
      </c>
      <c r="B32" s="10" t="s">
        <v>12</v>
      </c>
      <c r="C32" s="10" t="s">
        <v>12</v>
      </c>
      <c r="D32" s="10" t="s">
        <v>12</v>
      </c>
      <c r="E32" s="10" t="s">
        <v>12</v>
      </c>
      <c r="F32" s="10" t="s">
        <v>12</v>
      </c>
      <c r="G32" s="7">
        <v>1391</v>
      </c>
      <c r="H32" s="5"/>
      <c r="I32" s="5"/>
      <c r="J32" s="5"/>
    </row>
    <row r="33" spans="1:10" ht="12.75">
      <c r="A33" s="11" t="s">
        <v>8</v>
      </c>
      <c r="B33" s="12" t="s">
        <v>12</v>
      </c>
      <c r="C33" s="12" t="s">
        <v>12</v>
      </c>
      <c r="D33" s="12" t="s">
        <v>12</v>
      </c>
      <c r="E33" s="12" t="s">
        <v>12</v>
      </c>
      <c r="F33" s="12" t="s">
        <v>12</v>
      </c>
      <c r="G33" s="12" t="s">
        <v>12</v>
      </c>
      <c r="H33" s="5"/>
      <c r="I33" s="5"/>
      <c r="J33" s="5"/>
    </row>
    <row r="34" spans="1:7" ht="12.75">
      <c r="A34" s="18" t="s">
        <v>13</v>
      </c>
      <c r="B34" s="19"/>
      <c r="C34" s="19"/>
      <c r="D34" s="19"/>
      <c r="E34" s="19"/>
      <c r="F34" s="19"/>
      <c r="G34" s="19"/>
    </row>
    <row r="35" spans="1:7" ht="39.75" customHeight="1">
      <c r="A35" s="14" t="s">
        <v>14</v>
      </c>
      <c r="B35" s="15"/>
      <c r="C35" s="15"/>
      <c r="D35" s="15"/>
      <c r="E35" s="15"/>
      <c r="F35" s="15"/>
      <c r="G35" s="15"/>
    </row>
    <row r="36" spans="1:7" ht="37.5" customHeight="1">
      <c r="A36" s="14" t="s">
        <v>15</v>
      </c>
      <c r="B36" s="16"/>
      <c r="C36" s="16"/>
      <c r="D36" s="16"/>
      <c r="E36" s="16"/>
      <c r="F36" s="16"/>
      <c r="G36" s="16"/>
    </row>
    <row r="37" spans="1:7" ht="42.75" customHeight="1">
      <c r="A37" s="17" t="s">
        <v>16</v>
      </c>
      <c r="B37" s="16"/>
      <c r="C37" s="16"/>
      <c r="D37" s="16"/>
      <c r="E37" s="16"/>
      <c r="F37" s="16"/>
      <c r="G37" s="16"/>
    </row>
  </sheetData>
  <mergeCells count="6">
    <mergeCell ref="A1:G1"/>
    <mergeCell ref="A35:G35"/>
    <mergeCell ref="A36:G36"/>
    <mergeCell ref="A37:G37"/>
    <mergeCell ref="A34:G34"/>
    <mergeCell ref="A2:G2"/>
  </mergeCells>
  <printOptions horizontalCentered="1"/>
  <pageMargins left="1" right="1" top="1" bottom="1" header="0.5" footer="0.5"/>
  <pageSetup fitToHeight="1" fitToWidth="1" horizontalDpi="600" verticalDpi="600" orientation="portrait" scale="72" r:id="rId1"/>
  <headerFooter alignWithMargins="0">
    <oddHeader>&amp;L&amp;"Futura Md BT,Medium"&amp;16Infrastructure</oddHeader>
    <oddFooter>&amp;L&amp;"Futura Md BT,Medium"&amp;16Arkansas&amp;C&amp;"Futura Md BT,Medium"&amp;14 &amp;16A-2&amp;R&amp;"Futura Md BT,Medium"&amp;16BTS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2004-09-03T14:29:09Z</dcterms:created>
  <dcterms:modified xsi:type="dcterms:W3CDTF">2004-09-23T19:17:08Z</dcterms:modified>
  <cp:category/>
  <cp:version/>
  <cp:contentType/>
  <cp:contentStatus/>
</cp:coreProperties>
</file>