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Form 2063" sheetId="1" r:id="rId1"/>
    <sheet name="Retroactive Interest" sheetId="2" state="hidden" r:id="rId2"/>
  </sheets>
  <definedNames>
    <definedName name="_xlnm.Print_Area" localSheetId="0">'Form 2063'!$B$3:$Z$37</definedName>
  </definedNames>
  <calcPr fullCalcOnLoad="1"/>
</workbook>
</file>

<file path=xl/sharedStrings.xml><?xml version="1.0" encoding="utf-8"?>
<sst xmlns="http://schemas.openxmlformats.org/spreadsheetml/2006/main" count="128" uniqueCount="119">
  <si>
    <t>Schedule of Federal Housing</t>
  </si>
  <si>
    <t>Administration Debentures</t>
  </si>
  <si>
    <t>Authorized and Requisitioned</t>
  </si>
  <si>
    <t>Original Issue</t>
  </si>
  <si>
    <t>Mortgagee Number:</t>
  </si>
  <si>
    <t>CUSIP Number:</t>
  </si>
  <si>
    <t>Mortgagee Loan Number:</t>
  </si>
  <si>
    <t>Name and Address of Registered Owner:</t>
  </si>
  <si>
    <t>FHA Case Number:</t>
  </si>
  <si>
    <t>FHA Requisition Number:</t>
  </si>
  <si>
    <t>Date of Requisition:</t>
  </si>
  <si>
    <t>Cash Settlement:</t>
  </si>
  <si>
    <t>Voucher Number:</t>
  </si>
  <si>
    <t>Schedule Number:</t>
  </si>
  <si>
    <t>Cash Adjustment Amount:</t>
  </si>
  <si>
    <t>Interest Computation Date:</t>
  </si>
  <si>
    <t>Interest Computed Through:</t>
  </si>
  <si>
    <t>Interest Amount:</t>
  </si>
  <si>
    <t>Amount of Debentures:</t>
  </si>
  <si>
    <t>Treasury Account Number:</t>
  </si>
  <si>
    <t>Loan Code</t>
  </si>
  <si>
    <t>Debentures to be issued:</t>
  </si>
  <si>
    <t>Date:</t>
  </si>
  <si>
    <t xml:space="preserve">Interest Rate: </t>
  </si>
  <si>
    <t>Dated Date:</t>
  </si>
  <si>
    <t>Maturity Date:</t>
  </si>
  <si>
    <t>Series:</t>
  </si>
  <si>
    <t>Name:</t>
  </si>
  <si>
    <t>Street Address 1:</t>
  </si>
  <si>
    <t>Street Address 2: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</si>
  <si>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</si>
  <si>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</si>
  <si>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</si>
  <si>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</si>
  <si>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</si>
  <si>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</si>
  <si>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</si>
  <si>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</si>
  <si>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</si>
  <si>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</si>
  <si>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</si>
  <si>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</si>
  <si>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</si>
  <si>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</si>
  <si>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</si>
  <si>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</si>
  <si>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</si>
  <si>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</si>
  <si>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</si>
  <si>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</si>
  <si>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</si>
  <si>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</si>
  <si>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</si>
  <si>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</si>
  <si>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</si>
  <si>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</si>
  <si>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</si>
  <si>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</si>
  <si>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</si>
  <si>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</si>
  <si>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</si>
  <si>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</si>
  <si>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</si>
  <si>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</si>
  <si>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</si>
  <si>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</si>
  <si>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</si>
  <si>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</si>
  <si>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</si>
  <si>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</si>
  <si>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</si>
  <si>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</si>
  <si>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</si>
  <si>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</si>
  <si>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</si>
  <si>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</si>
  <si>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</si>
  <si>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</si>
  <si>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</si>
  <si>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City:</t>
  </si>
  <si>
    <t>State:</t>
  </si>
  <si>
    <t>Fund:</t>
  </si>
  <si>
    <t>Interest Rate:</t>
  </si>
  <si>
    <t>Interest Rate Divided by 2:</t>
  </si>
  <si>
    <t>Most Recent</t>
  </si>
  <si>
    <t>Semi-Annual</t>
  </si>
  <si>
    <t>Payment</t>
  </si>
  <si>
    <t>Interest</t>
  </si>
  <si>
    <t>Debenture's</t>
  </si>
  <si>
    <t>1st</t>
  </si>
  <si>
    <t>Number</t>
  </si>
  <si>
    <t>of Days</t>
  </si>
  <si>
    <t>in</t>
  </si>
  <si>
    <t>Period</t>
  </si>
  <si>
    <t>Days in the Half Year</t>
  </si>
  <si>
    <t>Par Amount</t>
  </si>
  <si>
    <t>Days Outstanding in Period</t>
  </si>
  <si>
    <t>PARTIAL PERIOD INTEREST:</t>
  </si>
  <si>
    <t>FULL PERIOD INTEREST:</t>
  </si>
  <si>
    <t>Number of Full Semi-Annual Interest Periods</t>
  </si>
  <si>
    <t>TOTAL PARTIAL PERIOD INTEREST…………………..</t>
  </si>
  <si>
    <t>TOTAL FULL PERIOD INTEREST………………….</t>
  </si>
  <si>
    <t>GRAND TOTAL RETROACTIVE INTEREST………………………..</t>
  </si>
  <si>
    <t>Rate Divided by Days in Half Year</t>
  </si>
  <si>
    <t>DO NOT DELETE OR CHANGE THIS TABLE!!!</t>
  </si>
  <si>
    <t>Dates</t>
  </si>
  <si>
    <r>
      <t xml:space="preserve">U.S. Department of Housing
and Urban Development
</t>
    </r>
    <r>
      <rPr>
        <sz val="8"/>
        <color indexed="8"/>
        <rFont val="Tahoma"/>
        <family val="2"/>
      </rPr>
      <t>Office of Housing
Federal Housing Commissioner</t>
    </r>
  </si>
  <si>
    <t>Issue Date:</t>
  </si>
  <si>
    <t>The foregoing has been examined and I hereby certify the debenture to be issued and the interest amount are correct as shown.</t>
  </si>
  <si>
    <t xml:space="preserve"> Optional Callable Date of Locked Debenture (if applicable):</t>
  </si>
  <si>
    <t>Attention:</t>
  </si>
  <si>
    <t>Previous editions are obsolete.</t>
  </si>
  <si>
    <t xml:space="preserve">           Employer's Identification Number:</t>
  </si>
  <si>
    <t>ZIP Code:</t>
  </si>
  <si>
    <t>DC</t>
  </si>
  <si>
    <t>RI</t>
  </si>
  <si>
    <t>Name of Certifying and Requisitioning Officer:</t>
  </si>
  <si>
    <r>
      <t xml:space="preserve">Form </t>
    </r>
    <r>
      <rPr>
        <b/>
        <sz val="8"/>
        <color indexed="8"/>
        <rFont val="Arial Narrow"/>
        <family val="2"/>
      </rPr>
      <t>HUD-2063</t>
    </r>
    <r>
      <rPr>
        <sz val="8"/>
        <color indexed="8"/>
        <rFont val="Arial Narrow"/>
        <family val="2"/>
      </rPr>
      <t xml:space="preserve"> (05/2009)</t>
    </r>
  </si>
  <si>
    <t>This form does not collect information from the public.
Exempt from OMB approval. 5 CFR 1320.3c.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</si>
</sst>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0.00000%"/>
    <numFmt numFmtId="167" formatCode="0.0000000000"/>
    <numFmt numFmtId="168" formatCode="m/d/yy\ h:mm\ AM/PM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Courier New"/>
      <family val="3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 Narrow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b/>
      <sz val="10"/>
      <color indexed="12"/>
      <name val="Courier New"/>
      <family val="3"/>
    </font>
    <font>
      <sz val="10"/>
      <color indexed="12"/>
      <name val="Arial"/>
      <family val="2"/>
    </font>
    <font>
      <b/>
      <sz val="9"/>
      <color indexed="8"/>
      <name val="Arial Narrow"/>
      <family val="2"/>
    </font>
    <font>
      <b/>
      <sz val="9"/>
      <color indexed="12"/>
      <name val="Arial"/>
      <family val="2"/>
    </font>
    <font>
      <sz val="10"/>
      <color indexed="8"/>
      <name val="Courier New"/>
      <family val="3"/>
    </font>
    <font>
      <sz val="6"/>
      <name val="Arial Narrow"/>
      <family val="2"/>
    </font>
    <font>
      <sz val="6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  <font>
      <b/>
      <sz val="9"/>
      <color rgb="FF0000FF"/>
      <name val="Arial"/>
      <family val="2"/>
    </font>
    <font>
      <b/>
      <sz val="10"/>
      <color rgb="FF0000FF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center"/>
    </xf>
    <xf numFmtId="14" fontId="0" fillId="0" borderId="0" xfId="0" applyNumberFormat="1" applyAlignment="1">
      <alignment/>
    </xf>
    <xf numFmtId="14" fontId="2" fillId="33" borderId="0" xfId="0" applyNumberFormat="1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4" fontId="0" fillId="34" borderId="0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0" fontId="0" fillId="34" borderId="15" xfId="0" applyFill="1" applyBorder="1" applyAlignment="1">
      <alignment/>
    </xf>
    <xf numFmtId="14" fontId="0" fillId="34" borderId="16" xfId="0" applyNumberFormat="1" applyFill="1" applyBorder="1" applyAlignment="1">
      <alignment/>
    </xf>
    <xf numFmtId="1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4" fontId="0" fillId="34" borderId="0" xfId="0" applyNumberFormat="1" applyFill="1" applyBorder="1" applyAlignment="1" applyProtection="1">
      <alignment/>
      <protection/>
    </xf>
    <xf numFmtId="1" fontId="0" fillId="34" borderId="0" xfId="0" applyNumberFormat="1" applyFill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22" fontId="2" fillId="33" borderId="0" xfId="0" applyNumberFormat="1" applyFont="1" applyFill="1" applyAlignment="1" applyProtection="1">
      <alignment/>
      <protection/>
    </xf>
    <xf numFmtId="0" fontId="17" fillId="0" borderId="0" xfId="0" applyFont="1" applyAlignment="1" applyProtection="1">
      <alignment horizontal="center"/>
      <protection locked="0"/>
    </xf>
    <xf numFmtId="14" fontId="17" fillId="0" borderId="0" xfId="0" applyNumberFormat="1" applyFont="1" applyAlignment="1" applyProtection="1">
      <alignment horizontal="left"/>
      <protection locked="0"/>
    </xf>
    <xf numFmtId="14" fontId="17" fillId="0" borderId="19" xfId="0" applyNumberFormat="1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58" fillId="0" borderId="0" xfId="55" applyFont="1">
      <alignment/>
      <protection/>
    </xf>
    <xf numFmtId="0" fontId="10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vertical="top" wrapText="1"/>
      <protection/>
    </xf>
    <xf numFmtId="0" fontId="9" fillId="33" borderId="2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5" fillId="0" borderId="18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36" borderId="22" xfId="0" applyFont="1" applyFill="1" applyBorder="1" applyAlignment="1" applyProtection="1">
      <alignment/>
      <protection/>
    </xf>
    <xf numFmtId="0" fontId="15" fillId="36" borderId="23" xfId="0" applyFont="1" applyFill="1" applyBorder="1" applyAlignment="1" applyProtection="1">
      <alignment/>
      <protection/>
    </xf>
    <xf numFmtId="0" fontId="15" fillId="36" borderId="24" xfId="0" applyFont="1" applyFill="1" applyBorder="1" applyAlignment="1" applyProtection="1">
      <alignment/>
      <protection/>
    </xf>
    <xf numFmtId="0" fontId="15" fillId="36" borderId="25" xfId="0" applyFont="1" applyFill="1" applyBorder="1" applyAlignment="1" applyProtection="1">
      <alignment/>
      <protection/>
    </xf>
    <xf numFmtId="0" fontId="15" fillId="36" borderId="20" xfId="0" applyFont="1" applyFill="1" applyBorder="1" applyAlignment="1" applyProtection="1">
      <alignment/>
      <protection/>
    </xf>
    <xf numFmtId="0" fontId="15" fillId="36" borderId="21" xfId="0" applyFont="1" applyFill="1" applyBorder="1" applyAlignment="1" applyProtection="1">
      <alignment/>
      <protection/>
    </xf>
    <xf numFmtId="0" fontId="17" fillId="0" borderId="25" xfId="0" applyNumberFormat="1" applyFont="1" applyBorder="1" applyAlignment="1" applyProtection="1">
      <alignment horizontal="center"/>
      <protection locked="0"/>
    </xf>
    <xf numFmtId="0" fontId="17" fillId="0" borderId="20" xfId="0" applyNumberFormat="1" applyFont="1" applyBorder="1" applyAlignment="1" applyProtection="1">
      <alignment horizontal="center"/>
      <protection locked="0"/>
    </xf>
    <xf numFmtId="0" fontId="17" fillId="0" borderId="21" xfId="0" applyNumberFormat="1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14" fontId="17" fillId="0" borderId="25" xfId="0" applyNumberFormat="1" applyFont="1" applyBorder="1" applyAlignment="1" applyProtection="1">
      <alignment horizontal="center"/>
      <protection locked="0"/>
    </xf>
    <xf numFmtId="14" fontId="17" fillId="0" borderId="20" xfId="0" applyNumberFormat="1" applyFont="1" applyBorder="1" applyAlignment="1" applyProtection="1">
      <alignment horizontal="center"/>
      <protection locked="0"/>
    </xf>
    <xf numFmtId="14" fontId="17" fillId="0" borderId="2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19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right"/>
      <protection/>
    </xf>
    <xf numFmtId="0" fontId="17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vertical="center"/>
      <protection locked="0"/>
    </xf>
    <xf numFmtId="164" fontId="4" fillId="0" borderId="25" xfId="0" applyNumberFormat="1" applyFont="1" applyBorder="1" applyAlignment="1" applyProtection="1">
      <alignment horizontal="center"/>
      <protection/>
    </xf>
    <xf numFmtId="164" fontId="4" fillId="0" borderId="20" xfId="0" applyNumberFormat="1" applyFont="1" applyBorder="1" applyAlignment="1" applyProtection="1">
      <alignment horizontal="center"/>
      <protection/>
    </xf>
    <xf numFmtId="164" fontId="4" fillId="0" borderId="21" xfId="0" applyNumberFormat="1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 locked="0"/>
    </xf>
    <xf numFmtId="165" fontId="17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14" fontId="17" fillId="0" borderId="0" xfId="0" applyNumberFormat="1" applyFont="1" applyBorder="1" applyAlignment="1" applyProtection="1">
      <alignment horizontal="left"/>
      <protection locked="0"/>
    </xf>
    <xf numFmtId="164" fontId="17" fillId="0" borderId="18" xfId="0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Alignment="1" applyProtection="1">
      <alignment horizontal="center"/>
      <protection locked="0"/>
    </xf>
    <xf numFmtId="164" fontId="17" fillId="0" borderId="19" xfId="0" applyNumberFormat="1" applyFont="1" applyBorder="1" applyAlignment="1" applyProtection="1">
      <alignment horizontal="center"/>
      <protection locked="0"/>
    </xf>
    <xf numFmtId="164" fontId="17" fillId="0" borderId="25" xfId="0" applyNumberFormat="1" applyFont="1" applyBorder="1" applyAlignment="1" applyProtection="1">
      <alignment horizontal="center"/>
      <protection locked="0"/>
    </xf>
    <xf numFmtId="164" fontId="17" fillId="0" borderId="20" xfId="0" applyNumberFormat="1" applyFont="1" applyBorder="1" applyAlignment="1" applyProtection="1">
      <alignment horizontal="center"/>
      <protection locked="0"/>
    </xf>
    <xf numFmtId="164" fontId="17" fillId="0" borderId="2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168" fontId="19" fillId="0" borderId="18" xfId="0" applyNumberFormat="1" applyFont="1" applyBorder="1" applyAlignment="1" applyProtection="1">
      <alignment horizontal="center"/>
      <protection/>
    </xf>
    <xf numFmtId="168" fontId="19" fillId="0" borderId="0" xfId="0" applyNumberFormat="1" applyFont="1" applyAlignment="1" applyProtection="1">
      <alignment horizontal="center"/>
      <protection/>
    </xf>
    <xf numFmtId="168" fontId="19" fillId="0" borderId="19" xfId="0" applyNumberFormat="1" applyFont="1" applyBorder="1" applyAlignment="1" applyProtection="1">
      <alignment horizontal="center"/>
      <protection/>
    </xf>
    <xf numFmtId="168" fontId="19" fillId="0" borderId="27" xfId="0" applyNumberFormat="1" applyFont="1" applyBorder="1" applyAlignment="1" applyProtection="1">
      <alignment horizontal="center"/>
      <protection/>
    </xf>
    <xf numFmtId="168" fontId="19" fillId="0" borderId="16" xfId="0" applyNumberFormat="1" applyFont="1" applyBorder="1" applyAlignment="1" applyProtection="1">
      <alignment horizontal="center"/>
      <protection/>
    </xf>
    <xf numFmtId="168" fontId="19" fillId="0" borderId="26" xfId="0" applyNumberFormat="1" applyFont="1" applyBorder="1" applyAlignment="1" applyProtection="1">
      <alignment horizontal="center"/>
      <protection/>
    </xf>
    <xf numFmtId="0" fontId="59" fillId="0" borderId="18" xfId="0" applyFont="1" applyBorder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9" fillId="0" borderId="27" xfId="0" applyFont="1" applyBorder="1" applyAlignment="1" applyProtection="1">
      <alignment/>
      <protection locked="0"/>
    </xf>
    <xf numFmtId="0" fontId="59" fillId="0" borderId="16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17" fillId="0" borderId="1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19" xfId="0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 vertical="top" wrapText="1"/>
      <protection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164" fontId="60" fillId="0" borderId="25" xfId="0" applyNumberFormat="1" applyFont="1" applyBorder="1" applyAlignment="1" applyProtection="1">
      <alignment/>
      <protection locked="0"/>
    </xf>
    <xf numFmtId="164" fontId="60" fillId="0" borderId="20" xfId="0" applyNumberFormat="1" applyFont="1" applyBorder="1" applyAlignment="1" applyProtection="1">
      <alignment/>
      <protection locked="0"/>
    </xf>
    <xf numFmtId="164" fontId="60" fillId="0" borderId="21" xfId="0" applyNumberFormat="1" applyFont="1" applyBorder="1" applyAlignment="1" applyProtection="1">
      <alignment/>
      <protection locked="0"/>
    </xf>
    <xf numFmtId="164" fontId="17" fillId="0" borderId="25" xfId="0" applyNumberFormat="1" applyFont="1" applyBorder="1" applyAlignment="1" applyProtection="1">
      <alignment/>
      <protection locked="0"/>
    </xf>
    <xf numFmtId="164" fontId="17" fillId="0" borderId="20" xfId="0" applyNumberFormat="1" applyFont="1" applyBorder="1" applyAlignment="1" applyProtection="1">
      <alignment/>
      <protection locked="0"/>
    </xf>
    <xf numFmtId="164" fontId="17" fillId="0" borderId="21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 horizontal="right"/>
      <protection/>
    </xf>
    <xf numFmtId="0" fontId="23" fillId="33" borderId="0" xfId="0" applyFont="1" applyFill="1" applyAlignment="1" applyProtection="1">
      <alignment horizontal="right" vertical="top" wrapText="1"/>
      <protection/>
    </xf>
    <xf numFmtId="0" fontId="22" fillId="0" borderId="0" xfId="0" applyFont="1" applyAlignment="1">
      <alignment horizontal="right" wrapText="1"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vertical="center"/>
      <protection/>
    </xf>
    <xf numFmtId="0" fontId="15" fillId="0" borderId="23" xfId="0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60" fillId="0" borderId="25" xfId="0" applyFont="1" applyBorder="1" applyAlignment="1" applyProtection="1">
      <alignment/>
      <protection locked="0"/>
    </xf>
    <xf numFmtId="0" fontId="60" fillId="0" borderId="20" xfId="0" applyFont="1" applyBorder="1" applyAlignment="1" applyProtection="1">
      <alignment/>
      <protection locked="0"/>
    </xf>
    <xf numFmtId="0" fontId="60" fillId="0" borderId="21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19" xfId="0" applyFont="1" applyBorder="1" applyAlignment="1" applyProtection="1">
      <alignment/>
      <protection locked="0"/>
    </xf>
    <xf numFmtId="14" fontId="17" fillId="0" borderId="18" xfId="0" applyNumberFormat="1" applyFont="1" applyBorder="1" applyAlignment="1" applyProtection="1">
      <alignment horizontal="center"/>
      <protection locked="0"/>
    </xf>
    <xf numFmtId="14" fontId="17" fillId="0" borderId="0" xfId="0" applyNumberFormat="1" applyFont="1" applyAlignment="1" applyProtection="1">
      <alignment horizontal="center"/>
      <protection locked="0"/>
    </xf>
    <xf numFmtId="14" fontId="17" fillId="0" borderId="19" xfId="0" applyNumberFormat="1" applyFont="1" applyBorder="1" applyAlignment="1" applyProtection="1">
      <alignment horizontal="center"/>
      <protection locked="0"/>
    </xf>
    <xf numFmtId="14" fontId="17" fillId="0" borderId="20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30</xdr:row>
      <xdr:rowOff>9525</xdr:rowOff>
    </xdr:from>
    <xdr:to>
      <xdr:col>11</xdr:col>
      <xdr:colOff>276225</xdr:colOff>
      <xdr:row>31</xdr:row>
      <xdr:rowOff>9525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876800"/>
          <a:ext cx="11144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9525</xdr:colOff>
      <xdr:row>30</xdr:row>
      <xdr:rowOff>9525</xdr:rowOff>
    </xdr:from>
    <xdr:to>
      <xdr:col>11</xdr:col>
      <xdr:colOff>276225</xdr:colOff>
      <xdr:row>31</xdr:row>
      <xdr:rowOff>9525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4876800"/>
          <a:ext cx="1114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9525</xdr:rowOff>
    </xdr:from>
    <xdr:to>
      <xdr:col>17</xdr:col>
      <xdr:colOff>95250</xdr:colOff>
      <xdr:row>30</xdr:row>
      <xdr:rowOff>190500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4876800"/>
          <a:ext cx="1209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30</xdr:row>
      <xdr:rowOff>9525</xdr:rowOff>
    </xdr:from>
    <xdr:to>
      <xdr:col>6</xdr:col>
      <xdr:colOff>28575</xdr:colOff>
      <xdr:row>31</xdr:row>
      <xdr:rowOff>9525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4876800"/>
          <a:ext cx="1114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26</xdr:row>
      <xdr:rowOff>38100</xdr:rowOff>
    </xdr:from>
    <xdr:to>
      <xdr:col>6</xdr:col>
      <xdr:colOff>28575</xdr:colOff>
      <xdr:row>26</xdr:row>
      <xdr:rowOff>219075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45148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</xdr:row>
      <xdr:rowOff>38100</xdr:rowOff>
    </xdr:from>
    <xdr:to>
      <xdr:col>4</xdr:col>
      <xdr:colOff>85725</xdr:colOff>
      <xdr:row>26</xdr:row>
      <xdr:rowOff>219075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4514850"/>
          <a:ext cx="590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R978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.140625" style="5" customWidth="1"/>
    <col min="2" max="2" width="0.71875" style="1" customWidth="1"/>
    <col min="3" max="3" width="4.00390625" style="1" customWidth="1"/>
    <col min="4" max="4" width="3.421875" style="1" customWidth="1"/>
    <col min="5" max="5" width="6.57421875" style="1" customWidth="1"/>
    <col min="6" max="6" width="2.421875" style="1" customWidth="1"/>
    <col min="7" max="7" width="0.5625" style="1" customWidth="1"/>
    <col min="8" max="8" width="6.140625" style="1" customWidth="1"/>
    <col min="9" max="9" width="4.57421875" style="1" customWidth="1"/>
    <col min="10" max="10" width="4.8515625" style="1" customWidth="1"/>
    <col min="11" max="11" width="3.28125" style="1" customWidth="1"/>
    <col min="12" max="12" width="4.7109375" style="1" customWidth="1"/>
    <col min="13" max="13" width="2.8515625" style="1" customWidth="1"/>
    <col min="14" max="14" width="4.28125" style="1" customWidth="1"/>
    <col min="15" max="15" width="3.57421875" style="1" customWidth="1"/>
    <col min="16" max="16" width="5.7109375" style="1" customWidth="1"/>
    <col min="17" max="17" width="3.140625" style="1" customWidth="1"/>
    <col min="18" max="18" width="2.8515625" style="1" customWidth="1"/>
    <col min="19" max="19" width="4.421875" style="1" customWidth="1"/>
    <col min="20" max="20" width="2.8515625" style="1" customWidth="1"/>
    <col min="21" max="21" width="3.421875" style="1" customWidth="1"/>
    <col min="22" max="22" width="1.8515625" style="1" customWidth="1"/>
    <col min="23" max="23" width="1.28515625" style="1" customWidth="1"/>
    <col min="24" max="24" width="0.71875" style="1" customWidth="1"/>
    <col min="25" max="25" width="2.28125" style="1" customWidth="1"/>
    <col min="26" max="26" width="11.8515625" style="1" customWidth="1"/>
    <col min="27" max="78" width="4.57421875" style="5" customWidth="1"/>
    <col min="79" max="16384" width="9.140625" style="1" customWidth="1"/>
  </cols>
  <sheetData>
    <row r="1" spans="1:26" ht="12.75">
      <c r="A1" s="25"/>
      <c r="B1" s="25"/>
      <c r="C1" s="4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00" ht="15" customHeight="1">
      <c r="A3" s="42"/>
      <c r="B3" s="55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36" t="s">
        <v>106</v>
      </c>
      <c r="O3" s="137"/>
      <c r="P3" s="137"/>
      <c r="Q3" s="137"/>
      <c r="R3" s="137"/>
      <c r="S3" s="137"/>
      <c r="T3" s="150" t="s">
        <v>118</v>
      </c>
      <c r="U3" s="151"/>
      <c r="V3" s="151"/>
      <c r="W3" s="151"/>
      <c r="X3" s="151"/>
      <c r="Y3" s="151"/>
      <c r="Z3" s="151"/>
      <c r="GQ3" s="2"/>
      <c r="GR3" s="4"/>
    </row>
    <row r="4" spans="1:200" ht="15" customHeight="1">
      <c r="A4" s="42"/>
      <c r="B4" s="55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37"/>
      <c r="O4" s="137"/>
      <c r="P4" s="137"/>
      <c r="Q4" s="137"/>
      <c r="R4" s="137"/>
      <c r="S4" s="137"/>
      <c r="T4" s="151"/>
      <c r="U4" s="151"/>
      <c r="V4" s="151"/>
      <c r="W4" s="151"/>
      <c r="X4" s="151"/>
      <c r="Y4" s="151"/>
      <c r="Z4" s="151"/>
      <c r="GQ4" s="2"/>
      <c r="GR4" s="4"/>
    </row>
    <row r="5" spans="1:200" ht="15" customHeight="1">
      <c r="A5" s="42"/>
      <c r="B5" s="55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137"/>
      <c r="O5" s="137"/>
      <c r="P5" s="137"/>
      <c r="Q5" s="137"/>
      <c r="R5" s="137"/>
      <c r="S5" s="137"/>
      <c r="T5" s="56"/>
      <c r="U5" s="56"/>
      <c r="V5" s="56"/>
      <c r="W5" s="56"/>
      <c r="X5" s="56"/>
      <c r="Y5" s="56"/>
      <c r="Z5" s="42"/>
      <c r="GQ5" s="2"/>
      <c r="GR5" s="2"/>
    </row>
    <row r="6" spans="1:26" ht="15.75" customHeight="1">
      <c r="A6" s="42"/>
      <c r="B6" s="59" t="s">
        <v>3</v>
      </c>
      <c r="C6" s="60"/>
      <c r="D6" s="60"/>
      <c r="E6" s="60"/>
      <c r="F6" s="57"/>
      <c r="G6" s="57"/>
      <c r="H6" s="60"/>
      <c r="I6" s="60"/>
      <c r="J6" s="60"/>
      <c r="K6" s="60"/>
      <c r="L6" s="60"/>
      <c r="M6" s="60"/>
      <c r="N6" s="138"/>
      <c r="O6" s="138"/>
      <c r="P6" s="138"/>
      <c r="Q6" s="138"/>
      <c r="R6" s="138"/>
      <c r="S6" s="138"/>
      <c r="T6" s="42"/>
      <c r="U6" s="42"/>
      <c r="V6" s="42"/>
      <c r="W6" s="42"/>
      <c r="X6" s="42"/>
      <c r="Y6" s="42"/>
      <c r="Z6" s="42"/>
    </row>
    <row r="7" spans="1:26" ht="13.5">
      <c r="A7" s="42"/>
      <c r="B7" s="75"/>
      <c r="C7" s="76"/>
      <c r="D7" s="76"/>
      <c r="E7" s="76"/>
      <c r="F7" s="76"/>
      <c r="G7" s="77"/>
      <c r="H7" s="63" t="s">
        <v>4</v>
      </c>
      <c r="I7" s="65"/>
      <c r="J7" s="65"/>
      <c r="K7" s="65"/>
      <c r="L7" s="65"/>
      <c r="M7" s="66"/>
      <c r="N7" s="63" t="s">
        <v>5</v>
      </c>
      <c r="O7" s="65"/>
      <c r="P7" s="65"/>
      <c r="Q7" s="65"/>
      <c r="R7" s="65"/>
      <c r="S7" s="66"/>
      <c r="T7" s="63" t="s">
        <v>6</v>
      </c>
      <c r="U7" s="65"/>
      <c r="V7" s="65"/>
      <c r="W7" s="65"/>
      <c r="X7" s="65"/>
      <c r="Y7" s="65"/>
      <c r="Z7" s="66"/>
    </row>
    <row r="8" spans="1:26" ht="13.5">
      <c r="A8" s="42"/>
      <c r="B8" s="78"/>
      <c r="C8" s="79"/>
      <c r="D8" s="79"/>
      <c r="E8" s="79"/>
      <c r="F8" s="79"/>
      <c r="G8" s="80"/>
      <c r="H8" s="81"/>
      <c r="I8" s="82"/>
      <c r="J8" s="82"/>
      <c r="K8" s="82"/>
      <c r="L8" s="82"/>
      <c r="M8" s="83"/>
      <c r="N8" s="84"/>
      <c r="O8" s="85"/>
      <c r="P8" s="85"/>
      <c r="Q8" s="85"/>
      <c r="R8" s="85"/>
      <c r="S8" s="86"/>
      <c r="T8" s="84"/>
      <c r="U8" s="85"/>
      <c r="V8" s="85"/>
      <c r="W8" s="85"/>
      <c r="X8" s="85"/>
      <c r="Y8" s="85"/>
      <c r="Z8" s="86"/>
    </row>
    <row r="9" spans="1:33" ht="13.5">
      <c r="A9" s="42"/>
      <c r="B9" s="63" t="s">
        <v>8</v>
      </c>
      <c r="C9" s="65"/>
      <c r="D9" s="65"/>
      <c r="E9" s="65"/>
      <c r="F9" s="65"/>
      <c r="G9" s="66"/>
      <c r="H9" s="63" t="s">
        <v>9</v>
      </c>
      <c r="I9" s="65"/>
      <c r="J9" s="65"/>
      <c r="K9" s="65"/>
      <c r="L9" s="65"/>
      <c r="M9" s="66"/>
      <c r="N9" s="63" t="s">
        <v>10</v>
      </c>
      <c r="O9" s="65"/>
      <c r="P9" s="65"/>
      <c r="Q9" s="65"/>
      <c r="R9" s="65"/>
      <c r="S9" s="66"/>
      <c r="T9" s="63" t="s">
        <v>11</v>
      </c>
      <c r="U9" s="65"/>
      <c r="V9" s="65"/>
      <c r="W9" s="65"/>
      <c r="X9" s="65"/>
      <c r="Y9" s="65"/>
      <c r="Z9" s="66"/>
      <c r="AB9" s="6"/>
      <c r="AC9" s="6"/>
      <c r="AD9" s="6"/>
      <c r="AE9" s="6"/>
      <c r="AF9" s="6"/>
      <c r="AG9" s="6"/>
    </row>
    <row r="10" spans="1:26" ht="13.5">
      <c r="A10" s="42"/>
      <c r="B10" s="84"/>
      <c r="C10" s="85"/>
      <c r="D10" s="85"/>
      <c r="E10" s="85"/>
      <c r="F10" s="85"/>
      <c r="G10" s="86"/>
      <c r="H10" s="81"/>
      <c r="I10" s="82"/>
      <c r="J10" s="82"/>
      <c r="K10" s="82"/>
      <c r="L10" s="82"/>
      <c r="M10" s="83"/>
      <c r="N10" s="87"/>
      <c r="O10" s="88"/>
      <c r="P10" s="88"/>
      <c r="Q10" s="88"/>
      <c r="R10" s="88"/>
      <c r="S10" s="89"/>
      <c r="T10" s="142"/>
      <c r="U10" s="143"/>
      <c r="V10" s="143"/>
      <c r="W10" s="143"/>
      <c r="X10" s="143"/>
      <c r="Y10" s="143"/>
      <c r="Z10" s="144"/>
    </row>
    <row r="11" spans="1:34" ht="13.5">
      <c r="A11" s="42"/>
      <c r="B11" s="63" t="s">
        <v>12</v>
      </c>
      <c r="C11" s="65"/>
      <c r="D11" s="65"/>
      <c r="E11" s="65"/>
      <c r="F11" s="65"/>
      <c r="G11" s="66"/>
      <c r="H11" s="63" t="s">
        <v>13</v>
      </c>
      <c r="I11" s="65"/>
      <c r="J11" s="65"/>
      <c r="K11" s="65"/>
      <c r="L11" s="65"/>
      <c r="M11" s="66"/>
      <c r="N11" s="63" t="s">
        <v>14</v>
      </c>
      <c r="O11" s="65"/>
      <c r="P11" s="65"/>
      <c r="Q11" s="65"/>
      <c r="R11" s="65"/>
      <c r="S11" s="66"/>
      <c r="T11" s="63" t="s">
        <v>15</v>
      </c>
      <c r="U11" s="65"/>
      <c r="V11" s="65"/>
      <c r="W11" s="65"/>
      <c r="X11" s="65"/>
      <c r="Y11" s="65"/>
      <c r="Z11" s="66"/>
      <c r="AC11" s="6"/>
      <c r="AD11" s="7"/>
      <c r="AE11" s="7"/>
      <c r="AF11" s="7"/>
      <c r="AG11" s="7"/>
      <c r="AH11" s="7"/>
    </row>
    <row r="12" spans="1:26" ht="13.5">
      <c r="A12" s="42"/>
      <c r="B12" s="81"/>
      <c r="C12" s="82"/>
      <c r="D12" s="82"/>
      <c r="E12" s="82"/>
      <c r="F12" s="82"/>
      <c r="G12" s="83"/>
      <c r="H12" s="81"/>
      <c r="I12" s="82"/>
      <c r="J12" s="82"/>
      <c r="K12" s="82"/>
      <c r="L12" s="82"/>
      <c r="M12" s="83"/>
      <c r="N12" s="139"/>
      <c r="O12" s="140"/>
      <c r="P12" s="140"/>
      <c r="Q12" s="140"/>
      <c r="R12" s="140"/>
      <c r="S12" s="141"/>
      <c r="T12" s="172"/>
      <c r="U12" s="173"/>
      <c r="V12" s="173"/>
      <c r="W12" s="173"/>
      <c r="X12" s="173"/>
      <c r="Y12" s="173"/>
      <c r="Z12" s="174"/>
    </row>
    <row r="13" spans="1:30" ht="12.75" customHeight="1">
      <c r="A13" s="42"/>
      <c r="B13" s="154" t="s">
        <v>7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48" t="s">
        <v>112</v>
      </c>
      <c r="O13" s="148"/>
      <c r="P13" s="148"/>
      <c r="Q13" s="148"/>
      <c r="R13" s="148"/>
      <c r="S13" s="149"/>
      <c r="T13" s="87"/>
      <c r="U13" s="88"/>
      <c r="V13" s="88"/>
      <c r="W13" s="88"/>
      <c r="X13" s="88"/>
      <c r="Y13" s="88"/>
      <c r="Z13" s="89"/>
      <c r="AB13" s="10"/>
      <c r="AD13" s="10"/>
    </row>
    <row r="14" spans="1:34" ht="13.5">
      <c r="A14" s="42"/>
      <c r="B14" s="15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45"/>
      <c r="O14" s="146"/>
      <c r="P14" s="146"/>
      <c r="Q14" s="146"/>
      <c r="R14" s="146"/>
      <c r="S14" s="147"/>
      <c r="T14" s="63" t="s">
        <v>16</v>
      </c>
      <c r="U14" s="65"/>
      <c r="V14" s="65"/>
      <c r="W14" s="65"/>
      <c r="X14" s="65"/>
      <c r="Y14" s="65"/>
      <c r="Z14" s="66"/>
      <c r="AC14" s="6"/>
      <c r="AD14" s="7"/>
      <c r="AE14" s="7"/>
      <c r="AF14" s="7"/>
      <c r="AG14" s="7"/>
      <c r="AH14" s="7"/>
    </row>
    <row r="15" spans="1:26" ht="13.5">
      <c r="A15" s="42"/>
      <c r="B15" s="73" t="s">
        <v>27</v>
      </c>
      <c r="C15" s="74"/>
      <c r="D15" s="74"/>
      <c r="E15" s="74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132"/>
      <c r="T15" s="87"/>
      <c r="U15" s="88"/>
      <c r="V15" s="88"/>
      <c r="W15" s="88"/>
      <c r="X15" s="88"/>
      <c r="Y15" s="88"/>
      <c r="Z15" s="89"/>
    </row>
    <row r="16" spans="1:34" ht="13.5">
      <c r="A16" s="42"/>
      <c r="B16" s="73" t="s">
        <v>110</v>
      </c>
      <c r="C16" s="74"/>
      <c r="D16" s="74"/>
      <c r="E16" s="74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132"/>
      <c r="T16" s="63" t="s">
        <v>17</v>
      </c>
      <c r="U16" s="65"/>
      <c r="V16" s="65"/>
      <c r="W16" s="65"/>
      <c r="X16" s="65"/>
      <c r="Y16" s="65"/>
      <c r="Z16" s="66"/>
      <c r="AC16" s="6"/>
      <c r="AD16" s="7"/>
      <c r="AE16" s="7"/>
      <c r="AF16" s="7"/>
      <c r="AG16" s="7"/>
      <c r="AH16" s="7"/>
    </row>
    <row r="17" spans="1:26" ht="13.5">
      <c r="A17" s="42"/>
      <c r="B17" s="27" t="s">
        <v>28</v>
      </c>
      <c r="C17" s="28"/>
      <c r="D17" s="28"/>
      <c r="E17" s="28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132"/>
      <c r="T17" s="101">
        <f>IF(ISERROR('Retroactive Interest'!B21),0,'Retroactive Interest'!B21)</f>
        <v>0</v>
      </c>
      <c r="U17" s="102"/>
      <c r="V17" s="102"/>
      <c r="W17" s="102"/>
      <c r="X17" s="102"/>
      <c r="Y17" s="102"/>
      <c r="Z17" s="103"/>
    </row>
    <row r="18" spans="1:34" ht="13.5">
      <c r="A18" s="42"/>
      <c r="B18" s="27" t="s">
        <v>29</v>
      </c>
      <c r="C18" s="28"/>
      <c r="D18" s="28"/>
      <c r="E18" s="28"/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3"/>
      <c r="T18" s="63" t="s">
        <v>18</v>
      </c>
      <c r="U18" s="65"/>
      <c r="V18" s="65"/>
      <c r="W18" s="65"/>
      <c r="X18" s="65"/>
      <c r="Y18" s="65"/>
      <c r="Z18" s="66"/>
      <c r="AC18" s="6"/>
      <c r="AD18" s="6"/>
      <c r="AE18" s="6"/>
      <c r="AF18" s="6"/>
      <c r="AG18" s="6"/>
      <c r="AH18" s="6"/>
    </row>
    <row r="19" spans="1:26" ht="13.5">
      <c r="A19" s="42"/>
      <c r="B19" s="73" t="s">
        <v>79</v>
      </c>
      <c r="C19" s="74"/>
      <c r="D19" s="91"/>
      <c r="E19" s="91"/>
      <c r="F19" s="91"/>
      <c r="G19" s="91"/>
      <c r="H19" s="91"/>
      <c r="I19" s="91"/>
      <c r="J19" s="91"/>
      <c r="K19" s="91"/>
      <c r="L19" s="133" t="s">
        <v>80</v>
      </c>
      <c r="M19" s="133"/>
      <c r="N19" s="49"/>
      <c r="O19" s="134"/>
      <c r="P19" s="134"/>
      <c r="Q19" s="134"/>
      <c r="R19" s="134"/>
      <c r="S19" s="135"/>
      <c r="T19" s="110"/>
      <c r="U19" s="111"/>
      <c r="V19" s="111"/>
      <c r="W19" s="111"/>
      <c r="X19" s="111"/>
      <c r="Y19" s="111"/>
      <c r="Z19" s="112"/>
    </row>
    <row r="20" spans="1:26" ht="13.5">
      <c r="A20" s="42"/>
      <c r="B20" s="73" t="s">
        <v>113</v>
      </c>
      <c r="C20" s="74"/>
      <c r="D20" s="74"/>
      <c r="E20" s="91"/>
      <c r="F20" s="91"/>
      <c r="G20" s="91"/>
      <c r="H20" s="91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1"/>
      <c r="T20" s="113"/>
      <c r="U20" s="114"/>
      <c r="V20" s="114"/>
      <c r="W20" s="114"/>
      <c r="X20" s="114"/>
      <c r="Y20" s="114"/>
      <c r="Z20" s="115"/>
    </row>
    <row r="21" spans="1:34" ht="13.5">
      <c r="A21" s="42"/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63" t="s">
        <v>19</v>
      </c>
      <c r="U21" s="65"/>
      <c r="V21" s="65"/>
      <c r="W21" s="65"/>
      <c r="X21" s="65"/>
      <c r="Y21" s="65"/>
      <c r="Z21" s="66"/>
      <c r="AC21" s="6"/>
      <c r="AD21" s="7"/>
      <c r="AE21" s="7"/>
      <c r="AF21" s="7"/>
      <c r="AG21" s="7"/>
      <c r="AH21" s="7"/>
    </row>
    <row r="22" spans="1:26" ht="12.75" customHeight="1">
      <c r="A22" s="42"/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  <c r="T22" s="165"/>
      <c r="U22" s="166"/>
      <c r="V22" s="166"/>
      <c r="W22" s="166"/>
      <c r="X22" s="166"/>
      <c r="Y22" s="166"/>
      <c r="Z22" s="167"/>
    </row>
    <row r="23" spans="1:26" ht="12.75" customHeight="1">
      <c r="A23" s="42"/>
      <c r="B23" s="63" t="s">
        <v>21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65"/>
      <c r="P23" s="65"/>
      <c r="Q23" s="65"/>
      <c r="R23" s="65"/>
      <c r="S23" s="65"/>
      <c r="T23" s="66"/>
      <c r="U23" s="63" t="s">
        <v>20</v>
      </c>
      <c r="V23" s="65"/>
      <c r="W23" s="65"/>
      <c r="X23" s="65"/>
      <c r="Y23" s="65"/>
      <c r="Z23" s="66"/>
    </row>
    <row r="24" spans="1:26" ht="12.75" customHeight="1">
      <c r="A24" s="42"/>
      <c r="B24" s="61" t="s">
        <v>23</v>
      </c>
      <c r="C24" s="62"/>
      <c r="D24" s="62"/>
      <c r="E24" s="62"/>
      <c r="F24" s="105"/>
      <c r="G24" s="105"/>
      <c r="H24" s="105"/>
      <c r="I24" s="105"/>
      <c r="J24" s="43" t="s">
        <v>81</v>
      </c>
      <c r="K24" s="104"/>
      <c r="L24" s="170"/>
      <c r="M24" s="170"/>
      <c r="N24" s="170"/>
      <c r="O24" s="170"/>
      <c r="P24" s="170"/>
      <c r="Q24" s="170"/>
      <c r="R24" s="170"/>
      <c r="S24" s="170"/>
      <c r="T24" s="171"/>
      <c r="U24" s="95"/>
      <c r="V24" s="96"/>
      <c r="W24" s="96"/>
      <c r="X24" s="96"/>
      <c r="Y24" s="96"/>
      <c r="Z24" s="97"/>
    </row>
    <row r="25" spans="1:39" ht="12.75" customHeight="1">
      <c r="A25" s="42"/>
      <c r="B25" s="61" t="s">
        <v>107</v>
      </c>
      <c r="C25" s="62"/>
      <c r="D25" s="62"/>
      <c r="E25" s="62"/>
      <c r="F25" s="109"/>
      <c r="G25" s="109"/>
      <c r="H25" s="109"/>
      <c r="I25" s="109"/>
      <c r="J25" s="43" t="s">
        <v>25</v>
      </c>
      <c r="K25" s="43"/>
      <c r="L25" s="109"/>
      <c r="M25" s="109"/>
      <c r="N25" s="109"/>
      <c r="O25" s="50"/>
      <c r="P25" s="50"/>
      <c r="Q25" s="50"/>
      <c r="R25" s="50"/>
      <c r="S25" s="50"/>
      <c r="T25" s="51"/>
      <c r="U25" s="95"/>
      <c r="V25" s="96"/>
      <c r="W25" s="96"/>
      <c r="X25" s="96"/>
      <c r="Y25" s="96"/>
      <c r="Z25" s="97"/>
      <c r="AI25" s="8"/>
      <c r="AJ25" s="8"/>
      <c r="AK25" s="8"/>
      <c r="AL25" s="8"/>
      <c r="AM25" s="8"/>
    </row>
    <row r="26" spans="1:26" ht="13.5">
      <c r="A26" s="42"/>
      <c r="B26" s="61" t="s">
        <v>26</v>
      </c>
      <c r="C26" s="90"/>
      <c r="D26" s="90"/>
      <c r="E26" s="90"/>
      <c r="F26" s="104"/>
      <c r="G26" s="104"/>
      <c r="H26" s="104"/>
      <c r="I26" s="104"/>
      <c r="J26" s="106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95"/>
      <c r="V26" s="96"/>
      <c r="W26" s="96"/>
      <c r="X26" s="96"/>
      <c r="Y26" s="96"/>
      <c r="Z26" s="97"/>
    </row>
    <row r="27" spans="1:26" ht="18" customHeight="1">
      <c r="A27" s="42"/>
      <c r="B27" s="158"/>
      <c r="C27" s="159"/>
      <c r="D27" s="159"/>
      <c r="E27" s="159"/>
      <c r="F27" s="159"/>
      <c r="G27" s="159"/>
      <c r="H27" s="94" t="s">
        <v>109</v>
      </c>
      <c r="I27" s="94"/>
      <c r="J27" s="94"/>
      <c r="K27" s="94"/>
      <c r="L27" s="94"/>
      <c r="M27" s="94"/>
      <c r="N27" s="94"/>
      <c r="O27" s="94"/>
      <c r="P27" s="175"/>
      <c r="Q27" s="175"/>
      <c r="R27" s="175"/>
      <c r="S27" s="52"/>
      <c r="T27" s="53"/>
      <c r="U27" s="98"/>
      <c r="V27" s="99"/>
      <c r="W27" s="99"/>
      <c r="X27" s="99"/>
      <c r="Y27" s="99"/>
      <c r="Z27" s="100"/>
    </row>
    <row r="28" spans="1:26" ht="9.75" customHeight="1">
      <c r="A28" s="42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</row>
    <row r="29" spans="1:187" ht="1.5" customHeight="1" hidden="1">
      <c r="A29" s="42"/>
      <c r="B29" s="163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8"/>
      <c r="GE29" s="1" t="s">
        <v>59</v>
      </c>
    </row>
    <row r="30" spans="1:26" ht="3" customHeight="1">
      <c r="A30" s="42"/>
      <c r="B30" s="163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8"/>
    </row>
    <row r="31" spans="1:187" ht="15" customHeight="1">
      <c r="A31" s="42"/>
      <c r="B31" s="46"/>
      <c r="C31" s="45"/>
      <c r="D31" s="44"/>
      <c r="E31" s="44"/>
      <c r="F31" s="44"/>
      <c r="G31" s="44"/>
      <c r="H31" s="47"/>
      <c r="I31" s="45"/>
      <c r="J31" s="44"/>
      <c r="K31" s="47"/>
      <c r="L31" s="47"/>
      <c r="M31" s="45"/>
      <c r="N31" s="45"/>
      <c r="O31" s="44"/>
      <c r="P31" s="47"/>
      <c r="Q31" s="47"/>
      <c r="R31" s="44"/>
      <c r="S31" s="168"/>
      <c r="T31" s="169"/>
      <c r="U31" s="169"/>
      <c r="V31" s="169"/>
      <c r="W31" s="169"/>
      <c r="X31" s="169"/>
      <c r="Y31" s="169"/>
      <c r="Z31" s="108"/>
      <c r="GE31" s="3"/>
    </row>
    <row r="32" spans="1:26" ht="4.5" customHeight="1" thickBot="1">
      <c r="A32" s="42"/>
      <c r="B32" s="164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9"/>
    </row>
    <row r="33" spans="1:193" ht="13.5">
      <c r="A33" s="42"/>
      <c r="B33" s="116" t="s">
        <v>108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GK33" s="3"/>
    </row>
    <row r="34" spans="1:189" ht="13.5">
      <c r="A34" s="42"/>
      <c r="B34" s="106"/>
      <c r="C34" s="107"/>
      <c r="D34" s="107"/>
      <c r="E34" s="107"/>
      <c r="F34" s="107"/>
      <c r="G34" s="107"/>
      <c r="H34" s="107"/>
      <c r="I34" s="108"/>
      <c r="J34" s="63" t="s">
        <v>22</v>
      </c>
      <c r="K34" s="65"/>
      <c r="L34" s="65"/>
      <c r="M34" s="65"/>
      <c r="N34" s="63" t="s">
        <v>116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GG34" s="3"/>
    </row>
    <row r="35" spans="1:26" ht="12.75">
      <c r="A35" s="42"/>
      <c r="B35" s="107"/>
      <c r="C35" s="107"/>
      <c r="D35" s="107"/>
      <c r="E35" s="107"/>
      <c r="F35" s="107"/>
      <c r="G35" s="107"/>
      <c r="H35" s="107"/>
      <c r="I35" s="108"/>
      <c r="J35" s="120"/>
      <c r="K35" s="121"/>
      <c r="L35" s="121"/>
      <c r="M35" s="122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spans="1:26" ht="13.5" thickBot="1">
      <c r="A36" s="42"/>
      <c r="B36" s="118"/>
      <c r="C36" s="118"/>
      <c r="D36" s="118"/>
      <c r="E36" s="118"/>
      <c r="F36" s="118"/>
      <c r="G36" s="118"/>
      <c r="H36" s="118"/>
      <c r="I36" s="119"/>
      <c r="J36" s="123"/>
      <c r="K36" s="124"/>
      <c r="L36" s="124"/>
      <c r="M36" s="125"/>
      <c r="N36" s="128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1:26" ht="12" customHeight="1">
      <c r="A37" s="42"/>
      <c r="B37" s="152" t="s">
        <v>111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 t="s">
        <v>117</v>
      </c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189" ht="13.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GG39" s="54" t="s">
        <v>30</v>
      </c>
    </row>
    <row r="40" spans="1:189" ht="13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GG40" s="54" t="s">
        <v>31</v>
      </c>
    </row>
    <row r="41" spans="1:189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GG41" s="54" t="s">
        <v>32</v>
      </c>
    </row>
    <row r="42" spans="1:189" ht="13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GG42" s="54" t="s">
        <v>33</v>
      </c>
    </row>
    <row r="43" spans="1:189" ht="13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GG43" s="54" t="s">
        <v>34</v>
      </c>
    </row>
    <row r="44" spans="1:189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GG44" s="54" t="s">
        <v>35</v>
      </c>
    </row>
    <row r="45" spans="1:189" ht="13.5">
      <c r="A45" s="25"/>
      <c r="B45" s="25"/>
      <c r="C45" s="25"/>
      <c r="D45" s="25"/>
      <c r="E45" s="25"/>
      <c r="F45" s="25"/>
      <c r="G45" s="25"/>
      <c r="H45" s="25"/>
      <c r="I45" s="25"/>
      <c r="J45" s="48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GG45" s="54" t="s">
        <v>36</v>
      </c>
    </row>
    <row r="46" spans="1:189" ht="13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GG46" s="54" t="s">
        <v>37</v>
      </c>
    </row>
    <row r="47" spans="1:189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GG47" s="54" t="s">
        <v>114</v>
      </c>
    </row>
    <row r="48" spans="1:189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GG48" s="54" t="s">
        <v>38</v>
      </c>
    </row>
    <row r="49" spans="1:189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GG49" s="54" t="s">
        <v>39</v>
      </c>
    </row>
    <row r="50" spans="1:189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GG50" s="54" t="s">
        <v>40</v>
      </c>
    </row>
    <row r="51" spans="1:189" ht="13.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GG51" s="54" t="s">
        <v>41</v>
      </c>
    </row>
    <row r="52" spans="1:189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GG52" s="54" t="s">
        <v>42</v>
      </c>
    </row>
    <row r="53" spans="1:189" ht="13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GG53" s="54" t="s">
        <v>43</v>
      </c>
    </row>
    <row r="54" spans="1:189" ht="13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GG54" s="54" t="s">
        <v>44</v>
      </c>
    </row>
    <row r="55" spans="1:189" ht="13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GG55" s="54" t="s">
        <v>45</v>
      </c>
    </row>
    <row r="56" spans="1:189" ht="13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GG56" s="54" t="s">
        <v>46</v>
      </c>
    </row>
    <row r="57" spans="1:189" ht="13.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GG57" s="54" t="s">
        <v>47</v>
      </c>
    </row>
    <row r="58" spans="1:189" ht="13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GG58" s="54" t="s">
        <v>48</v>
      </c>
    </row>
    <row r="59" spans="1:189" ht="13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GG59" s="54" t="s">
        <v>49</v>
      </c>
    </row>
    <row r="60" spans="1:189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GG60" s="54" t="s">
        <v>50</v>
      </c>
    </row>
    <row r="61" spans="1:189" ht="13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GG61" s="54" t="s">
        <v>51</v>
      </c>
    </row>
    <row r="62" spans="1:189" ht="13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GG62" s="54" t="s">
        <v>52</v>
      </c>
    </row>
    <row r="63" spans="1:189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GG63" s="54" t="s">
        <v>53</v>
      </c>
    </row>
    <row r="64" spans="2:189" ht="13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GG64" s="54" t="s">
        <v>54</v>
      </c>
    </row>
    <row r="65" spans="2:189" ht="13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GG65" s="54" t="s">
        <v>55</v>
      </c>
    </row>
    <row r="66" spans="2:189" ht="13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GG66" s="54" t="s">
        <v>56</v>
      </c>
    </row>
    <row r="67" spans="2:189" ht="13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GG67" s="54" t="s">
        <v>57</v>
      </c>
    </row>
    <row r="68" spans="2:189" ht="13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GG68" s="54" t="s">
        <v>58</v>
      </c>
    </row>
    <row r="69" spans="2:189" ht="13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GG69" s="54" t="s">
        <v>59</v>
      </c>
    </row>
    <row r="70" spans="2:189" ht="13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GG70" s="54" t="s">
        <v>60</v>
      </c>
    </row>
    <row r="71" spans="2:189" ht="13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GG71" s="54" t="s">
        <v>61</v>
      </c>
    </row>
    <row r="72" spans="2:189" ht="13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GG72" s="54" t="s">
        <v>62</v>
      </c>
    </row>
    <row r="73" spans="2:189" ht="13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GG73" s="54" t="s">
        <v>63</v>
      </c>
    </row>
    <row r="74" spans="2:189" ht="13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GG74" s="54" t="s">
        <v>64</v>
      </c>
    </row>
    <row r="75" spans="2:189" ht="13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GG75" s="54" t="s">
        <v>65</v>
      </c>
    </row>
    <row r="76" spans="2:189" ht="13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GG76" s="54" t="s">
        <v>66</v>
      </c>
    </row>
    <row r="77" spans="2:189" ht="13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GG77" s="54" t="s">
        <v>67</v>
      </c>
    </row>
    <row r="78" spans="2:189" ht="13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GG78" s="54" t="s">
        <v>115</v>
      </c>
    </row>
    <row r="79" spans="2:189" ht="13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GG79" s="54" t="s">
        <v>68</v>
      </c>
    </row>
    <row r="80" spans="2:189" ht="13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GG80" s="54" t="s">
        <v>69</v>
      </c>
    </row>
    <row r="81" spans="2:189" ht="13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GG81" s="54" t="s">
        <v>70</v>
      </c>
    </row>
    <row r="82" spans="2:189" ht="13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GG82" s="54" t="s">
        <v>71</v>
      </c>
    </row>
    <row r="83" spans="2:189" ht="13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GG83" s="54" t="s">
        <v>72</v>
      </c>
    </row>
    <row r="84" spans="2:189" ht="13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GG84" s="54" t="s">
        <v>73</v>
      </c>
    </row>
    <row r="85" spans="2:189" ht="13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GG85" s="54" t="s">
        <v>74</v>
      </c>
    </row>
    <row r="86" spans="2:189" ht="13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GG86" s="54" t="s">
        <v>75</v>
      </c>
    </row>
    <row r="87" spans="2:189" ht="13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GG87" s="54" t="s">
        <v>76</v>
      </c>
    </row>
    <row r="88" spans="2:189" ht="13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GG88" s="54" t="s">
        <v>77</v>
      </c>
    </row>
    <row r="89" spans="2:189" ht="13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GG89" s="54" t="s">
        <v>78</v>
      </c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2:2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2:2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2:2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2:2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2:2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2:2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2:2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2:2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2:2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2:2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2:2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2:2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2:2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2:2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2:2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2:2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2:2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2:2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2:2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2:2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2:2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2:2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2:2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2:2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2:2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2:2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2:26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2:26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2:26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2:26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2:26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2:26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2:26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2:26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2:26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2:26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2:26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2:26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2:26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2:26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2:26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2:26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2:26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2:26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2:26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2:26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2:26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2:26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2:26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2:26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2:26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2:26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2:26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2:26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2:26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2:26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2:26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2:26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2:26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2:26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2:26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2:26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2:26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2:26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2:26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2:26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2:26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2:26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2:26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2:26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2:26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2:26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2:26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2:26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2:26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2:26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2:26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2:26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2:26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2:26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2:26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2:26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2:26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2:26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2:26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2:26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2:26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2:26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2:26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2:26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2:26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2:26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2:26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2:26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2:26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2:26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2:26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2:26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2:26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2:26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2:26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2:26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2:26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2:26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2:26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2:26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2:26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2:26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2:26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2:26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2:26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2:26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2:26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2:26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2:26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2:26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2:26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2:26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2:26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2:26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2:26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2:26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2:26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2:26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2:26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2:26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2:26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2:26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2:26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2:26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2:26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2:26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2:26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2:26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2:26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2:26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2:26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2:26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2:26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2:26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2:26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2:26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2:26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2:26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2:26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2:26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2:26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2:26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2:26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2:26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2:26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2:26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2:26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2:26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2:26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2:26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2:26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2:26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2:26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2:26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2:26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2:26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2:26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2:26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2:26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2:26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2:26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2:26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2:26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2:26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2:26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2:26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2:26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2:26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2:26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2:26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2:26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2:26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2:26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2:26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2:26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2:26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2:26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2:26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2:26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2:26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2:26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2:26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2:26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2:26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2:26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2:26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2:26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2:26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2:26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2:26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2:26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2:26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2:26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2:26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2:26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2:26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2:26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2:26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2:26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2:26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2:26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2:26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2:26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2:26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2:26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2:26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2:26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2:26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2:26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2:26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2:26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2:26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2:26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2:26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2:26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2:26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2:26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2:26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2:26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2:26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2:26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2:26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2:26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2:26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2:26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2:26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2:26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2:26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2:26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2:26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2:26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2:26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2:26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2:26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2:26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2:26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2:26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2:26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2:26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2:26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2:26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2:26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2:26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2:26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2:26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2:26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2:26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2:26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2:26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2:26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2:26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2:26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2:26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2:26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2:26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2:26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2:26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2:26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2:26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2:26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2:26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2:26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2:26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2:26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2:26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2:26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2:26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2:26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2:26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2:26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2:26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2:26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2:26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2:26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2:26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2:26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2:26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2:26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2:26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2:26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2:26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2:26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2:26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2:26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2:26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2:26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2:26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2:26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2:26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2:26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2:26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2:26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2:26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2:26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2:26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2:26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2:26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2:26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2:26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2:26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2:26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2:26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2:26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2:26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2:26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2:26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2:26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2:26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2:26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2:26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2:26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2:26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2:26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2:26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2:26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2:26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2:26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2:26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2:26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2:26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2:26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2:26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2:26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2:26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2:26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2:26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2:26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2:26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2:26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2:26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2:26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2:26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2:26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2:26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2:26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2:26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2:26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2:26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2:26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2:26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2:26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2:26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2:26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2:26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2:26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2:26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2:26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2:26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2:26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2:26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2:26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2:26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2:26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2:26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2:26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2:26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2:26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2:26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2:26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2:26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2:26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2:26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2:26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2:26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2:26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2:26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2:26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2:26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2:26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2:26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2:26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2:26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2:26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2:26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2:26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2:26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2:26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2:26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2:26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2:26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2:26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2:26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2:26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2:26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2:26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2:26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2:26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2:26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2:26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2:26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2:26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2:26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2:26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2:26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2:26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2:26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2:26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2:26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2:26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2:26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2:26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2:26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2:26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2:26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2:26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2:26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2:26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2:26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2:26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2:26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2:26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2:26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2:26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2:26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2:26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2:26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2:26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2:26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2:26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2:26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2:26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2:26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2:26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2:26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2:26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2:26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2:26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2:26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2:26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2:26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2:26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2:26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2:26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2:26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2:26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2:26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2:26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2:26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2:26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2:26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2:26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2:26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2:26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2:26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2:26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2:26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2:26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2:26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2:26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2:26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2:26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2:26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2:26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2:26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2:26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2:26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2:26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2:26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2:26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2:26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2:26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2:26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2:26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2:26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2:26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2:26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2:26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2:26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2:26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2:26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2:26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2:26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2:26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2:26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2:26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2:26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2:26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2:26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2:26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2:26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2:26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2:26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2:26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2:26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2:26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2:26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2:26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2:26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2:26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2:26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2:26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2:26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2:26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2:26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2:26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2:26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2:26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2:26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2:26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2:26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2:26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2:26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2:26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2:26" ht="12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2:26" ht="12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2:26" ht="12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2:26" ht="12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2:26" ht="12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2:26" ht="12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2:26" ht="12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2:26" ht="12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2:26" ht="12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2:26" ht="12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2:26" ht="12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2:26" ht="12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2:26" ht="12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2:26" ht="12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2:26" ht="12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2:26" ht="12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2:26" ht="12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2:26" ht="12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2:26" ht="12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2:26" ht="12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2:26" ht="12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2:26" ht="12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2:26" ht="12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2:26" ht="12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2:26" ht="12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2:26" ht="12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2:26" ht="12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2:26" ht="12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2:26" ht="12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2:26" ht="12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2:26" ht="12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2:26" ht="12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2:26" ht="12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2:26" ht="12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2:26" ht="12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2:26" ht="12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2:26" ht="12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2:26" ht="12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2:26" ht="12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2:26" ht="12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2:26" ht="12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2:26" ht="12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2:26" ht="12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2:26" ht="12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2:26" ht="12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2:26" ht="12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2:26" ht="12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2:26" ht="12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2:26" ht="12.7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2:26" ht="12.7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2:26" ht="12.7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2:26" ht="12.7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2:26" ht="12.7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2:26" ht="12.7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2:26" ht="12.7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2:26" ht="12.7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2:26" ht="12.7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2:26" ht="12.7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2:26" ht="12.7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2:26" ht="12.7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2:26" ht="12.7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2:26" ht="12.7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2:26" ht="12.7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2:26" ht="12.7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2:26" ht="12.7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2:26" ht="12.7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2:26" ht="12.7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2:26" ht="12.7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2:26" ht="12.7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2:26" ht="12.7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2:26" ht="12.7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2:26" ht="12.7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2:26" ht="12.7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2:26" ht="12.7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2:26" ht="12.7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2:26" ht="12.7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2:26" ht="12.7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2:26" ht="12.7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2:26" ht="12.7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2:26" ht="12.7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2:26" ht="12.7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2:26" ht="12.7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2:26" ht="12.7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2:26" ht="12.7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2:26" ht="12.7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2:26" ht="12.7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2:26" ht="12.7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2:26" ht="12.7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2:26" ht="12.7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2:26" ht="12.7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2:26" ht="12.7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2:26" ht="12.7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2:26" ht="12.7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2:26" ht="12.7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2:26" ht="12.7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2:26" ht="12.7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2:26" ht="12.7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2:26" ht="12.7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2:26" ht="12.7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2:26" ht="12.7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2:26" ht="12.7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2:26" ht="12.7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2:26" ht="12.7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2:26" ht="12.7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2:26" ht="12.7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2:26" ht="12.7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2:26" ht="12.7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2:26" ht="12.7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2:26" ht="12.7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2:26" ht="12.7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2:26" ht="12.7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2:26" ht="12.7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2:26" ht="12.7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2:26" ht="12.7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2:26" ht="12.7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2:26" ht="12.7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2:26" ht="12.7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2:26" ht="12.7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2:26" ht="12.7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2:26" ht="12.7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2:26" ht="12.7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2:26" ht="12.7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2:26" ht="12.7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2:26" ht="12.7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2:26" ht="12.7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2:26" ht="12.7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2:26" ht="12.7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2:26" ht="12.7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2:26" ht="12.7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2:26" ht="12.7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2:26" ht="12.7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2:26" ht="12.7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2:26" ht="12.7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2:26" ht="12.7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2:26" ht="12.7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2:26" ht="12.7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2:26" ht="12.7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2:26" ht="12.7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2:26" ht="12.7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2:26" ht="12.7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2:26" ht="12.7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2:26" ht="12.7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2:26" ht="12.7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2:26" ht="12.7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2:26" ht="12.7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2:26" ht="12.7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2:26" ht="12.7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2:26" ht="12.7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2:26" ht="12.7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2:26" ht="12.7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2:26" ht="12.7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2:26" ht="12.7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2:26" ht="12.7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2:26" ht="12.7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2:26" ht="12.7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2:26" ht="12.7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2:26" ht="12.7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2:26" ht="12.7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2:26" ht="12.7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2:26" ht="12.7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2:26" ht="12.7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2:26" ht="12.7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2:26" ht="12.7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2:26" ht="12.7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2:26" ht="12.7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2:26" ht="12.7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2:26" ht="12.7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2:26" ht="12.7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2:26" ht="12.7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2:26" ht="12.7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2:26" ht="12.7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2:26" ht="12.7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2:26" ht="12.7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2:26" ht="12.7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2:26" ht="12.7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2:26" ht="12.7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2:26" ht="12.7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2:26" ht="12.7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2:26" ht="12.7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2:26" ht="12.7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2:26" ht="12.7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2:26" ht="12.7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2:26" ht="12.7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2:26" ht="12.7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2:26" ht="12.7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2:26" ht="12.7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2:26" ht="12.7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2:26" ht="12.7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2:26" ht="12.7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2:26" ht="12.7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2:26" ht="12.7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2:26" ht="12.7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2:26" ht="12.7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2:26" ht="12.7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2:26" ht="12.7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2:26" ht="12.7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2:26" ht="12.7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2:26" ht="12.7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2:26" ht="12.7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2:26" ht="12.7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2:26" ht="12.7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2:26" ht="12.7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2:26" ht="12.7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2:26" ht="12.7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2:26" ht="12.7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2:26" ht="12.7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2:26" ht="12.7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2:26" ht="12.7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2:26" ht="12.7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2:26" ht="12.7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2:26" ht="12.7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2:26" ht="12.7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2:26" ht="12.7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2:26" ht="12.7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2:26" ht="12.7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2:26" ht="12.7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2:26" ht="12.7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2:26" ht="12.7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2:26" ht="12.7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2:26" ht="12.7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2:26" ht="12.7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2:26" ht="12.7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2:26" ht="12.7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2:26" ht="12.7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2:26" ht="12.7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2:26" ht="12.7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2:26" ht="12.7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2:26" ht="12.7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2:26" ht="12.7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2:26" ht="12.7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2:26" ht="12.7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2:26" ht="12.7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2:26" ht="12.7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2:26" ht="12.7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2:26" ht="12.7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2:26" ht="12.7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2:26" ht="12.7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2:26" ht="12.7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2:26" ht="12.7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2:26" ht="12.7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2:26" ht="12.7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2:26" ht="12.7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2:26" ht="12.7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2:26" ht="12.7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2:26" ht="12.7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2:26" ht="12.7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2:26" ht="12.7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2:26" ht="12.7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2:26" ht="12.7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2:26" ht="12.7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2:26" ht="12.7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2:26" ht="12.7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2:26" ht="12.7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2:26" ht="12.7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2:26" ht="12.7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2:26" ht="12.7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2:26" ht="12.7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2:26" ht="12.7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2:26" ht="12.7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2:26" ht="12.7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2:26" ht="12.7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2:26" ht="12.7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 t="b">
        <v>0</v>
      </c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2:26" ht="12.7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</sheetData>
  <sheetProtection sheet="1" objects="1" scenarios="1"/>
  <mergeCells count="76">
    <mergeCell ref="T3:Z4"/>
    <mergeCell ref="B37:M37"/>
    <mergeCell ref="N37:Z37"/>
    <mergeCell ref="B13:M14"/>
    <mergeCell ref="B27:G27"/>
    <mergeCell ref="B28:Z30"/>
    <mergeCell ref="F25:I25"/>
    <mergeCell ref="B32:Z32"/>
    <mergeCell ref="T22:Z22"/>
    <mergeCell ref="S31:Z31"/>
    <mergeCell ref="K24:T24"/>
    <mergeCell ref="T12:Z13"/>
    <mergeCell ref="N11:S11"/>
    <mergeCell ref="P27:R27"/>
    <mergeCell ref="T7:Z7"/>
    <mergeCell ref="T8:Z8"/>
    <mergeCell ref="N12:S12"/>
    <mergeCell ref="T14:Z14"/>
    <mergeCell ref="T9:Z9"/>
    <mergeCell ref="T10:Z10"/>
    <mergeCell ref="T11:Z11"/>
    <mergeCell ref="N14:S14"/>
    <mergeCell ref="N13:S13"/>
    <mergeCell ref="B9:G9"/>
    <mergeCell ref="H9:M9"/>
    <mergeCell ref="N9:S9"/>
    <mergeCell ref="B10:G10"/>
    <mergeCell ref="N3:S6"/>
    <mergeCell ref="I20:S20"/>
    <mergeCell ref="D19:K19"/>
    <mergeCell ref="F16:S16"/>
    <mergeCell ref="B15:E15"/>
    <mergeCell ref="B16:E16"/>
    <mergeCell ref="L19:M19"/>
    <mergeCell ref="O19:S19"/>
    <mergeCell ref="B19:C19"/>
    <mergeCell ref="F17:S17"/>
    <mergeCell ref="F15:S15"/>
    <mergeCell ref="B33:Z33"/>
    <mergeCell ref="B34:I36"/>
    <mergeCell ref="J34:M34"/>
    <mergeCell ref="J35:M36"/>
    <mergeCell ref="N34:Z34"/>
    <mergeCell ref="N35:Z36"/>
    <mergeCell ref="B26:E26"/>
    <mergeCell ref="F18:S18"/>
    <mergeCell ref="T15:Z15"/>
    <mergeCell ref="H27:O27"/>
    <mergeCell ref="U24:Z27"/>
    <mergeCell ref="U23:Z23"/>
    <mergeCell ref="T17:Z17"/>
    <mergeCell ref="T18:Z18"/>
    <mergeCell ref="F26:I26"/>
    <mergeCell ref="F24:I24"/>
    <mergeCell ref="J26:T26"/>
    <mergeCell ref="L25:N25"/>
    <mergeCell ref="E20:H20"/>
    <mergeCell ref="T19:Z20"/>
    <mergeCell ref="T21:Z21"/>
    <mergeCell ref="B24:E24"/>
    <mergeCell ref="B25:E25"/>
    <mergeCell ref="B23:T23"/>
    <mergeCell ref="B21:S22"/>
    <mergeCell ref="B20:D20"/>
    <mergeCell ref="B7:G8"/>
    <mergeCell ref="H7:M7"/>
    <mergeCell ref="H8:M8"/>
    <mergeCell ref="N8:S8"/>
    <mergeCell ref="B11:G11"/>
    <mergeCell ref="N7:S7"/>
    <mergeCell ref="H10:M10"/>
    <mergeCell ref="N10:S10"/>
    <mergeCell ref="T16:Z16"/>
    <mergeCell ref="B12:G12"/>
    <mergeCell ref="H11:M11"/>
    <mergeCell ref="H12:M12"/>
  </mergeCells>
  <dataValidations count="8">
    <dataValidation type="date" allowBlank="1" showInputMessage="1" showErrorMessage="1" promptTitle="Attention:" prompt="Enter date here." errorTitle="Error:" error="Please enter valid date." sqref="N10:S10">
      <formula1>38353</formula1>
      <formula2>50586</formula2>
    </dataValidation>
    <dataValidation type="date" allowBlank="1" showInputMessage="1" showErrorMessage="1" sqref="F25:I25">
      <formula1>32874</formula1>
      <formula2>50586</formula2>
    </dataValidation>
    <dataValidation type="date" allowBlank="1" showInputMessage="1" showErrorMessage="1" sqref="L25 O25:T25">
      <formula1>39602</formula1>
      <formula2>62274</formula2>
    </dataValidation>
    <dataValidation type="list" allowBlank="1" showInputMessage="1" showErrorMessage="1" sqref="GL13 GR13">
      <formula1>$HA$3:$HA$36</formula1>
    </dataValidation>
    <dataValidation type="list" allowBlank="1" showInputMessage="1" showErrorMessage="1" sqref="N19">
      <formula1>$GG$39:$GG$89</formula1>
    </dataValidation>
    <dataValidation type="date" allowBlank="1" showErrorMessage="1" promptTitle="Attention:" prompt="Enter date here." errorTitle="Error:" error="Please enter valid date." sqref="T12:Z13 T15:Z15">
      <formula1>32874</formula1>
      <formula2>50586</formula2>
    </dataValidation>
    <dataValidation type="decimal" allowBlank="1" showErrorMessage="1" promptTitle="Attention:" errorTitle="Error:" error="Please enter valid amount." sqref="T17:Z17">
      <formula1>0</formula1>
      <formula2>100000000000</formula2>
    </dataValidation>
    <dataValidation type="decimal" allowBlank="1" showErrorMessage="1" promptTitle="Attention:" prompt="Enter an amount here." errorTitle="Error:" error="Please enter valid amount." sqref="T19:Z20">
      <formula1>0</formula1>
      <formula2>100000000000</formula2>
    </dataValidation>
  </dataValidations>
  <printOptions horizontalCentered="1"/>
  <pageMargins left="0.75" right="0.75" top="1" bottom="1" header="0.5" footer="0.5"/>
  <pageSetup fitToHeight="1" fitToWidth="1" horizontalDpi="600" verticalDpi="600" orientation="portrait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57421875" style="0" customWidth="1"/>
    <col min="2" max="2" width="16.421875" style="0" customWidth="1"/>
    <col min="3" max="3" width="10.140625" style="0" bestFit="1" customWidth="1"/>
    <col min="5" max="5" width="10.140625" style="0" bestFit="1" customWidth="1"/>
    <col min="6" max="6" width="12.421875" style="0" customWidth="1"/>
    <col min="7" max="8" width="14.140625" style="0" customWidth="1"/>
  </cols>
  <sheetData>
    <row r="1" spans="4:13" ht="13.5" thickBot="1">
      <c r="D1" s="24" t="s">
        <v>104</v>
      </c>
      <c r="E1" s="23"/>
      <c r="F1" s="23"/>
      <c r="G1" s="23"/>
      <c r="H1" s="23"/>
      <c r="I1" s="23"/>
      <c r="M1" s="26"/>
    </row>
    <row r="2" spans="1:9" ht="12.75">
      <c r="A2" t="s">
        <v>16</v>
      </c>
      <c r="B2" s="9">
        <f>+'Form 2063'!T15:T15</f>
        <v>0</v>
      </c>
      <c r="D2" s="11"/>
      <c r="E2" s="12"/>
      <c r="F2" s="12"/>
      <c r="G2" s="13" t="s">
        <v>88</v>
      </c>
      <c r="H2" s="13" t="s">
        <v>90</v>
      </c>
      <c r="I2" s="14"/>
    </row>
    <row r="3" spans="1:26" ht="12.75">
      <c r="A3" s="26" t="s">
        <v>24</v>
      </c>
      <c r="B3" s="29">
        <f>'Form 2063'!F25:F25</f>
        <v>0</v>
      </c>
      <c r="C3" s="26"/>
      <c r="D3" s="30"/>
      <c r="E3" s="31"/>
      <c r="F3" s="32" t="s">
        <v>84</v>
      </c>
      <c r="G3" s="32" t="s">
        <v>89</v>
      </c>
      <c r="H3" s="32" t="s">
        <v>91</v>
      </c>
      <c r="I3" s="33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2.75">
      <c r="A4" s="26"/>
      <c r="B4" s="29"/>
      <c r="C4" s="26"/>
      <c r="D4" s="30"/>
      <c r="E4" s="31"/>
      <c r="F4" s="32" t="s">
        <v>85</v>
      </c>
      <c r="G4" s="32" t="s">
        <v>85</v>
      </c>
      <c r="H4" s="32" t="s">
        <v>92</v>
      </c>
      <c r="I4" s="33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2.75">
      <c r="A5" s="26"/>
      <c r="B5" s="29"/>
      <c r="C5" s="26"/>
      <c r="D5" s="30"/>
      <c r="E5" s="32" t="s">
        <v>86</v>
      </c>
      <c r="F5" s="32" t="s">
        <v>87</v>
      </c>
      <c r="G5" s="32" t="s">
        <v>87</v>
      </c>
      <c r="H5" s="32" t="s">
        <v>85</v>
      </c>
      <c r="I5" s="33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2.75">
      <c r="A6" s="34" t="s">
        <v>97</v>
      </c>
      <c r="B6" s="29"/>
      <c r="C6" s="26"/>
      <c r="D6" s="30"/>
      <c r="E6" s="32" t="s">
        <v>105</v>
      </c>
      <c r="F6" s="32" t="s">
        <v>86</v>
      </c>
      <c r="G6" s="32" t="s">
        <v>86</v>
      </c>
      <c r="H6" s="32" t="s">
        <v>93</v>
      </c>
      <c r="I6" s="33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2.75">
      <c r="A7" s="26" t="s">
        <v>82</v>
      </c>
      <c r="B7" s="35">
        <f>'Form 2063'!F24:F24</f>
        <v>0</v>
      </c>
      <c r="C7" s="26"/>
      <c r="D7" s="30">
        <f aca="true" t="shared" si="0" ref="D7:D21">IF(F7&lt;&gt;"",2,IF(G7&lt;&gt;"",1,""))</f>
      </c>
      <c r="E7" s="36">
        <v>36526</v>
      </c>
      <c r="F7" s="36">
        <f>IF(AND($B$2&gt;=E7,$B$2&lt;E8),E7,"")</f>
      </c>
      <c r="G7" s="36">
        <f aca="true" t="shared" si="1" ref="G7:G21">IF(AND($B$3&gt;=E6,$B$3&lt;E7),E7,"")</f>
      </c>
      <c r="H7" s="36"/>
      <c r="I7" s="33">
        <f aca="true" t="shared" si="2" ref="I7:I21">IF(G7&lt;&gt;"",0,IF(I6="","",I6+1))</f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2.75">
      <c r="A8" s="26" t="s">
        <v>83</v>
      </c>
      <c r="B8" s="35">
        <f>+B7/2</f>
        <v>0</v>
      </c>
      <c r="C8" s="26"/>
      <c r="D8" s="30">
        <f t="shared" si="0"/>
      </c>
      <c r="E8" s="36">
        <v>36708</v>
      </c>
      <c r="F8" s="36">
        <f>IF(AND($B$2&gt;=E8,$B$2&lt;E9),E8,"")</f>
      </c>
      <c r="G8" s="36">
        <f t="shared" si="1"/>
      </c>
      <c r="H8" s="37">
        <f>+E8-E7</f>
        <v>182</v>
      </c>
      <c r="I8" s="33">
        <f t="shared" si="2"/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2.75">
      <c r="A9" s="26" t="s">
        <v>94</v>
      </c>
      <c r="B9" s="26" t="e">
        <f>IF(AND(B3&gt;=EDATE('Form 2063'!T15:T15,-6),B3&lt;'Form 2063'!T15:T15),VLOOKUP(2,D7:I107,5),VLOOKUP(1,D7:I107,5))</f>
        <v>#NUM!</v>
      </c>
      <c r="C9" s="26"/>
      <c r="D9" s="30">
        <f t="shared" si="0"/>
      </c>
      <c r="E9" s="36">
        <v>36892</v>
      </c>
      <c r="F9" s="36">
        <f aca="true" t="shared" si="3" ref="F9:F71">IF(AND($B$2&gt;=E9,$B$2&lt;E10),E9,"")</f>
      </c>
      <c r="G9" s="36">
        <f>IF(AND($B$3&gt;=E8,$B$3&lt;E9),E9,"")</f>
      </c>
      <c r="H9" s="37">
        <f aca="true" t="shared" si="4" ref="H9:H72">+E9-E8</f>
        <v>184</v>
      </c>
      <c r="I9" s="33">
        <f t="shared" si="2"/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2.75">
      <c r="A10" s="26" t="s">
        <v>103</v>
      </c>
      <c r="B10" s="38" t="e">
        <f>IF(B9=0,0,B8/B9)</f>
        <v>#NUM!</v>
      </c>
      <c r="C10" s="26"/>
      <c r="D10" s="30">
        <f t="shared" si="0"/>
      </c>
      <c r="E10" s="36">
        <v>37073</v>
      </c>
      <c r="F10" s="36">
        <f t="shared" si="3"/>
      </c>
      <c r="G10" s="36">
        <f t="shared" si="1"/>
      </c>
      <c r="H10" s="37">
        <f t="shared" si="4"/>
        <v>181</v>
      </c>
      <c r="I10" s="33">
        <f t="shared" si="2"/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2.75">
      <c r="A11" s="26" t="s">
        <v>95</v>
      </c>
      <c r="B11" s="39">
        <f>+'Form 2063'!T19:T19</f>
        <v>0</v>
      </c>
      <c r="C11" s="26"/>
      <c r="D11" s="30">
        <f t="shared" si="0"/>
      </c>
      <c r="E11" s="36">
        <v>37257</v>
      </c>
      <c r="F11" s="36">
        <f t="shared" si="3"/>
      </c>
      <c r="G11" s="36">
        <f t="shared" si="1"/>
      </c>
      <c r="H11" s="37">
        <f t="shared" si="4"/>
        <v>184</v>
      </c>
      <c r="I11" s="33">
        <f t="shared" si="2"/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2.75">
      <c r="A12" s="26" t="s">
        <v>96</v>
      </c>
      <c r="B12" s="40" t="e">
        <f>IF(AND(B3&gt;=EDATE('Form 2063'!T15:T15,-6),B3&lt;'Form 2063'!T15:T15),VLOOKUP(2,D7:I107,4)-B3,VLOOKUP(1,D7:I107,4)-B3)</f>
        <v>#NUM!</v>
      </c>
      <c r="C12" s="26"/>
      <c r="D12" s="30">
        <f t="shared" si="0"/>
      </c>
      <c r="E12" s="36">
        <v>37438</v>
      </c>
      <c r="F12" s="36">
        <f t="shared" si="3"/>
      </c>
      <c r="G12" s="36">
        <f t="shared" si="1"/>
      </c>
      <c r="H12" s="37">
        <f t="shared" si="4"/>
        <v>181</v>
      </c>
      <c r="I12" s="33">
        <f t="shared" si="2"/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2.75">
      <c r="A13" s="34" t="s">
        <v>100</v>
      </c>
      <c r="B13" s="41" t="e">
        <f>ROUND(B10*B11*B12,2)</f>
        <v>#NUM!</v>
      </c>
      <c r="C13" s="26"/>
      <c r="D13" s="30">
        <f t="shared" si="0"/>
      </c>
      <c r="E13" s="36">
        <v>37622</v>
      </c>
      <c r="F13" s="36">
        <f t="shared" si="3"/>
      </c>
      <c r="G13" s="36">
        <f t="shared" si="1"/>
      </c>
      <c r="H13" s="37">
        <f t="shared" si="4"/>
        <v>184</v>
      </c>
      <c r="I13" s="33">
        <f t="shared" si="2"/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2.75">
      <c r="A14" s="26"/>
      <c r="B14" s="26"/>
      <c r="C14" s="26"/>
      <c r="D14" s="30">
        <f t="shared" si="0"/>
      </c>
      <c r="E14" s="36">
        <v>37803</v>
      </c>
      <c r="F14" s="36">
        <f t="shared" si="3"/>
      </c>
      <c r="G14" s="36">
        <f t="shared" si="1"/>
      </c>
      <c r="H14" s="37">
        <f t="shared" si="4"/>
        <v>181</v>
      </c>
      <c r="I14" s="33">
        <f t="shared" si="2"/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2.75">
      <c r="A15" s="34" t="s">
        <v>98</v>
      </c>
      <c r="B15" s="26"/>
      <c r="C15" s="26"/>
      <c r="D15" s="30">
        <f t="shared" si="0"/>
      </c>
      <c r="E15" s="36">
        <v>37987</v>
      </c>
      <c r="F15" s="36">
        <f>IF(AND($B$2&gt;=E15,$B$2&lt;E16),E15,"")</f>
      </c>
      <c r="G15" s="36">
        <f t="shared" si="1"/>
      </c>
      <c r="H15" s="37">
        <f t="shared" si="4"/>
        <v>184</v>
      </c>
      <c r="I15" s="33">
        <f t="shared" si="2"/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2.75">
      <c r="A16" s="26" t="s">
        <v>83</v>
      </c>
      <c r="B16" s="35">
        <f>+B8</f>
        <v>0</v>
      </c>
      <c r="C16" s="26"/>
      <c r="D16" s="30">
        <f t="shared" si="0"/>
      </c>
      <c r="E16" s="36">
        <v>38169</v>
      </c>
      <c r="F16" s="36">
        <f t="shared" si="3"/>
      </c>
      <c r="G16" s="36">
        <f>IF(AND($B$3&gt;=E15,$B$3&lt;E16),E16,"")</f>
      </c>
      <c r="H16" s="37">
        <f>+E16-E15</f>
        <v>182</v>
      </c>
      <c r="I16" s="33">
        <f t="shared" si="2"/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2.75">
      <c r="A17" s="26" t="s">
        <v>99</v>
      </c>
      <c r="B17" s="26" t="e">
        <f>IF(AND(B3&gt;+EDATE('Form 2063'!T15:T15,-6),B3&lt;'Form 2063'!T15:T15),0,VLOOKUP(2,D7:I107,6))</f>
        <v>#NUM!</v>
      </c>
      <c r="C17" s="29"/>
      <c r="D17" s="30">
        <f t="shared" si="0"/>
      </c>
      <c r="E17" s="36">
        <v>38353</v>
      </c>
      <c r="F17" s="36">
        <f t="shared" si="3"/>
      </c>
      <c r="G17" s="36">
        <f t="shared" si="1"/>
      </c>
      <c r="H17" s="37">
        <f t="shared" si="4"/>
        <v>184</v>
      </c>
      <c r="I17" s="33">
        <f t="shared" si="2"/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2.75">
      <c r="A18" s="26" t="s">
        <v>95</v>
      </c>
      <c r="B18" s="39">
        <f>+'Form 2063'!T19:T19</f>
        <v>0</v>
      </c>
      <c r="C18" s="29"/>
      <c r="D18" s="30">
        <f t="shared" si="0"/>
      </c>
      <c r="E18" s="36">
        <v>38534</v>
      </c>
      <c r="F18" s="36">
        <f t="shared" si="3"/>
      </c>
      <c r="G18" s="36">
        <f t="shared" si="1"/>
      </c>
      <c r="H18" s="37">
        <f t="shared" si="4"/>
        <v>181</v>
      </c>
      <c r="I18" s="33">
        <f t="shared" si="2"/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2.75">
      <c r="A19" s="34" t="s">
        <v>101</v>
      </c>
      <c r="B19" s="41" t="e">
        <f>ROUND(B16*B17*B18,2)</f>
        <v>#NUM!</v>
      </c>
      <c r="C19" s="26"/>
      <c r="D19" s="30">
        <f t="shared" si="0"/>
      </c>
      <c r="E19" s="36">
        <v>38718</v>
      </c>
      <c r="F19" s="36">
        <f t="shared" si="3"/>
      </c>
      <c r="G19" s="36">
        <f t="shared" si="1"/>
      </c>
      <c r="H19" s="37">
        <f t="shared" si="4"/>
        <v>184</v>
      </c>
      <c r="I19" s="33">
        <f t="shared" si="2"/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2.75">
      <c r="A20" s="26"/>
      <c r="B20" s="26"/>
      <c r="C20" s="26"/>
      <c r="D20" s="30">
        <f t="shared" si="0"/>
      </c>
      <c r="E20" s="36">
        <v>38899</v>
      </c>
      <c r="F20" s="36">
        <f t="shared" si="3"/>
      </c>
      <c r="G20" s="36">
        <f t="shared" si="1"/>
      </c>
      <c r="H20" s="37">
        <f t="shared" si="4"/>
        <v>181</v>
      </c>
      <c r="I20" s="33">
        <f t="shared" si="2"/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2.75">
      <c r="A21" s="34" t="s">
        <v>102</v>
      </c>
      <c r="B21" s="41" t="e">
        <f>+B13+B19</f>
        <v>#NUM!</v>
      </c>
      <c r="C21" s="26"/>
      <c r="D21" s="30">
        <f t="shared" si="0"/>
      </c>
      <c r="E21" s="36">
        <v>39083</v>
      </c>
      <c r="F21" s="36">
        <f t="shared" si="3"/>
      </c>
      <c r="G21" s="36">
        <f t="shared" si="1"/>
      </c>
      <c r="H21" s="37">
        <f t="shared" si="4"/>
        <v>184</v>
      </c>
      <c r="I21" s="33">
        <f t="shared" si="2"/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2.75">
      <c r="A22" s="26"/>
      <c r="B22" s="26"/>
      <c r="C22" s="26"/>
      <c r="D22" s="30">
        <f>IF(F22&lt;&gt;"",2,IF(G22&lt;&gt;"",1,""))</f>
      </c>
      <c r="E22" s="36">
        <v>39264</v>
      </c>
      <c r="F22" s="36">
        <f t="shared" si="3"/>
      </c>
      <c r="G22" s="36">
        <f>IF(AND($B$3&gt;=E21,$B$3&lt;E22),E22,"")</f>
      </c>
      <c r="H22" s="37">
        <f t="shared" si="4"/>
        <v>181</v>
      </c>
      <c r="I22" s="33">
        <f aca="true" t="shared" si="5" ref="I22:I85">IF(G22&lt;&gt;"",0,IF(I21="","",I21+1))</f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2.75">
      <c r="A23" s="26"/>
      <c r="B23" s="26"/>
      <c r="C23" s="26"/>
      <c r="D23" s="30">
        <f aca="true" t="shared" si="6" ref="D23:D86">IF(F23&lt;&gt;"",2,IF(G23&lt;&gt;"",1,""))</f>
      </c>
      <c r="E23" s="36">
        <v>39448</v>
      </c>
      <c r="F23" s="36">
        <f t="shared" si="3"/>
      </c>
      <c r="G23" s="36">
        <f aca="true" t="shared" si="7" ref="G23:G86">IF(AND($B$3&gt;=E22,$B$3&lt;E23),E23,"")</f>
      </c>
      <c r="H23" s="37">
        <f t="shared" si="4"/>
        <v>184</v>
      </c>
      <c r="I23" s="33">
        <f t="shared" si="5"/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2.75">
      <c r="A24" s="26"/>
      <c r="B24" s="26"/>
      <c r="C24" s="26"/>
      <c r="D24" s="30">
        <f t="shared" si="6"/>
      </c>
      <c r="E24" s="36">
        <v>39630</v>
      </c>
      <c r="F24" s="36">
        <f t="shared" si="3"/>
      </c>
      <c r="G24" s="36">
        <f t="shared" si="7"/>
      </c>
      <c r="H24" s="37">
        <f t="shared" si="4"/>
        <v>182</v>
      </c>
      <c r="I24" s="33">
        <f t="shared" si="5"/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2.75">
      <c r="A25" s="26"/>
      <c r="B25" s="26"/>
      <c r="C25" s="26"/>
      <c r="D25" s="30">
        <f t="shared" si="6"/>
      </c>
      <c r="E25" s="36">
        <v>39814</v>
      </c>
      <c r="F25" s="36">
        <f t="shared" si="3"/>
      </c>
      <c r="G25" s="36">
        <f t="shared" si="7"/>
      </c>
      <c r="H25" s="37">
        <f t="shared" si="4"/>
        <v>184</v>
      </c>
      <c r="I25" s="33">
        <f t="shared" si="5"/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2.75">
      <c r="A26" s="26"/>
      <c r="B26" s="26"/>
      <c r="C26" s="26"/>
      <c r="D26" s="30">
        <f t="shared" si="6"/>
      </c>
      <c r="E26" s="36">
        <v>39995</v>
      </c>
      <c r="F26" s="36">
        <f t="shared" si="3"/>
      </c>
      <c r="G26" s="36">
        <f t="shared" si="7"/>
      </c>
      <c r="H26" s="37">
        <f t="shared" si="4"/>
        <v>181</v>
      </c>
      <c r="I26" s="33">
        <f t="shared" si="5"/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.75">
      <c r="A27" s="26"/>
      <c r="B27" s="26"/>
      <c r="C27" s="26"/>
      <c r="D27" s="30">
        <f t="shared" si="6"/>
      </c>
      <c r="E27" s="36">
        <v>40179</v>
      </c>
      <c r="F27" s="36">
        <f t="shared" si="3"/>
      </c>
      <c r="G27" s="36">
        <f t="shared" si="7"/>
      </c>
      <c r="H27" s="37">
        <f t="shared" si="4"/>
        <v>184</v>
      </c>
      <c r="I27" s="33">
        <f t="shared" si="5"/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.75">
      <c r="A28" s="26"/>
      <c r="B28" s="26"/>
      <c r="C28" s="26"/>
      <c r="D28" s="30">
        <f t="shared" si="6"/>
      </c>
      <c r="E28" s="36">
        <v>40360</v>
      </c>
      <c r="F28" s="36">
        <f t="shared" si="3"/>
      </c>
      <c r="G28" s="36">
        <f t="shared" si="7"/>
      </c>
      <c r="H28" s="37">
        <f t="shared" si="4"/>
        <v>181</v>
      </c>
      <c r="I28" s="33">
        <f t="shared" si="5"/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2.75">
      <c r="A29" s="26"/>
      <c r="B29" s="26"/>
      <c r="C29" s="26"/>
      <c r="D29" s="30">
        <f t="shared" si="6"/>
      </c>
      <c r="E29" s="36">
        <v>40544</v>
      </c>
      <c r="F29" s="36">
        <f t="shared" si="3"/>
      </c>
      <c r="G29" s="36">
        <f t="shared" si="7"/>
      </c>
      <c r="H29" s="37">
        <f t="shared" si="4"/>
        <v>184</v>
      </c>
      <c r="I29" s="33">
        <f t="shared" si="5"/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.75">
      <c r="A30" s="26"/>
      <c r="B30" s="26"/>
      <c r="C30" s="26"/>
      <c r="D30" s="30">
        <f t="shared" si="6"/>
      </c>
      <c r="E30" s="36">
        <v>40725</v>
      </c>
      <c r="F30" s="36">
        <f t="shared" si="3"/>
      </c>
      <c r="G30" s="36">
        <f t="shared" si="7"/>
      </c>
      <c r="H30" s="37">
        <f t="shared" si="4"/>
        <v>181</v>
      </c>
      <c r="I30" s="33">
        <f t="shared" si="5"/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2.75">
      <c r="A31" s="26"/>
      <c r="B31" s="26"/>
      <c r="C31" s="26"/>
      <c r="D31" s="30">
        <f t="shared" si="6"/>
      </c>
      <c r="E31" s="36">
        <v>40909</v>
      </c>
      <c r="F31" s="36">
        <f t="shared" si="3"/>
      </c>
      <c r="G31" s="36">
        <f t="shared" si="7"/>
      </c>
      <c r="H31" s="37">
        <f t="shared" si="4"/>
        <v>184</v>
      </c>
      <c r="I31" s="33">
        <f t="shared" si="5"/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2.75">
      <c r="A32" s="26"/>
      <c r="B32" s="26"/>
      <c r="C32" s="26"/>
      <c r="D32" s="30">
        <f t="shared" si="6"/>
      </c>
      <c r="E32" s="36">
        <v>41091</v>
      </c>
      <c r="F32" s="36">
        <f t="shared" si="3"/>
      </c>
      <c r="G32" s="36">
        <f t="shared" si="7"/>
      </c>
      <c r="H32" s="37">
        <f t="shared" si="4"/>
        <v>182</v>
      </c>
      <c r="I32" s="33">
        <f t="shared" si="5"/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2.75">
      <c r="A33" s="26"/>
      <c r="B33" s="26"/>
      <c r="C33" s="26"/>
      <c r="D33" s="30">
        <f t="shared" si="6"/>
      </c>
      <c r="E33" s="36">
        <v>41275</v>
      </c>
      <c r="F33" s="36">
        <f t="shared" si="3"/>
      </c>
      <c r="G33" s="36">
        <f t="shared" si="7"/>
      </c>
      <c r="H33" s="37">
        <f t="shared" si="4"/>
        <v>184</v>
      </c>
      <c r="I33" s="33">
        <f t="shared" si="5"/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2.75">
      <c r="A34" s="26"/>
      <c r="B34" s="26"/>
      <c r="C34" s="26"/>
      <c r="D34" s="30">
        <f t="shared" si="6"/>
      </c>
      <c r="E34" s="36">
        <v>41456</v>
      </c>
      <c r="F34" s="36">
        <f t="shared" si="3"/>
      </c>
      <c r="G34" s="36">
        <f t="shared" si="7"/>
      </c>
      <c r="H34" s="37">
        <f t="shared" si="4"/>
        <v>181</v>
      </c>
      <c r="I34" s="33">
        <f t="shared" si="5"/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2.75">
      <c r="A35" s="26"/>
      <c r="B35" s="26"/>
      <c r="C35" s="26"/>
      <c r="D35" s="30">
        <f t="shared" si="6"/>
      </c>
      <c r="E35" s="36">
        <v>41640</v>
      </c>
      <c r="F35" s="36">
        <f t="shared" si="3"/>
      </c>
      <c r="G35" s="36">
        <f t="shared" si="7"/>
      </c>
      <c r="H35" s="37">
        <f t="shared" si="4"/>
        <v>184</v>
      </c>
      <c r="I35" s="33">
        <f t="shared" si="5"/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2.75">
      <c r="A36" s="26"/>
      <c r="B36" s="26"/>
      <c r="C36" s="26"/>
      <c r="D36" s="30">
        <f t="shared" si="6"/>
      </c>
      <c r="E36" s="36">
        <v>41821</v>
      </c>
      <c r="F36" s="36">
        <f t="shared" si="3"/>
      </c>
      <c r="G36" s="36">
        <f t="shared" si="7"/>
      </c>
      <c r="H36" s="37">
        <f t="shared" si="4"/>
        <v>181</v>
      </c>
      <c r="I36" s="33">
        <f t="shared" si="5"/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2.75">
      <c r="A37" s="26"/>
      <c r="B37" s="26"/>
      <c r="C37" s="26"/>
      <c r="D37" s="30">
        <f t="shared" si="6"/>
      </c>
      <c r="E37" s="36">
        <v>42005</v>
      </c>
      <c r="F37" s="36">
        <f t="shared" si="3"/>
      </c>
      <c r="G37" s="36">
        <f t="shared" si="7"/>
      </c>
      <c r="H37" s="37">
        <f t="shared" si="4"/>
        <v>184</v>
      </c>
      <c r="I37" s="33">
        <f t="shared" si="5"/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2.75">
      <c r="A38" s="26"/>
      <c r="B38" s="26"/>
      <c r="C38" s="26"/>
      <c r="D38" s="30">
        <f t="shared" si="6"/>
      </c>
      <c r="E38" s="36">
        <v>42186</v>
      </c>
      <c r="F38" s="36">
        <f t="shared" si="3"/>
      </c>
      <c r="G38" s="36">
        <f t="shared" si="7"/>
      </c>
      <c r="H38" s="37">
        <f t="shared" si="4"/>
        <v>181</v>
      </c>
      <c r="I38" s="33">
        <f t="shared" si="5"/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2.75">
      <c r="A39" s="26"/>
      <c r="B39" s="26"/>
      <c r="C39" s="26"/>
      <c r="D39" s="30">
        <f t="shared" si="6"/>
      </c>
      <c r="E39" s="36">
        <v>42370</v>
      </c>
      <c r="F39" s="36">
        <f t="shared" si="3"/>
      </c>
      <c r="G39" s="36">
        <f t="shared" si="7"/>
      </c>
      <c r="H39" s="37">
        <f t="shared" si="4"/>
        <v>184</v>
      </c>
      <c r="I39" s="33">
        <f t="shared" si="5"/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2.75">
      <c r="A40" s="26"/>
      <c r="B40" s="26"/>
      <c r="C40" s="26"/>
      <c r="D40" s="30">
        <f t="shared" si="6"/>
      </c>
      <c r="E40" s="36">
        <v>42552</v>
      </c>
      <c r="F40" s="36">
        <f t="shared" si="3"/>
      </c>
      <c r="G40" s="36">
        <f t="shared" si="7"/>
      </c>
      <c r="H40" s="37">
        <f t="shared" si="4"/>
        <v>182</v>
      </c>
      <c r="I40" s="33">
        <f t="shared" si="5"/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2.75">
      <c r="A41" s="26"/>
      <c r="B41" s="26"/>
      <c r="C41" s="26"/>
      <c r="D41" s="30">
        <f t="shared" si="6"/>
      </c>
      <c r="E41" s="36">
        <v>42736</v>
      </c>
      <c r="F41" s="36">
        <f t="shared" si="3"/>
      </c>
      <c r="G41" s="36">
        <f t="shared" si="7"/>
      </c>
      <c r="H41" s="37">
        <f t="shared" si="4"/>
        <v>184</v>
      </c>
      <c r="I41" s="33">
        <f t="shared" si="5"/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2.75">
      <c r="A42" s="26"/>
      <c r="B42" s="26"/>
      <c r="C42" s="26"/>
      <c r="D42" s="30">
        <f t="shared" si="6"/>
      </c>
      <c r="E42" s="36">
        <v>42917</v>
      </c>
      <c r="F42" s="36">
        <f t="shared" si="3"/>
      </c>
      <c r="G42" s="36">
        <f t="shared" si="7"/>
      </c>
      <c r="H42" s="37">
        <f t="shared" si="4"/>
        <v>181</v>
      </c>
      <c r="I42" s="33">
        <f t="shared" si="5"/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2.75">
      <c r="A43" s="26"/>
      <c r="B43" s="26"/>
      <c r="C43" s="26"/>
      <c r="D43" s="30">
        <f t="shared" si="6"/>
      </c>
      <c r="E43" s="36">
        <v>43101</v>
      </c>
      <c r="F43" s="36">
        <f t="shared" si="3"/>
      </c>
      <c r="G43" s="36">
        <f t="shared" si="7"/>
      </c>
      <c r="H43" s="37">
        <f t="shared" si="4"/>
        <v>184</v>
      </c>
      <c r="I43" s="33">
        <f t="shared" si="5"/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2.75">
      <c r="A44" s="26"/>
      <c r="B44" s="26"/>
      <c r="C44" s="26"/>
      <c r="D44" s="30">
        <f t="shared" si="6"/>
      </c>
      <c r="E44" s="36">
        <v>43282</v>
      </c>
      <c r="F44" s="36">
        <f t="shared" si="3"/>
      </c>
      <c r="G44" s="36">
        <f t="shared" si="7"/>
      </c>
      <c r="H44" s="37">
        <f t="shared" si="4"/>
        <v>181</v>
      </c>
      <c r="I44" s="33">
        <f t="shared" si="5"/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2.75">
      <c r="A45" s="26"/>
      <c r="B45" s="26"/>
      <c r="C45" s="26"/>
      <c r="D45" s="30">
        <f t="shared" si="6"/>
      </c>
      <c r="E45" s="36">
        <v>43466</v>
      </c>
      <c r="F45" s="36">
        <f t="shared" si="3"/>
      </c>
      <c r="G45" s="36">
        <f t="shared" si="7"/>
      </c>
      <c r="H45" s="37">
        <f t="shared" si="4"/>
        <v>184</v>
      </c>
      <c r="I45" s="33">
        <f t="shared" si="5"/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2.75">
      <c r="A46" s="26"/>
      <c r="B46" s="26"/>
      <c r="C46" s="26"/>
      <c r="D46" s="30">
        <f t="shared" si="6"/>
      </c>
      <c r="E46" s="36">
        <v>43647</v>
      </c>
      <c r="F46" s="36">
        <f t="shared" si="3"/>
      </c>
      <c r="G46" s="36">
        <f t="shared" si="7"/>
      </c>
      <c r="H46" s="37">
        <f t="shared" si="4"/>
        <v>181</v>
      </c>
      <c r="I46" s="33">
        <f t="shared" si="5"/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2.75">
      <c r="A47" s="26"/>
      <c r="B47" s="26"/>
      <c r="C47" s="26"/>
      <c r="D47" s="30">
        <f t="shared" si="6"/>
      </c>
      <c r="E47" s="36">
        <v>43831</v>
      </c>
      <c r="F47" s="36">
        <f t="shared" si="3"/>
      </c>
      <c r="G47" s="36">
        <f t="shared" si="7"/>
      </c>
      <c r="H47" s="37">
        <f t="shared" si="4"/>
        <v>184</v>
      </c>
      <c r="I47" s="33">
        <f t="shared" si="5"/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2.75">
      <c r="A48" s="26"/>
      <c r="B48" s="26"/>
      <c r="C48" s="26"/>
      <c r="D48" s="30">
        <f t="shared" si="6"/>
      </c>
      <c r="E48" s="36">
        <v>44013</v>
      </c>
      <c r="F48" s="36">
        <f t="shared" si="3"/>
      </c>
      <c r="G48" s="36">
        <f t="shared" si="7"/>
      </c>
      <c r="H48" s="37">
        <f t="shared" si="4"/>
        <v>182</v>
      </c>
      <c r="I48" s="33">
        <f t="shared" si="5"/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2.75">
      <c r="A49" s="26"/>
      <c r="B49" s="26"/>
      <c r="C49" s="26"/>
      <c r="D49" s="30">
        <f t="shared" si="6"/>
      </c>
      <c r="E49" s="36">
        <v>44197</v>
      </c>
      <c r="F49" s="36">
        <f t="shared" si="3"/>
      </c>
      <c r="G49" s="36">
        <f t="shared" si="7"/>
      </c>
      <c r="H49" s="37">
        <f t="shared" si="4"/>
        <v>184</v>
      </c>
      <c r="I49" s="33">
        <f t="shared" si="5"/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2.75">
      <c r="A50" s="26"/>
      <c r="B50" s="26"/>
      <c r="C50" s="26"/>
      <c r="D50" s="30">
        <f t="shared" si="6"/>
      </c>
      <c r="E50" s="36">
        <v>44378</v>
      </c>
      <c r="F50" s="36">
        <f t="shared" si="3"/>
      </c>
      <c r="G50" s="36">
        <f t="shared" si="7"/>
      </c>
      <c r="H50" s="37">
        <f t="shared" si="4"/>
        <v>181</v>
      </c>
      <c r="I50" s="33">
        <f t="shared" si="5"/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2.75">
      <c r="A51" s="26"/>
      <c r="B51" s="26"/>
      <c r="C51" s="26"/>
      <c r="D51" s="30">
        <f t="shared" si="6"/>
      </c>
      <c r="E51" s="36">
        <v>44562</v>
      </c>
      <c r="F51" s="36">
        <f t="shared" si="3"/>
      </c>
      <c r="G51" s="36">
        <f t="shared" si="7"/>
      </c>
      <c r="H51" s="37">
        <f t="shared" si="4"/>
        <v>184</v>
      </c>
      <c r="I51" s="33">
        <f t="shared" si="5"/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2.75">
      <c r="A52" s="26"/>
      <c r="B52" s="26"/>
      <c r="C52" s="26"/>
      <c r="D52" s="30">
        <f t="shared" si="6"/>
      </c>
      <c r="E52" s="36">
        <v>44743</v>
      </c>
      <c r="F52" s="36">
        <f t="shared" si="3"/>
      </c>
      <c r="G52" s="36">
        <f t="shared" si="7"/>
      </c>
      <c r="H52" s="37">
        <f t="shared" si="4"/>
        <v>181</v>
      </c>
      <c r="I52" s="33">
        <f t="shared" si="5"/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2.75">
      <c r="A53" s="26"/>
      <c r="B53" s="26"/>
      <c r="C53" s="26"/>
      <c r="D53" s="30">
        <f t="shared" si="6"/>
      </c>
      <c r="E53" s="36">
        <v>44927</v>
      </c>
      <c r="F53" s="36">
        <f t="shared" si="3"/>
      </c>
      <c r="G53" s="36">
        <f t="shared" si="7"/>
      </c>
      <c r="H53" s="37">
        <f t="shared" si="4"/>
        <v>184</v>
      </c>
      <c r="I53" s="33">
        <f t="shared" si="5"/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2.75">
      <c r="A54" s="26"/>
      <c r="B54" s="26"/>
      <c r="C54" s="26"/>
      <c r="D54" s="30">
        <f t="shared" si="6"/>
      </c>
      <c r="E54" s="36">
        <v>45108</v>
      </c>
      <c r="F54" s="36">
        <f t="shared" si="3"/>
      </c>
      <c r="G54" s="36">
        <f t="shared" si="7"/>
      </c>
      <c r="H54" s="37">
        <f t="shared" si="4"/>
        <v>181</v>
      </c>
      <c r="I54" s="33">
        <f t="shared" si="5"/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2.75">
      <c r="A55" s="26"/>
      <c r="B55" s="26"/>
      <c r="C55" s="26"/>
      <c r="D55" s="30">
        <f t="shared" si="6"/>
      </c>
      <c r="E55" s="36">
        <v>45292</v>
      </c>
      <c r="F55" s="36">
        <f t="shared" si="3"/>
      </c>
      <c r="G55" s="36">
        <f t="shared" si="7"/>
      </c>
      <c r="H55" s="37">
        <f t="shared" si="4"/>
        <v>184</v>
      </c>
      <c r="I55" s="33">
        <f t="shared" si="5"/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2.75">
      <c r="A56" s="26"/>
      <c r="B56" s="26"/>
      <c r="C56" s="26"/>
      <c r="D56" s="30">
        <f t="shared" si="6"/>
      </c>
      <c r="E56" s="36">
        <v>45474</v>
      </c>
      <c r="F56" s="36">
        <f t="shared" si="3"/>
      </c>
      <c r="G56" s="36">
        <f t="shared" si="7"/>
      </c>
      <c r="H56" s="37">
        <f t="shared" si="4"/>
        <v>182</v>
      </c>
      <c r="I56" s="33">
        <f t="shared" si="5"/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2.75">
      <c r="A57" s="26"/>
      <c r="B57" s="26"/>
      <c r="C57" s="26"/>
      <c r="D57" s="30">
        <f t="shared" si="6"/>
      </c>
      <c r="E57" s="36">
        <v>45658</v>
      </c>
      <c r="F57" s="36">
        <f t="shared" si="3"/>
      </c>
      <c r="G57" s="36">
        <f t="shared" si="7"/>
      </c>
      <c r="H57" s="37">
        <f t="shared" si="4"/>
        <v>184</v>
      </c>
      <c r="I57" s="33">
        <f t="shared" si="5"/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2.75">
      <c r="A58" s="26"/>
      <c r="B58" s="26"/>
      <c r="C58" s="26"/>
      <c r="D58" s="30">
        <f t="shared" si="6"/>
      </c>
      <c r="E58" s="36">
        <v>45839</v>
      </c>
      <c r="F58" s="36">
        <f t="shared" si="3"/>
      </c>
      <c r="G58" s="36">
        <f t="shared" si="7"/>
      </c>
      <c r="H58" s="37">
        <f t="shared" si="4"/>
        <v>181</v>
      </c>
      <c r="I58" s="33">
        <f t="shared" si="5"/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2.75">
      <c r="A59" s="26"/>
      <c r="B59" s="26"/>
      <c r="C59" s="26"/>
      <c r="D59" s="30">
        <f t="shared" si="6"/>
      </c>
      <c r="E59" s="36">
        <v>46023</v>
      </c>
      <c r="F59" s="36">
        <f t="shared" si="3"/>
      </c>
      <c r="G59" s="36">
        <f t="shared" si="7"/>
      </c>
      <c r="H59" s="37">
        <f t="shared" si="4"/>
        <v>184</v>
      </c>
      <c r="I59" s="33">
        <f t="shared" si="5"/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75">
      <c r="A60" s="26"/>
      <c r="B60" s="26"/>
      <c r="C60" s="26"/>
      <c r="D60" s="30">
        <f t="shared" si="6"/>
      </c>
      <c r="E60" s="36">
        <v>46204</v>
      </c>
      <c r="F60" s="36">
        <f t="shared" si="3"/>
      </c>
      <c r="G60" s="36">
        <f t="shared" si="7"/>
      </c>
      <c r="H60" s="37">
        <f t="shared" si="4"/>
        <v>181</v>
      </c>
      <c r="I60" s="33">
        <f t="shared" si="5"/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2.75">
      <c r="A61" s="26"/>
      <c r="B61" s="26"/>
      <c r="C61" s="26"/>
      <c r="D61" s="30">
        <f t="shared" si="6"/>
      </c>
      <c r="E61" s="36">
        <v>46388</v>
      </c>
      <c r="F61" s="36">
        <f t="shared" si="3"/>
      </c>
      <c r="G61" s="36">
        <f t="shared" si="7"/>
      </c>
      <c r="H61" s="37">
        <f t="shared" si="4"/>
        <v>184</v>
      </c>
      <c r="I61" s="33">
        <f t="shared" si="5"/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75">
      <c r="A62" s="26"/>
      <c r="B62" s="26"/>
      <c r="C62" s="26"/>
      <c r="D62" s="30">
        <f t="shared" si="6"/>
      </c>
      <c r="E62" s="36">
        <v>46569</v>
      </c>
      <c r="F62" s="36">
        <f t="shared" si="3"/>
      </c>
      <c r="G62" s="36">
        <f t="shared" si="7"/>
      </c>
      <c r="H62" s="37">
        <f t="shared" si="4"/>
        <v>181</v>
      </c>
      <c r="I62" s="33">
        <f t="shared" si="5"/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.75">
      <c r="A63" s="26"/>
      <c r="B63" s="26"/>
      <c r="C63" s="26"/>
      <c r="D63" s="30">
        <f t="shared" si="6"/>
      </c>
      <c r="E63" s="36">
        <v>46753</v>
      </c>
      <c r="F63" s="36">
        <f t="shared" si="3"/>
      </c>
      <c r="G63" s="36">
        <f t="shared" si="7"/>
      </c>
      <c r="H63" s="37">
        <f t="shared" si="4"/>
        <v>184</v>
      </c>
      <c r="I63" s="33">
        <f t="shared" si="5"/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4:9" ht="12.75">
      <c r="D64" s="15">
        <f t="shared" si="6"/>
      </c>
      <c r="E64" s="17">
        <v>46935</v>
      </c>
      <c r="F64" s="17">
        <f t="shared" si="3"/>
      </c>
      <c r="G64" s="17">
        <f t="shared" si="7"/>
      </c>
      <c r="H64" s="18">
        <f t="shared" si="4"/>
        <v>182</v>
      </c>
      <c r="I64" s="16">
        <f t="shared" si="5"/>
      </c>
    </row>
    <row r="65" spans="4:9" ht="12.75">
      <c r="D65" s="15">
        <f t="shared" si="6"/>
      </c>
      <c r="E65" s="17">
        <v>47119</v>
      </c>
      <c r="F65" s="17">
        <f t="shared" si="3"/>
      </c>
      <c r="G65" s="17">
        <f t="shared" si="7"/>
      </c>
      <c r="H65" s="18">
        <f t="shared" si="4"/>
        <v>184</v>
      </c>
      <c r="I65" s="16">
        <f t="shared" si="5"/>
      </c>
    </row>
    <row r="66" spans="4:9" ht="12.75">
      <c r="D66" s="15">
        <f t="shared" si="6"/>
      </c>
      <c r="E66" s="17">
        <v>47300</v>
      </c>
      <c r="F66" s="17">
        <f t="shared" si="3"/>
      </c>
      <c r="G66" s="17">
        <f t="shared" si="7"/>
      </c>
      <c r="H66" s="18">
        <f t="shared" si="4"/>
        <v>181</v>
      </c>
      <c r="I66" s="16">
        <f t="shared" si="5"/>
      </c>
    </row>
    <row r="67" spans="4:9" ht="12.75">
      <c r="D67" s="15">
        <f t="shared" si="6"/>
      </c>
      <c r="E67" s="17">
        <v>47484</v>
      </c>
      <c r="F67" s="17">
        <f t="shared" si="3"/>
      </c>
      <c r="G67" s="17">
        <f t="shared" si="7"/>
      </c>
      <c r="H67" s="18">
        <f t="shared" si="4"/>
        <v>184</v>
      </c>
      <c r="I67" s="16">
        <f t="shared" si="5"/>
      </c>
    </row>
    <row r="68" spans="4:9" ht="12.75">
      <c r="D68" s="15">
        <f t="shared" si="6"/>
      </c>
      <c r="E68" s="17">
        <v>47665</v>
      </c>
      <c r="F68" s="17">
        <f t="shared" si="3"/>
      </c>
      <c r="G68" s="17">
        <f t="shared" si="7"/>
      </c>
      <c r="H68" s="18">
        <f t="shared" si="4"/>
        <v>181</v>
      </c>
      <c r="I68" s="16">
        <f t="shared" si="5"/>
      </c>
    </row>
    <row r="69" spans="4:9" ht="12.75">
      <c r="D69" s="15">
        <f t="shared" si="6"/>
      </c>
      <c r="E69" s="17">
        <v>47849</v>
      </c>
      <c r="F69" s="17">
        <f t="shared" si="3"/>
      </c>
      <c r="G69" s="17">
        <f t="shared" si="7"/>
      </c>
      <c r="H69" s="18">
        <f t="shared" si="4"/>
        <v>184</v>
      </c>
      <c r="I69" s="16">
        <f t="shared" si="5"/>
      </c>
    </row>
    <row r="70" spans="4:9" ht="12.75">
      <c r="D70" s="15">
        <f t="shared" si="6"/>
      </c>
      <c r="E70" s="17">
        <v>48030</v>
      </c>
      <c r="F70" s="17">
        <f t="shared" si="3"/>
      </c>
      <c r="G70" s="17">
        <f t="shared" si="7"/>
      </c>
      <c r="H70" s="18">
        <f t="shared" si="4"/>
        <v>181</v>
      </c>
      <c r="I70" s="16">
        <f t="shared" si="5"/>
      </c>
    </row>
    <row r="71" spans="4:9" ht="12.75">
      <c r="D71" s="15">
        <f t="shared" si="6"/>
      </c>
      <c r="E71" s="17">
        <v>48214</v>
      </c>
      <c r="F71" s="17">
        <f t="shared" si="3"/>
      </c>
      <c r="G71" s="17">
        <f t="shared" si="7"/>
      </c>
      <c r="H71" s="18">
        <f t="shared" si="4"/>
        <v>184</v>
      </c>
      <c r="I71" s="16">
        <f t="shared" si="5"/>
      </c>
    </row>
    <row r="72" spans="4:9" ht="12.75">
      <c r="D72" s="15">
        <f t="shared" si="6"/>
      </c>
      <c r="E72" s="17">
        <v>48396</v>
      </c>
      <c r="F72" s="17">
        <f aca="true" t="shared" si="8" ref="F72:F107">IF(AND($B$2&gt;=E72,$B$2&lt;E73),E72,"")</f>
      </c>
      <c r="G72" s="17">
        <f t="shared" si="7"/>
      </c>
      <c r="H72" s="18">
        <f t="shared" si="4"/>
        <v>182</v>
      </c>
      <c r="I72" s="16">
        <f t="shared" si="5"/>
      </c>
    </row>
    <row r="73" spans="4:9" ht="12.75">
      <c r="D73" s="15">
        <f t="shared" si="6"/>
      </c>
      <c r="E73" s="17">
        <v>48580</v>
      </c>
      <c r="F73" s="17">
        <f t="shared" si="8"/>
      </c>
      <c r="G73" s="17">
        <f t="shared" si="7"/>
      </c>
      <c r="H73" s="18">
        <f aca="true" t="shared" si="9" ref="H73:H107">+E73-E72</f>
        <v>184</v>
      </c>
      <c r="I73" s="16">
        <f t="shared" si="5"/>
      </c>
    </row>
    <row r="74" spans="4:9" ht="12.75">
      <c r="D74" s="15">
        <f t="shared" si="6"/>
      </c>
      <c r="E74" s="17">
        <v>48761</v>
      </c>
      <c r="F74" s="17">
        <f t="shared" si="8"/>
      </c>
      <c r="G74" s="17">
        <f t="shared" si="7"/>
      </c>
      <c r="H74" s="18">
        <f t="shared" si="9"/>
        <v>181</v>
      </c>
      <c r="I74" s="16">
        <f t="shared" si="5"/>
      </c>
    </row>
    <row r="75" spans="4:9" ht="12.75">
      <c r="D75" s="15">
        <f t="shared" si="6"/>
      </c>
      <c r="E75" s="17">
        <v>48945</v>
      </c>
      <c r="F75" s="17">
        <f t="shared" si="8"/>
      </c>
      <c r="G75" s="17">
        <f t="shared" si="7"/>
      </c>
      <c r="H75" s="18">
        <f t="shared" si="9"/>
        <v>184</v>
      </c>
      <c r="I75" s="16">
        <f t="shared" si="5"/>
      </c>
    </row>
    <row r="76" spans="4:9" ht="12.75">
      <c r="D76" s="15">
        <f t="shared" si="6"/>
      </c>
      <c r="E76" s="17">
        <v>49126</v>
      </c>
      <c r="F76" s="17">
        <f t="shared" si="8"/>
      </c>
      <c r="G76" s="17">
        <f t="shared" si="7"/>
      </c>
      <c r="H76" s="18">
        <f t="shared" si="9"/>
        <v>181</v>
      </c>
      <c r="I76" s="16">
        <f t="shared" si="5"/>
      </c>
    </row>
    <row r="77" spans="4:9" ht="12.75">
      <c r="D77" s="15">
        <f t="shared" si="6"/>
      </c>
      <c r="E77" s="17">
        <v>49310</v>
      </c>
      <c r="F77" s="17">
        <f t="shared" si="8"/>
      </c>
      <c r="G77" s="17">
        <f t="shared" si="7"/>
      </c>
      <c r="H77" s="18">
        <f t="shared" si="9"/>
        <v>184</v>
      </c>
      <c r="I77" s="16">
        <f t="shared" si="5"/>
      </c>
    </row>
    <row r="78" spans="4:9" ht="12.75">
      <c r="D78" s="15">
        <f t="shared" si="6"/>
      </c>
      <c r="E78" s="17">
        <v>49491</v>
      </c>
      <c r="F78" s="17">
        <f t="shared" si="8"/>
      </c>
      <c r="G78" s="17">
        <f t="shared" si="7"/>
      </c>
      <c r="H78" s="18">
        <f t="shared" si="9"/>
        <v>181</v>
      </c>
      <c r="I78" s="16">
        <f t="shared" si="5"/>
      </c>
    </row>
    <row r="79" spans="4:9" ht="12.75">
      <c r="D79" s="15">
        <f t="shared" si="6"/>
      </c>
      <c r="E79" s="17">
        <v>49675</v>
      </c>
      <c r="F79" s="17">
        <f t="shared" si="8"/>
      </c>
      <c r="G79" s="17">
        <f t="shared" si="7"/>
      </c>
      <c r="H79" s="18">
        <f t="shared" si="9"/>
        <v>184</v>
      </c>
      <c r="I79" s="16">
        <f t="shared" si="5"/>
      </c>
    </row>
    <row r="80" spans="4:9" ht="12.75">
      <c r="D80" s="15">
        <f t="shared" si="6"/>
      </c>
      <c r="E80" s="17">
        <v>49857</v>
      </c>
      <c r="F80" s="17">
        <f t="shared" si="8"/>
      </c>
      <c r="G80" s="17">
        <f t="shared" si="7"/>
      </c>
      <c r="H80" s="18">
        <f t="shared" si="9"/>
        <v>182</v>
      </c>
      <c r="I80" s="16">
        <f t="shared" si="5"/>
      </c>
    </row>
    <row r="81" spans="4:9" ht="12.75">
      <c r="D81" s="15">
        <f t="shared" si="6"/>
      </c>
      <c r="E81" s="17">
        <v>50041</v>
      </c>
      <c r="F81" s="17">
        <f t="shared" si="8"/>
      </c>
      <c r="G81" s="17">
        <f t="shared" si="7"/>
      </c>
      <c r="H81" s="18">
        <f t="shared" si="9"/>
        <v>184</v>
      </c>
      <c r="I81" s="16">
        <f t="shared" si="5"/>
      </c>
    </row>
    <row r="82" spans="4:9" ht="12.75">
      <c r="D82" s="15">
        <f t="shared" si="6"/>
      </c>
      <c r="E82" s="17">
        <v>50222</v>
      </c>
      <c r="F82" s="17">
        <f t="shared" si="8"/>
      </c>
      <c r="G82" s="17">
        <f t="shared" si="7"/>
      </c>
      <c r="H82" s="18">
        <f t="shared" si="9"/>
        <v>181</v>
      </c>
      <c r="I82" s="16">
        <f t="shared" si="5"/>
      </c>
    </row>
    <row r="83" spans="4:9" ht="12.75">
      <c r="D83" s="15">
        <f t="shared" si="6"/>
      </c>
      <c r="E83" s="17">
        <v>50406</v>
      </c>
      <c r="F83" s="17">
        <f t="shared" si="8"/>
      </c>
      <c r="G83" s="17">
        <f t="shared" si="7"/>
      </c>
      <c r="H83" s="18">
        <f t="shared" si="9"/>
        <v>184</v>
      </c>
      <c r="I83" s="16">
        <f t="shared" si="5"/>
      </c>
    </row>
    <row r="84" spans="4:9" ht="12.75">
      <c r="D84" s="15">
        <f t="shared" si="6"/>
      </c>
      <c r="E84" s="17">
        <v>50587</v>
      </c>
      <c r="F84" s="17">
        <f t="shared" si="8"/>
      </c>
      <c r="G84" s="17">
        <f t="shared" si="7"/>
      </c>
      <c r="H84" s="18">
        <f t="shared" si="9"/>
        <v>181</v>
      </c>
      <c r="I84" s="16">
        <f t="shared" si="5"/>
      </c>
    </row>
    <row r="85" spans="4:9" ht="12.75">
      <c r="D85" s="15">
        <f t="shared" si="6"/>
      </c>
      <c r="E85" s="17">
        <v>50771</v>
      </c>
      <c r="F85" s="17">
        <f t="shared" si="8"/>
      </c>
      <c r="G85" s="17">
        <f t="shared" si="7"/>
      </c>
      <c r="H85" s="18">
        <f t="shared" si="9"/>
        <v>184</v>
      </c>
      <c r="I85" s="16">
        <f t="shared" si="5"/>
      </c>
    </row>
    <row r="86" spans="4:9" ht="12.75">
      <c r="D86" s="15">
        <f t="shared" si="6"/>
      </c>
      <c r="E86" s="17">
        <v>50952</v>
      </c>
      <c r="F86" s="17">
        <f t="shared" si="8"/>
      </c>
      <c r="G86" s="17">
        <f t="shared" si="7"/>
      </c>
      <c r="H86" s="18">
        <f t="shared" si="9"/>
        <v>181</v>
      </c>
      <c r="I86" s="16">
        <f aca="true" t="shared" si="10" ref="I86:I107">IF(G86&lt;&gt;"",0,IF(I85="","",I85+1))</f>
      </c>
    </row>
    <row r="87" spans="4:9" ht="12.75">
      <c r="D87" s="15">
        <f aca="true" t="shared" si="11" ref="D87:D107">IF(F87&lt;&gt;"",2,IF(G87&lt;&gt;"",1,""))</f>
      </c>
      <c r="E87" s="17">
        <v>51136</v>
      </c>
      <c r="F87" s="17">
        <f t="shared" si="8"/>
      </c>
      <c r="G87" s="17">
        <f aca="true" t="shared" si="12" ref="G87:G107">IF(AND($B$3&gt;=E86,$B$3&lt;E87),E87,"")</f>
      </c>
      <c r="H87" s="18">
        <f t="shared" si="9"/>
        <v>184</v>
      </c>
      <c r="I87" s="16">
        <f t="shared" si="10"/>
      </c>
    </row>
    <row r="88" spans="4:9" ht="12.75">
      <c r="D88" s="15">
        <f t="shared" si="11"/>
      </c>
      <c r="E88" s="17">
        <v>51318</v>
      </c>
      <c r="F88" s="17">
        <f t="shared" si="8"/>
      </c>
      <c r="G88" s="17">
        <f t="shared" si="12"/>
      </c>
      <c r="H88" s="18">
        <f t="shared" si="9"/>
        <v>182</v>
      </c>
      <c r="I88" s="16">
        <f t="shared" si="10"/>
      </c>
    </row>
    <row r="89" spans="4:9" ht="12.75">
      <c r="D89" s="15">
        <f t="shared" si="11"/>
      </c>
      <c r="E89" s="17">
        <v>51502</v>
      </c>
      <c r="F89" s="17">
        <f t="shared" si="8"/>
      </c>
      <c r="G89" s="17">
        <f t="shared" si="12"/>
      </c>
      <c r="H89" s="18">
        <f t="shared" si="9"/>
        <v>184</v>
      </c>
      <c r="I89" s="16">
        <f t="shared" si="10"/>
      </c>
    </row>
    <row r="90" spans="4:9" ht="12.75">
      <c r="D90" s="15">
        <f t="shared" si="11"/>
      </c>
      <c r="E90" s="17">
        <v>51683</v>
      </c>
      <c r="F90" s="17">
        <f t="shared" si="8"/>
      </c>
      <c r="G90" s="17">
        <f t="shared" si="12"/>
      </c>
      <c r="H90" s="18">
        <f t="shared" si="9"/>
        <v>181</v>
      </c>
      <c r="I90" s="16">
        <f t="shared" si="10"/>
      </c>
    </row>
    <row r="91" spans="4:9" ht="12.75">
      <c r="D91" s="15">
        <f t="shared" si="11"/>
      </c>
      <c r="E91" s="17">
        <v>51867</v>
      </c>
      <c r="F91" s="17">
        <f t="shared" si="8"/>
      </c>
      <c r="G91" s="17">
        <f t="shared" si="12"/>
      </c>
      <c r="H91" s="18">
        <f t="shared" si="9"/>
        <v>184</v>
      </c>
      <c r="I91" s="16">
        <f t="shared" si="10"/>
      </c>
    </row>
    <row r="92" spans="4:9" ht="12.75">
      <c r="D92" s="15">
        <f t="shared" si="11"/>
      </c>
      <c r="E92" s="17">
        <v>52048</v>
      </c>
      <c r="F92" s="17">
        <f t="shared" si="8"/>
      </c>
      <c r="G92" s="17">
        <f t="shared" si="12"/>
      </c>
      <c r="H92" s="18">
        <f t="shared" si="9"/>
        <v>181</v>
      </c>
      <c r="I92" s="16">
        <f t="shared" si="10"/>
      </c>
    </row>
    <row r="93" spans="4:9" ht="12.75">
      <c r="D93" s="15">
        <f t="shared" si="11"/>
      </c>
      <c r="E93" s="17">
        <v>52232</v>
      </c>
      <c r="F93" s="17">
        <f t="shared" si="8"/>
      </c>
      <c r="G93" s="17">
        <f t="shared" si="12"/>
      </c>
      <c r="H93" s="18">
        <f t="shared" si="9"/>
        <v>184</v>
      </c>
      <c r="I93" s="16">
        <f t="shared" si="10"/>
      </c>
    </row>
    <row r="94" spans="4:9" ht="12.75">
      <c r="D94" s="15">
        <f t="shared" si="11"/>
      </c>
      <c r="E94" s="17">
        <v>52413</v>
      </c>
      <c r="F94" s="17">
        <f t="shared" si="8"/>
      </c>
      <c r="G94" s="17">
        <f t="shared" si="12"/>
      </c>
      <c r="H94" s="18">
        <f t="shared" si="9"/>
        <v>181</v>
      </c>
      <c r="I94" s="16">
        <f t="shared" si="10"/>
      </c>
    </row>
    <row r="95" spans="4:9" ht="12.75">
      <c r="D95" s="15">
        <f t="shared" si="11"/>
      </c>
      <c r="E95" s="17">
        <v>52597</v>
      </c>
      <c r="F95" s="17">
        <f t="shared" si="8"/>
      </c>
      <c r="G95" s="17">
        <f t="shared" si="12"/>
      </c>
      <c r="H95" s="18">
        <f t="shared" si="9"/>
        <v>184</v>
      </c>
      <c r="I95" s="16">
        <f t="shared" si="10"/>
      </c>
    </row>
    <row r="96" spans="4:9" ht="12.75">
      <c r="D96" s="15">
        <f t="shared" si="11"/>
      </c>
      <c r="E96" s="17">
        <v>52779</v>
      </c>
      <c r="F96" s="17">
        <f t="shared" si="8"/>
      </c>
      <c r="G96" s="17">
        <f t="shared" si="12"/>
      </c>
      <c r="H96" s="18">
        <f t="shared" si="9"/>
        <v>182</v>
      </c>
      <c r="I96" s="16">
        <f t="shared" si="10"/>
      </c>
    </row>
    <row r="97" spans="4:9" ht="12.75">
      <c r="D97" s="15">
        <f t="shared" si="11"/>
      </c>
      <c r="E97" s="17">
        <v>52963</v>
      </c>
      <c r="F97" s="17">
        <f t="shared" si="8"/>
      </c>
      <c r="G97" s="17">
        <f t="shared" si="12"/>
      </c>
      <c r="H97" s="18">
        <f t="shared" si="9"/>
        <v>184</v>
      </c>
      <c r="I97" s="16">
        <f t="shared" si="10"/>
      </c>
    </row>
    <row r="98" spans="4:9" ht="12.75">
      <c r="D98" s="15">
        <f t="shared" si="11"/>
      </c>
      <c r="E98" s="17">
        <v>53144</v>
      </c>
      <c r="F98" s="17">
        <f t="shared" si="8"/>
      </c>
      <c r="G98" s="17">
        <f t="shared" si="12"/>
      </c>
      <c r="H98" s="18">
        <f t="shared" si="9"/>
        <v>181</v>
      </c>
      <c r="I98" s="16">
        <f t="shared" si="10"/>
      </c>
    </row>
    <row r="99" spans="4:9" ht="12.75">
      <c r="D99" s="15">
        <f t="shared" si="11"/>
      </c>
      <c r="E99" s="17">
        <v>53328</v>
      </c>
      <c r="F99" s="17">
        <f t="shared" si="8"/>
      </c>
      <c r="G99" s="17">
        <f t="shared" si="12"/>
      </c>
      <c r="H99" s="18">
        <f t="shared" si="9"/>
        <v>184</v>
      </c>
      <c r="I99" s="16">
        <f t="shared" si="10"/>
      </c>
    </row>
    <row r="100" spans="4:9" ht="12.75">
      <c r="D100" s="15">
        <f t="shared" si="11"/>
      </c>
      <c r="E100" s="17">
        <v>53509</v>
      </c>
      <c r="F100" s="17">
        <f t="shared" si="8"/>
      </c>
      <c r="G100" s="17">
        <f t="shared" si="12"/>
      </c>
      <c r="H100" s="18">
        <f t="shared" si="9"/>
        <v>181</v>
      </c>
      <c r="I100" s="16">
        <f t="shared" si="10"/>
      </c>
    </row>
    <row r="101" spans="4:9" ht="12.75">
      <c r="D101" s="15">
        <f t="shared" si="11"/>
      </c>
      <c r="E101" s="17">
        <v>53693</v>
      </c>
      <c r="F101" s="17">
        <f t="shared" si="8"/>
      </c>
      <c r="G101" s="17">
        <f t="shared" si="12"/>
      </c>
      <c r="H101" s="18">
        <f t="shared" si="9"/>
        <v>184</v>
      </c>
      <c r="I101" s="16">
        <f t="shared" si="10"/>
      </c>
    </row>
    <row r="102" spans="4:9" ht="12.75">
      <c r="D102" s="15">
        <f t="shared" si="11"/>
      </c>
      <c r="E102" s="17">
        <v>53874</v>
      </c>
      <c r="F102" s="17">
        <f t="shared" si="8"/>
      </c>
      <c r="G102" s="17">
        <f t="shared" si="12"/>
      </c>
      <c r="H102" s="18">
        <f t="shared" si="9"/>
        <v>181</v>
      </c>
      <c r="I102" s="16">
        <f t="shared" si="10"/>
      </c>
    </row>
    <row r="103" spans="4:9" ht="12.75">
      <c r="D103" s="15">
        <f t="shared" si="11"/>
      </c>
      <c r="E103" s="17">
        <v>54058</v>
      </c>
      <c r="F103" s="17">
        <f t="shared" si="8"/>
      </c>
      <c r="G103" s="17">
        <f t="shared" si="12"/>
      </c>
      <c r="H103" s="18">
        <f t="shared" si="9"/>
        <v>184</v>
      </c>
      <c r="I103" s="16">
        <f t="shared" si="10"/>
      </c>
    </row>
    <row r="104" spans="4:9" ht="12.75">
      <c r="D104" s="15">
        <f t="shared" si="11"/>
      </c>
      <c r="E104" s="17">
        <v>54240</v>
      </c>
      <c r="F104" s="17">
        <f t="shared" si="8"/>
      </c>
      <c r="G104" s="17">
        <f t="shared" si="12"/>
      </c>
      <c r="H104" s="18">
        <f t="shared" si="9"/>
        <v>182</v>
      </c>
      <c r="I104" s="16">
        <f t="shared" si="10"/>
      </c>
    </row>
    <row r="105" spans="4:9" ht="12.75">
      <c r="D105" s="15">
        <f t="shared" si="11"/>
      </c>
      <c r="E105" s="17">
        <v>54424</v>
      </c>
      <c r="F105" s="17">
        <f t="shared" si="8"/>
      </c>
      <c r="G105" s="17">
        <f t="shared" si="12"/>
      </c>
      <c r="H105" s="18">
        <f t="shared" si="9"/>
        <v>184</v>
      </c>
      <c r="I105" s="16">
        <f t="shared" si="10"/>
      </c>
    </row>
    <row r="106" spans="4:9" ht="12.75">
      <c r="D106" s="15">
        <f t="shared" si="11"/>
      </c>
      <c r="E106" s="17">
        <v>54605</v>
      </c>
      <c r="F106" s="17">
        <f t="shared" si="8"/>
      </c>
      <c r="G106" s="17">
        <f t="shared" si="12"/>
      </c>
      <c r="H106" s="18">
        <f t="shared" si="9"/>
        <v>181</v>
      </c>
      <c r="I106" s="16">
        <f t="shared" si="10"/>
      </c>
    </row>
    <row r="107" spans="4:9" ht="13.5" thickBot="1">
      <c r="D107" s="19">
        <f t="shared" si="11"/>
      </c>
      <c r="E107" s="20">
        <v>54789</v>
      </c>
      <c r="F107" s="20">
        <f t="shared" si="8"/>
      </c>
      <c r="G107" s="20">
        <f t="shared" si="12"/>
      </c>
      <c r="H107" s="21">
        <f t="shared" si="9"/>
        <v>184</v>
      </c>
      <c r="I107" s="22">
        <f t="shared" si="10"/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Public Debt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mrollins</dc:creator>
  <cp:keywords/>
  <dc:description/>
  <cp:lastModifiedBy>h03361</cp:lastModifiedBy>
  <cp:lastPrinted>2009-04-29T11:21:12Z</cp:lastPrinted>
  <dcterms:created xsi:type="dcterms:W3CDTF">2008-05-30T17:46:39Z</dcterms:created>
  <dcterms:modified xsi:type="dcterms:W3CDTF">2009-05-07T12:11:29Z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106010865</vt:i4>
  </property>
  <property fmtid="{D5CDD505-2E9C-101B-9397-08002B2CF9AE}" pid="3" name="_NewReviewCycle">
    <vt:lpwstr/>
  </property>
  <property fmtid="{D5CDD505-2E9C-101B-9397-08002B2CF9AE}" pid="4" name="_EmailSubject">
    <vt:lpwstr>Wording for a internal HUD form</vt:lpwstr>
  </property>
  <property fmtid="{D5CDD505-2E9C-101B-9397-08002B2CF9AE}" pid="5" name="_AuthorEmail">
    <vt:lpwstr>Sivert.W.Ritchie@hud.gov</vt:lpwstr>
  </property>
  <property fmtid="{D5CDD505-2E9C-101B-9397-08002B2CF9AE}" pid="6" name="_AuthorEmailDisplayName">
    <vt:lpwstr>Ritchie, Sivert W</vt:lpwstr>
  </property>
  <property fmtid="{D5CDD505-2E9C-101B-9397-08002B2CF9AE}" pid="7" name="_ReviewingToolsShownOnce">
    <vt:lpwstr/>
  </property>
</Properties>
</file>