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8475" windowHeight="8190" activeTab="0"/>
  </bookViews>
  <sheets>
    <sheet name="Table II Rvd" sheetId="1" r:id="rId1"/>
  </sheets>
  <definedNames/>
  <calcPr fullCalcOnLoad="1"/>
</workbook>
</file>

<file path=xl/sharedStrings.xml><?xml version="1.0" encoding="utf-8"?>
<sst xmlns="http://schemas.openxmlformats.org/spreadsheetml/2006/main" count="107" uniqueCount="99">
  <si>
    <t>States</t>
  </si>
  <si>
    <t>Alabama</t>
  </si>
  <si>
    <t>Alaska</t>
  </si>
  <si>
    <t>Arizona</t>
  </si>
  <si>
    <t>Arkansas</t>
  </si>
  <si>
    <t>California</t>
  </si>
  <si>
    <t>Colorado</t>
  </si>
  <si>
    <t>Connecticut</t>
  </si>
  <si>
    <t>Delaware</t>
  </si>
  <si>
    <t>Dist.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</si>
  <si>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</si>
  <si>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</si>
  <si>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</si>
  <si>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</si>
  <si>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</si>
  <si>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</si>
  <si>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</si>
  <si>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</si>
  <si>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</si>
  <si>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</si>
  <si>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</si>
  <si>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</si>
  <si>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</si>
  <si>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</si>
  <si>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</si>
  <si>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</si>
  <si>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</si>
  <si>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</si>
  <si>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</si>
  <si>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</si>
  <si>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</si>
  <si>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</si>
  <si>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</si>
  <si>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</si>
  <si>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</si>
  <si>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</si>
  <si>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</si>
  <si>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</si>
  <si>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</si>
  <si>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</si>
  <si>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Puerto Rico</t>
  </si>
  <si>
    <t>Rhode Island</t>
  </si>
  <si>
    <t>South Carolina</t>
  </si>
  <si>
    <t>South Dakota</t>
  </si>
  <si>
    <t>Tennessee</t>
  </si>
  <si>
    <t>Texas</t>
  </si>
  <si>
    <t>Utah</t>
  </si>
  <si>
    <t>Vermont</t>
  </si>
  <si>
    <t>Virginia</t>
  </si>
  <si>
    <t>Washington</t>
  </si>
  <si>
    <t>West Virginia</t>
  </si>
  <si>
    <t>Wisconsin</t>
  </si>
  <si>
    <t>Wyoming</t>
  </si>
  <si>
    <t>B</t>
  </si>
  <si>
    <t>C</t>
  </si>
  <si>
    <t>D</t>
  </si>
  <si>
    <t>E</t>
  </si>
  <si>
    <t>F</t>
  </si>
  <si>
    <t>I</t>
  </si>
  <si>
    <t>G</t>
  </si>
  <si>
    <t>Column Heading</t>
  </si>
  <si>
    <t>Formula</t>
  </si>
  <si>
    <t>J + K</t>
  </si>
  <si>
    <t xml:space="preserve">C + F </t>
  </si>
  <si>
    <t>FY2004 Supporting Information for State Formula Funded Planning Estimates and Administrative Allotments</t>
  </si>
  <si>
    <t>B  x $33M</t>
  </si>
  <si>
    <t>Average Participants Per Year (FY00, 01, and 02)*</t>
  </si>
  <si>
    <t>% of US Total Participants</t>
  </si>
  <si>
    <t>Average  Allocation Per Year (FY01, 02, and 03)</t>
  </si>
  <si>
    <t xml:space="preserve">E  x  $132M </t>
  </si>
  <si>
    <t>Preliminary Formula Funds as a % of 75 percent of last fiscal year's allocation</t>
  </si>
  <si>
    <t>H   x  .85</t>
  </si>
  <si>
    <t xml:space="preserve"> where I &gt; 85%</t>
  </si>
  <si>
    <t>J***</t>
  </si>
  <si>
    <t>H**</t>
  </si>
  <si>
    <t>A *</t>
  </si>
  <si>
    <t>-</t>
  </si>
  <si>
    <t>Attachment B</t>
  </si>
  <si>
    <t>% of US  Total Allocations</t>
  </si>
  <si>
    <t>Amount of Formula Funds Based on Each State's Average Share of US Total Allocations</t>
  </si>
  <si>
    <t>75% of FY03 State  TAA/ NAFTA-TAA  Allocation**</t>
  </si>
  <si>
    <t>US Total</t>
  </si>
  <si>
    <t>Hold Harmless Level for Each State (85% of Column H)</t>
  </si>
  <si>
    <t xml:space="preserve">***** Col L: The formula funded planning estimate for each state does not include funds for administration. </t>
  </si>
  <si>
    <t xml:space="preserve">Preliminary Formula Funded Planning Estimate (before hold harmless is applied). </t>
  </si>
  <si>
    <t xml:space="preserve">Final FY04 TAA Formula Funded Planning Estimate*****            </t>
  </si>
  <si>
    <t>L*****</t>
  </si>
  <si>
    <t>K****</t>
  </si>
  <si>
    <t>Funds Above the Hold Harmless  Level for States Where Col I  &gt; 85%****</t>
  </si>
  <si>
    <t>^</t>
  </si>
  <si>
    <t>Amount of Formula Funds Based on Each State's Average Share of US Total Participants</t>
  </si>
  <si>
    <t xml:space="preserve">**** Col K: Holding all states harmless at 85% requires $160, 904,610 out of the $165,000,000 that is available for formula funding.  Therefore, $4,095,390 remains to be distributed to those states who would have been above the 85% as shown in column I.  The amount was distributed as follows and is shown in column K. Each state where Column I is greater than 85%, received a proportionate share of the $4,095,390  based on the weighted difference of column J and G (weighted differences are not shown in the table). States where column I was less than 85% received the hold harmless level. </t>
  </si>
  <si>
    <t>* Col A: The average number of participants per year represents the average participants for FY2000, FY2001 and FY2002.  The number of participants for each of those years was calculated by adding the number in training on the last day of the previous fiscal year to the number who entered training in the current fiscal year (e.g., state xyz with 1,000 participants in training on September 30, 1999 and 1,250 new participants in training from October 1, 1999 through September 30, 2000 equals 2,250 participants in FY2000) as reported on the ETA 563.</t>
  </si>
  <si>
    <t xml:space="preserve">** Col H: The preliminary planning estimate for each state is compared to 75% of last fiscal year's allocation for each state.  This comparison is against 75% of last fiscal year's allocation because the formula will be used to distribute 75% of FY2004 funds. </t>
  </si>
  <si>
    <t xml:space="preserve">*** Col J: This amount represents the hold harmless level for each state's formula funded estimate.  This means that no state will receive less than the amount shown here for their FY2004 Formula Funded Planning Estimate (this does not include funds for administrative expenses). </t>
  </si>
  <si>
    <t>^ States where funding would be less than the minimum $100,000 were removed from formula funded planning estimates.</t>
  </si>
  <si>
    <r>
      <t xml:space="preserve">A </t>
    </r>
    <r>
      <rPr>
        <sz val="10"/>
        <rFont val="Verdana"/>
        <family val="2"/>
      </rPr>
      <t>÷</t>
    </r>
    <r>
      <rPr>
        <b/>
        <sz val="8"/>
        <rFont val="Verdana"/>
        <family val="2"/>
      </rPr>
      <t xml:space="preserve"> </t>
    </r>
    <r>
      <rPr>
        <b/>
        <i/>
        <sz val="8"/>
        <rFont val="Verdana"/>
        <family val="2"/>
      </rPr>
      <t>Sum of A</t>
    </r>
  </si>
  <si>
    <r>
      <t xml:space="preserve">D </t>
    </r>
    <r>
      <rPr>
        <b/>
        <i/>
        <sz val="10"/>
        <rFont val="Verdana"/>
        <family val="2"/>
      </rPr>
      <t xml:space="preserve">÷ </t>
    </r>
    <r>
      <rPr>
        <b/>
        <i/>
        <sz val="8"/>
        <rFont val="Verdana"/>
        <family val="2"/>
      </rPr>
      <t>Sum of D</t>
    </r>
  </si>
  <si>
    <r>
      <t xml:space="preserve">G  </t>
    </r>
    <r>
      <rPr>
        <b/>
        <i/>
        <sz val="10"/>
        <rFont val="Verdana"/>
        <family val="2"/>
      </rPr>
      <t xml:space="preserve">÷ </t>
    </r>
    <r>
      <rPr>
        <b/>
        <i/>
        <sz val="8"/>
        <rFont val="Verdana"/>
        <family val="2"/>
      </rPr>
      <t xml:space="preserve"> H</t>
    </r>
  </si>
</sst>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quot;#,##0"/>
    <numFmt numFmtId="166" formatCode="0.0000%"/>
    <numFmt numFmtId="167" formatCode="&quot;$&quot;#,##0.00"/>
    <numFmt numFmtId="168" formatCode="&quot;$&quot;#,##0.0_);[Red]\(&quot;$&quot;#,##0.0\)"/>
    <numFmt numFmtId="169" formatCode="0.0%"/>
    <numFmt numFmtId="170" formatCode="&quot;$&quot;#,##0.000_);[Red]\(&quot;$&quot;#,##0.000\)"/>
    <numFmt numFmtId="171" formatCode="#,##0.0"/>
    <numFmt numFmtId="172" formatCode="#,##0.000"/>
    <numFmt numFmtId="173" formatCode="#,##0.0000"/>
  </numFmts>
  <fonts count="11">
    <font>
      <sz val="10"/>
      <name val="Arial"/>
      <family val="0"/>
    </font>
    <font>
      <sz val="8"/>
      <name val="Arial"/>
      <family val="2"/>
    </font>
    <font>
      <b/>
      <i/>
      <sz val="8"/>
      <name val="Arial"/>
      <family val="2"/>
    </font>
    <font>
      <i/>
      <sz val="10"/>
      <name val="Arial"/>
      <family val="2"/>
    </font>
    <font>
      <sz val="8"/>
      <name val="Verdana"/>
      <family val="2"/>
    </font>
    <font>
      <sz val="10"/>
      <name val="Verdana"/>
      <family val="2"/>
    </font>
    <font>
      <b/>
      <sz val="10"/>
      <name val="Verdana"/>
      <family val="2"/>
    </font>
    <font>
      <b/>
      <sz val="12"/>
      <name val="Verdana"/>
      <family val="2"/>
    </font>
    <font>
      <b/>
      <sz val="8"/>
      <name val="Verdana"/>
      <family val="2"/>
    </font>
    <font>
      <b/>
      <i/>
      <sz val="8"/>
      <name val="Verdana"/>
      <family val="2"/>
    </font>
    <font>
      <b/>
      <i/>
      <sz val="10"/>
      <name val="Verdana"/>
      <family val="2"/>
    </font>
  </fonts>
  <fills count="4">
    <fill>
      <patternFill/>
    </fill>
    <fill>
      <patternFill patternType="gray125"/>
    </fill>
    <fill>
      <patternFill patternType="solid">
        <fgColor indexed="23"/>
        <bgColor indexed="64"/>
      </patternFill>
    </fill>
    <fill>
      <patternFill patternType="solid">
        <fgColor indexed="22"/>
        <bgColor indexed="64"/>
      </patternFill>
    </fill>
  </fills>
  <borders count="3">
    <border>
      <left/>
      <right/>
      <top/>
      <bottom/>
      <diagonal/>
    </border>
    <border>
      <left style="thin"/>
      <right style="thin"/>
      <top style="thin"/>
      <bottom style="thin"/>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6">
    <xf numFmtId="0" fontId="0" fillId="0" borderId="0" xfId="0" applyAlignment="1">
      <alignment/>
    </xf>
    <xf numFmtId="0" fontId="1" fillId="0" borderId="0" xfId="0" applyFont="1" applyBorder="1" applyAlignment="1">
      <alignment horizontal="left"/>
    </xf>
    <xf numFmtId="0" fontId="1" fillId="0" borderId="0" xfId="0" applyFont="1" applyAlignment="1">
      <alignment/>
    </xf>
    <xf numFmtId="165" fontId="1" fillId="0" borderId="0" xfId="0" applyNumberFormat="1" applyFont="1" applyAlignment="1">
      <alignment/>
    </xf>
    <xf numFmtId="165" fontId="0" fillId="0" borderId="0" xfId="0" applyNumberFormat="1" applyAlignment="1">
      <alignment/>
    </xf>
    <xf numFmtId="10" fontId="1" fillId="0" borderId="0" xfId="0" applyNumberFormat="1" applyFont="1" applyAlignment="1">
      <alignment/>
    </xf>
    <xf numFmtId="0" fontId="3" fillId="0" borderId="0" xfId="0" applyFont="1" applyAlignment="1">
      <alignment/>
    </xf>
    <xf numFmtId="0" fontId="4" fillId="0" borderId="0" xfId="0" applyFont="1" applyBorder="1" applyAlignment="1">
      <alignment horizontal="left"/>
    </xf>
    <xf numFmtId="0" fontId="4" fillId="0" borderId="0" xfId="0" applyFont="1" applyAlignment="1">
      <alignment/>
    </xf>
    <xf numFmtId="10" fontId="4" fillId="0" borderId="0" xfId="0" applyNumberFormat="1" applyFont="1" applyAlignment="1">
      <alignment/>
    </xf>
    <xf numFmtId="165" fontId="4" fillId="0" borderId="0" xfId="0" applyNumberFormat="1" applyFont="1" applyAlignment="1">
      <alignment/>
    </xf>
    <xf numFmtId="0" fontId="5" fillId="0" borderId="0" xfId="0" applyFont="1" applyAlignment="1">
      <alignment/>
    </xf>
    <xf numFmtId="0" fontId="6" fillId="0" borderId="0" xfId="0" applyFont="1" applyAlignment="1">
      <alignment/>
    </xf>
    <xf numFmtId="0" fontId="7" fillId="0" borderId="0" xfId="0" applyFont="1" applyBorder="1" applyAlignment="1">
      <alignment horizontal="center"/>
    </xf>
    <xf numFmtId="0" fontId="5" fillId="0" borderId="0" xfId="0" applyFont="1" applyAlignment="1">
      <alignment horizontal="center"/>
    </xf>
    <xf numFmtId="0" fontId="8" fillId="0" borderId="1" xfId="0" applyFont="1" applyBorder="1" applyAlignment="1">
      <alignment horizontal="left"/>
    </xf>
    <xf numFmtId="0" fontId="8" fillId="0" borderId="1" xfId="0" applyFont="1" applyBorder="1" applyAlignment="1">
      <alignment horizontal="center"/>
    </xf>
    <xf numFmtId="10" fontId="8" fillId="0" borderId="1" xfId="0" applyNumberFormat="1" applyFont="1" applyBorder="1" applyAlignment="1">
      <alignment horizontal="center"/>
    </xf>
    <xf numFmtId="0" fontId="8" fillId="2" borderId="1" xfId="0" applyFont="1" applyFill="1" applyBorder="1" applyAlignment="1">
      <alignment horizontal="center"/>
    </xf>
    <xf numFmtId="0" fontId="9" fillId="0" borderId="1" xfId="0" applyFont="1" applyBorder="1" applyAlignment="1">
      <alignment horizontal="left"/>
    </xf>
    <xf numFmtId="0" fontId="9" fillId="0" borderId="1" xfId="0" applyFont="1" applyBorder="1" applyAlignment="1">
      <alignment horizontal="center"/>
    </xf>
    <xf numFmtId="10" fontId="9" fillId="0" borderId="1" xfId="0" applyNumberFormat="1" applyFont="1" applyBorder="1" applyAlignment="1">
      <alignment horizontal="center"/>
    </xf>
    <xf numFmtId="165" fontId="9" fillId="0" borderId="1" xfId="0" applyNumberFormat="1" applyFont="1" applyBorder="1" applyAlignment="1">
      <alignment horizontal="center"/>
    </xf>
    <xf numFmtId="0" fontId="10" fillId="2" borderId="1" xfId="0" applyFont="1" applyFill="1" applyBorder="1" applyAlignment="1">
      <alignment horizontal="center"/>
    </xf>
    <xf numFmtId="9" fontId="9" fillId="0" borderId="1" xfId="0" applyNumberFormat="1" applyFont="1" applyBorder="1" applyAlignment="1">
      <alignment horizontal="center"/>
    </xf>
    <xf numFmtId="6" fontId="9" fillId="0" borderId="1" xfId="0" applyNumberFormat="1" applyFont="1" applyBorder="1" applyAlignment="1">
      <alignment horizontal="center"/>
    </xf>
    <xf numFmtId="0" fontId="8" fillId="3" borderId="2" xfId="0" applyFont="1" applyFill="1" applyBorder="1" applyAlignment="1">
      <alignment horizontal="left" wrapText="1"/>
    </xf>
    <xf numFmtId="0" fontId="8" fillId="3" borderId="2" xfId="0" applyFont="1" applyFill="1" applyBorder="1" applyAlignment="1">
      <alignment wrapText="1"/>
    </xf>
    <xf numFmtId="10" fontId="8" fillId="3" borderId="2" xfId="0" applyNumberFormat="1" applyFont="1" applyFill="1" applyBorder="1" applyAlignment="1">
      <alignment wrapText="1"/>
    </xf>
    <xf numFmtId="165" fontId="8" fillId="3" borderId="2" xfId="0" applyNumberFormat="1" applyFont="1" applyFill="1" applyBorder="1" applyAlignment="1">
      <alignment wrapText="1"/>
    </xf>
    <xf numFmtId="0" fontId="8" fillId="2" borderId="2" xfId="0" applyFont="1" applyFill="1" applyBorder="1" applyAlignment="1">
      <alignment wrapText="1"/>
    </xf>
    <xf numFmtId="9" fontId="8" fillId="3" borderId="2" xfId="0" applyNumberFormat="1" applyFont="1" applyFill="1" applyBorder="1" applyAlignment="1">
      <alignment wrapText="1"/>
    </xf>
    <xf numFmtId="6" fontId="8" fillId="3" borderId="2" xfId="0" applyNumberFormat="1" applyFont="1" applyFill="1" applyBorder="1" applyAlignment="1">
      <alignment wrapText="1"/>
    </xf>
    <xf numFmtId="0" fontId="4" fillId="0" borderId="1" xfId="0" applyFont="1" applyBorder="1" applyAlignment="1">
      <alignment horizontal="left"/>
    </xf>
    <xf numFmtId="3" fontId="4" fillId="0" borderId="1" xfId="0" applyNumberFormat="1" applyFont="1" applyBorder="1" applyAlignment="1">
      <alignment/>
    </xf>
    <xf numFmtId="10" fontId="4" fillId="0" borderId="1" xfId="0" applyNumberFormat="1" applyFont="1" applyBorder="1" applyAlignment="1">
      <alignment/>
    </xf>
    <xf numFmtId="165" fontId="4" fillId="0" borderId="1" xfId="0" applyNumberFormat="1" applyFont="1" applyBorder="1" applyAlignment="1">
      <alignment/>
    </xf>
    <xf numFmtId="0" fontId="4" fillId="2" borderId="1" xfId="0" applyFont="1" applyFill="1" applyBorder="1" applyAlignment="1">
      <alignment/>
    </xf>
    <xf numFmtId="9" fontId="4" fillId="0" borderId="1" xfId="0" applyNumberFormat="1" applyFont="1" applyBorder="1" applyAlignment="1">
      <alignment/>
    </xf>
    <xf numFmtId="6" fontId="4" fillId="0" borderId="1" xfId="0" applyNumberFormat="1" applyFont="1" applyBorder="1" applyAlignment="1">
      <alignment/>
    </xf>
    <xf numFmtId="6" fontId="8" fillId="0" borderId="1" xfId="0" applyNumberFormat="1" applyFont="1" applyBorder="1" applyAlignment="1">
      <alignment/>
    </xf>
    <xf numFmtId="0" fontId="4" fillId="0" borderId="1" xfId="0" applyFont="1" applyBorder="1" applyAlignment="1">
      <alignment horizontal="left" wrapText="1"/>
    </xf>
    <xf numFmtId="9" fontId="4" fillId="0" borderId="1" xfId="0" applyNumberFormat="1" applyFont="1" applyBorder="1" applyAlignment="1">
      <alignment horizontal="right"/>
    </xf>
    <xf numFmtId="10" fontId="4" fillId="0" borderId="1" xfId="0" applyNumberFormat="1" applyFont="1" applyBorder="1" applyAlignment="1">
      <alignment horizontal="center"/>
    </xf>
    <xf numFmtId="165" fontId="4" fillId="0" borderId="1" xfId="0" applyNumberFormat="1" applyFont="1" applyBorder="1" applyAlignment="1">
      <alignment horizontal="center"/>
    </xf>
    <xf numFmtId="0" fontId="4" fillId="2" borderId="1" xfId="0" applyFont="1" applyFill="1" applyBorder="1" applyAlignment="1">
      <alignment horizontal="center"/>
    </xf>
    <xf numFmtId="0" fontId="4" fillId="0" borderId="1" xfId="0" applyFont="1" applyFill="1" applyBorder="1" applyAlignment="1">
      <alignment/>
    </xf>
    <xf numFmtId="3" fontId="8" fillId="0" borderId="1" xfId="0" applyNumberFormat="1" applyFont="1" applyBorder="1" applyAlignment="1">
      <alignment/>
    </xf>
    <xf numFmtId="10" fontId="8" fillId="0" borderId="1" xfId="0" applyNumberFormat="1" applyFont="1" applyBorder="1" applyAlignment="1">
      <alignment/>
    </xf>
    <xf numFmtId="165" fontId="8" fillId="0" borderId="1" xfId="17" applyNumberFormat="1" applyFont="1" applyBorder="1" applyAlignment="1">
      <alignment/>
    </xf>
    <xf numFmtId="0" fontId="8" fillId="2" borderId="1" xfId="0" applyFont="1" applyFill="1" applyBorder="1" applyAlignment="1">
      <alignment/>
    </xf>
    <xf numFmtId="165" fontId="8" fillId="0" borderId="1" xfId="0" applyNumberFormat="1" applyFont="1" applyBorder="1" applyAlignment="1">
      <alignment/>
    </xf>
    <xf numFmtId="10" fontId="8" fillId="0" borderId="1" xfId="19" applyNumberFormat="1" applyFont="1" applyBorder="1" applyAlignment="1">
      <alignment/>
    </xf>
    <xf numFmtId="9" fontId="8" fillId="0" borderId="1" xfId="0" applyNumberFormat="1" applyFont="1" applyBorder="1" applyAlignment="1">
      <alignment/>
    </xf>
    <xf numFmtId="0" fontId="4" fillId="0" borderId="0" xfId="0" applyFont="1" applyBorder="1" applyAlignment="1">
      <alignment horizontal="left" wrapText="1"/>
    </xf>
    <xf numFmtId="0" fontId="5" fillId="0" borderId="0" xfId="0"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67"/>
  <sheetViews>
    <sheetView tabSelected="1" workbookViewId="0" topLeftCell="A1">
      <selection activeCell="A2" sqref="A2:P2"/>
    </sheetView>
  </sheetViews>
  <sheetFormatPr defaultColWidth="9.140625" defaultRowHeight="12.75"/>
  <cols>
    <col min="1" max="1" width="16.421875" style="1" customWidth="1"/>
    <col min="2" max="2" width="10.28125" style="2" customWidth="1"/>
    <col min="3" max="3" width="11.57421875" style="5" customWidth="1"/>
    <col min="4" max="4" width="12.28125" style="3" customWidth="1"/>
    <col min="5" max="5" width="1.8515625" style="0" customWidth="1"/>
    <col min="6" max="6" width="14.28125" style="3" customWidth="1"/>
    <col min="7" max="7" width="12.28125" style="5" customWidth="1"/>
    <col min="8" max="8" width="13.28125" style="3" customWidth="1"/>
    <col min="9" max="9" width="1.8515625" style="0" customWidth="1"/>
    <col min="10" max="10" width="13.57421875" style="0" customWidth="1"/>
    <col min="11" max="11" width="1.8515625" style="0" customWidth="1"/>
    <col min="12" max="12" width="15.00390625" style="0" customWidth="1"/>
    <col min="13" max="13" width="12.7109375" style="0" customWidth="1"/>
    <col min="14" max="14" width="14.8515625" style="0" customWidth="1"/>
    <col min="15" max="15" width="13.00390625" style="0" customWidth="1"/>
    <col min="16" max="16" width="14.8515625" style="0" customWidth="1"/>
    <col min="17" max="17" width="10.140625" style="0" bestFit="1" customWidth="1"/>
  </cols>
  <sheetData>
    <row r="1" spans="1:16" ht="12.75">
      <c r="A1" s="7"/>
      <c r="B1" s="8"/>
      <c r="C1" s="9"/>
      <c r="D1" s="10"/>
      <c r="E1" s="11"/>
      <c r="F1" s="10"/>
      <c r="G1" s="9"/>
      <c r="H1" s="10"/>
      <c r="I1" s="11"/>
      <c r="J1" s="11"/>
      <c r="K1" s="11"/>
      <c r="L1" s="11"/>
      <c r="M1" s="11"/>
      <c r="N1" s="11"/>
      <c r="O1" s="11"/>
      <c r="P1" s="12" t="s">
        <v>77</v>
      </c>
    </row>
    <row r="2" spans="1:16" ht="15">
      <c r="A2" s="13" t="s">
        <v>64</v>
      </c>
      <c r="B2" s="14"/>
      <c r="C2" s="14"/>
      <c r="D2" s="14"/>
      <c r="E2" s="14"/>
      <c r="F2" s="14"/>
      <c r="G2" s="14"/>
      <c r="H2" s="14"/>
      <c r="I2" s="14"/>
      <c r="J2" s="14"/>
      <c r="K2" s="14"/>
      <c r="L2" s="14"/>
      <c r="M2" s="14"/>
      <c r="N2" s="14"/>
      <c r="O2" s="14"/>
      <c r="P2" s="14"/>
    </row>
    <row r="3" spans="1:16" ht="12.75">
      <c r="A3" s="7"/>
      <c r="B3" s="8"/>
      <c r="C3" s="9"/>
      <c r="D3" s="10"/>
      <c r="E3" s="11"/>
      <c r="F3" s="10"/>
      <c r="G3" s="9"/>
      <c r="H3" s="10"/>
      <c r="I3" s="11"/>
      <c r="J3" s="11"/>
      <c r="K3" s="11"/>
      <c r="L3" s="11"/>
      <c r="M3" s="11"/>
      <c r="N3" s="11"/>
      <c r="O3" s="11"/>
      <c r="P3" s="11"/>
    </row>
    <row r="4" spans="1:16" ht="12.75">
      <c r="A4" s="15" t="s">
        <v>60</v>
      </c>
      <c r="B4" s="16" t="s">
        <v>75</v>
      </c>
      <c r="C4" s="17" t="s">
        <v>53</v>
      </c>
      <c r="D4" s="16" t="s">
        <v>54</v>
      </c>
      <c r="E4" s="18"/>
      <c r="F4" s="16" t="s">
        <v>55</v>
      </c>
      <c r="G4" s="17" t="s">
        <v>56</v>
      </c>
      <c r="H4" s="16" t="s">
        <v>57</v>
      </c>
      <c r="I4" s="18"/>
      <c r="J4" s="16" t="s">
        <v>59</v>
      </c>
      <c r="K4" s="18"/>
      <c r="L4" s="16" t="s">
        <v>74</v>
      </c>
      <c r="M4" s="16" t="s">
        <v>58</v>
      </c>
      <c r="N4" s="16" t="s">
        <v>73</v>
      </c>
      <c r="O4" s="16" t="s">
        <v>87</v>
      </c>
      <c r="P4" s="16" t="s">
        <v>86</v>
      </c>
    </row>
    <row r="5" spans="1:16" s="6" customFormat="1" ht="12.75">
      <c r="A5" s="19" t="s">
        <v>61</v>
      </c>
      <c r="B5" s="20"/>
      <c r="C5" s="21" t="s">
        <v>96</v>
      </c>
      <c r="D5" s="22" t="s">
        <v>65</v>
      </c>
      <c r="E5" s="23"/>
      <c r="F5" s="22"/>
      <c r="G5" s="21" t="s">
        <v>97</v>
      </c>
      <c r="H5" s="22" t="s">
        <v>69</v>
      </c>
      <c r="I5" s="23"/>
      <c r="J5" s="22" t="s">
        <v>63</v>
      </c>
      <c r="K5" s="23"/>
      <c r="L5" s="20"/>
      <c r="M5" s="24" t="s">
        <v>98</v>
      </c>
      <c r="N5" s="22" t="s">
        <v>71</v>
      </c>
      <c r="O5" s="25" t="s">
        <v>72</v>
      </c>
      <c r="P5" s="25" t="s">
        <v>62</v>
      </c>
    </row>
    <row r="6" spans="1:16" ht="126.75">
      <c r="A6" s="26" t="s">
        <v>0</v>
      </c>
      <c r="B6" s="27" t="s">
        <v>66</v>
      </c>
      <c r="C6" s="28" t="s">
        <v>67</v>
      </c>
      <c r="D6" s="29" t="s">
        <v>90</v>
      </c>
      <c r="E6" s="30"/>
      <c r="F6" s="29" t="s">
        <v>68</v>
      </c>
      <c r="G6" s="28" t="s">
        <v>78</v>
      </c>
      <c r="H6" s="29" t="s">
        <v>79</v>
      </c>
      <c r="I6" s="30"/>
      <c r="J6" s="27" t="s">
        <v>84</v>
      </c>
      <c r="K6" s="30"/>
      <c r="L6" s="29" t="s">
        <v>80</v>
      </c>
      <c r="M6" s="31" t="s">
        <v>70</v>
      </c>
      <c r="N6" s="29" t="s">
        <v>82</v>
      </c>
      <c r="O6" s="32" t="s">
        <v>88</v>
      </c>
      <c r="P6" s="32" t="s">
        <v>85</v>
      </c>
    </row>
    <row r="7" spans="1:17" ht="12.75">
      <c r="A7" s="33" t="s">
        <v>1</v>
      </c>
      <c r="B7" s="34">
        <v>2854.6666666666665</v>
      </c>
      <c r="C7" s="35">
        <f>B7/51560.44444444</f>
        <v>0.05536543948419161</v>
      </c>
      <c r="D7" s="36">
        <f>C7*D$59</f>
        <v>1827059.5029783233</v>
      </c>
      <c r="E7" s="37"/>
      <c r="F7" s="36">
        <v>3364143.3333333335</v>
      </c>
      <c r="G7" s="35">
        <f>F7/168285824</f>
        <v>0.019990651935919056</v>
      </c>
      <c r="H7" s="36">
        <f>G7*H$59</f>
        <v>2638766.0555413156</v>
      </c>
      <c r="I7" s="37"/>
      <c r="J7" s="36">
        <f>D7+H7</f>
        <v>4465825.558519639</v>
      </c>
      <c r="K7" s="37"/>
      <c r="L7" s="36">
        <v>1880211.75</v>
      </c>
      <c r="M7" s="38">
        <v>2.375171604219386</v>
      </c>
      <c r="N7" s="36">
        <v>1598179.9875</v>
      </c>
      <c r="O7" s="39">
        <v>447754.58487659</v>
      </c>
      <c r="P7" s="40">
        <f>SUM(N7+O7)</f>
        <v>2045934.57237659</v>
      </c>
      <c r="Q7" s="4"/>
    </row>
    <row r="8" spans="1:17" ht="12.75">
      <c r="A8" s="33" t="s">
        <v>2</v>
      </c>
      <c r="B8" s="34">
        <v>102</v>
      </c>
      <c r="C8" s="35">
        <f>B8/51560.44444444</f>
        <v>0.0019782606821768605</v>
      </c>
      <c r="D8" s="36">
        <f aca="true" t="shared" si="0" ref="D8:D57">C8*D$59</f>
        <v>65282.6025118364</v>
      </c>
      <c r="E8" s="37"/>
      <c r="F8" s="36">
        <v>475221.3333333333</v>
      </c>
      <c r="G8" s="35">
        <f aca="true" t="shared" si="1" ref="G8:G13">F8/168285824</f>
        <v>0.002823894027659355</v>
      </c>
      <c r="H8" s="36">
        <f aca="true" t="shared" si="2" ref="H8:H13">G8*H$59</f>
        <v>372754.0116510348</v>
      </c>
      <c r="I8" s="37"/>
      <c r="J8" s="36">
        <f aca="true" t="shared" si="3" ref="J8:J57">D8+H8</f>
        <v>438036.6141628712</v>
      </c>
      <c r="K8" s="37"/>
      <c r="L8" s="36">
        <v>551652</v>
      </c>
      <c r="M8" s="38">
        <v>0.7940451845780876</v>
      </c>
      <c r="N8" s="36">
        <v>468904.2</v>
      </c>
      <c r="O8" s="39">
        <v>0</v>
      </c>
      <c r="P8" s="40">
        <f aca="true" t="shared" si="4" ref="P8:P58">SUM(N8+O8)</f>
        <v>468904.2</v>
      </c>
      <c r="Q8" s="4"/>
    </row>
    <row r="9" spans="1:17" ht="12.75">
      <c r="A9" s="33" t="s">
        <v>3</v>
      </c>
      <c r="B9" s="34">
        <v>708.3333333333334</v>
      </c>
      <c r="C9" s="35">
        <f aca="true" t="shared" si="5" ref="C9:C58">B9/51560.44444444</f>
        <v>0.013737921404005978</v>
      </c>
      <c r="D9" s="36">
        <f t="shared" si="0"/>
        <v>453351.40633219725</v>
      </c>
      <c r="E9" s="37"/>
      <c r="F9" s="36">
        <v>3244373</v>
      </c>
      <c r="G9" s="35">
        <f t="shared" si="1"/>
        <v>0.019278944137326743</v>
      </c>
      <c r="H9" s="36">
        <f t="shared" si="2"/>
        <v>2544820.62612713</v>
      </c>
      <c r="I9" s="37"/>
      <c r="J9" s="36">
        <f t="shared" si="3"/>
        <v>2998172.032459327</v>
      </c>
      <c r="K9" s="37"/>
      <c r="L9" s="36">
        <v>3214953</v>
      </c>
      <c r="M9" s="38">
        <v>0.9325710305747322</v>
      </c>
      <c r="N9" s="36">
        <v>2732710.05</v>
      </c>
      <c r="O9" s="39">
        <v>41449.27147127508</v>
      </c>
      <c r="P9" s="40">
        <f t="shared" si="4"/>
        <v>2774159.321471275</v>
      </c>
      <c r="Q9" s="4"/>
    </row>
    <row r="10" spans="1:17" ht="12.75">
      <c r="A10" s="33" t="s">
        <v>4</v>
      </c>
      <c r="B10" s="34">
        <v>788.4444444444445</v>
      </c>
      <c r="C10" s="35">
        <f t="shared" si="5"/>
        <v>0.01529165337769826</v>
      </c>
      <c r="D10" s="36">
        <f t="shared" si="0"/>
        <v>504624.5614640426</v>
      </c>
      <c r="E10" s="37"/>
      <c r="F10" s="36">
        <v>2338778.6666666665</v>
      </c>
      <c r="G10" s="35">
        <f t="shared" si="1"/>
        <v>0.013897657040123988</v>
      </c>
      <c r="H10" s="36">
        <f t="shared" si="2"/>
        <v>1834490.7292963665</v>
      </c>
      <c r="I10" s="37"/>
      <c r="J10" s="36">
        <f t="shared" si="3"/>
        <v>2339115.290760409</v>
      </c>
      <c r="K10" s="37"/>
      <c r="L10" s="36">
        <v>2189595.75</v>
      </c>
      <c r="M10" s="38">
        <v>1.068286367819452</v>
      </c>
      <c r="N10" s="36">
        <v>1861156.3875</v>
      </c>
      <c r="O10" s="39">
        <v>74628.57072721874</v>
      </c>
      <c r="P10" s="40">
        <f t="shared" si="4"/>
        <v>1935784.9582272186</v>
      </c>
      <c r="Q10" s="4"/>
    </row>
    <row r="11" spans="1:17" ht="12.75">
      <c r="A11" s="33" t="s">
        <v>5</v>
      </c>
      <c r="B11" s="34">
        <v>774.3333333333334</v>
      </c>
      <c r="C11" s="35">
        <f t="shared" si="5"/>
        <v>0.015017972433649829</v>
      </c>
      <c r="D11" s="36">
        <f t="shared" si="0"/>
        <v>495593.09031044436</v>
      </c>
      <c r="E11" s="37"/>
      <c r="F11" s="36">
        <v>7903589.333333333</v>
      </c>
      <c r="G11" s="35">
        <f t="shared" si="1"/>
        <v>0.04696527102207571</v>
      </c>
      <c r="H11" s="36">
        <f t="shared" si="2"/>
        <v>6199415.774913994</v>
      </c>
      <c r="I11" s="37"/>
      <c r="J11" s="36">
        <f t="shared" si="3"/>
        <v>6695008.865224438</v>
      </c>
      <c r="K11" s="37"/>
      <c r="L11" s="36">
        <v>6818932.5</v>
      </c>
      <c r="M11" s="38">
        <v>0.9818265344648063</v>
      </c>
      <c r="N11" s="36">
        <v>5796092.625</v>
      </c>
      <c r="O11" s="39">
        <v>140356.90883424092</v>
      </c>
      <c r="P11" s="40">
        <f t="shared" si="4"/>
        <v>5936449.533834241</v>
      </c>
      <c r="Q11" s="4"/>
    </row>
    <row r="12" spans="1:17" ht="12.75">
      <c r="A12" s="33" t="s">
        <v>6</v>
      </c>
      <c r="B12" s="34">
        <v>404.3333333333333</v>
      </c>
      <c r="C12" s="35">
        <f t="shared" si="5"/>
        <v>0.007841928782616117</v>
      </c>
      <c r="D12" s="36">
        <f t="shared" si="0"/>
        <v>258783.64982633188</v>
      </c>
      <c r="E12" s="37"/>
      <c r="F12" s="36">
        <v>1602370.3333333333</v>
      </c>
      <c r="G12" s="35">
        <f t="shared" si="1"/>
        <v>0.009521719032812492</v>
      </c>
      <c r="H12" s="36">
        <f t="shared" si="2"/>
        <v>1256866.9123312489</v>
      </c>
      <c r="I12" s="37"/>
      <c r="J12" s="36">
        <f t="shared" si="3"/>
        <v>1515650.5621575806</v>
      </c>
      <c r="K12" s="37"/>
      <c r="L12" s="36">
        <v>1902284.25</v>
      </c>
      <c r="M12" s="38">
        <v>0.7967529364539399</v>
      </c>
      <c r="N12" s="36">
        <v>1616941.6125</v>
      </c>
      <c r="O12" s="39">
        <v>0</v>
      </c>
      <c r="P12" s="40">
        <f t="shared" si="4"/>
        <v>1616941.6125</v>
      </c>
      <c r="Q12" s="4"/>
    </row>
    <row r="13" spans="1:17" ht="12.75">
      <c r="A13" s="41" t="s">
        <v>7</v>
      </c>
      <c r="B13" s="34">
        <v>197.55555555555557</v>
      </c>
      <c r="C13" s="35">
        <f t="shared" si="5"/>
        <v>0.0038315332166780594</v>
      </c>
      <c r="D13" s="36">
        <f t="shared" si="0"/>
        <v>126440.59615037596</v>
      </c>
      <c r="E13" s="37"/>
      <c r="F13" s="36">
        <v>2716036.6666666665</v>
      </c>
      <c r="G13" s="35">
        <f t="shared" si="1"/>
        <v>0.0161394263765596</v>
      </c>
      <c r="H13" s="36">
        <f t="shared" si="2"/>
        <v>2130404.2817058675</v>
      </c>
      <c r="I13" s="37"/>
      <c r="J13" s="36">
        <f t="shared" si="3"/>
        <v>2256844.8778562434</v>
      </c>
      <c r="K13" s="37"/>
      <c r="L13" s="36">
        <v>2404186.5</v>
      </c>
      <c r="M13" s="38">
        <v>0.9387145622256191</v>
      </c>
      <c r="N13" s="36">
        <v>2043558.525</v>
      </c>
      <c r="O13" s="39">
        <v>33302.56128864371</v>
      </c>
      <c r="P13" s="40">
        <f t="shared" si="4"/>
        <v>2076861.0862886435</v>
      </c>
      <c r="Q13" s="4"/>
    </row>
    <row r="14" spans="1:16" ht="12.75">
      <c r="A14" s="33" t="s">
        <v>8</v>
      </c>
      <c r="B14" s="34">
        <v>0</v>
      </c>
      <c r="C14" s="35">
        <f t="shared" si="5"/>
        <v>0</v>
      </c>
      <c r="D14" s="36">
        <f t="shared" si="0"/>
        <v>0</v>
      </c>
      <c r="E14" s="37"/>
      <c r="F14" s="36">
        <v>0</v>
      </c>
      <c r="G14" s="35">
        <f aca="true" t="shared" si="6" ref="G14:G57">F14/168285824</f>
        <v>0</v>
      </c>
      <c r="H14" s="36">
        <f aca="true" t="shared" si="7" ref="H14:H57">G14*H$59</f>
        <v>0</v>
      </c>
      <c r="I14" s="37"/>
      <c r="J14" s="36">
        <f t="shared" si="3"/>
        <v>0</v>
      </c>
      <c r="K14" s="37"/>
      <c r="L14" s="36">
        <v>0</v>
      </c>
      <c r="M14" s="38">
        <v>0</v>
      </c>
      <c r="N14" s="36">
        <v>0</v>
      </c>
      <c r="O14" s="39">
        <v>0</v>
      </c>
      <c r="P14" s="40">
        <f t="shared" si="4"/>
        <v>0</v>
      </c>
    </row>
    <row r="15" spans="1:16" ht="12.75">
      <c r="A15" s="33" t="s">
        <v>9</v>
      </c>
      <c r="B15" s="34">
        <v>0</v>
      </c>
      <c r="C15" s="35">
        <f t="shared" si="5"/>
        <v>0</v>
      </c>
      <c r="D15" s="36">
        <f t="shared" si="0"/>
        <v>0</v>
      </c>
      <c r="E15" s="37"/>
      <c r="F15" s="36">
        <v>0</v>
      </c>
      <c r="G15" s="35">
        <f t="shared" si="6"/>
        <v>0</v>
      </c>
      <c r="H15" s="36">
        <f t="shared" si="7"/>
        <v>0</v>
      </c>
      <c r="I15" s="37"/>
      <c r="J15" s="36">
        <f t="shared" si="3"/>
        <v>0</v>
      </c>
      <c r="K15" s="37"/>
      <c r="L15" s="36">
        <v>0</v>
      </c>
      <c r="M15" s="38">
        <v>0</v>
      </c>
      <c r="N15" s="36">
        <v>0</v>
      </c>
      <c r="O15" s="39">
        <v>0</v>
      </c>
      <c r="P15" s="40">
        <f t="shared" si="4"/>
        <v>0</v>
      </c>
    </row>
    <row r="16" spans="1:16" ht="12.75">
      <c r="A16" s="33" t="s">
        <v>10</v>
      </c>
      <c r="B16" s="34">
        <v>1660.3333333333333</v>
      </c>
      <c r="C16" s="35">
        <f t="shared" si="5"/>
        <v>0.03220168777099001</v>
      </c>
      <c r="D16" s="36">
        <f t="shared" si="0"/>
        <v>1062655.6964426702</v>
      </c>
      <c r="E16" s="37"/>
      <c r="F16" s="36">
        <v>4836533.333333333</v>
      </c>
      <c r="G16" s="35">
        <f t="shared" si="6"/>
        <v>0.02873999258151021</v>
      </c>
      <c r="H16" s="36">
        <f t="shared" si="7"/>
        <v>3793679.020759348</v>
      </c>
      <c r="I16" s="37"/>
      <c r="J16" s="36">
        <f t="shared" si="3"/>
        <v>4856334.717202018</v>
      </c>
      <c r="K16" s="37"/>
      <c r="L16" s="36">
        <v>4195526.25</v>
      </c>
      <c r="M16" s="38">
        <v>1.1575031182803392</v>
      </c>
      <c r="N16" s="36">
        <v>3566197.3125</v>
      </c>
      <c r="O16" s="39">
        <v>201442.23676523418</v>
      </c>
      <c r="P16" s="40">
        <f t="shared" si="4"/>
        <v>3767639.5492652343</v>
      </c>
    </row>
    <row r="17" spans="1:16" ht="12.75">
      <c r="A17" s="33" t="s">
        <v>11</v>
      </c>
      <c r="B17" s="34">
        <v>2464.777777777778</v>
      </c>
      <c r="C17" s="35">
        <f t="shared" si="5"/>
        <v>0.047803656549814055</v>
      </c>
      <c r="D17" s="36">
        <f t="shared" si="0"/>
        <v>1577520.666143864</v>
      </c>
      <c r="E17" s="37"/>
      <c r="F17" s="36">
        <v>630583.3333333334</v>
      </c>
      <c r="G17" s="35">
        <f t="shared" si="6"/>
        <v>0.0037470971609191123</v>
      </c>
      <c r="H17" s="36">
        <f t="shared" si="7"/>
        <v>494616.8252413228</v>
      </c>
      <c r="I17" s="37"/>
      <c r="J17" s="36">
        <f t="shared" si="3"/>
        <v>2072137.4913851868</v>
      </c>
      <c r="K17" s="37"/>
      <c r="L17" s="36">
        <v>0</v>
      </c>
      <c r="M17" s="42">
        <v>0</v>
      </c>
      <c r="N17" s="36">
        <v>0</v>
      </c>
      <c r="O17" s="39">
        <v>0</v>
      </c>
      <c r="P17" s="40">
        <f t="shared" si="4"/>
        <v>0</v>
      </c>
    </row>
    <row r="18" spans="1:16" ht="12.75">
      <c r="A18" s="33" t="s">
        <v>12</v>
      </c>
      <c r="B18" s="34">
        <v>1.222222222222222</v>
      </c>
      <c r="C18" s="43" t="s">
        <v>76</v>
      </c>
      <c r="D18" s="44" t="s">
        <v>76</v>
      </c>
      <c r="E18" s="37"/>
      <c r="F18" s="36">
        <v>3847</v>
      </c>
      <c r="G18" s="43" t="s">
        <v>76</v>
      </c>
      <c r="H18" s="44" t="s">
        <v>76</v>
      </c>
      <c r="I18" s="45"/>
      <c r="J18" s="36">
        <v>0</v>
      </c>
      <c r="K18" s="37"/>
      <c r="L18" s="36">
        <v>0</v>
      </c>
      <c r="M18" s="42">
        <v>0</v>
      </c>
      <c r="N18" s="36">
        <v>0</v>
      </c>
      <c r="O18" s="39">
        <v>0</v>
      </c>
      <c r="P18" s="40">
        <f t="shared" si="4"/>
        <v>0</v>
      </c>
    </row>
    <row r="19" spans="1:16" ht="12.75">
      <c r="A19" s="33" t="s">
        <v>13</v>
      </c>
      <c r="B19" s="34">
        <v>141.44444444444446</v>
      </c>
      <c r="C19" s="35">
        <f t="shared" si="5"/>
        <v>0.0027432743446744487</v>
      </c>
      <c r="D19" s="36">
        <f t="shared" si="0"/>
        <v>90528.05337425681</v>
      </c>
      <c r="E19" s="37"/>
      <c r="F19" s="36">
        <v>3120622</v>
      </c>
      <c r="G19" s="35">
        <f t="shared" si="6"/>
        <v>0.018543582137970218</v>
      </c>
      <c r="H19" s="36">
        <f t="shared" si="7"/>
        <v>2447752.842212069</v>
      </c>
      <c r="I19" s="37"/>
      <c r="J19" s="36">
        <f t="shared" si="3"/>
        <v>2538280.895586326</v>
      </c>
      <c r="K19" s="37"/>
      <c r="L19" s="36">
        <v>3228183.75</v>
      </c>
      <c r="M19" s="38">
        <v>0.7862876131466574</v>
      </c>
      <c r="N19" s="36">
        <v>2743956.1875</v>
      </c>
      <c r="O19" s="39">
        <v>0</v>
      </c>
      <c r="P19" s="40">
        <f t="shared" si="4"/>
        <v>2743956.1875</v>
      </c>
    </row>
    <row r="20" spans="1:16" ht="12.75">
      <c r="A20" s="33" t="s">
        <v>14</v>
      </c>
      <c r="B20" s="34">
        <v>482.6666666666667</v>
      </c>
      <c r="C20" s="35">
        <f t="shared" si="5"/>
        <v>0.009361181267294426</v>
      </c>
      <c r="D20" s="36">
        <f t="shared" si="0"/>
        <v>308918.98182071606</v>
      </c>
      <c r="E20" s="37"/>
      <c r="F20" s="36">
        <v>6004970</v>
      </c>
      <c r="G20" s="35">
        <f t="shared" si="6"/>
        <v>0.035683160097905814</v>
      </c>
      <c r="H20" s="36">
        <f t="shared" si="7"/>
        <v>4710177.132923568</v>
      </c>
      <c r="I20" s="37"/>
      <c r="J20" s="36">
        <f t="shared" si="3"/>
        <v>5019096.114744283</v>
      </c>
      <c r="K20" s="37"/>
      <c r="L20" s="36">
        <v>5942745</v>
      </c>
      <c r="M20" s="38">
        <v>0.8445753796846883</v>
      </c>
      <c r="N20" s="36">
        <v>5051333.25</v>
      </c>
      <c r="O20" s="39">
        <v>0</v>
      </c>
      <c r="P20" s="40">
        <f t="shared" si="4"/>
        <v>5051333.25</v>
      </c>
    </row>
    <row r="21" spans="1:16" ht="12.75">
      <c r="A21" s="33" t="s">
        <v>15</v>
      </c>
      <c r="B21" s="34">
        <v>708.2222222222222</v>
      </c>
      <c r="C21" s="35">
        <f t="shared" si="5"/>
        <v>0.013735766435942603</v>
      </c>
      <c r="D21" s="36">
        <f t="shared" si="0"/>
        <v>453280.2923861059</v>
      </c>
      <c r="E21" s="37"/>
      <c r="F21" s="36">
        <v>4111874.6666666665</v>
      </c>
      <c r="G21" s="35">
        <f t="shared" si="6"/>
        <v>0.024433874279669966</v>
      </c>
      <c r="H21" s="36">
        <f t="shared" si="7"/>
        <v>3225271.4049164355</v>
      </c>
      <c r="I21" s="37"/>
      <c r="J21" s="36">
        <f t="shared" si="3"/>
        <v>3678551.697302541</v>
      </c>
      <c r="K21" s="37"/>
      <c r="L21" s="36">
        <v>4947843</v>
      </c>
      <c r="M21" s="38">
        <v>0.743465727854045</v>
      </c>
      <c r="N21" s="36">
        <v>4205666.55</v>
      </c>
      <c r="O21" s="39">
        <v>0</v>
      </c>
      <c r="P21" s="40">
        <f t="shared" si="4"/>
        <v>4205666.55</v>
      </c>
    </row>
    <row r="22" spans="1:16" ht="12.75">
      <c r="A22" s="33" t="s">
        <v>16</v>
      </c>
      <c r="B22" s="34">
        <v>123.55555555555556</v>
      </c>
      <c r="C22" s="35">
        <f t="shared" si="5"/>
        <v>0.0023963244864713172</v>
      </c>
      <c r="D22" s="36">
        <f t="shared" si="0"/>
        <v>79078.70805355346</v>
      </c>
      <c r="E22" s="37"/>
      <c r="F22" s="36">
        <v>2532136.6666666665</v>
      </c>
      <c r="G22" s="35">
        <f t="shared" si="6"/>
        <v>0.015046642708697</v>
      </c>
      <c r="H22" s="36">
        <f t="shared" si="7"/>
        <v>1986156.837548004</v>
      </c>
      <c r="I22" s="37"/>
      <c r="J22" s="36">
        <f t="shared" si="3"/>
        <v>2065235.5456015575</v>
      </c>
      <c r="K22" s="37"/>
      <c r="L22" s="36">
        <v>4617195</v>
      </c>
      <c r="M22" s="38">
        <v>0.447292251161486</v>
      </c>
      <c r="N22" s="36">
        <v>3924615.75</v>
      </c>
      <c r="O22" s="39">
        <v>0</v>
      </c>
      <c r="P22" s="40">
        <f t="shared" si="4"/>
        <v>3924615.75</v>
      </c>
    </row>
    <row r="23" spans="1:16" ht="12.75">
      <c r="A23" s="33" t="s">
        <v>17</v>
      </c>
      <c r="B23" s="34">
        <v>681.5555555555555</v>
      </c>
      <c r="C23" s="35">
        <f t="shared" si="5"/>
        <v>0.013218574100732966</v>
      </c>
      <c r="D23" s="36">
        <f t="shared" si="0"/>
        <v>436212.94532418787</v>
      </c>
      <c r="E23" s="37"/>
      <c r="F23" s="36">
        <v>2797530.3333333335</v>
      </c>
      <c r="G23" s="35">
        <f t="shared" si="6"/>
        <v>0.016623683842397406</v>
      </c>
      <c r="H23" s="36">
        <f t="shared" si="7"/>
        <v>2194326.2671964574</v>
      </c>
      <c r="I23" s="37"/>
      <c r="J23" s="36">
        <f t="shared" si="3"/>
        <v>2630539.212520645</v>
      </c>
      <c r="K23" s="37"/>
      <c r="L23" s="36">
        <v>4519176.75</v>
      </c>
      <c r="M23" s="38">
        <v>0.5820837196776261</v>
      </c>
      <c r="N23" s="36">
        <v>3841300.2375</v>
      </c>
      <c r="O23" s="39">
        <v>0</v>
      </c>
      <c r="P23" s="40">
        <f t="shared" si="4"/>
        <v>3841300.2375</v>
      </c>
    </row>
    <row r="24" spans="1:16" ht="12.75">
      <c r="A24" s="33" t="s">
        <v>18</v>
      </c>
      <c r="B24" s="34">
        <v>3077.1111111111113</v>
      </c>
      <c r="C24" s="35">
        <f t="shared" si="5"/>
        <v>0.05967968554706534</v>
      </c>
      <c r="D24" s="36">
        <f t="shared" si="0"/>
        <v>1969429.6230531563</v>
      </c>
      <c r="E24" s="37"/>
      <c r="F24" s="36">
        <v>2759419.3333333335</v>
      </c>
      <c r="G24" s="35">
        <f t="shared" si="6"/>
        <v>0.01639721794589979</v>
      </c>
      <c r="H24" s="36">
        <f t="shared" si="7"/>
        <v>2164432.7688587722</v>
      </c>
      <c r="I24" s="37"/>
      <c r="J24" s="36">
        <f t="shared" si="3"/>
        <v>4133862.3919119285</v>
      </c>
      <c r="K24" s="37"/>
      <c r="L24" s="36">
        <v>2016450</v>
      </c>
      <c r="M24" s="38">
        <v>2.050069375343762</v>
      </c>
      <c r="N24" s="36">
        <v>1713982.5</v>
      </c>
      <c r="O24" s="39">
        <v>377840.3884371848</v>
      </c>
      <c r="P24" s="40">
        <f t="shared" si="4"/>
        <v>2091822.8884371847</v>
      </c>
    </row>
    <row r="25" spans="1:16" ht="12.75">
      <c r="A25" s="33" t="s">
        <v>19</v>
      </c>
      <c r="B25" s="34">
        <v>262.55555555555554</v>
      </c>
      <c r="C25" s="35">
        <f t="shared" si="5"/>
        <v>0.005092189533751549</v>
      </c>
      <c r="D25" s="36">
        <f t="shared" si="0"/>
        <v>168042.2546138011</v>
      </c>
      <c r="E25" s="37"/>
      <c r="F25" s="36">
        <v>931213</v>
      </c>
      <c r="G25" s="35">
        <f t="shared" si="6"/>
        <v>0.005533520161508078</v>
      </c>
      <c r="H25" s="36">
        <f t="shared" si="7"/>
        <v>730424.6613190663</v>
      </c>
      <c r="I25" s="37"/>
      <c r="J25" s="36">
        <f t="shared" si="3"/>
        <v>898466.9159328674</v>
      </c>
      <c r="K25" s="37"/>
      <c r="L25" s="36">
        <v>546696</v>
      </c>
      <c r="M25" s="38">
        <v>1.6434488562800302</v>
      </c>
      <c r="N25" s="36">
        <v>464691.6</v>
      </c>
      <c r="O25" s="39">
        <v>67729.73915537716</v>
      </c>
      <c r="P25" s="40">
        <f t="shared" si="4"/>
        <v>532421.3391553771</v>
      </c>
    </row>
    <row r="26" spans="1:16" ht="12.75">
      <c r="A26" s="41" t="s">
        <v>20</v>
      </c>
      <c r="B26" s="34">
        <v>1285.7777777777778</v>
      </c>
      <c r="C26" s="35">
        <f t="shared" si="5"/>
        <v>0.024937290429357988</v>
      </c>
      <c r="D26" s="36">
        <f t="shared" si="0"/>
        <v>822930.5841688135</v>
      </c>
      <c r="E26" s="37"/>
      <c r="F26" s="36">
        <v>4073573.6666666665</v>
      </c>
      <c r="G26" s="35">
        <f t="shared" si="6"/>
        <v>0.02420627935165036</v>
      </c>
      <c r="H26" s="36">
        <f t="shared" si="7"/>
        <v>3195228.8744178475</v>
      </c>
      <c r="I26" s="37"/>
      <c r="J26" s="36">
        <f t="shared" si="3"/>
        <v>4018159.458586661</v>
      </c>
      <c r="K26" s="37"/>
      <c r="L26" s="36">
        <v>3498337.5</v>
      </c>
      <c r="M26" s="38">
        <v>1.1485911403878732</v>
      </c>
      <c r="N26" s="36">
        <v>2973586.875</v>
      </c>
      <c r="O26" s="39">
        <v>163099.71087919688</v>
      </c>
      <c r="P26" s="40">
        <f t="shared" si="4"/>
        <v>3136686.585879197</v>
      </c>
    </row>
    <row r="27" spans="1:16" ht="12.75">
      <c r="A27" s="33" t="s">
        <v>21</v>
      </c>
      <c r="B27" s="34">
        <v>11.777777777777779</v>
      </c>
      <c r="C27" s="35">
        <f t="shared" si="5"/>
        <v>0.0002284266147175896</v>
      </c>
      <c r="D27" s="36">
        <f t="shared" si="0"/>
        <v>7538.078285680457</v>
      </c>
      <c r="E27" s="37"/>
      <c r="F27" s="36">
        <v>477102.6666666667</v>
      </c>
      <c r="G27" s="35">
        <f t="shared" si="6"/>
        <v>0.0028350734204841085</v>
      </c>
      <c r="H27" s="36">
        <f t="shared" si="7"/>
        <v>374229.6915039023</v>
      </c>
      <c r="I27" s="37"/>
      <c r="J27" s="36">
        <f t="shared" si="3"/>
        <v>381767.76978958276</v>
      </c>
      <c r="K27" s="37"/>
      <c r="L27" s="36">
        <v>530106</v>
      </c>
      <c r="M27" s="38">
        <v>0.7201725122703436</v>
      </c>
      <c r="N27" s="36">
        <v>450590.1</v>
      </c>
      <c r="O27" s="39">
        <v>0</v>
      </c>
      <c r="P27" s="40">
        <f t="shared" si="4"/>
        <v>450590.1</v>
      </c>
    </row>
    <row r="28" spans="1:16" ht="12.75">
      <c r="A28" s="33" t="s">
        <v>22</v>
      </c>
      <c r="B28" s="34">
        <v>577</v>
      </c>
      <c r="C28" s="35">
        <f t="shared" si="5"/>
        <v>0.011190749153098516</v>
      </c>
      <c r="D28" s="36">
        <f t="shared" si="0"/>
        <v>369294.72205225105</v>
      </c>
      <c r="E28" s="37"/>
      <c r="F28" s="36">
        <v>4167789.6666666665</v>
      </c>
      <c r="G28" s="35">
        <f t="shared" si="6"/>
        <v>0.024766136372049177</v>
      </c>
      <c r="H28" s="36">
        <f t="shared" si="7"/>
        <v>3269130.0011104913</v>
      </c>
      <c r="I28" s="37"/>
      <c r="J28" s="36">
        <f t="shared" si="3"/>
        <v>3638424.7231627423</v>
      </c>
      <c r="K28" s="37"/>
      <c r="L28" s="36">
        <v>6100026.75</v>
      </c>
      <c r="M28" s="38">
        <v>0.5964604537451811</v>
      </c>
      <c r="N28" s="36">
        <v>5185022.7375</v>
      </c>
      <c r="O28" s="39">
        <v>0</v>
      </c>
      <c r="P28" s="40">
        <f t="shared" si="4"/>
        <v>5185022.7375</v>
      </c>
    </row>
    <row r="29" spans="1:16" ht="12.75">
      <c r="A29" s="33" t="s">
        <v>23</v>
      </c>
      <c r="B29" s="34">
        <v>1520.2222222222224</v>
      </c>
      <c r="C29" s="35">
        <f t="shared" si="5"/>
        <v>0.029484273043076048</v>
      </c>
      <c r="D29" s="36">
        <f t="shared" si="0"/>
        <v>972981.0104215096</v>
      </c>
      <c r="E29" s="37"/>
      <c r="F29" s="36">
        <v>5733003.666666667</v>
      </c>
      <c r="G29" s="35">
        <f t="shared" si="6"/>
        <v>0.03406706239657279</v>
      </c>
      <c r="H29" s="36">
        <f t="shared" si="7"/>
        <v>4496852.236347608</v>
      </c>
      <c r="I29" s="37"/>
      <c r="J29" s="36">
        <f t="shared" si="3"/>
        <v>5469833.246769118</v>
      </c>
      <c r="K29" s="37"/>
      <c r="L29" s="36">
        <v>6143891.25</v>
      </c>
      <c r="M29" s="38">
        <v>0.8902880966145222</v>
      </c>
      <c r="N29" s="36">
        <v>5222307.5625</v>
      </c>
      <c r="O29" s="39">
        <v>38648.69533608547</v>
      </c>
      <c r="P29" s="40">
        <f t="shared" si="4"/>
        <v>5260956.257836086</v>
      </c>
    </row>
    <row r="30" spans="1:16" ht="12.75">
      <c r="A30" s="33" t="s">
        <v>24</v>
      </c>
      <c r="B30" s="34">
        <v>481</v>
      </c>
      <c r="C30" s="35">
        <f t="shared" si="5"/>
        <v>0.009328856746343824</v>
      </c>
      <c r="D30" s="36">
        <f t="shared" si="0"/>
        <v>307852.2726293462</v>
      </c>
      <c r="E30" s="37"/>
      <c r="F30" s="36">
        <v>3885396.6666666665</v>
      </c>
      <c r="G30" s="35">
        <f t="shared" si="6"/>
        <v>0.023088080590000656</v>
      </c>
      <c r="H30" s="36">
        <f t="shared" si="7"/>
        <v>3047626.6378800864</v>
      </c>
      <c r="I30" s="37"/>
      <c r="J30" s="36">
        <f t="shared" si="3"/>
        <v>3355478.9105094327</v>
      </c>
      <c r="K30" s="37"/>
      <c r="L30" s="36">
        <v>5292142.5</v>
      </c>
      <c r="M30" s="38">
        <v>0.6340492362988019</v>
      </c>
      <c r="N30" s="36">
        <v>4498321.125</v>
      </c>
      <c r="O30" s="39">
        <v>0</v>
      </c>
      <c r="P30" s="40">
        <f t="shared" si="4"/>
        <v>4498321.125</v>
      </c>
    </row>
    <row r="31" spans="1:16" ht="12.75">
      <c r="A31" s="33" t="s">
        <v>25</v>
      </c>
      <c r="B31" s="34">
        <v>977.2222222222222</v>
      </c>
      <c r="C31" s="35">
        <f t="shared" si="5"/>
        <v>0.018952944117369815</v>
      </c>
      <c r="D31" s="36">
        <f t="shared" si="0"/>
        <v>625447.1558732039</v>
      </c>
      <c r="E31" s="37"/>
      <c r="F31" s="36">
        <v>1310365</v>
      </c>
      <c r="G31" s="35">
        <f t="shared" si="6"/>
        <v>0.007786544159536575</v>
      </c>
      <c r="H31" s="36">
        <f t="shared" si="7"/>
        <v>1027823.829058828</v>
      </c>
      <c r="I31" s="37"/>
      <c r="J31" s="36">
        <f t="shared" si="3"/>
        <v>1653270.984932032</v>
      </c>
      <c r="K31" s="37"/>
      <c r="L31" s="36">
        <v>1976970</v>
      </c>
      <c r="M31" s="38">
        <v>0.8362650849188566</v>
      </c>
      <c r="N31" s="36">
        <v>1680424.5</v>
      </c>
      <c r="O31" s="39">
        <v>0</v>
      </c>
      <c r="P31" s="40">
        <f t="shared" si="4"/>
        <v>1680424.5</v>
      </c>
    </row>
    <row r="32" spans="1:16" ht="12.75">
      <c r="A32" s="33" t="s">
        <v>26</v>
      </c>
      <c r="B32" s="34">
        <v>1061.6666666666667</v>
      </c>
      <c r="C32" s="35">
        <f t="shared" si="5"/>
        <v>0.020590719845533664</v>
      </c>
      <c r="D32" s="36">
        <f t="shared" si="0"/>
        <v>679493.7549026109</v>
      </c>
      <c r="E32" s="37"/>
      <c r="F32" s="36">
        <v>5128605.666666667</v>
      </c>
      <c r="G32" s="35">
        <f t="shared" si="6"/>
        <v>0.030475565586954412</v>
      </c>
      <c r="H32" s="36">
        <f t="shared" si="7"/>
        <v>4022774.6574779823</v>
      </c>
      <c r="I32" s="37"/>
      <c r="J32" s="36">
        <f t="shared" si="3"/>
        <v>4702268.412380593</v>
      </c>
      <c r="K32" s="37"/>
      <c r="L32" s="36">
        <v>5646564.75</v>
      </c>
      <c r="M32" s="38">
        <v>0.8327662252311182</v>
      </c>
      <c r="N32" s="36">
        <v>4799580.0375</v>
      </c>
      <c r="O32" s="39">
        <v>0</v>
      </c>
      <c r="P32" s="40">
        <f t="shared" si="4"/>
        <v>4799580.0375</v>
      </c>
    </row>
    <row r="33" spans="1:16" ht="12.75">
      <c r="A33" s="33" t="s">
        <v>27</v>
      </c>
      <c r="B33" s="34">
        <v>125.1111111111111</v>
      </c>
      <c r="C33" s="35">
        <f t="shared" si="5"/>
        <v>0.0024264940393585455</v>
      </c>
      <c r="D33" s="36">
        <f t="shared" si="0"/>
        <v>80074.303298832</v>
      </c>
      <c r="E33" s="37"/>
      <c r="F33" s="36">
        <v>1318777.6666666667</v>
      </c>
      <c r="G33" s="35">
        <f t="shared" si="6"/>
        <v>0.007836534506118986</v>
      </c>
      <c r="H33" s="36">
        <f t="shared" si="7"/>
        <v>1034422.5548077062</v>
      </c>
      <c r="I33" s="37"/>
      <c r="J33" s="36">
        <f t="shared" si="3"/>
        <v>1114496.8581065382</v>
      </c>
      <c r="K33" s="37"/>
      <c r="L33" s="36">
        <v>1113737.25</v>
      </c>
      <c r="M33" s="38">
        <v>1.0006820352884294</v>
      </c>
      <c r="N33" s="36">
        <v>946676.6625</v>
      </c>
      <c r="O33" s="39">
        <v>26203.469067830294</v>
      </c>
      <c r="P33" s="40">
        <f t="shared" si="4"/>
        <v>972880.1315678302</v>
      </c>
    </row>
    <row r="34" spans="1:16" ht="12.75">
      <c r="A34" s="33" t="s">
        <v>28</v>
      </c>
      <c r="B34" s="34">
        <v>167</v>
      </c>
      <c r="C34" s="35">
        <f t="shared" si="5"/>
        <v>0.0032389169992503505</v>
      </c>
      <c r="D34" s="36">
        <f t="shared" si="0"/>
        <v>106884.26097526157</v>
      </c>
      <c r="E34" s="37"/>
      <c r="F34" s="36">
        <v>1485217</v>
      </c>
      <c r="G34" s="35">
        <f t="shared" si="6"/>
        <v>0.008825562157867796</v>
      </c>
      <c r="H34" s="36">
        <f t="shared" si="7"/>
        <v>1164974.204838549</v>
      </c>
      <c r="I34" s="37"/>
      <c r="J34" s="36">
        <f t="shared" si="3"/>
        <v>1271858.4658138105</v>
      </c>
      <c r="K34" s="37"/>
      <c r="L34" s="36">
        <v>258300.75</v>
      </c>
      <c r="M34" s="38">
        <v>4.923944145782815</v>
      </c>
      <c r="N34" s="36">
        <v>219555.63749999998</v>
      </c>
      <c r="O34" s="39">
        <v>164306.7123837686</v>
      </c>
      <c r="P34" s="40">
        <f t="shared" si="4"/>
        <v>383862.3498837686</v>
      </c>
    </row>
    <row r="35" spans="1:16" ht="12.75">
      <c r="A35" s="33" t="s">
        <v>29</v>
      </c>
      <c r="B35" s="34">
        <v>34</v>
      </c>
      <c r="C35" s="35">
        <f t="shared" si="5"/>
        <v>0.0006594202273922869</v>
      </c>
      <c r="D35" s="36">
        <f t="shared" si="0"/>
        <v>21760.86750394547</v>
      </c>
      <c r="E35" s="37"/>
      <c r="F35" s="36">
        <v>244883</v>
      </c>
      <c r="G35" s="35">
        <f t="shared" si="6"/>
        <v>0.0014551611905230949</v>
      </c>
      <c r="H35" s="36">
        <f t="shared" si="7"/>
        <v>192081.27714904852</v>
      </c>
      <c r="I35" s="37"/>
      <c r="J35" s="36">
        <f t="shared" si="3"/>
        <v>213842.144652994</v>
      </c>
      <c r="K35" s="37"/>
      <c r="L35" s="36">
        <v>339674.25</v>
      </c>
      <c r="M35" s="38">
        <v>0.6295506493441702</v>
      </c>
      <c r="N35" s="36">
        <v>288723.1125</v>
      </c>
      <c r="O35" s="39">
        <v>0</v>
      </c>
      <c r="P35" s="40">
        <f t="shared" si="4"/>
        <v>288723.1125</v>
      </c>
    </row>
    <row r="36" spans="1:16" ht="12.75">
      <c r="A36" s="33" t="s">
        <v>30</v>
      </c>
      <c r="B36" s="34">
        <v>87</v>
      </c>
      <c r="C36" s="35">
        <f t="shared" si="5"/>
        <v>0.00168733999362144</v>
      </c>
      <c r="D36" s="36">
        <f t="shared" si="0"/>
        <v>55682.21978950752</v>
      </c>
      <c r="E36" s="37"/>
      <c r="F36" s="36">
        <v>744816.6666666666</v>
      </c>
      <c r="G36" s="35">
        <f t="shared" si="6"/>
        <v>0.004425902604052179</v>
      </c>
      <c r="H36" s="36">
        <f t="shared" si="7"/>
        <v>584219.1437348876</v>
      </c>
      <c r="I36" s="37"/>
      <c r="J36" s="36">
        <f t="shared" si="3"/>
        <v>639901.3635243952</v>
      </c>
      <c r="K36" s="37"/>
      <c r="L36" s="36">
        <v>664125</v>
      </c>
      <c r="M36" s="38">
        <v>0.9635254862027407</v>
      </c>
      <c r="N36" s="36">
        <v>564506.25</v>
      </c>
      <c r="O36" s="39">
        <v>11772.203684793421</v>
      </c>
      <c r="P36" s="40">
        <f t="shared" si="4"/>
        <v>576278.4536847934</v>
      </c>
    </row>
    <row r="37" spans="1:16" ht="12.75">
      <c r="A37" s="33" t="s">
        <v>31</v>
      </c>
      <c r="B37" s="34">
        <v>681.5555555555555</v>
      </c>
      <c r="C37" s="35">
        <f t="shared" si="5"/>
        <v>0.013218574100732966</v>
      </c>
      <c r="D37" s="36">
        <f t="shared" si="0"/>
        <v>436212.94532418787</v>
      </c>
      <c r="E37" s="37"/>
      <c r="F37" s="36">
        <v>2974243</v>
      </c>
      <c r="G37" s="35">
        <f t="shared" si="6"/>
        <v>0.0176737584266159</v>
      </c>
      <c r="H37" s="36">
        <f t="shared" si="7"/>
        <v>2332936.112313299</v>
      </c>
      <c r="I37" s="37"/>
      <c r="J37" s="36">
        <f t="shared" si="3"/>
        <v>2769149.0576374866</v>
      </c>
      <c r="K37" s="37"/>
      <c r="L37" s="36">
        <v>1090929</v>
      </c>
      <c r="M37" s="38">
        <v>2.538340311457012</v>
      </c>
      <c r="N37" s="36">
        <v>927289.65</v>
      </c>
      <c r="O37" s="39">
        <v>287588.1883040827</v>
      </c>
      <c r="P37" s="40">
        <f t="shared" si="4"/>
        <v>1214877.8383040829</v>
      </c>
    </row>
    <row r="38" spans="1:16" ht="12.75">
      <c r="A38" s="33" t="s">
        <v>32</v>
      </c>
      <c r="B38" s="34">
        <v>93.66666666666667</v>
      </c>
      <c r="C38" s="35">
        <f t="shared" si="5"/>
        <v>0.0018166380774238492</v>
      </c>
      <c r="D38" s="36">
        <f t="shared" si="0"/>
        <v>59949.05655498702</v>
      </c>
      <c r="E38" s="37"/>
      <c r="F38" s="36">
        <v>454360.6666666667</v>
      </c>
      <c r="G38" s="35">
        <f t="shared" si="6"/>
        <v>0.0026999342895731174</v>
      </c>
      <c r="H38" s="36">
        <f t="shared" si="7"/>
        <v>356391.3262236515</v>
      </c>
      <c r="I38" s="37"/>
      <c r="J38" s="36">
        <f t="shared" si="3"/>
        <v>416340.3827786385</v>
      </c>
      <c r="K38" s="37"/>
      <c r="L38" s="36">
        <v>615211.5</v>
      </c>
      <c r="M38" s="38">
        <v>0.676743498420687</v>
      </c>
      <c r="N38" s="36">
        <v>522929.77499999997</v>
      </c>
      <c r="O38" s="39">
        <v>0</v>
      </c>
      <c r="P38" s="40">
        <f t="shared" si="4"/>
        <v>522929.77499999997</v>
      </c>
    </row>
    <row r="39" spans="1:16" ht="12.75">
      <c r="A39" s="33" t="s">
        <v>33</v>
      </c>
      <c r="B39" s="34">
        <v>1190.2222222222222</v>
      </c>
      <c r="C39" s="35">
        <f t="shared" si="5"/>
        <v>0.023084017894856788</v>
      </c>
      <c r="D39" s="36">
        <f t="shared" si="0"/>
        <v>761772.590530274</v>
      </c>
      <c r="E39" s="37"/>
      <c r="F39" s="36">
        <v>3347136.6666666665</v>
      </c>
      <c r="G39" s="35">
        <f t="shared" si="6"/>
        <v>0.019889593710915702</v>
      </c>
      <c r="H39" s="36">
        <f t="shared" si="7"/>
        <v>2625426.3698408725</v>
      </c>
      <c r="I39" s="37"/>
      <c r="J39" s="36">
        <f t="shared" si="3"/>
        <v>3387198.9603711464</v>
      </c>
      <c r="K39" s="37"/>
      <c r="L39" s="36">
        <v>2603379.75</v>
      </c>
      <c r="M39" s="38">
        <v>1.3010775551938385</v>
      </c>
      <c r="N39" s="36">
        <v>2212872.7875</v>
      </c>
      <c r="O39" s="39">
        <v>183359.45465417972</v>
      </c>
      <c r="P39" s="40">
        <f t="shared" si="4"/>
        <v>2396232.2421541796</v>
      </c>
    </row>
    <row r="40" spans="1:16" ht="12.75">
      <c r="A40" s="33" t="s">
        <v>34</v>
      </c>
      <c r="B40" s="34">
        <v>6849.88888888889</v>
      </c>
      <c r="C40" s="35">
        <f t="shared" si="5"/>
        <v>0.13285162613891208</v>
      </c>
      <c r="D40" s="36">
        <f t="shared" si="0"/>
        <v>4384103.662584099</v>
      </c>
      <c r="E40" s="37"/>
      <c r="F40" s="36">
        <v>6596453</v>
      </c>
      <c r="G40" s="35">
        <f t="shared" si="6"/>
        <v>0.03919791247538473</v>
      </c>
      <c r="H40" s="36">
        <f t="shared" si="7"/>
        <v>5174124.446750784</v>
      </c>
      <c r="I40" s="37"/>
      <c r="J40" s="36">
        <f t="shared" si="3"/>
        <v>9558228.109334882</v>
      </c>
      <c r="K40" s="37"/>
      <c r="L40" s="36">
        <v>6703986.75</v>
      </c>
      <c r="M40" s="38">
        <v>1.4257528342124008</v>
      </c>
      <c r="N40" s="36">
        <v>5698388.7375</v>
      </c>
      <c r="O40" s="39">
        <v>602675.8652087308</v>
      </c>
      <c r="P40" s="40">
        <f t="shared" si="4"/>
        <v>6301064.602708731</v>
      </c>
    </row>
    <row r="41" spans="1:16" ht="12.75">
      <c r="A41" s="33" t="s">
        <v>35</v>
      </c>
      <c r="B41" s="34">
        <v>27.666666666666668</v>
      </c>
      <c r="C41" s="35">
        <f t="shared" si="5"/>
        <v>0.0005365870477799982</v>
      </c>
      <c r="D41" s="36">
        <v>0</v>
      </c>
      <c r="E41" s="37"/>
      <c r="F41" s="36">
        <v>24840</v>
      </c>
      <c r="G41" s="43" t="s">
        <v>76</v>
      </c>
      <c r="H41" s="44" t="s">
        <v>76</v>
      </c>
      <c r="I41" s="37"/>
      <c r="J41" s="36">
        <v>0</v>
      </c>
      <c r="K41" s="46" t="s">
        <v>89</v>
      </c>
      <c r="L41" s="36">
        <v>8452.5</v>
      </c>
      <c r="M41" s="38">
        <v>0</v>
      </c>
      <c r="N41" s="36">
        <v>0</v>
      </c>
      <c r="O41" s="39">
        <v>0</v>
      </c>
      <c r="P41" s="40">
        <f t="shared" si="4"/>
        <v>0</v>
      </c>
    </row>
    <row r="42" spans="1:16" ht="12.75">
      <c r="A42" s="33" t="s">
        <v>36</v>
      </c>
      <c r="B42" s="34">
        <v>871.8888888888888</v>
      </c>
      <c r="C42" s="35">
        <f t="shared" si="5"/>
        <v>0.016910034393291747</v>
      </c>
      <c r="D42" s="36">
        <f t="shared" si="0"/>
        <v>558031.1349786277</v>
      </c>
      <c r="E42" s="37"/>
      <c r="F42" s="36">
        <v>5130342.666666667</v>
      </c>
      <c r="G42" s="35">
        <f t="shared" si="6"/>
        <v>0.030485887311973867</v>
      </c>
      <c r="H42" s="36">
        <f t="shared" si="7"/>
        <v>4024137.1251805504</v>
      </c>
      <c r="I42" s="37"/>
      <c r="J42" s="36">
        <f t="shared" si="3"/>
        <v>4582168.260159178</v>
      </c>
      <c r="K42" s="37"/>
      <c r="L42" s="36">
        <v>5849208.75</v>
      </c>
      <c r="M42" s="38">
        <v>0.7833825831842944</v>
      </c>
      <c r="N42" s="36">
        <v>4971827.4375</v>
      </c>
      <c r="O42" s="39">
        <v>0</v>
      </c>
      <c r="P42" s="40">
        <f t="shared" si="4"/>
        <v>4971827.4375</v>
      </c>
    </row>
    <row r="43" spans="1:16" ht="12.75">
      <c r="A43" s="33" t="s">
        <v>37</v>
      </c>
      <c r="B43" s="34">
        <v>431</v>
      </c>
      <c r="C43" s="35">
        <f t="shared" si="5"/>
        <v>0.008359121117825755</v>
      </c>
      <c r="D43" s="36">
        <f t="shared" si="0"/>
        <v>275850.99688824994</v>
      </c>
      <c r="E43" s="37"/>
      <c r="F43" s="36">
        <v>1715998</v>
      </c>
      <c r="G43" s="35">
        <f t="shared" si="6"/>
        <v>0.010196925440374585</v>
      </c>
      <c r="H43" s="36">
        <f t="shared" si="7"/>
        <v>1345994.1581294453</v>
      </c>
      <c r="I43" s="37"/>
      <c r="J43" s="36">
        <f t="shared" si="3"/>
        <v>1621845.1550176952</v>
      </c>
      <c r="K43" s="37"/>
      <c r="L43" s="36">
        <v>1993539</v>
      </c>
      <c r="M43" s="38">
        <v>0.8135507532171155</v>
      </c>
      <c r="N43" s="36">
        <v>1694508.15</v>
      </c>
      <c r="O43" s="39">
        <v>0</v>
      </c>
      <c r="P43" s="40">
        <f t="shared" si="4"/>
        <v>1694508.15</v>
      </c>
    </row>
    <row r="44" spans="1:16" ht="12.75">
      <c r="A44" s="33" t="s">
        <v>38</v>
      </c>
      <c r="B44" s="34">
        <v>1351.5555555555557</v>
      </c>
      <c r="C44" s="35">
        <f t="shared" si="5"/>
        <v>0.02621303152287509</v>
      </c>
      <c r="D44" s="36">
        <f t="shared" si="0"/>
        <v>865030.040254878</v>
      </c>
      <c r="E44" s="37"/>
      <c r="F44" s="36">
        <v>8307007</v>
      </c>
      <c r="G44" s="35">
        <f t="shared" si="6"/>
        <v>0.049362488191518734</v>
      </c>
      <c r="H44" s="36">
        <f t="shared" si="7"/>
        <v>6515848.441280473</v>
      </c>
      <c r="I44" s="37"/>
      <c r="J44" s="36">
        <f t="shared" si="3"/>
        <v>7380878.481535351</v>
      </c>
      <c r="K44" s="37"/>
      <c r="L44" s="36">
        <v>4751385.75</v>
      </c>
      <c r="M44" s="38">
        <v>1.5534159653392383</v>
      </c>
      <c r="N44" s="36">
        <v>4038677.8874999997</v>
      </c>
      <c r="O44" s="39">
        <v>521851.67326117324</v>
      </c>
      <c r="P44" s="40">
        <f t="shared" si="4"/>
        <v>4560529.560761173</v>
      </c>
    </row>
    <row r="45" spans="1:16" ht="12.75">
      <c r="A45" s="33" t="s">
        <v>39</v>
      </c>
      <c r="B45" s="34">
        <v>2401</v>
      </c>
      <c r="C45" s="35">
        <f t="shared" si="5"/>
        <v>0.04656670488143767</v>
      </c>
      <c r="D45" s="36">
        <f t="shared" si="0"/>
        <v>1536701.2610874432</v>
      </c>
      <c r="E45" s="37"/>
      <c r="F45" s="36">
        <v>14846753</v>
      </c>
      <c r="G45" s="35">
        <f t="shared" si="6"/>
        <v>0.08822343229575891</v>
      </c>
      <c r="H45" s="36">
        <f t="shared" si="7"/>
        <v>11645493.063040176</v>
      </c>
      <c r="I45" s="37"/>
      <c r="J45" s="36">
        <f t="shared" si="3"/>
        <v>13182194.32412762</v>
      </c>
      <c r="K45" s="37"/>
      <c r="L45" s="36">
        <v>24271319.25</v>
      </c>
      <c r="M45" s="38">
        <v>0.5431181629786201</v>
      </c>
      <c r="N45" s="36">
        <v>20630621.3625</v>
      </c>
      <c r="O45" s="39">
        <v>0</v>
      </c>
      <c r="P45" s="40">
        <f t="shared" si="4"/>
        <v>20630621.3625</v>
      </c>
    </row>
    <row r="46" spans="1:16" ht="12.75">
      <c r="A46" s="33" t="s">
        <v>40</v>
      </c>
      <c r="B46" s="34">
        <v>0</v>
      </c>
      <c r="C46" s="35">
        <f t="shared" si="5"/>
        <v>0</v>
      </c>
      <c r="D46" s="36">
        <f t="shared" si="0"/>
        <v>0</v>
      </c>
      <c r="E46" s="37"/>
      <c r="F46" s="36"/>
      <c r="G46" s="35">
        <f t="shared" si="6"/>
        <v>0</v>
      </c>
      <c r="H46" s="36">
        <f t="shared" si="7"/>
        <v>0</v>
      </c>
      <c r="I46" s="37"/>
      <c r="J46" s="36">
        <f t="shared" si="3"/>
        <v>0</v>
      </c>
      <c r="K46" s="37"/>
      <c r="L46" s="36">
        <v>0</v>
      </c>
      <c r="M46" s="38">
        <v>0</v>
      </c>
      <c r="N46" s="36">
        <v>0</v>
      </c>
      <c r="O46" s="39">
        <v>0</v>
      </c>
      <c r="P46" s="40">
        <f t="shared" si="4"/>
        <v>0</v>
      </c>
    </row>
    <row r="47" spans="1:16" ht="12.75">
      <c r="A47" s="33" t="s">
        <v>41</v>
      </c>
      <c r="B47" s="34">
        <v>290</v>
      </c>
      <c r="C47" s="35">
        <f t="shared" si="5"/>
        <v>0.0056244666454048</v>
      </c>
      <c r="D47" s="36">
        <f t="shared" si="0"/>
        <v>185607.3992983584</v>
      </c>
      <c r="E47" s="37"/>
      <c r="F47" s="36">
        <v>974166.6666666666</v>
      </c>
      <c r="G47" s="35">
        <f t="shared" si="6"/>
        <v>0.005788762496517037</v>
      </c>
      <c r="H47" s="36">
        <f t="shared" si="7"/>
        <v>764116.6495402489</v>
      </c>
      <c r="I47" s="37"/>
      <c r="J47" s="36">
        <f t="shared" si="3"/>
        <v>949724.0488386073</v>
      </c>
      <c r="K47" s="37"/>
      <c r="L47" s="36">
        <v>719979.75</v>
      </c>
      <c r="M47" s="38">
        <v>1.3190982785815952</v>
      </c>
      <c r="N47" s="36">
        <v>611982.7875</v>
      </c>
      <c r="O47" s="39">
        <v>52734.96829407456</v>
      </c>
      <c r="P47" s="40">
        <f t="shared" si="4"/>
        <v>664717.7557940745</v>
      </c>
    </row>
    <row r="48" spans="1:16" ht="12.75">
      <c r="A48" s="33" t="s">
        <v>42</v>
      </c>
      <c r="B48" s="34">
        <v>1041.6666666666667</v>
      </c>
      <c r="C48" s="35">
        <f t="shared" si="5"/>
        <v>0.02020282559412644</v>
      </c>
      <c r="D48" s="36">
        <f t="shared" si="0"/>
        <v>666693.2446061725</v>
      </c>
      <c r="E48" s="37"/>
      <c r="F48" s="36">
        <v>4412185</v>
      </c>
      <c r="G48" s="35">
        <f t="shared" si="6"/>
        <v>0.026218399714999167</v>
      </c>
      <c r="H48" s="36">
        <f t="shared" si="7"/>
        <v>3460828.7623798903</v>
      </c>
      <c r="I48" s="37"/>
      <c r="J48" s="36">
        <f t="shared" si="3"/>
        <v>4127522.006986063</v>
      </c>
      <c r="K48" s="37"/>
      <c r="L48" s="36">
        <v>9379728.75</v>
      </c>
      <c r="M48" s="38">
        <v>0.44004705434430214</v>
      </c>
      <c r="N48" s="36">
        <v>7972769.4375</v>
      </c>
      <c r="O48" s="39">
        <v>0</v>
      </c>
      <c r="P48" s="40">
        <f t="shared" si="4"/>
        <v>7972769.4375</v>
      </c>
    </row>
    <row r="49" spans="1:16" ht="12.75">
      <c r="A49" s="33" t="s">
        <v>43</v>
      </c>
      <c r="B49" s="34">
        <v>68</v>
      </c>
      <c r="C49" s="35">
        <f t="shared" si="5"/>
        <v>0.0013188404547845739</v>
      </c>
      <c r="D49" s="36">
        <f t="shared" si="0"/>
        <v>43521.73500789094</v>
      </c>
      <c r="E49" s="37"/>
      <c r="F49" s="36">
        <v>415676.6666666667</v>
      </c>
      <c r="G49" s="35">
        <f t="shared" si="6"/>
        <v>0.0024700634716960275</v>
      </c>
      <c r="H49" s="36">
        <f t="shared" si="7"/>
        <v>326048.3782638756</v>
      </c>
      <c r="I49" s="37"/>
      <c r="J49" s="36">
        <f t="shared" si="3"/>
        <v>369570.1132717666</v>
      </c>
      <c r="K49" s="37"/>
      <c r="L49" s="36">
        <v>472110</v>
      </c>
      <c r="M49" s="38">
        <v>0.7828050947274291</v>
      </c>
      <c r="N49" s="36">
        <v>401293.5</v>
      </c>
      <c r="O49" s="39">
        <v>0</v>
      </c>
      <c r="P49" s="40">
        <f t="shared" si="4"/>
        <v>401293.5</v>
      </c>
    </row>
    <row r="50" spans="1:16" ht="12.75">
      <c r="A50" s="33" t="s">
        <v>44</v>
      </c>
      <c r="B50" s="34">
        <v>1872.5555555555557</v>
      </c>
      <c r="C50" s="35">
        <f t="shared" si="5"/>
        <v>0.03631767677203337</v>
      </c>
      <c r="D50" s="36">
        <f t="shared" si="0"/>
        <v>1198483.333477101</v>
      </c>
      <c r="E50" s="37"/>
      <c r="F50" s="36">
        <v>2625869.6666666665</v>
      </c>
      <c r="G50" s="35">
        <f t="shared" si="6"/>
        <v>0.015603629612121497</v>
      </c>
      <c r="H50" s="36">
        <f t="shared" si="7"/>
        <v>2059679.1088000375</v>
      </c>
      <c r="I50" s="37"/>
      <c r="J50" s="36">
        <f t="shared" si="3"/>
        <v>3258162.4422771386</v>
      </c>
      <c r="K50" s="37"/>
      <c r="L50" s="36">
        <v>2139081.75</v>
      </c>
      <c r="M50" s="38">
        <v>1.523159384758034</v>
      </c>
      <c r="N50" s="36">
        <v>1818219.4875</v>
      </c>
      <c r="O50" s="39">
        <v>224832.89653294208</v>
      </c>
      <c r="P50" s="40">
        <f t="shared" si="4"/>
        <v>2043052.3840329421</v>
      </c>
    </row>
    <row r="51" spans="1:16" ht="12.75">
      <c r="A51" s="33" t="s">
        <v>45</v>
      </c>
      <c r="B51" s="34">
        <v>4368.222222222222</v>
      </c>
      <c r="C51" s="35">
        <f t="shared" si="5"/>
        <v>0.08472041444346524</v>
      </c>
      <c r="D51" s="36">
        <f t="shared" si="0"/>
        <v>2795773.676634353</v>
      </c>
      <c r="E51" s="37"/>
      <c r="F51" s="36">
        <v>9893323</v>
      </c>
      <c r="G51" s="35">
        <f t="shared" si="6"/>
        <v>0.05878880802223722</v>
      </c>
      <c r="H51" s="36">
        <f t="shared" si="7"/>
        <v>7760122.658935312</v>
      </c>
      <c r="I51" s="37"/>
      <c r="J51" s="36">
        <f t="shared" si="3"/>
        <v>10555896.335569665</v>
      </c>
      <c r="K51" s="37"/>
      <c r="L51" s="36">
        <v>11293681.5</v>
      </c>
      <c r="M51" s="38">
        <v>0.9346727491447022</v>
      </c>
      <c r="N51" s="36">
        <v>9599629.275</v>
      </c>
      <c r="O51" s="39">
        <v>149311.67403100064</v>
      </c>
      <c r="P51" s="40">
        <f t="shared" si="4"/>
        <v>9748940.949031001</v>
      </c>
    </row>
    <row r="52" spans="1:16" ht="12.75">
      <c r="A52" s="33" t="s">
        <v>46</v>
      </c>
      <c r="B52" s="34">
        <v>481.4444444444444</v>
      </c>
      <c r="C52" s="35">
        <f t="shared" si="5"/>
        <v>0.009337476618597317</v>
      </c>
      <c r="D52" s="36">
        <f t="shared" si="0"/>
        <v>308136.7284137114</v>
      </c>
      <c r="E52" s="37"/>
      <c r="F52" s="36">
        <v>2045903</v>
      </c>
      <c r="G52" s="35">
        <f t="shared" si="6"/>
        <v>0.012157310410174538</v>
      </c>
      <c r="H52" s="36">
        <f t="shared" si="7"/>
        <v>1604764.974143039</v>
      </c>
      <c r="I52" s="37"/>
      <c r="J52" s="36">
        <f t="shared" si="3"/>
        <v>1912901.7025567503</v>
      </c>
      <c r="K52" s="37"/>
      <c r="L52" s="36">
        <v>2339138.25</v>
      </c>
      <c r="M52" s="38">
        <v>0.8177805234713041</v>
      </c>
      <c r="N52" s="36">
        <v>1988267.5125</v>
      </c>
      <c r="O52" s="39">
        <v>0</v>
      </c>
      <c r="P52" s="40">
        <f t="shared" si="4"/>
        <v>1988267.5125</v>
      </c>
    </row>
    <row r="53" spans="1:16" ht="12.75">
      <c r="A53" s="33" t="s">
        <v>47</v>
      </c>
      <c r="B53" s="34">
        <v>43</v>
      </c>
      <c r="C53" s="35">
        <f t="shared" si="5"/>
        <v>0.0008339726405255393</v>
      </c>
      <c r="D53" s="36">
        <f t="shared" si="0"/>
        <v>27521.097137342796</v>
      </c>
      <c r="E53" s="37"/>
      <c r="F53" s="36">
        <v>565713</v>
      </c>
      <c r="G53" s="35">
        <f t="shared" si="6"/>
        <v>0.0033616200494701203</v>
      </c>
      <c r="H53" s="36">
        <f t="shared" si="7"/>
        <v>443733.84653005586</v>
      </c>
      <c r="I53" s="37"/>
      <c r="J53" s="36">
        <f t="shared" si="3"/>
        <v>471254.94366739865</v>
      </c>
      <c r="K53" s="37"/>
      <c r="L53" s="36">
        <v>237854.25</v>
      </c>
      <c r="M53" s="38">
        <v>1.9812761120198552</v>
      </c>
      <c r="N53" s="36">
        <v>202176.1125</v>
      </c>
      <c r="O53" s="39">
        <v>42014.00673989063</v>
      </c>
      <c r="P53" s="40">
        <f t="shared" si="4"/>
        <v>244190.11923989063</v>
      </c>
    </row>
    <row r="54" spans="1:16" ht="12.75">
      <c r="A54" s="33" t="s">
        <v>48</v>
      </c>
      <c r="B54" s="34">
        <v>2262.888888888889</v>
      </c>
      <c r="C54" s="35">
        <f t="shared" si="5"/>
        <v>0.04388807957866443</v>
      </c>
      <c r="D54" s="36">
        <f t="shared" si="0"/>
        <v>1448306.6260959262</v>
      </c>
      <c r="E54" s="37"/>
      <c r="F54" s="36">
        <v>5055666.333333333</v>
      </c>
      <c r="G54" s="35">
        <f t="shared" si="6"/>
        <v>0.030042140289447867</v>
      </c>
      <c r="H54" s="36">
        <f t="shared" si="7"/>
        <v>3965562.5182071184</v>
      </c>
      <c r="I54" s="37"/>
      <c r="J54" s="36">
        <f t="shared" si="3"/>
        <v>5413869.144303044</v>
      </c>
      <c r="K54" s="37"/>
      <c r="L54" s="36">
        <v>5311874.25</v>
      </c>
      <c r="M54" s="38">
        <v>1.0192013006149467</v>
      </c>
      <c r="N54" s="36">
        <v>4515093.1125</v>
      </c>
      <c r="O54" s="39">
        <v>140335.01667150238</v>
      </c>
      <c r="P54" s="40">
        <f t="shared" si="4"/>
        <v>4655428.129171502</v>
      </c>
    </row>
    <row r="55" spans="1:16" ht="12.75">
      <c r="A55" s="41" t="s">
        <v>49</v>
      </c>
      <c r="B55" s="34">
        <v>3748.6666666666665</v>
      </c>
      <c r="C55" s="35">
        <f t="shared" si="5"/>
        <v>0.0727043125220947</v>
      </c>
      <c r="D55" s="36">
        <f t="shared" si="0"/>
        <v>2399242.313229125</v>
      </c>
      <c r="E55" s="37"/>
      <c r="F55" s="36">
        <v>11070045.333333334</v>
      </c>
      <c r="G55" s="35">
        <f t="shared" si="6"/>
        <v>0.06578121121677684</v>
      </c>
      <c r="H55" s="36">
        <f t="shared" si="7"/>
        <v>8683119.880614543</v>
      </c>
      <c r="I55" s="37"/>
      <c r="J55" s="36">
        <f t="shared" si="3"/>
        <v>11082362.193843668</v>
      </c>
      <c r="K55" s="37"/>
      <c r="L55" s="36">
        <v>15767517</v>
      </c>
      <c r="M55" s="38">
        <v>0.7028603294890164</v>
      </c>
      <c r="N55" s="36">
        <v>13402389.45</v>
      </c>
      <c r="O55" s="39">
        <v>0</v>
      </c>
      <c r="P55" s="40">
        <f t="shared" si="4"/>
        <v>13402389.45</v>
      </c>
    </row>
    <row r="56" spans="1:16" ht="12.75">
      <c r="A56" s="33" t="s">
        <v>50</v>
      </c>
      <c r="B56" s="34">
        <v>190.66666666666666</v>
      </c>
      <c r="C56" s="35">
        <f t="shared" si="5"/>
        <v>0.0036979251967489027</v>
      </c>
      <c r="D56" s="36">
        <f t="shared" si="0"/>
        <v>122031.5314927138</v>
      </c>
      <c r="E56" s="37"/>
      <c r="F56" s="36">
        <v>1282878.6666666667</v>
      </c>
      <c r="G56" s="35">
        <f t="shared" si="6"/>
        <v>0.007623212913445798</v>
      </c>
      <c r="H56" s="36">
        <f t="shared" si="7"/>
        <v>1006264.1045748453</v>
      </c>
      <c r="I56" s="37"/>
      <c r="J56" s="36">
        <f t="shared" si="3"/>
        <v>1128295.636067559</v>
      </c>
      <c r="K56" s="37"/>
      <c r="L56" s="36">
        <v>557727</v>
      </c>
      <c r="M56" s="38">
        <v>2.0230249496035855</v>
      </c>
      <c r="N56" s="36">
        <v>474067.95</v>
      </c>
      <c r="O56" s="39">
        <v>102151.20339498392</v>
      </c>
      <c r="P56" s="40">
        <f t="shared" si="4"/>
        <v>576219.153394984</v>
      </c>
    </row>
    <row r="57" spans="1:16" ht="12.75">
      <c r="A57" s="33" t="s">
        <v>51</v>
      </c>
      <c r="B57" s="34">
        <v>1562.888888888889</v>
      </c>
      <c r="C57" s="35">
        <f t="shared" si="5"/>
        <v>0.030311780779411462</v>
      </c>
      <c r="D57" s="36">
        <f t="shared" si="0"/>
        <v>1000288.7657205783</v>
      </c>
      <c r="E57" s="37"/>
      <c r="F57" s="36">
        <v>8633176.333333334</v>
      </c>
      <c r="G57" s="35">
        <f t="shared" si="6"/>
        <v>0.05130067481699073</v>
      </c>
      <c r="H57" s="36">
        <f t="shared" si="7"/>
        <v>6771689.075842776</v>
      </c>
      <c r="I57" s="37"/>
      <c r="J57" s="36">
        <f t="shared" si="3"/>
        <v>7771977.841563354</v>
      </c>
      <c r="K57" s="37"/>
      <c r="L57" s="36">
        <v>12662381.25</v>
      </c>
      <c r="M57" s="38">
        <v>0.6137848551640597</v>
      </c>
      <c r="N57" s="36">
        <v>10763024.0625</v>
      </c>
      <c r="O57" s="39">
        <v>0</v>
      </c>
      <c r="P57" s="40">
        <f t="shared" si="4"/>
        <v>10763024.0625</v>
      </c>
    </row>
    <row r="58" spans="1:16" ht="12.75">
      <c r="A58" s="33" t="s">
        <v>52</v>
      </c>
      <c r="B58" s="34">
        <v>23</v>
      </c>
      <c r="C58" s="35">
        <f t="shared" si="5"/>
        <v>0.0004460783891183117</v>
      </c>
      <c r="D58" s="36">
        <v>0</v>
      </c>
      <c r="E58" s="37"/>
      <c r="F58" s="36">
        <v>73961</v>
      </c>
      <c r="G58" s="43" t="s">
        <v>76</v>
      </c>
      <c r="H58" s="44" t="s">
        <v>76</v>
      </c>
      <c r="I58" s="37"/>
      <c r="J58" s="36">
        <v>0</v>
      </c>
      <c r="K58" s="46" t="s">
        <v>89</v>
      </c>
      <c r="L58" s="36">
        <v>48673.5</v>
      </c>
      <c r="M58" s="38">
        <v>0</v>
      </c>
      <c r="N58" s="36">
        <v>0</v>
      </c>
      <c r="O58" s="39">
        <v>0</v>
      </c>
      <c r="P58" s="40">
        <f t="shared" si="4"/>
        <v>0</v>
      </c>
    </row>
    <row r="59" spans="1:16" ht="12.75">
      <c r="A59" s="15" t="s">
        <v>81</v>
      </c>
      <c r="B59" s="47">
        <v>51612.333333333336</v>
      </c>
      <c r="C59" s="48">
        <v>1</v>
      </c>
      <c r="D59" s="49">
        <v>33000000</v>
      </c>
      <c r="E59" s="50"/>
      <c r="F59" s="51">
        <f>SUM(F7:F58)</f>
        <v>168388472.33333337</v>
      </c>
      <c r="G59" s="52">
        <f>SUM(G7:G58)</f>
        <v>1.0000000019807571</v>
      </c>
      <c r="H59" s="51">
        <v>132000000</v>
      </c>
      <c r="I59" s="50"/>
      <c r="J59" s="51">
        <f>SUM(J7:J58)</f>
        <v>165000000.26146278</v>
      </c>
      <c r="K59" s="50"/>
      <c r="L59" s="51">
        <v>189356667</v>
      </c>
      <c r="M59" s="53">
        <v>0.75</v>
      </c>
      <c r="N59" s="51">
        <f>SUM(N7:N58)</f>
        <v>160904609.85</v>
      </c>
      <c r="O59" s="40">
        <f>SUM(O7:O58)</f>
        <v>4095389.9999999995</v>
      </c>
      <c r="P59" s="40">
        <f>SUM(P7:P58)</f>
        <v>164999999.85</v>
      </c>
    </row>
    <row r="60" spans="1:16" ht="12.75">
      <c r="A60" s="7"/>
      <c r="B60" s="8"/>
      <c r="C60" s="9"/>
      <c r="D60" s="10"/>
      <c r="E60" s="11"/>
      <c r="F60" s="10"/>
      <c r="G60" s="9"/>
      <c r="H60" s="10"/>
      <c r="I60" s="11"/>
      <c r="J60" s="11"/>
      <c r="K60" s="11"/>
      <c r="L60" s="11"/>
      <c r="M60" s="11"/>
      <c r="N60" s="11"/>
      <c r="O60" s="11"/>
      <c r="P60" s="11"/>
    </row>
    <row r="61" spans="1:16" ht="35.25" customHeight="1">
      <c r="A61" s="54" t="s">
        <v>92</v>
      </c>
      <c r="B61" s="55"/>
      <c r="C61" s="55"/>
      <c r="D61" s="55"/>
      <c r="E61" s="55"/>
      <c r="F61" s="55"/>
      <c r="G61" s="55"/>
      <c r="H61" s="55"/>
      <c r="I61" s="55"/>
      <c r="J61" s="55"/>
      <c r="K61" s="55"/>
      <c r="L61" s="55"/>
      <c r="M61" s="55"/>
      <c r="N61" s="55"/>
      <c r="O61" s="55"/>
      <c r="P61" s="55"/>
    </row>
    <row r="62" spans="1:16" ht="24.75" customHeight="1">
      <c r="A62" s="54" t="s">
        <v>93</v>
      </c>
      <c r="B62" s="55"/>
      <c r="C62" s="55"/>
      <c r="D62" s="55"/>
      <c r="E62" s="55"/>
      <c r="F62" s="55"/>
      <c r="G62" s="55"/>
      <c r="H62" s="55"/>
      <c r="I62" s="55"/>
      <c r="J62" s="55"/>
      <c r="K62" s="55"/>
      <c r="L62" s="55"/>
      <c r="M62" s="55"/>
      <c r="N62" s="55"/>
      <c r="O62" s="55"/>
      <c r="P62" s="55"/>
    </row>
    <row r="63" spans="1:16" ht="24.75" customHeight="1">
      <c r="A63" s="54" t="s">
        <v>94</v>
      </c>
      <c r="B63" s="55"/>
      <c r="C63" s="55"/>
      <c r="D63" s="55"/>
      <c r="E63" s="55"/>
      <c r="F63" s="55"/>
      <c r="G63" s="55"/>
      <c r="H63" s="55"/>
      <c r="I63" s="55"/>
      <c r="J63" s="55"/>
      <c r="K63" s="55"/>
      <c r="L63" s="55"/>
      <c r="M63" s="55"/>
      <c r="N63" s="55"/>
      <c r="O63" s="55"/>
      <c r="P63" s="55"/>
    </row>
    <row r="64" spans="1:16" ht="36" customHeight="1">
      <c r="A64" s="54" t="s">
        <v>91</v>
      </c>
      <c r="B64" s="55"/>
      <c r="C64" s="55"/>
      <c r="D64" s="55"/>
      <c r="E64" s="55"/>
      <c r="F64" s="55"/>
      <c r="G64" s="55"/>
      <c r="H64" s="55"/>
      <c r="I64" s="55"/>
      <c r="J64" s="55"/>
      <c r="K64" s="55"/>
      <c r="L64" s="55"/>
      <c r="M64" s="55"/>
      <c r="N64" s="55"/>
      <c r="O64" s="55"/>
      <c r="P64" s="55"/>
    </row>
    <row r="65" spans="1:16" ht="12.75">
      <c r="A65" s="7" t="s">
        <v>83</v>
      </c>
      <c r="B65" s="8"/>
      <c r="C65" s="9"/>
      <c r="D65" s="10"/>
      <c r="E65" s="11"/>
      <c r="F65" s="10"/>
      <c r="G65" s="9"/>
      <c r="H65" s="10"/>
      <c r="I65" s="11"/>
      <c r="J65" s="11"/>
      <c r="K65" s="11"/>
      <c r="L65" s="11"/>
      <c r="M65" s="11"/>
      <c r="N65" s="11"/>
      <c r="O65" s="11"/>
      <c r="P65" s="11"/>
    </row>
    <row r="66" spans="1:16" ht="12.75">
      <c r="A66" s="7" t="s">
        <v>95</v>
      </c>
      <c r="B66" s="8"/>
      <c r="C66" s="9"/>
      <c r="D66" s="10"/>
      <c r="E66" s="11"/>
      <c r="F66" s="10"/>
      <c r="G66" s="9"/>
      <c r="H66" s="10"/>
      <c r="I66" s="11"/>
      <c r="J66" s="11"/>
      <c r="K66" s="11"/>
      <c r="L66" s="11"/>
      <c r="M66" s="11"/>
      <c r="N66" s="11"/>
      <c r="O66" s="11"/>
      <c r="P66" s="11"/>
    </row>
    <row r="67" spans="1:16" ht="12.75">
      <c r="A67" s="7"/>
      <c r="B67" s="8"/>
      <c r="C67" s="9"/>
      <c r="D67" s="10"/>
      <c r="E67" s="11"/>
      <c r="F67" s="10"/>
      <c r="G67" s="9"/>
      <c r="H67" s="10"/>
      <c r="I67" s="11"/>
      <c r="J67" s="11"/>
      <c r="K67" s="11"/>
      <c r="L67" s="11"/>
      <c r="M67" s="11"/>
      <c r="N67" s="11"/>
      <c r="O67" s="11"/>
      <c r="P67" s="11"/>
    </row>
  </sheetData>
  <mergeCells count="5">
    <mergeCell ref="A64:P64"/>
    <mergeCell ref="A2:P2"/>
    <mergeCell ref="A61:P61"/>
    <mergeCell ref="A62:P62"/>
    <mergeCell ref="A63:P63"/>
  </mergeCells>
  <printOptions/>
  <pageMargins left="0.23" right="0.2" top="0.17" bottom="0.5" header="0.19" footer="0.5"/>
  <pageSetup fitToHeight="2" fitToWidth="1" horizontalDpi="600" verticalDpi="600" orientation="landscape"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amagdiel</dc:creator>
  <cp:keywords/>
  <dc:description/>
  <cp:lastModifiedBy>Billingsley.Lewis</cp:lastModifiedBy>
  <cp:lastPrinted>2003-09-26T17:19:42Z</cp:lastPrinted>
  <dcterms:created xsi:type="dcterms:W3CDTF">2003-09-22T18:22:11Z</dcterms:created>
  <dcterms:modified xsi:type="dcterms:W3CDTF">2005-02-22T19:32:50Z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21106533</vt:i4>
  </property>
  <property fmtid="{D5CDD505-2E9C-101B-9397-08002B2CF9AE}" pid="3" name="_EmailSubject">
    <vt:lpwstr>Files to Post</vt:lpwstr>
  </property>
  <property fmtid="{D5CDD505-2E9C-101B-9397-08002B2CF9AE}" pid="4" name="_AuthorEmail">
    <vt:lpwstr>Billingsley.Lewis@dol.gov</vt:lpwstr>
  </property>
  <property fmtid="{D5CDD505-2E9C-101B-9397-08002B2CF9AE}" pid="5" name="_AuthorEmailDisplayName">
    <vt:lpwstr>Billingsley, Lewis - ETA CTR</vt:lpwstr>
  </property>
  <property fmtid="{D5CDD505-2E9C-101B-9397-08002B2CF9AE}" pid="6" name="_PreviousAdHocReviewCycleID">
    <vt:i4>1916915709</vt:i4>
  </property>
</Properties>
</file>