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tabRatio="972" activeTab="0"/>
  </bookViews>
  <sheets>
    <sheet name="A-3" sheetId="1" r:id="rId1"/>
  </sheets>
  <definedNames/>
  <calcPr fullCalcOnLoad="1"/>
</workbook>
</file>

<file path=xl/sharedStrings.xml><?xml version="1.0" encoding="utf-8"?>
<sst xmlns="http://schemas.openxmlformats.org/spreadsheetml/2006/main" count="70" uniqueCount="17">
  <si>
    <t xml:space="preserve">   Good</t>
  </si>
  <si>
    <t xml:space="preserve">   Fair</t>
  </si>
  <si>
    <t xml:space="preserve">   Mediocre </t>
  </si>
  <si>
    <t xml:space="preserve">   Poor</t>
  </si>
  <si>
    <t>Interstate (total reported)</t>
  </si>
  <si>
    <t xml:space="preserve">   Very good </t>
  </si>
  <si>
    <t xml:space="preserve">   Not reported</t>
  </si>
  <si>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</si>
  <si>
    <t>Other principal arterial (total reported)</t>
  </si>
  <si>
    <t>Minor arterial (total reported)</t>
  </si>
  <si>
    <t>Major collector (total reported)</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</si>
  <si>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</si>
  <si>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t>(Miles)</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</si>
  <si>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</si>
  <si>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</si>
  <si>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t>Table 1-5: Virginia Road Condition by Functional System -- Rural</t>
  </si>
  <si>
    <t>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</si>
</sst>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
    <numFmt numFmtId="183" formatCode="#,##0.00000"/>
  </numFmts>
  <fonts count="9">
    <font>
      <sz val="10"/>
      <name val="Arial"/>
      <family val="0"/>
    </font>
    <font>
      <sz val="10"/>
      <name val="Futura Md BT"/>
      <family val="2"/>
    </font>
    <font>
      <b/>
      <sz val="12"/>
      <name val="Futura Md BT"/>
      <family val="2"/>
    </font>
    <font>
      <b/>
      <sz val="10"/>
      <name val="Futura Md BT"/>
      <family val="2"/>
    </font>
    <font>
      <i/>
      <sz val="10"/>
      <name val="Futura Md BT"/>
      <family val="2"/>
    </font>
    <font>
      <sz val="12"/>
      <name val="Futura Md BT"/>
      <family val="2"/>
    </font>
    <font>
      <b/>
      <sz val="2.25"/>
      <name val="Futura Md BT"/>
      <family val="2"/>
    </font>
    <font>
      <sz val="2"/>
      <name val="Futura Md BT"/>
      <family val="2"/>
    </font>
    <font>
      <sz val="1.75"/>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3"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3"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left"/>
    </xf>
    <xf numFmtId="3" fontId="1" fillId="0" borderId="0" xfId="0" applyNumberFormat="1" applyFont="1" applyBorder="1" applyAlignment="1">
      <alignment horizontal="center"/>
    </xf>
    <xf numFmtId="0" fontId="3" fillId="0" borderId="2" xfId="0" applyFont="1" applyBorder="1" applyAlignment="1">
      <alignment/>
    </xf>
    <xf numFmtId="0" fontId="3" fillId="0" borderId="0" xfId="0" applyFont="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3" fillId="0" borderId="0" xfId="0" applyFont="1" applyFill="1" applyBorder="1" applyAlignment="1">
      <alignment/>
    </xf>
    <xf numFmtId="0" fontId="2" fillId="0" borderId="1" xfId="0" applyFont="1" applyBorder="1" applyAlignment="1">
      <alignment/>
    </xf>
    <xf numFmtId="0" fontId="3" fillId="0" borderId="0" xfId="0" applyFont="1" applyFill="1" applyBorder="1" applyAlignment="1" applyProtection="1">
      <alignment horizontal="left" wrapText="1"/>
      <protection/>
    </xf>
    <xf numFmtId="0" fontId="2" fillId="0" borderId="0" xfId="0" applyFont="1" applyAlignment="1">
      <alignment horizontal="left" wrapText="1"/>
    </xf>
    <xf numFmtId="0" fontId="3"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Virginia: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3129713"/>
        <c:axId val="8405370"/>
      </c:barChart>
      <c:catAx>
        <c:axId val="53129713"/>
        <c:scaling>
          <c:orientation val="minMax"/>
        </c:scaling>
        <c:axPos val="b"/>
        <c:delete val="0"/>
        <c:numFmt formatCode="General" sourceLinked="1"/>
        <c:majorTickMark val="none"/>
        <c:minorTickMark val="none"/>
        <c:tickLblPos val="nextTo"/>
        <c:crossAx val="8405370"/>
        <c:crosses val="autoZero"/>
        <c:auto val="1"/>
        <c:lblOffset val="100"/>
        <c:noMultiLvlLbl val="0"/>
      </c:catAx>
      <c:valAx>
        <c:axId val="8405370"/>
        <c:scaling>
          <c:orientation val="minMax"/>
          <c:max val="100"/>
        </c:scaling>
        <c:axPos val="l"/>
        <c:majorGridlines>
          <c:spPr>
            <a:ln w="3175">
              <a:solidFill>
                <a:srgbClr val="FFFFFF"/>
              </a:solidFill>
              <a:prstDash val="sysDot"/>
            </a:ln>
          </c:spPr>
        </c:majorGridlines>
        <c:delete val="0"/>
        <c:numFmt formatCode="General" sourceLinked="1"/>
        <c:majorTickMark val="in"/>
        <c:minorTickMark val="none"/>
        <c:tickLblPos val="nextTo"/>
        <c:crossAx val="53129713"/>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0.2975</cdr:y>
    </cdr:from>
    <cdr:to>
      <cdr:x>0.14725</cdr:x>
      <cdr:y>0.42725</cdr:y>
    </cdr:to>
    <cdr:sp>
      <cdr:nvSpPr>
        <cdr:cNvPr id="1" name="TextBox 1"/>
        <cdr:cNvSpPr txBox="1">
          <a:spLocks noChangeArrowheads="1"/>
        </cdr:cNvSpPr>
      </cdr:nvSpPr>
      <cdr:spPr>
        <a:xfrm>
          <a:off x="209550" y="0"/>
          <a:ext cx="69532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817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
      <selection activeCell="F49" sqref="F49"/>
    </sheetView>
  </sheetViews>
  <sheetFormatPr defaultColWidth="9.140625" defaultRowHeight="12.75"/>
  <cols>
    <col min="1" max="1" width="38.28125" style="1" customWidth="1"/>
    <col min="2" max="16384" width="9.140625" style="1" customWidth="1"/>
  </cols>
  <sheetData>
    <row r="1" spans="1:9" ht="15.75">
      <c r="A1" s="18" t="s">
        <v>15</v>
      </c>
      <c r="B1" s="18"/>
      <c r="C1" s="18"/>
      <c r="D1" s="18"/>
      <c r="E1" s="18"/>
      <c r="F1" s="18"/>
      <c r="G1" s="18"/>
      <c r="H1" s="8"/>
      <c r="I1" s="8"/>
    </row>
    <row r="2" spans="1:7" ht="16.5" thickBot="1">
      <c r="A2" s="16" t="s">
        <v>12</v>
      </c>
      <c r="B2" s="2"/>
      <c r="C2" s="2"/>
      <c r="D2" s="2"/>
      <c r="E2" s="2"/>
      <c r="F2" s="2"/>
      <c r="G2" s="2"/>
    </row>
    <row r="3" spans="1:10" ht="12.75">
      <c r="A3" s="4"/>
      <c r="B3" s="11">
        <v>1995</v>
      </c>
      <c r="C3" s="11">
        <v>1996</v>
      </c>
      <c r="D3" s="11">
        <v>1997</v>
      </c>
      <c r="E3" s="11">
        <v>1998</v>
      </c>
      <c r="F3" s="11">
        <v>1999</v>
      </c>
      <c r="G3" s="11">
        <v>2000</v>
      </c>
      <c r="H3" s="3"/>
      <c r="I3" s="3"/>
      <c r="J3" s="3"/>
    </row>
    <row r="4" spans="1:10" ht="12.75">
      <c r="A4" s="7" t="s">
        <v>4</v>
      </c>
      <c r="B4" s="6">
        <f aca="true" t="shared" si="0" ref="B4:G4">SUM(B5:B9)</f>
        <v>708</v>
      </c>
      <c r="C4" s="6">
        <f t="shared" si="0"/>
        <v>712</v>
      </c>
      <c r="D4" s="6">
        <f t="shared" si="0"/>
        <v>714</v>
      </c>
      <c r="E4" s="6">
        <f t="shared" si="0"/>
        <v>716</v>
      </c>
      <c r="F4" s="6">
        <f t="shared" si="0"/>
        <v>725</v>
      </c>
      <c r="G4" s="6">
        <f t="shared" si="0"/>
        <v>730</v>
      </c>
      <c r="H4" s="3"/>
      <c r="I4" s="3"/>
      <c r="J4" s="3"/>
    </row>
    <row r="5" spans="1:10" ht="12.75">
      <c r="A5" s="3" t="s">
        <v>5</v>
      </c>
      <c r="B5" s="6">
        <v>1</v>
      </c>
      <c r="C5" s="6">
        <v>6</v>
      </c>
      <c r="D5" s="6">
        <v>6</v>
      </c>
      <c r="E5" s="6">
        <v>7</v>
      </c>
      <c r="F5" s="6">
        <v>18</v>
      </c>
      <c r="G5" s="6">
        <v>47</v>
      </c>
      <c r="H5" s="3"/>
      <c r="I5" s="3"/>
      <c r="J5" s="3"/>
    </row>
    <row r="6" spans="1:10" ht="12.75">
      <c r="A6" s="9" t="s">
        <v>0</v>
      </c>
      <c r="B6" s="6">
        <v>278</v>
      </c>
      <c r="C6" s="6">
        <v>360</v>
      </c>
      <c r="D6" s="6">
        <v>360</v>
      </c>
      <c r="E6" s="6">
        <v>356</v>
      </c>
      <c r="F6" s="6">
        <v>586</v>
      </c>
      <c r="G6" s="6">
        <v>627</v>
      </c>
      <c r="H6" s="3"/>
      <c r="I6" s="3"/>
      <c r="J6" s="3"/>
    </row>
    <row r="7" spans="1:10" ht="12.75">
      <c r="A7" s="3" t="s">
        <v>1</v>
      </c>
      <c r="B7" s="6">
        <v>294</v>
      </c>
      <c r="C7" s="6">
        <v>280</v>
      </c>
      <c r="D7" s="6">
        <v>280</v>
      </c>
      <c r="E7" s="6">
        <v>284</v>
      </c>
      <c r="F7" s="6">
        <v>109</v>
      </c>
      <c r="G7" s="6">
        <v>48</v>
      </c>
      <c r="H7" s="3"/>
      <c r="I7" s="3"/>
      <c r="J7" s="3"/>
    </row>
    <row r="8" spans="1:10" ht="12.75">
      <c r="A8" s="3" t="s">
        <v>2</v>
      </c>
      <c r="B8" s="6">
        <f>44+37</f>
        <v>81</v>
      </c>
      <c r="C8" s="6">
        <f>54+9</f>
        <v>63</v>
      </c>
      <c r="D8" s="6">
        <f>56+9</f>
        <v>65</v>
      </c>
      <c r="E8" s="6">
        <f>56+9</f>
        <v>65</v>
      </c>
      <c r="F8" s="6">
        <v>11</v>
      </c>
      <c r="G8" s="6">
        <f>3+5</f>
        <v>8</v>
      </c>
      <c r="H8" s="3"/>
      <c r="I8" s="3"/>
      <c r="J8" s="3"/>
    </row>
    <row r="9" spans="1:10" ht="12.75">
      <c r="A9" s="3" t="s">
        <v>3</v>
      </c>
      <c r="B9" s="6">
        <f>6+48</f>
        <v>54</v>
      </c>
      <c r="C9" s="6">
        <v>3</v>
      </c>
      <c r="D9" s="6">
        <v>3</v>
      </c>
      <c r="E9" s="6">
        <v>4</v>
      </c>
      <c r="F9" s="6">
        <v>1</v>
      </c>
      <c r="G9" s="6">
        <v>0</v>
      </c>
      <c r="H9" s="3"/>
      <c r="I9" s="3"/>
      <c r="J9" s="3"/>
    </row>
    <row r="10" spans="1:10" ht="12.75">
      <c r="A10" s="3" t="s">
        <v>6</v>
      </c>
      <c r="B10" s="6">
        <v>0</v>
      </c>
      <c r="C10" s="6">
        <v>0</v>
      </c>
      <c r="D10" s="6">
        <v>0</v>
      </c>
      <c r="E10" s="6">
        <v>0</v>
      </c>
      <c r="F10" s="6">
        <v>0</v>
      </c>
      <c r="G10" s="6">
        <v>0</v>
      </c>
      <c r="H10" s="3"/>
      <c r="I10" s="3"/>
      <c r="J10" s="3"/>
    </row>
    <row r="11" spans="1:10" ht="12.75">
      <c r="A11" s="3"/>
      <c r="B11" s="6"/>
      <c r="C11" s="6"/>
      <c r="D11" s="6"/>
      <c r="E11" s="6"/>
      <c r="F11" s="6"/>
      <c r="G11" s="6"/>
      <c r="H11" s="3"/>
      <c r="I11" s="3"/>
      <c r="J11" s="3"/>
    </row>
    <row r="12" spans="1:10" ht="12.75">
      <c r="A12" s="7" t="s">
        <v>8</v>
      </c>
      <c r="B12" s="6">
        <f aca="true" t="shared" si="1" ref="B12:G12">SUM(B13:B17)</f>
        <v>1528</v>
      </c>
      <c r="C12" s="6">
        <f t="shared" si="1"/>
        <v>1534</v>
      </c>
      <c r="D12" s="6">
        <f t="shared" si="1"/>
        <v>1560</v>
      </c>
      <c r="E12" s="6">
        <f t="shared" si="1"/>
        <v>1556</v>
      </c>
      <c r="F12" s="6">
        <f t="shared" si="1"/>
        <v>1547</v>
      </c>
      <c r="G12" s="6">
        <f t="shared" si="1"/>
        <v>1557</v>
      </c>
      <c r="H12" s="3"/>
      <c r="I12" s="3"/>
      <c r="J12" s="3"/>
    </row>
    <row r="13" spans="1:10" ht="12.75">
      <c r="A13" s="3" t="s">
        <v>5</v>
      </c>
      <c r="B13" s="6">
        <v>1</v>
      </c>
      <c r="C13" s="6">
        <v>4</v>
      </c>
      <c r="D13" s="6">
        <v>6</v>
      </c>
      <c r="E13" s="6">
        <v>6</v>
      </c>
      <c r="F13" s="6">
        <v>6</v>
      </c>
      <c r="G13" s="6">
        <v>64</v>
      </c>
      <c r="H13" s="3"/>
      <c r="I13" s="3"/>
      <c r="J13" s="3"/>
    </row>
    <row r="14" spans="1:10" ht="12.75">
      <c r="A14" s="9" t="s">
        <v>0</v>
      </c>
      <c r="B14" s="6">
        <v>371</v>
      </c>
      <c r="C14" s="6">
        <v>451</v>
      </c>
      <c r="D14" s="6">
        <v>605</v>
      </c>
      <c r="E14" s="6">
        <v>606</v>
      </c>
      <c r="F14" s="6">
        <v>686</v>
      </c>
      <c r="G14" s="6">
        <v>840</v>
      </c>
      <c r="H14" s="3"/>
      <c r="I14" s="3"/>
      <c r="J14" s="3"/>
    </row>
    <row r="15" spans="1:10" ht="12.75">
      <c r="A15" s="3" t="s">
        <v>1</v>
      </c>
      <c r="B15" s="6">
        <f>567+358+165</f>
        <v>1090</v>
      </c>
      <c r="C15" s="6">
        <f>509+358+156</f>
        <v>1023</v>
      </c>
      <c r="D15" s="6">
        <f>530+237+112</f>
        <v>879</v>
      </c>
      <c r="E15" s="6">
        <f>539+239+106</f>
        <v>884</v>
      </c>
      <c r="F15" s="6">
        <f>522+191+107</f>
        <v>820</v>
      </c>
      <c r="G15" s="6">
        <f>420+132+69</f>
        <v>621</v>
      </c>
      <c r="H15" s="3"/>
      <c r="I15" s="3"/>
      <c r="J15" s="3"/>
    </row>
    <row r="16" spans="1:10" ht="12.75">
      <c r="A16" s="3" t="s">
        <v>2</v>
      </c>
      <c r="B16" s="6">
        <f>34+9</f>
        <v>43</v>
      </c>
      <c r="C16" s="6">
        <f>24+12</f>
        <v>36</v>
      </c>
      <c r="D16" s="6">
        <v>45</v>
      </c>
      <c r="E16" s="6">
        <f>22+17</f>
        <v>39</v>
      </c>
      <c r="F16" s="6">
        <f>16+11</f>
        <v>27</v>
      </c>
      <c r="G16" s="6">
        <f>15+13</f>
        <v>28</v>
      </c>
      <c r="H16" s="3"/>
      <c r="I16" s="3"/>
      <c r="J16" s="3"/>
    </row>
    <row r="17" spans="1:10" ht="12.75">
      <c r="A17" s="3" t="s">
        <v>3</v>
      </c>
      <c r="B17" s="6">
        <v>23</v>
      </c>
      <c r="C17" s="6">
        <v>20</v>
      </c>
      <c r="D17" s="6">
        <v>25</v>
      </c>
      <c r="E17" s="6">
        <v>21</v>
      </c>
      <c r="F17" s="6">
        <v>8</v>
      </c>
      <c r="G17" s="6">
        <v>4</v>
      </c>
      <c r="H17" s="3"/>
      <c r="I17" s="3"/>
      <c r="J17" s="3"/>
    </row>
    <row r="18" spans="1:10" ht="12.75">
      <c r="A18" s="3" t="s">
        <v>6</v>
      </c>
      <c r="B18" s="6">
        <v>0</v>
      </c>
      <c r="C18" s="6">
        <v>0</v>
      </c>
      <c r="D18" s="6">
        <v>0</v>
      </c>
      <c r="E18" s="6">
        <v>0</v>
      </c>
      <c r="F18" s="6">
        <v>0</v>
      </c>
      <c r="G18" s="6">
        <v>0</v>
      </c>
      <c r="H18" s="3"/>
      <c r="I18" s="3"/>
      <c r="J18" s="3"/>
    </row>
    <row r="19" spans="1:10" ht="12.75">
      <c r="A19" s="3"/>
      <c r="B19" s="6"/>
      <c r="C19" s="6"/>
      <c r="D19" s="6"/>
      <c r="E19" s="6"/>
      <c r="F19" s="6"/>
      <c r="G19" s="6"/>
      <c r="H19" s="3"/>
      <c r="I19" s="3"/>
      <c r="J19" s="3"/>
    </row>
    <row r="20" spans="1:10" ht="12.75">
      <c r="A20" s="15" t="s">
        <v>9</v>
      </c>
      <c r="B20" s="6">
        <f aca="true" t="shared" si="2" ref="B20:G20">SUM(B21:B25)</f>
        <v>3432</v>
      </c>
      <c r="C20" s="6">
        <f t="shared" si="2"/>
        <v>3432</v>
      </c>
      <c r="D20" s="6">
        <f t="shared" si="2"/>
        <v>3443</v>
      </c>
      <c r="E20" s="6">
        <f t="shared" si="2"/>
        <v>3422</v>
      </c>
      <c r="F20" s="6">
        <f t="shared" si="2"/>
        <v>3424</v>
      </c>
      <c r="G20" s="6">
        <f t="shared" si="2"/>
        <v>3496</v>
      </c>
      <c r="H20" s="3"/>
      <c r="I20" s="3"/>
      <c r="J20" s="3"/>
    </row>
    <row r="21" spans="1:10" ht="12.75">
      <c r="A21" s="3" t="s">
        <v>5</v>
      </c>
      <c r="B21" s="6">
        <v>1</v>
      </c>
      <c r="C21" s="6">
        <v>0</v>
      </c>
      <c r="D21" s="6">
        <v>0</v>
      </c>
      <c r="E21" s="6">
        <v>0</v>
      </c>
      <c r="F21" s="6">
        <v>0</v>
      </c>
      <c r="G21" s="6">
        <v>0</v>
      </c>
      <c r="H21" s="3"/>
      <c r="I21" s="3"/>
      <c r="J21" s="3"/>
    </row>
    <row r="22" spans="1:10" ht="12.75">
      <c r="A22" s="9" t="s">
        <v>0</v>
      </c>
      <c r="B22" s="6">
        <v>411</v>
      </c>
      <c r="C22" s="6">
        <v>491</v>
      </c>
      <c r="D22" s="6">
        <v>634</v>
      </c>
      <c r="E22" s="6">
        <v>610</v>
      </c>
      <c r="F22" s="6">
        <v>604</v>
      </c>
      <c r="G22" s="6">
        <v>1112</v>
      </c>
      <c r="H22" s="3"/>
      <c r="I22" s="3"/>
      <c r="J22" s="3"/>
    </row>
    <row r="23" spans="1:10" ht="12.75">
      <c r="A23" s="3" t="s">
        <v>1</v>
      </c>
      <c r="B23" s="6">
        <f>1315+965+629</f>
        <v>2909</v>
      </c>
      <c r="C23" s="6">
        <f>1196+1213+440</f>
        <v>2849</v>
      </c>
      <c r="D23" s="6">
        <f>1088+1187+442</f>
        <v>2717</v>
      </c>
      <c r="E23" s="6">
        <f>1099+1197+416</f>
        <v>2712</v>
      </c>
      <c r="F23" s="6">
        <f>1395+1121+245</f>
        <v>2761</v>
      </c>
      <c r="G23" s="6">
        <f>1849+226+156</f>
        <v>2231</v>
      </c>
      <c r="H23" s="3"/>
      <c r="I23" s="3"/>
      <c r="J23" s="3"/>
    </row>
    <row r="24" spans="1:10" ht="12.75">
      <c r="A24" s="3" t="s">
        <v>2</v>
      </c>
      <c r="B24" s="6">
        <f>41+21</f>
        <v>62</v>
      </c>
      <c r="C24" s="6">
        <f>23+51</f>
        <v>74</v>
      </c>
      <c r="D24" s="6">
        <f>59+27</f>
        <v>86</v>
      </c>
      <c r="E24" s="6">
        <f>48+26</f>
        <v>74</v>
      </c>
      <c r="F24" s="6">
        <f>18+32</f>
        <v>50</v>
      </c>
      <c r="G24" s="6">
        <f>42+89</f>
        <v>131</v>
      </c>
      <c r="H24" s="3"/>
      <c r="I24" s="3"/>
      <c r="J24" s="3"/>
    </row>
    <row r="25" spans="1:10" ht="12.75">
      <c r="A25" s="3" t="s">
        <v>3</v>
      </c>
      <c r="B25" s="6">
        <v>49</v>
      </c>
      <c r="C25" s="6">
        <v>18</v>
      </c>
      <c r="D25" s="6">
        <v>6</v>
      </c>
      <c r="E25" s="6">
        <v>26</v>
      </c>
      <c r="F25" s="6">
        <v>9</v>
      </c>
      <c r="G25" s="6">
        <v>22</v>
      </c>
      <c r="H25" s="3"/>
      <c r="I25" s="3"/>
      <c r="J25" s="3"/>
    </row>
    <row r="26" spans="1:10" ht="12.75">
      <c r="A26" s="3" t="s">
        <v>6</v>
      </c>
      <c r="B26" s="6">
        <v>0</v>
      </c>
      <c r="C26" s="6">
        <v>0</v>
      </c>
      <c r="D26" s="6">
        <v>0</v>
      </c>
      <c r="E26" s="6">
        <v>0</v>
      </c>
      <c r="F26" s="6">
        <v>0</v>
      </c>
      <c r="G26" s="13">
        <v>0</v>
      </c>
      <c r="H26" s="3"/>
      <c r="I26" s="3"/>
      <c r="J26" s="3"/>
    </row>
    <row r="27" spans="1:10" ht="12.75">
      <c r="A27" s="3"/>
      <c r="B27" s="6"/>
      <c r="C27" s="6"/>
      <c r="D27" s="6"/>
      <c r="E27" s="6"/>
      <c r="F27" s="6"/>
      <c r="G27" s="10"/>
      <c r="H27" s="3"/>
      <c r="I27" s="3"/>
      <c r="J27" s="3"/>
    </row>
    <row r="28" spans="1:10" ht="12.75">
      <c r="A28" s="15" t="s">
        <v>10</v>
      </c>
      <c r="B28" s="13" t="s">
        <v>16</v>
      </c>
      <c r="C28" s="13" t="s">
        <v>16</v>
      </c>
      <c r="D28" s="13" t="s">
        <v>16</v>
      </c>
      <c r="E28" s="13" t="s">
        <v>16</v>
      </c>
      <c r="F28" s="13" t="s">
        <v>16</v>
      </c>
      <c r="G28" s="6">
        <f>SUM(G29:G33)</f>
        <v>2211</v>
      </c>
      <c r="H28" s="3"/>
      <c r="I28" s="3"/>
      <c r="J28" s="3"/>
    </row>
    <row r="29" spans="1:10" ht="12.75">
      <c r="A29" s="3" t="s">
        <v>5</v>
      </c>
      <c r="B29" s="13" t="s">
        <v>16</v>
      </c>
      <c r="C29" s="13" t="s">
        <v>16</v>
      </c>
      <c r="D29" s="13" t="s">
        <v>16</v>
      </c>
      <c r="E29" s="13" t="s">
        <v>16</v>
      </c>
      <c r="F29" s="13" t="s">
        <v>16</v>
      </c>
      <c r="G29" s="6">
        <v>0</v>
      </c>
      <c r="H29" s="6"/>
      <c r="I29" s="3"/>
      <c r="J29" s="3"/>
    </row>
    <row r="30" spans="1:10" ht="12.75">
      <c r="A30" s="9" t="s">
        <v>0</v>
      </c>
      <c r="B30" s="13" t="s">
        <v>16</v>
      </c>
      <c r="C30" s="13" t="s">
        <v>16</v>
      </c>
      <c r="D30" s="13" t="s">
        <v>16</v>
      </c>
      <c r="E30" s="13" t="s">
        <v>16</v>
      </c>
      <c r="F30" s="13" t="s">
        <v>16</v>
      </c>
      <c r="G30" s="6">
        <v>265</v>
      </c>
      <c r="H30" s="3"/>
      <c r="I30" s="3"/>
      <c r="J30" s="3"/>
    </row>
    <row r="31" spans="1:10" ht="12.75">
      <c r="A31" s="3" t="s">
        <v>1</v>
      </c>
      <c r="B31" s="13" t="s">
        <v>16</v>
      </c>
      <c r="C31" s="13" t="s">
        <v>16</v>
      </c>
      <c r="D31" s="13" t="s">
        <v>16</v>
      </c>
      <c r="E31" s="13" t="s">
        <v>16</v>
      </c>
      <c r="F31" s="13" t="s">
        <v>16</v>
      </c>
      <c r="G31" s="6">
        <f>747+909+275</f>
        <v>1931</v>
      </c>
      <c r="H31" s="3"/>
      <c r="I31" s="3"/>
      <c r="J31" s="3"/>
    </row>
    <row r="32" spans="1:10" ht="12.75">
      <c r="A32" s="3" t="s">
        <v>2</v>
      </c>
      <c r="B32" s="13" t="s">
        <v>16</v>
      </c>
      <c r="C32" s="13" t="s">
        <v>16</v>
      </c>
      <c r="D32" s="13" t="s">
        <v>16</v>
      </c>
      <c r="E32" s="13" t="s">
        <v>16</v>
      </c>
      <c r="F32" s="13" t="s">
        <v>16</v>
      </c>
      <c r="G32" s="6">
        <v>15</v>
      </c>
      <c r="H32" s="3"/>
      <c r="I32" s="3"/>
      <c r="J32" s="3"/>
    </row>
    <row r="33" spans="1:10" ht="12.75">
      <c r="A33" s="3" t="s">
        <v>3</v>
      </c>
      <c r="B33" s="13" t="s">
        <v>16</v>
      </c>
      <c r="C33" s="13" t="s">
        <v>16</v>
      </c>
      <c r="D33" s="13" t="s">
        <v>16</v>
      </c>
      <c r="E33" s="13" t="s">
        <v>16</v>
      </c>
      <c r="F33" s="13" t="s">
        <v>16</v>
      </c>
      <c r="G33" s="6">
        <v>0</v>
      </c>
      <c r="H33" s="3"/>
      <c r="I33" s="3"/>
      <c r="J33" s="3"/>
    </row>
    <row r="34" spans="1:10" ht="12.75">
      <c r="A34" s="5" t="s">
        <v>6</v>
      </c>
      <c r="B34" s="14" t="s">
        <v>16</v>
      </c>
      <c r="C34" s="14" t="s">
        <v>16</v>
      </c>
      <c r="D34" s="14" t="s">
        <v>16</v>
      </c>
      <c r="E34" s="14" t="s">
        <v>16</v>
      </c>
      <c r="F34" s="14" t="s">
        <v>16</v>
      </c>
      <c r="G34" s="14" t="s">
        <v>16</v>
      </c>
      <c r="H34" s="3"/>
      <c r="I34" s="3"/>
      <c r="J34" s="3"/>
    </row>
    <row r="36" ht="12.75">
      <c r="A36" s="12" t="s">
        <v>13</v>
      </c>
    </row>
    <row r="37" ht="12.75">
      <c r="A37" s="12"/>
    </row>
    <row r="38" spans="1:7" ht="39.75" customHeight="1">
      <c r="A38" s="19" t="s">
        <v>14</v>
      </c>
      <c r="B38" s="20"/>
      <c r="C38" s="20"/>
      <c r="D38" s="20"/>
      <c r="E38" s="20"/>
      <c r="F38" s="20"/>
      <c r="G38" s="20"/>
    </row>
    <row r="39" ht="6.75" customHeight="1"/>
    <row r="40" spans="1:7" ht="39" customHeight="1">
      <c r="A40" s="19" t="s">
        <v>11</v>
      </c>
      <c r="B40" s="20"/>
      <c r="C40" s="20"/>
      <c r="D40" s="20"/>
      <c r="E40" s="20"/>
      <c r="F40" s="20"/>
      <c r="G40" s="20"/>
    </row>
    <row r="41" ht="6.75" customHeight="1"/>
    <row r="42" spans="1:7" ht="41.25" customHeight="1">
      <c r="A42" s="17" t="s">
        <v>7</v>
      </c>
      <c r="B42" s="17"/>
      <c r="C42" s="17"/>
      <c r="D42" s="17"/>
      <c r="E42" s="17"/>
      <c r="F42" s="17"/>
      <c r="G42" s="17"/>
    </row>
  </sheetData>
  <mergeCells count="4">
    <mergeCell ref="A42:G42"/>
    <mergeCell ref="A1:G1"/>
    <mergeCell ref="A40:G40"/>
    <mergeCell ref="A38:G38"/>
  </mergeCells>
  <printOptions horizontalCentered="1"/>
  <pageMargins left="1" right="1" top="1" bottom="1" header="0.5" footer="0.5"/>
  <pageSetup fitToHeight="1" fitToWidth="1" horizontalDpi="600" verticalDpi="600" orientation="portrait" scale="71" r:id="rId2"/>
  <headerFooter alignWithMargins="0">
    <oddHeader>&amp;R&amp;"Futura Md BT,Medium"&amp;16Infrastructure</oddHeader>
    <oddFooter>&amp;L&amp;"Futura Md BT,Medium"&amp;16BTS State Transportation Profile&amp;C&amp;"Futura Md BT,Medium"&amp;14 &amp;16A-3&amp;R&amp;"Futura Md BT,Medium"&amp;16Virginia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2003-08-12T17:01:06Z</cp:lastPrinted>
  <dcterms:created xsi:type="dcterms:W3CDTF">2002-01-31T21:39:46Z</dcterms:created>
  <dcterms:modified xsi:type="dcterms:W3CDTF">2004-03-10T13:58:35Z</dcterms:modified>
  <cp:category/>
  <cp:version/>
  <cp:contentType/>
  <cp:contentStatus/>
</cp:coreProperties>
</file>