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560" windowWidth="11685" windowHeight="6075" activeTab="0"/>
  </bookViews>
  <sheets>
    <sheet name="Apron Area" sheetId="1" r:id="rId1"/>
    <sheet name="Day Lookup" sheetId="2" r:id="rId2"/>
    <sheet name="Sheet3" sheetId="3" r:id="rId3"/>
  </sheets>
  <definedNames>
    <definedName name="_xlnm.Print_Area" localSheetId="0">'Apron Area'!$A$1:$I$45</definedName>
  </definedNames>
  <calcPr fullCalcOnLoad="1"/>
</workbook>
</file>

<file path=xl/sharedStrings.xml><?xml version="1.0" encoding="utf-8"?>
<sst xmlns="http://schemas.openxmlformats.org/spreadsheetml/2006/main" count="68" uniqueCount="58">
  <si>
    <t>Airport</t>
  </si>
  <si>
    <t>Location</t>
  </si>
  <si>
    <t>1.  Calculate the total annual operations</t>
  </si>
  <si>
    <t>Total Annual Operations</t>
  </si>
  <si>
    <t>3.  Busiest Day (10%&gt;Avg Day)</t>
  </si>
  <si>
    <t>6.  Planned Apron (10%&gt;)</t>
  </si>
  <si>
    <t>2.  Busiest Month (% of Annual Ops)</t>
  </si>
  <si>
    <t>Busiest Month Operations</t>
  </si>
  <si>
    <t>Avg Day Busy Month</t>
  </si>
  <si>
    <t>Aug</t>
  </si>
  <si>
    <t>Apron Size Calculations for Transient Aircraft</t>
  </si>
  <si>
    <t>Jan</t>
  </si>
  <si>
    <t>Feb</t>
  </si>
  <si>
    <t>Mar</t>
  </si>
  <si>
    <t>Apr</t>
  </si>
  <si>
    <t>May</t>
  </si>
  <si>
    <t>June</t>
  </si>
  <si>
    <t>July</t>
  </si>
  <si>
    <t>Sep</t>
  </si>
  <si>
    <t>Oct</t>
  </si>
  <si>
    <t>Nov</t>
  </si>
  <si>
    <t>Dec</t>
  </si>
  <si>
    <t>Enter Busiest Month (e.g. August)</t>
  </si>
  <si>
    <t>Enter % of Itinerant Operations</t>
  </si>
  <si>
    <t>Busiest Day 10% &gt; avg. day</t>
  </si>
  <si>
    <t># square yards per aircraft</t>
  </si>
  <si>
    <t>Enter number of based aircraft</t>
  </si>
  <si>
    <t>Enter number of operations per aircraft</t>
  </si>
  <si>
    <t># Itinerant Aircraft operations</t>
  </si>
  <si>
    <t># Itinerant Aircraft Landing Operations</t>
  </si>
  <si>
    <t># Itinerant AC on ground (assume 50%)</t>
  </si>
  <si>
    <t>Enter % of Itinerant Operations on ground</t>
  </si>
  <si>
    <t>Group I</t>
  </si>
  <si>
    <t>Group II</t>
  </si>
  <si>
    <t>w/o Taxilane</t>
  </si>
  <si>
    <t>w/Taxilane</t>
  </si>
  <si>
    <t xml:space="preserve">Apron Area </t>
  </si>
  <si>
    <t xml:space="preserve">4.  # Itinerant Aircraft </t>
  </si>
  <si>
    <t>5.  Apron area</t>
  </si>
  <si>
    <t># square yards</t>
  </si>
  <si>
    <t>Jul</t>
  </si>
  <si>
    <t>Jun</t>
  </si>
  <si>
    <t>Group I no taxilane</t>
  </si>
  <si>
    <t>Group I w/taxilane on edge</t>
  </si>
  <si>
    <t>Group II no Taxilane</t>
  </si>
  <si>
    <t>Group II w/taxilane</t>
  </si>
  <si>
    <t>Group I w/taxilane</t>
  </si>
  <si>
    <t>Group II w/taxilane on edge</t>
  </si>
  <si>
    <t>w/Taxilane @ edge</t>
  </si>
  <si>
    <t xml:space="preserve"> </t>
  </si>
  <si>
    <t>Enter % of Annual  Ops that occur in busiest month</t>
  </si>
  <si>
    <t>Apron Area (sq yds)</t>
  </si>
  <si>
    <t>Note:  Amount of activity can be determined from fuel sales or from actual operations counts.  For example if month with highest fuel sales accounts for 20% of annual sales, use 20% of annual as busy month.  If actual traffic counts available, use those.  Assume 50% of operations itinerant if no records.  Planning areas shown assume 10' clearance between wingtips, taxilane on edge places taxilane on edge of apron</t>
  </si>
  <si>
    <t>Small GA 250 ops / AC</t>
  </si>
  <si>
    <t>Med GA 350 ops / AC</t>
  </si>
  <si>
    <t>Busy Reliever 750 ops / AC</t>
  </si>
  <si>
    <t>Reliever 450  ops / AC</t>
  </si>
  <si>
    <r>
      <t>NOTE: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(You can calculate size of apron based upon total annual ops or you may develop an estimate of annual operations based upon number of based aircraft)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</si>
</sst>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0" fillId="3" borderId="1" xfId="0" applyFill="1" applyBorder="1" applyAlignment="1" applyProtection="1">
      <alignment/>
      <protection locked="0"/>
    </xf>
    <xf numFmtId="3" fontId="0" fillId="3" borderId="1" xfId="0" applyNumberForma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9" fontId="0" fillId="3" borderId="1" xfId="19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19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/>
    </xf>
    <xf numFmtId="0" fontId="6" fillId="4" borderId="5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3" fontId="0" fillId="4" borderId="5" xfId="0" applyNumberFormat="1" applyFill="1" applyBorder="1" applyAlignment="1">
      <alignment/>
    </xf>
    <xf numFmtId="0" fontId="1" fillId="4" borderId="5" xfId="0" applyFont="1" applyFill="1" applyBorder="1" applyAlignment="1">
      <alignment wrapText="1"/>
    </xf>
    <xf numFmtId="0" fontId="0" fillId="4" borderId="6" xfId="0" applyFill="1" applyBorder="1" applyAlignment="1">
      <alignment/>
    </xf>
    <xf numFmtId="3" fontId="0" fillId="4" borderId="0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 wrapText="1"/>
    </xf>
    <xf numFmtId="0" fontId="0" fillId="4" borderId="8" xfId="0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wrapText="1"/>
    </xf>
    <xf numFmtId="3" fontId="0" fillId="4" borderId="0" xfId="0" applyNumberFormat="1" applyFill="1" applyBorder="1" applyAlignment="1" applyProtection="1">
      <alignment/>
      <protection locked="0"/>
    </xf>
    <xf numFmtId="1" fontId="0" fillId="4" borderId="8" xfId="0" applyNumberFormat="1" applyFill="1" applyBorder="1" applyAlignment="1">
      <alignment/>
    </xf>
    <xf numFmtId="0" fontId="1" fillId="4" borderId="0" xfId="0" applyFont="1" applyFill="1" applyBorder="1" applyAlignment="1">
      <alignment horizontal="center" wrapText="1"/>
    </xf>
    <xf numFmtId="3" fontId="0" fillId="4" borderId="9" xfId="0" applyNumberFormat="1" applyFill="1" applyBorder="1" applyAlignment="1">
      <alignment/>
    </xf>
    <xf numFmtId="0" fontId="0" fillId="4" borderId="10" xfId="0" applyFill="1" applyBorder="1" applyAlignment="1">
      <alignment/>
    </xf>
    <xf numFmtId="1" fontId="0" fillId="4" borderId="0" xfId="0" applyNumberFormat="1" applyFill="1" applyBorder="1" applyAlignment="1">
      <alignment/>
    </xf>
    <xf numFmtId="3" fontId="0" fillId="4" borderId="11" xfId="0" applyNumberFormat="1" applyFill="1" applyBorder="1" applyAlignment="1">
      <alignment horizontal="left" vertical="top" wrapText="1"/>
    </xf>
    <xf numFmtId="3" fontId="0" fillId="4" borderId="12" xfId="0" applyNumberFormat="1" applyFill="1" applyBorder="1" applyAlignment="1">
      <alignment horizontal="left" vertical="top" wrapText="1"/>
    </xf>
    <xf numFmtId="3" fontId="0" fillId="4" borderId="13" xfId="0" applyNumberFormat="1" applyFill="1" applyBorder="1" applyAlignment="1">
      <alignment horizontal="left" vertical="top" wrapText="1"/>
    </xf>
    <xf numFmtId="3" fontId="0" fillId="4" borderId="11" xfId="0" applyNumberFormat="1" applyFill="1" applyBorder="1" applyAlignment="1">
      <alignment horizontal="left" wrapText="1"/>
    </xf>
    <xf numFmtId="3" fontId="0" fillId="4" borderId="12" xfId="0" applyNumberFormat="1" applyFill="1" applyBorder="1" applyAlignment="1">
      <alignment horizontal="left" wrapText="1"/>
    </xf>
    <xf numFmtId="3" fontId="0" fillId="4" borderId="13" xfId="0" applyNumberFormat="1" applyFill="1" applyBorder="1" applyAlignment="1">
      <alignment horizontal="left" wrapText="1"/>
    </xf>
    <xf numFmtId="3" fontId="0" fillId="4" borderId="14" xfId="0" applyNumberFormat="1" applyFill="1" applyBorder="1" applyAlignment="1">
      <alignment horizontal="right" wrapText="1"/>
    </xf>
    <xf numFmtId="3" fontId="0" fillId="4" borderId="14" xfId="0" applyNumberFormat="1" applyFill="1" applyBorder="1" applyAlignment="1">
      <alignment horizontal="center" wrapText="1"/>
    </xf>
    <xf numFmtId="3" fontId="0" fillId="4" borderId="15" xfId="0" applyNumberFormat="1" applyFill="1" applyBorder="1" applyAlignment="1">
      <alignment horizontal="right"/>
    </xf>
    <xf numFmtId="3" fontId="0" fillId="4" borderId="15" xfId="0" applyNumberFormat="1" applyFill="1" applyBorder="1" applyAlignment="1">
      <alignment horizontal="center"/>
    </xf>
    <xf numFmtId="0" fontId="0" fillId="4" borderId="15" xfId="0" applyFont="1" applyFill="1" applyBorder="1" applyAlignment="1">
      <alignment horizontal="right" wrapText="1"/>
    </xf>
    <xf numFmtId="3" fontId="0" fillId="4" borderId="15" xfId="0" applyNumberFormat="1" applyFill="1" applyBorder="1" applyAlignment="1">
      <alignment horizontal="center" wrapText="1"/>
    </xf>
    <xf numFmtId="0" fontId="0" fillId="4" borderId="15" xfId="0" applyFill="1" applyBorder="1" applyAlignment="1">
      <alignment horizontal="right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1" fillId="4" borderId="7" xfId="0" applyFont="1" applyFill="1" applyBorder="1" applyAlignment="1">
      <alignment/>
    </xf>
    <xf numFmtId="0" fontId="0" fillId="5" borderId="1" xfId="0" applyFill="1" applyBorder="1" applyAlignment="1" applyProtection="1">
      <alignment/>
      <protection locked="0"/>
    </xf>
    <xf numFmtId="3" fontId="0" fillId="5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3" fontId="2" fillId="5" borderId="11" xfId="0" applyNumberFormat="1" applyFont="1" applyFill="1" applyBorder="1" applyAlignment="1">
      <alignment horizontal="left" wrapText="1"/>
    </xf>
    <xf numFmtId="0" fontId="0" fillId="5" borderId="12" xfId="0" applyFont="1" applyFill="1" applyBorder="1" applyAlignment="1">
      <alignment horizontal="left"/>
    </xf>
    <xf numFmtId="0" fontId="0" fillId="5" borderId="13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/>
    </xf>
    <xf numFmtId="0" fontId="9" fillId="4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4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7E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37</xdr:row>
      <xdr:rowOff>85725</xdr:rowOff>
    </xdr:from>
    <xdr:to>
      <xdr:col>8</xdr:col>
      <xdr:colOff>28575</xdr:colOff>
      <xdr:row>43</xdr:row>
      <xdr:rowOff>19050</xdr:rowOff>
    </xdr:to>
    <xdr:sp>
      <xdr:nvSpPr>
        <xdr:cNvPr id="1" name="Rectangle 43"/>
        <xdr:cNvSpPr>
          <a:spLocks/>
        </xdr:cNvSpPr>
      </xdr:nvSpPr>
      <xdr:spPr>
        <a:xfrm>
          <a:off x="5572125" y="6648450"/>
          <a:ext cx="122872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14</xdr:row>
      <xdr:rowOff>104775</xdr:rowOff>
    </xdr:from>
    <xdr:to>
      <xdr:col>4</xdr:col>
      <xdr:colOff>190500</xdr:colOff>
      <xdr:row>16</xdr:row>
      <xdr:rowOff>38100</xdr:rowOff>
    </xdr:to>
    <xdr:pic>
      <xdr:nvPicPr>
        <xdr:cNvPr id="2" name="Spin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57675" y="2771775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114300</xdr:rowOff>
    </xdr:from>
    <xdr:to>
      <xdr:col>4</xdr:col>
      <xdr:colOff>180975</xdr:colOff>
      <xdr:row>20</xdr:row>
      <xdr:rowOff>47625</xdr:rowOff>
    </xdr:to>
    <xdr:pic>
      <xdr:nvPicPr>
        <xdr:cNvPr id="3" name="Spin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48150" y="3457575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104775</xdr:rowOff>
    </xdr:from>
    <xdr:to>
      <xdr:col>4</xdr:col>
      <xdr:colOff>180975</xdr:colOff>
      <xdr:row>25</xdr:row>
      <xdr:rowOff>38100</xdr:rowOff>
    </xdr:to>
    <xdr:pic>
      <xdr:nvPicPr>
        <xdr:cNvPr id="4" name="SpinButton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48150" y="4295775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123825</xdr:rowOff>
    </xdr:from>
    <xdr:to>
      <xdr:col>4</xdr:col>
      <xdr:colOff>180975</xdr:colOff>
      <xdr:row>28</xdr:row>
      <xdr:rowOff>57150</xdr:rowOff>
    </xdr:to>
    <xdr:pic>
      <xdr:nvPicPr>
        <xdr:cNvPr id="5" name="SpinButton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48150" y="4829175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30</xdr:row>
      <xdr:rowOff>104775</xdr:rowOff>
    </xdr:from>
    <xdr:to>
      <xdr:col>4</xdr:col>
      <xdr:colOff>190500</xdr:colOff>
      <xdr:row>32</xdr:row>
      <xdr:rowOff>38100</xdr:rowOff>
    </xdr:to>
    <xdr:pic>
      <xdr:nvPicPr>
        <xdr:cNvPr id="6" name="SpinButton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57675" y="5486400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</xdr:row>
      <xdr:rowOff>142875</xdr:rowOff>
    </xdr:from>
    <xdr:to>
      <xdr:col>4</xdr:col>
      <xdr:colOff>190500</xdr:colOff>
      <xdr:row>10</xdr:row>
      <xdr:rowOff>9525</xdr:rowOff>
    </xdr:to>
    <xdr:pic>
      <xdr:nvPicPr>
        <xdr:cNvPr id="7" name="SpinButton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57675" y="1724025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</xdr:row>
      <xdr:rowOff>0</xdr:rowOff>
    </xdr:from>
    <xdr:to>
      <xdr:col>4</xdr:col>
      <xdr:colOff>190500</xdr:colOff>
      <xdr:row>11</xdr:row>
      <xdr:rowOff>104775</xdr:rowOff>
    </xdr:to>
    <xdr:pic>
      <xdr:nvPicPr>
        <xdr:cNvPr id="8" name="SpinButton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57675" y="1990725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37</xdr:row>
      <xdr:rowOff>381000</xdr:rowOff>
    </xdr:from>
    <xdr:to>
      <xdr:col>6</xdr:col>
      <xdr:colOff>428625</xdr:colOff>
      <xdr:row>41</xdr:row>
      <xdr:rowOff>0</xdr:rowOff>
    </xdr:to>
    <xdr:sp>
      <xdr:nvSpPr>
        <xdr:cNvPr id="9" name="Line 20"/>
        <xdr:cNvSpPr>
          <a:spLocks/>
        </xdr:cNvSpPr>
      </xdr:nvSpPr>
      <xdr:spPr>
        <a:xfrm>
          <a:off x="5953125" y="694372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37</xdr:row>
      <xdr:rowOff>400050</xdr:rowOff>
    </xdr:from>
    <xdr:to>
      <xdr:col>7</xdr:col>
      <xdr:colOff>85725</xdr:colOff>
      <xdr:row>37</xdr:row>
      <xdr:rowOff>685800</xdr:rowOff>
    </xdr:to>
    <xdr:sp>
      <xdr:nvSpPr>
        <xdr:cNvPr id="10" name="Line 21"/>
        <xdr:cNvSpPr>
          <a:spLocks/>
        </xdr:cNvSpPr>
      </xdr:nvSpPr>
      <xdr:spPr>
        <a:xfrm>
          <a:off x="6248400" y="69627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37</xdr:row>
      <xdr:rowOff>542925</xdr:rowOff>
    </xdr:from>
    <xdr:to>
      <xdr:col>7</xdr:col>
      <xdr:colOff>247650</xdr:colOff>
      <xdr:row>37</xdr:row>
      <xdr:rowOff>542925</xdr:rowOff>
    </xdr:to>
    <xdr:sp>
      <xdr:nvSpPr>
        <xdr:cNvPr id="11" name="Line 22"/>
        <xdr:cNvSpPr>
          <a:spLocks/>
        </xdr:cNvSpPr>
      </xdr:nvSpPr>
      <xdr:spPr>
        <a:xfrm>
          <a:off x="6248400" y="7105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37</xdr:row>
      <xdr:rowOff>800100</xdr:rowOff>
    </xdr:from>
    <xdr:to>
      <xdr:col>7</xdr:col>
      <xdr:colOff>85725</xdr:colOff>
      <xdr:row>38</xdr:row>
      <xdr:rowOff>114300</xdr:rowOff>
    </xdr:to>
    <xdr:sp>
      <xdr:nvSpPr>
        <xdr:cNvPr id="12" name="Line 44"/>
        <xdr:cNvSpPr>
          <a:spLocks/>
        </xdr:cNvSpPr>
      </xdr:nvSpPr>
      <xdr:spPr>
        <a:xfrm>
          <a:off x="6248400" y="73628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37</xdr:row>
      <xdr:rowOff>942975</xdr:rowOff>
    </xdr:from>
    <xdr:to>
      <xdr:col>7</xdr:col>
      <xdr:colOff>247650</xdr:colOff>
      <xdr:row>37</xdr:row>
      <xdr:rowOff>942975</xdr:rowOff>
    </xdr:to>
    <xdr:sp>
      <xdr:nvSpPr>
        <xdr:cNvPr id="13" name="Line 45"/>
        <xdr:cNvSpPr>
          <a:spLocks/>
        </xdr:cNvSpPr>
      </xdr:nvSpPr>
      <xdr:spPr>
        <a:xfrm>
          <a:off x="6248400" y="75057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38</xdr:row>
      <xdr:rowOff>295275</xdr:rowOff>
    </xdr:from>
    <xdr:to>
      <xdr:col>7</xdr:col>
      <xdr:colOff>95250</xdr:colOff>
      <xdr:row>39</xdr:row>
      <xdr:rowOff>85725</xdr:rowOff>
    </xdr:to>
    <xdr:sp>
      <xdr:nvSpPr>
        <xdr:cNvPr id="14" name="Line 52"/>
        <xdr:cNvSpPr>
          <a:spLocks/>
        </xdr:cNvSpPr>
      </xdr:nvSpPr>
      <xdr:spPr>
        <a:xfrm>
          <a:off x="6257925" y="78295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38</xdr:row>
      <xdr:rowOff>438150</xdr:rowOff>
    </xdr:from>
    <xdr:to>
      <xdr:col>7</xdr:col>
      <xdr:colOff>257175</xdr:colOff>
      <xdr:row>38</xdr:row>
      <xdr:rowOff>438150</xdr:rowOff>
    </xdr:to>
    <xdr:sp>
      <xdr:nvSpPr>
        <xdr:cNvPr id="15" name="Line 53"/>
        <xdr:cNvSpPr>
          <a:spLocks/>
        </xdr:cNvSpPr>
      </xdr:nvSpPr>
      <xdr:spPr>
        <a:xfrm>
          <a:off x="6257925" y="79724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39</xdr:row>
      <xdr:rowOff>209550</xdr:rowOff>
    </xdr:from>
    <xdr:to>
      <xdr:col>7</xdr:col>
      <xdr:colOff>104775</xdr:colOff>
      <xdr:row>40</xdr:row>
      <xdr:rowOff>171450</xdr:rowOff>
    </xdr:to>
    <xdr:sp>
      <xdr:nvSpPr>
        <xdr:cNvPr id="16" name="Line 54"/>
        <xdr:cNvSpPr>
          <a:spLocks/>
        </xdr:cNvSpPr>
      </xdr:nvSpPr>
      <xdr:spPr>
        <a:xfrm>
          <a:off x="6267450" y="8239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40</xdr:row>
      <xdr:rowOff>28575</xdr:rowOff>
    </xdr:from>
    <xdr:to>
      <xdr:col>7</xdr:col>
      <xdr:colOff>266700</xdr:colOff>
      <xdr:row>40</xdr:row>
      <xdr:rowOff>28575</xdr:rowOff>
    </xdr:to>
    <xdr:sp>
      <xdr:nvSpPr>
        <xdr:cNvPr id="17" name="Line 55"/>
        <xdr:cNvSpPr>
          <a:spLocks/>
        </xdr:cNvSpPr>
      </xdr:nvSpPr>
      <xdr:spPr>
        <a:xfrm>
          <a:off x="6267450" y="8382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37</xdr:row>
      <xdr:rowOff>752475</xdr:rowOff>
    </xdr:from>
    <xdr:to>
      <xdr:col>7</xdr:col>
      <xdr:colOff>400050</xdr:colOff>
      <xdr:row>37</xdr:row>
      <xdr:rowOff>752475</xdr:rowOff>
    </xdr:to>
    <xdr:sp>
      <xdr:nvSpPr>
        <xdr:cNvPr id="18" name="Line 60"/>
        <xdr:cNvSpPr>
          <a:spLocks/>
        </xdr:cNvSpPr>
      </xdr:nvSpPr>
      <xdr:spPr>
        <a:xfrm>
          <a:off x="6400800" y="7315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37</xdr:row>
      <xdr:rowOff>609600</xdr:rowOff>
    </xdr:from>
    <xdr:to>
      <xdr:col>7</xdr:col>
      <xdr:colOff>409575</xdr:colOff>
      <xdr:row>37</xdr:row>
      <xdr:rowOff>895350</xdr:rowOff>
    </xdr:to>
    <xdr:sp>
      <xdr:nvSpPr>
        <xdr:cNvPr id="19" name="Line 61"/>
        <xdr:cNvSpPr>
          <a:spLocks/>
        </xdr:cNvSpPr>
      </xdr:nvSpPr>
      <xdr:spPr>
        <a:xfrm>
          <a:off x="6572250" y="7172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38</xdr:row>
      <xdr:rowOff>209550</xdr:rowOff>
    </xdr:from>
    <xdr:to>
      <xdr:col>7</xdr:col>
      <xdr:colOff>390525</xdr:colOff>
      <xdr:row>38</xdr:row>
      <xdr:rowOff>209550</xdr:rowOff>
    </xdr:to>
    <xdr:sp>
      <xdr:nvSpPr>
        <xdr:cNvPr id="20" name="Line 62"/>
        <xdr:cNvSpPr>
          <a:spLocks/>
        </xdr:cNvSpPr>
      </xdr:nvSpPr>
      <xdr:spPr>
        <a:xfrm>
          <a:off x="6391275" y="77438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38</xdr:row>
      <xdr:rowOff>66675</xdr:rowOff>
    </xdr:from>
    <xdr:to>
      <xdr:col>7</xdr:col>
      <xdr:colOff>400050</xdr:colOff>
      <xdr:row>38</xdr:row>
      <xdr:rowOff>352425</xdr:rowOff>
    </xdr:to>
    <xdr:sp>
      <xdr:nvSpPr>
        <xdr:cNvPr id="21" name="Line 63"/>
        <xdr:cNvSpPr>
          <a:spLocks/>
        </xdr:cNvSpPr>
      </xdr:nvSpPr>
      <xdr:spPr>
        <a:xfrm>
          <a:off x="6562725" y="76009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39</xdr:row>
      <xdr:rowOff>152400</xdr:rowOff>
    </xdr:from>
    <xdr:to>
      <xdr:col>7</xdr:col>
      <xdr:colOff>390525</xdr:colOff>
      <xdr:row>39</xdr:row>
      <xdr:rowOff>152400</xdr:rowOff>
    </xdr:to>
    <xdr:sp>
      <xdr:nvSpPr>
        <xdr:cNvPr id="22" name="Line 64"/>
        <xdr:cNvSpPr>
          <a:spLocks/>
        </xdr:cNvSpPr>
      </xdr:nvSpPr>
      <xdr:spPr>
        <a:xfrm>
          <a:off x="6391275" y="8181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39</xdr:row>
      <xdr:rowOff>9525</xdr:rowOff>
    </xdr:from>
    <xdr:to>
      <xdr:col>7</xdr:col>
      <xdr:colOff>400050</xdr:colOff>
      <xdr:row>39</xdr:row>
      <xdr:rowOff>295275</xdr:rowOff>
    </xdr:to>
    <xdr:sp>
      <xdr:nvSpPr>
        <xdr:cNvPr id="23" name="Line 65"/>
        <xdr:cNvSpPr>
          <a:spLocks/>
        </xdr:cNvSpPr>
      </xdr:nvSpPr>
      <xdr:spPr>
        <a:xfrm>
          <a:off x="6562725" y="80391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9</xdr:row>
      <xdr:rowOff>95250</xdr:rowOff>
    </xdr:from>
    <xdr:to>
      <xdr:col>2</xdr:col>
      <xdr:colOff>352425</xdr:colOff>
      <xdr:row>9</xdr:row>
      <xdr:rowOff>95250</xdr:rowOff>
    </xdr:to>
    <xdr:sp>
      <xdr:nvSpPr>
        <xdr:cNvPr id="24" name="Line 67"/>
        <xdr:cNvSpPr>
          <a:spLocks/>
        </xdr:cNvSpPr>
      </xdr:nvSpPr>
      <xdr:spPr>
        <a:xfrm>
          <a:off x="3105150" y="1905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10</xdr:row>
      <xdr:rowOff>66675</xdr:rowOff>
    </xdr:from>
    <xdr:to>
      <xdr:col>2</xdr:col>
      <xdr:colOff>342900</xdr:colOff>
      <xdr:row>10</xdr:row>
      <xdr:rowOff>66675</xdr:rowOff>
    </xdr:to>
    <xdr:sp>
      <xdr:nvSpPr>
        <xdr:cNvPr id="25" name="Line 68"/>
        <xdr:cNvSpPr>
          <a:spLocks/>
        </xdr:cNvSpPr>
      </xdr:nvSpPr>
      <xdr:spPr>
        <a:xfrm>
          <a:off x="3095625" y="2057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12</xdr:row>
      <xdr:rowOff>95250</xdr:rowOff>
    </xdr:from>
    <xdr:to>
      <xdr:col>2</xdr:col>
      <xdr:colOff>352425</xdr:colOff>
      <xdr:row>12</xdr:row>
      <xdr:rowOff>95250</xdr:rowOff>
    </xdr:to>
    <xdr:sp>
      <xdr:nvSpPr>
        <xdr:cNvPr id="26" name="Line 69"/>
        <xdr:cNvSpPr>
          <a:spLocks/>
        </xdr:cNvSpPr>
      </xdr:nvSpPr>
      <xdr:spPr>
        <a:xfrm>
          <a:off x="3105150" y="2428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95250</xdr:rowOff>
    </xdr:from>
    <xdr:to>
      <xdr:col>2</xdr:col>
      <xdr:colOff>352425</xdr:colOff>
      <xdr:row>15</xdr:row>
      <xdr:rowOff>95250</xdr:rowOff>
    </xdr:to>
    <xdr:sp>
      <xdr:nvSpPr>
        <xdr:cNvPr id="27" name="Line 70"/>
        <xdr:cNvSpPr>
          <a:spLocks/>
        </xdr:cNvSpPr>
      </xdr:nvSpPr>
      <xdr:spPr>
        <a:xfrm>
          <a:off x="3105150" y="293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95250</xdr:rowOff>
    </xdr:from>
    <xdr:to>
      <xdr:col>2</xdr:col>
      <xdr:colOff>352425</xdr:colOff>
      <xdr:row>16</xdr:row>
      <xdr:rowOff>95250</xdr:rowOff>
    </xdr:to>
    <xdr:sp>
      <xdr:nvSpPr>
        <xdr:cNvPr id="28" name="Line 71"/>
        <xdr:cNvSpPr>
          <a:spLocks/>
        </xdr:cNvSpPr>
      </xdr:nvSpPr>
      <xdr:spPr>
        <a:xfrm>
          <a:off x="3105150" y="31051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19</xdr:row>
      <xdr:rowOff>95250</xdr:rowOff>
    </xdr:from>
    <xdr:to>
      <xdr:col>2</xdr:col>
      <xdr:colOff>352425</xdr:colOff>
      <xdr:row>19</xdr:row>
      <xdr:rowOff>95250</xdr:rowOff>
    </xdr:to>
    <xdr:sp>
      <xdr:nvSpPr>
        <xdr:cNvPr id="29" name="Line 72"/>
        <xdr:cNvSpPr>
          <a:spLocks/>
        </xdr:cNvSpPr>
      </xdr:nvSpPr>
      <xdr:spPr>
        <a:xfrm>
          <a:off x="3105150" y="3609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20</xdr:row>
      <xdr:rowOff>95250</xdr:rowOff>
    </xdr:from>
    <xdr:to>
      <xdr:col>2</xdr:col>
      <xdr:colOff>352425</xdr:colOff>
      <xdr:row>20</xdr:row>
      <xdr:rowOff>95250</xdr:rowOff>
    </xdr:to>
    <xdr:sp>
      <xdr:nvSpPr>
        <xdr:cNvPr id="30" name="Line 73"/>
        <xdr:cNvSpPr>
          <a:spLocks/>
        </xdr:cNvSpPr>
      </xdr:nvSpPr>
      <xdr:spPr>
        <a:xfrm>
          <a:off x="3105150" y="3781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95250</xdr:rowOff>
    </xdr:from>
    <xdr:to>
      <xdr:col>2</xdr:col>
      <xdr:colOff>352425</xdr:colOff>
      <xdr:row>21</xdr:row>
      <xdr:rowOff>95250</xdr:rowOff>
    </xdr:to>
    <xdr:sp>
      <xdr:nvSpPr>
        <xdr:cNvPr id="31" name="Line 74"/>
        <xdr:cNvSpPr>
          <a:spLocks/>
        </xdr:cNvSpPr>
      </xdr:nvSpPr>
      <xdr:spPr>
        <a:xfrm>
          <a:off x="3105150" y="3952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95250</xdr:rowOff>
    </xdr:from>
    <xdr:to>
      <xdr:col>2</xdr:col>
      <xdr:colOff>352425</xdr:colOff>
      <xdr:row>24</xdr:row>
      <xdr:rowOff>95250</xdr:rowOff>
    </xdr:to>
    <xdr:sp>
      <xdr:nvSpPr>
        <xdr:cNvPr id="32" name="Line 75"/>
        <xdr:cNvSpPr>
          <a:spLocks/>
        </xdr:cNvSpPr>
      </xdr:nvSpPr>
      <xdr:spPr>
        <a:xfrm>
          <a:off x="3105150" y="4457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25</xdr:row>
      <xdr:rowOff>95250</xdr:rowOff>
    </xdr:from>
    <xdr:to>
      <xdr:col>2</xdr:col>
      <xdr:colOff>352425</xdr:colOff>
      <xdr:row>25</xdr:row>
      <xdr:rowOff>95250</xdr:rowOff>
    </xdr:to>
    <xdr:sp>
      <xdr:nvSpPr>
        <xdr:cNvPr id="33" name="Line 76"/>
        <xdr:cNvSpPr>
          <a:spLocks/>
        </xdr:cNvSpPr>
      </xdr:nvSpPr>
      <xdr:spPr>
        <a:xfrm>
          <a:off x="3105150" y="46291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26</xdr:row>
      <xdr:rowOff>95250</xdr:rowOff>
    </xdr:from>
    <xdr:to>
      <xdr:col>2</xdr:col>
      <xdr:colOff>352425</xdr:colOff>
      <xdr:row>26</xdr:row>
      <xdr:rowOff>95250</xdr:rowOff>
    </xdr:to>
    <xdr:sp>
      <xdr:nvSpPr>
        <xdr:cNvPr id="34" name="Line 77"/>
        <xdr:cNvSpPr>
          <a:spLocks/>
        </xdr:cNvSpPr>
      </xdr:nvSpPr>
      <xdr:spPr>
        <a:xfrm>
          <a:off x="3105150" y="48006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27</xdr:row>
      <xdr:rowOff>95250</xdr:rowOff>
    </xdr:from>
    <xdr:to>
      <xdr:col>2</xdr:col>
      <xdr:colOff>352425</xdr:colOff>
      <xdr:row>27</xdr:row>
      <xdr:rowOff>95250</xdr:rowOff>
    </xdr:to>
    <xdr:sp>
      <xdr:nvSpPr>
        <xdr:cNvPr id="35" name="Line 78"/>
        <xdr:cNvSpPr>
          <a:spLocks/>
        </xdr:cNvSpPr>
      </xdr:nvSpPr>
      <xdr:spPr>
        <a:xfrm>
          <a:off x="3105150" y="4972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28</xdr:row>
      <xdr:rowOff>95250</xdr:rowOff>
    </xdr:from>
    <xdr:to>
      <xdr:col>2</xdr:col>
      <xdr:colOff>352425</xdr:colOff>
      <xdr:row>28</xdr:row>
      <xdr:rowOff>95250</xdr:rowOff>
    </xdr:to>
    <xdr:sp>
      <xdr:nvSpPr>
        <xdr:cNvPr id="36" name="Line 79"/>
        <xdr:cNvSpPr>
          <a:spLocks/>
        </xdr:cNvSpPr>
      </xdr:nvSpPr>
      <xdr:spPr>
        <a:xfrm>
          <a:off x="3105150" y="5143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95250</xdr:rowOff>
    </xdr:from>
    <xdr:to>
      <xdr:col>2</xdr:col>
      <xdr:colOff>352425</xdr:colOff>
      <xdr:row>31</xdr:row>
      <xdr:rowOff>95250</xdr:rowOff>
    </xdr:to>
    <xdr:sp>
      <xdr:nvSpPr>
        <xdr:cNvPr id="37" name="Line 80"/>
        <xdr:cNvSpPr>
          <a:spLocks/>
        </xdr:cNvSpPr>
      </xdr:nvSpPr>
      <xdr:spPr>
        <a:xfrm>
          <a:off x="3105150" y="56483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32</xdr:row>
      <xdr:rowOff>95250</xdr:rowOff>
    </xdr:from>
    <xdr:to>
      <xdr:col>2</xdr:col>
      <xdr:colOff>352425</xdr:colOff>
      <xdr:row>32</xdr:row>
      <xdr:rowOff>95250</xdr:rowOff>
    </xdr:to>
    <xdr:sp>
      <xdr:nvSpPr>
        <xdr:cNvPr id="38" name="Line 81"/>
        <xdr:cNvSpPr>
          <a:spLocks/>
        </xdr:cNvSpPr>
      </xdr:nvSpPr>
      <xdr:spPr>
        <a:xfrm>
          <a:off x="3105150" y="5819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34</xdr:row>
      <xdr:rowOff>95250</xdr:rowOff>
    </xdr:from>
    <xdr:to>
      <xdr:col>2</xdr:col>
      <xdr:colOff>352425</xdr:colOff>
      <xdr:row>34</xdr:row>
      <xdr:rowOff>95250</xdr:rowOff>
    </xdr:to>
    <xdr:sp>
      <xdr:nvSpPr>
        <xdr:cNvPr id="39" name="Line 82"/>
        <xdr:cNvSpPr>
          <a:spLocks/>
        </xdr:cNvSpPr>
      </xdr:nvSpPr>
      <xdr:spPr>
        <a:xfrm>
          <a:off x="3105150" y="616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0"/>
  <sheetViews>
    <sheetView showRowColHeaders="0" tabSelected="1" zoomScale="75" zoomScaleNormal="75" workbookViewId="0" topLeftCell="A1">
      <selection activeCell="D35" sqref="D35"/>
    </sheetView>
  </sheetViews>
  <sheetFormatPr defaultColWidth="9.140625" defaultRowHeight="12.75"/>
  <cols>
    <col min="1" max="1" width="9.7109375" style="0" customWidth="1"/>
    <col min="2" max="2" width="35.421875" style="0" customWidth="1"/>
    <col min="3" max="3" width="9.00390625" style="0" customWidth="1"/>
    <col min="4" max="5" width="9.57421875" style="0" customWidth="1"/>
    <col min="6" max="7" width="9.57421875" style="2" customWidth="1"/>
    <col min="9" max="9" width="3.421875" style="0" customWidth="1"/>
  </cols>
  <sheetData>
    <row r="1" spans="1:11" ht="20.25">
      <c r="A1" s="11"/>
      <c r="B1" s="12" t="s">
        <v>10</v>
      </c>
      <c r="C1" s="13"/>
      <c r="D1" s="14"/>
      <c r="E1" s="14"/>
      <c r="F1" s="15"/>
      <c r="G1" s="15"/>
      <c r="H1" s="16"/>
      <c r="I1" s="17"/>
      <c r="J1" s="3"/>
      <c r="K1" s="3"/>
    </row>
    <row r="2" spans="1:11" ht="13.5" thickBot="1">
      <c r="A2" s="19"/>
      <c r="B2" s="20"/>
      <c r="C2" s="20"/>
      <c r="D2" s="20"/>
      <c r="E2" s="20"/>
      <c r="F2" s="18"/>
      <c r="G2" s="18"/>
      <c r="H2" s="21"/>
      <c r="I2" s="22"/>
      <c r="J2" s="3"/>
      <c r="K2" s="3"/>
    </row>
    <row r="3" spans="1:11" ht="13.5" thickBot="1">
      <c r="A3" s="54" t="s">
        <v>0</v>
      </c>
      <c r="B3" s="6"/>
      <c r="C3" s="7"/>
      <c r="D3" s="20"/>
      <c r="E3" s="20"/>
      <c r="F3" s="18"/>
      <c r="G3" s="18"/>
      <c r="H3" s="21"/>
      <c r="I3" s="22"/>
      <c r="J3" s="3"/>
      <c r="K3" s="3"/>
    </row>
    <row r="4" spans="1:11" ht="13.5" thickBot="1">
      <c r="A4" s="54" t="s">
        <v>1</v>
      </c>
      <c r="B4" s="6"/>
      <c r="C4" s="7"/>
      <c r="D4" s="20"/>
      <c r="E4" s="20"/>
      <c r="F4" s="18"/>
      <c r="G4" s="18"/>
      <c r="H4" s="21"/>
      <c r="I4" s="22"/>
      <c r="J4" s="3"/>
      <c r="K4" s="3"/>
    </row>
    <row r="5" spans="1:11" ht="12.75">
      <c r="A5" s="19"/>
      <c r="B5" s="20"/>
      <c r="C5" s="20"/>
      <c r="D5" s="20"/>
      <c r="E5" s="20"/>
      <c r="F5" s="18"/>
      <c r="G5" s="18"/>
      <c r="H5" s="21"/>
      <c r="I5" s="22"/>
      <c r="J5" s="3"/>
      <c r="K5" s="3"/>
    </row>
    <row r="6" spans="1:11" ht="12.75">
      <c r="A6" s="19"/>
      <c r="B6" s="23"/>
      <c r="C6" s="23"/>
      <c r="D6" s="23"/>
      <c r="E6" s="23"/>
      <c r="F6" s="23"/>
      <c r="G6" s="18"/>
      <c r="H6" s="21"/>
      <c r="I6" s="22"/>
      <c r="J6" s="3"/>
      <c r="K6" s="3"/>
    </row>
    <row r="7" spans="1:11" ht="25.5" customHeight="1">
      <c r="A7" s="19"/>
      <c r="B7" s="58" t="s">
        <v>57</v>
      </c>
      <c r="C7" s="59"/>
      <c r="D7" s="59"/>
      <c r="E7" s="59"/>
      <c r="F7" s="59"/>
      <c r="G7" s="60"/>
      <c r="H7" s="21"/>
      <c r="I7" s="22"/>
      <c r="J7" s="3"/>
      <c r="K7" s="3"/>
    </row>
    <row r="8" spans="1:11" ht="12.75">
      <c r="A8" s="19"/>
      <c r="B8" s="21"/>
      <c r="C8" s="21"/>
      <c r="D8" s="20"/>
      <c r="E8" s="20"/>
      <c r="F8" s="18"/>
      <c r="G8" s="18"/>
      <c r="H8" s="21"/>
      <c r="I8" s="22"/>
      <c r="J8" s="3"/>
      <c r="K8" s="3"/>
    </row>
    <row r="9" spans="1:11" ht="18" customHeight="1" thickBot="1">
      <c r="A9" s="19"/>
      <c r="B9" s="24" t="s">
        <v>2</v>
      </c>
      <c r="C9" s="25"/>
      <c r="D9" s="20"/>
      <c r="E9" s="20"/>
      <c r="F9" s="28" t="s">
        <v>53</v>
      </c>
      <c r="G9" s="20"/>
      <c r="H9" s="29"/>
      <c r="I9" s="22"/>
      <c r="J9" s="3"/>
      <c r="K9" s="3"/>
    </row>
    <row r="10" spans="1:11" ht="14.25" customHeight="1" thickBot="1">
      <c r="A10" s="19"/>
      <c r="B10" s="61" t="s">
        <v>26</v>
      </c>
      <c r="C10" s="26"/>
      <c r="D10" s="5">
        <v>35</v>
      </c>
      <c r="E10" s="30"/>
      <c r="F10" s="28" t="s">
        <v>54</v>
      </c>
      <c r="G10" s="21"/>
      <c r="H10" s="29"/>
      <c r="I10" s="22"/>
      <c r="J10" s="3"/>
      <c r="K10" s="3"/>
    </row>
    <row r="11" spans="1:11" ht="13.5" thickBot="1">
      <c r="A11" s="19"/>
      <c r="B11" s="61" t="s">
        <v>27</v>
      </c>
      <c r="C11" s="26"/>
      <c r="D11" s="5">
        <v>350</v>
      </c>
      <c r="E11" s="30"/>
      <c r="F11" s="28" t="s">
        <v>56</v>
      </c>
      <c r="G11" s="21"/>
      <c r="H11" s="29"/>
      <c r="I11" s="22"/>
      <c r="J11" s="3"/>
      <c r="K11" s="3"/>
    </row>
    <row r="12" spans="1:11" ht="13.5" thickBot="1">
      <c r="A12" s="19"/>
      <c r="B12" s="62"/>
      <c r="C12" s="25"/>
      <c r="D12" s="20"/>
      <c r="E12" s="20"/>
      <c r="F12" s="28" t="s">
        <v>55</v>
      </c>
      <c r="G12" s="18"/>
      <c r="H12" s="21"/>
      <c r="I12" s="22"/>
      <c r="J12" s="3"/>
      <c r="K12" s="3"/>
    </row>
    <row r="13" spans="1:11" ht="13.5" thickBot="1">
      <c r="A13" s="19"/>
      <c r="B13" s="61" t="s">
        <v>3</v>
      </c>
      <c r="C13" s="26"/>
      <c r="D13" s="18"/>
      <c r="E13" s="18"/>
      <c r="F13" s="55">
        <v>10000</v>
      </c>
      <c r="G13" s="56">
        <f>D10*D11</f>
        <v>12250</v>
      </c>
      <c r="H13" s="21"/>
      <c r="I13" s="22"/>
      <c r="J13" s="3"/>
      <c r="K13" s="3"/>
    </row>
    <row r="14" spans="1:11" ht="12.75">
      <c r="A14" s="19"/>
      <c r="B14" s="27"/>
      <c r="C14" s="27"/>
      <c r="D14" s="20"/>
      <c r="E14" s="20"/>
      <c r="F14" s="18"/>
      <c r="G14" s="18"/>
      <c r="H14" s="21"/>
      <c r="I14" s="22"/>
      <c r="J14" s="3"/>
      <c r="K14" s="3"/>
    </row>
    <row r="15" spans="1:11" ht="13.5" thickBot="1">
      <c r="A15" s="19"/>
      <c r="B15" s="24" t="s">
        <v>6</v>
      </c>
      <c r="C15" s="25"/>
      <c r="D15" s="20"/>
      <c r="E15" s="20"/>
      <c r="F15" s="18"/>
      <c r="G15" s="18"/>
      <c r="H15" s="21"/>
      <c r="I15" s="22"/>
      <c r="J15" s="3"/>
      <c r="K15" s="3"/>
    </row>
    <row r="16" spans="1:11" ht="13.5" thickBot="1">
      <c r="A16" s="63"/>
      <c r="B16" s="61" t="s">
        <v>50</v>
      </c>
      <c r="C16" s="26"/>
      <c r="D16" s="4">
        <v>20</v>
      </c>
      <c r="E16" s="18"/>
      <c r="F16" s="18"/>
      <c r="G16" s="18" t="s">
        <v>49</v>
      </c>
      <c r="H16" s="21"/>
      <c r="I16" s="22"/>
      <c r="J16" s="3"/>
      <c r="K16" s="3"/>
    </row>
    <row r="17" spans="1:11" ht="13.5" thickBot="1">
      <c r="A17" s="19"/>
      <c r="B17" s="27" t="s">
        <v>7</v>
      </c>
      <c r="C17" s="27"/>
      <c r="D17" s="20"/>
      <c r="E17" s="20"/>
      <c r="F17" s="56">
        <f>F13*D16/100</f>
        <v>2000</v>
      </c>
      <c r="G17" s="56">
        <f>D16*G13/100</f>
        <v>2450</v>
      </c>
      <c r="H17" s="21"/>
      <c r="I17" s="31"/>
      <c r="J17" s="3"/>
      <c r="K17" s="3"/>
    </row>
    <row r="18" spans="1:11" ht="12.75">
      <c r="A18" s="19"/>
      <c r="B18" s="27"/>
      <c r="C18" s="27"/>
      <c r="D18" s="20"/>
      <c r="E18" s="20"/>
      <c r="F18" s="20"/>
      <c r="G18" s="20"/>
      <c r="H18" s="21"/>
      <c r="I18" s="31"/>
      <c r="J18" s="3"/>
      <c r="K18" s="3"/>
    </row>
    <row r="19" spans="1:11" ht="13.5" thickBot="1">
      <c r="A19" s="19"/>
      <c r="B19" s="24" t="s">
        <v>4</v>
      </c>
      <c r="C19" s="25"/>
      <c r="D19" s="20"/>
      <c r="E19" s="20"/>
      <c r="F19" s="18"/>
      <c r="G19" s="18"/>
      <c r="H19" s="21"/>
      <c r="I19" s="22"/>
      <c r="J19" s="3"/>
      <c r="K19" s="3"/>
    </row>
    <row r="20" spans="1:11" ht="13.5" thickBot="1">
      <c r="A20" s="19"/>
      <c r="B20" s="61" t="s">
        <v>22</v>
      </c>
      <c r="C20" s="20"/>
      <c r="D20" s="8" t="str">
        <f>'Day Lookup'!B14</f>
        <v>May</v>
      </c>
      <c r="E20" s="21"/>
      <c r="F20" s="18"/>
      <c r="G20" s="18"/>
      <c r="H20" s="21"/>
      <c r="I20" s="22"/>
      <c r="J20" s="3"/>
      <c r="K20" s="3"/>
    </row>
    <row r="21" spans="1:11" ht="13.5" thickBot="1">
      <c r="A21" s="19"/>
      <c r="B21" s="52" t="s">
        <v>8</v>
      </c>
      <c r="C21" s="52"/>
      <c r="D21" s="18"/>
      <c r="E21" s="18"/>
      <c r="F21" s="57">
        <f>F17/'Day Lookup'!A1</f>
        <v>64.51612903225806</v>
      </c>
      <c r="G21" s="56">
        <f>G17/'Day Lookup'!A1</f>
        <v>79.03225806451613</v>
      </c>
      <c r="H21" s="21"/>
      <c r="I21" s="22"/>
      <c r="J21" s="3"/>
      <c r="K21" s="3"/>
    </row>
    <row r="22" spans="1:11" ht="13.5" thickBot="1">
      <c r="A22" s="19"/>
      <c r="B22" s="27" t="s">
        <v>24</v>
      </c>
      <c r="C22" s="27"/>
      <c r="D22" s="18"/>
      <c r="E22" s="18"/>
      <c r="F22" s="57">
        <f>F21*1.1</f>
        <v>70.96774193548387</v>
      </c>
      <c r="G22" s="56">
        <f>G21*1.1</f>
        <v>86.93548387096774</v>
      </c>
      <c r="H22" s="21"/>
      <c r="I22" s="22"/>
      <c r="J22" s="3"/>
      <c r="K22" s="3"/>
    </row>
    <row r="23" spans="1:11" ht="12.75">
      <c r="A23" s="19"/>
      <c r="B23" s="27"/>
      <c r="C23" s="27"/>
      <c r="D23" s="18"/>
      <c r="E23" s="18"/>
      <c r="F23" s="18"/>
      <c r="G23" s="18"/>
      <c r="H23" s="21"/>
      <c r="I23" s="22"/>
      <c r="J23" s="3"/>
      <c r="K23" s="3"/>
    </row>
    <row r="24" spans="1:11" ht="13.5" thickBot="1">
      <c r="A24" s="19"/>
      <c r="B24" s="24" t="s">
        <v>37</v>
      </c>
      <c r="C24" s="25"/>
      <c r="D24" s="20"/>
      <c r="E24" s="20"/>
      <c r="F24" s="18"/>
      <c r="G24" s="18"/>
      <c r="H24" s="21"/>
      <c r="I24" s="22"/>
      <c r="J24" s="3"/>
      <c r="K24" s="3"/>
    </row>
    <row r="25" spans="1:11" ht="13.5" thickBot="1">
      <c r="A25" s="19"/>
      <c r="B25" s="61" t="s">
        <v>23</v>
      </c>
      <c r="C25" s="53"/>
      <c r="D25" s="10">
        <v>40</v>
      </c>
      <c r="E25" s="21"/>
      <c r="F25" s="18"/>
      <c r="G25" s="18"/>
      <c r="H25" s="21"/>
      <c r="I25" s="22"/>
      <c r="J25" s="3"/>
      <c r="K25" s="3"/>
    </row>
    <row r="26" spans="1:11" ht="13.5" thickBot="1">
      <c r="A26" s="19"/>
      <c r="B26" s="27" t="s">
        <v>28</v>
      </c>
      <c r="C26" s="27"/>
      <c r="D26" s="53"/>
      <c r="E26" s="18"/>
      <c r="F26" s="57">
        <f>F22*D25/100</f>
        <v>28.38709677419355</v>
      </c>
      <c r="G26" s="56">
        <f>G22*D25/100</f>
        <v>34.774193548387096</v>
      </c>
      <c r="H26" s="21"/>
      <c r="I26" s="22"/>
      <c r="J26" s="3"/>
      <c r="K26" s="3"/>
    </row>
    <row r="27" spans="1:11" ht="13.5" thickBot="1">
      <c r="A27" s="19"/>
      <c r="B27" s="27" t="s">
        <v>29</v>
      </c>
      <c r="C27" s="27"/>
      <c r="D27" s="53"/>
      <c r="E27" s="18"/>
      <c r="F27" s="57">
        <f>F26/2</f>
        <v>14.193548387096776</v>
      </c>
      <c r="G27" s="56">
        <f>G26/2</f>
        <v>17.387096774193548</v>
      </c>
      <c r="H27" s="21"/>
      <c r="I27" s="22"/>
      <c r="J27" s="3"/>
      <c r="K27" s="3"/>
    </row>
    <row r="28" spans="1:11" ht="13.5" thickBot="1">
      <c r="A28" s="19"/>
      <c r="B28" s="61" t="s">
        <v>31</v>
      </c>
      <c r="C28" s="53"/>
      <c r="D28" s="10">
        <v>50</v>
      </c>
      <c r="E28" s="21"/>
      <c r="F28" s="18"/>
      <c r="G28" s="18"/>
      <c r="H28" s="21"/>
      <c r="I28" s="22"/>
      <c r="J28" s="3"/>
      <c r="K28" s="3"/>
    </row>
    <row r="29" spans="1:11" ht="13.5" thickBot="1">
      <c r="A29" s="19"/>
      <c r="B29" s="27" t="s">
        <v>30</v>
      </c>
      <c r="C29" s="27"/>
      <c r="D29" s="20"/>
      <c r="E29" s="20"/>
      <c r="F29" s="57">
        <f>D28*F27/100</f>
        <v>7.096774193548388</v>
      </c>
      <c r="G29" s="56">
        <f>D28*G27/100</f>
        <v>8.693548387096774</v>
      </c>
      <c r="H29" s="21"/>
      <c r="I29" s="22"/>
      <c r="J29" s="3"/>
      <c r="K29" s="3"/>
    </row>
    <row r="30" spans="1:11" ht="12.75">
      <c r="A30" s="19"/>
      <c r="B30" s="27"/>
      <c r="C30" s="27"/>
      <c r="D30" s="20"/>
      <c r="E30" s="20"/>
      <c r="F30" s="18"/>
      <c r="G30" s="18"/>
      <c r="H30" s="21"/>
      <c r="I30" s="22"/>
      <c r="J30" s="3"/>
      <c r="K30" s="3"/>
    </row>
    <row r="31" spans="1:11" ht="13.5" thickBot="1">
      <c r="A31" s="19"/>
      <c r="B31" s="24" t="s">
        <v>38</v>
      </c>
      <c r="C31" s="25"/>
      <c r="D31" s="20"/>
      <c r="E31" s="20"/>
      <c r="F31" s="18"/>
      <c r="G31" s="18"/>
      <c r="H31" s="32"/>
      <c r="I31" s="22"/>
      <c r="J31" s="3"/>
      <c r="K31" s="3"/>
    </row>
    <row r="32" spans="1:11" ht="13.5" thickBot="1">
      <c r="A32" s="19"/>
      <c r="B32" s="61" t="s">
        <v>25</v>
      </c>
      <c r="C32" s="53"/>
      <c r="D32" s="9">
        <f>'Day Lookup'!F14</f>
        <v>360</v>
      </c>
      <c r="E32" s="21"/>
      <c r="F32" s="18"/>
      <c r="G32" s="18"/>
      <c r="H32" s="21"/>
      <c r="I32" s="22"/>
      <c r="J32" s="3"/>
      <c r="K32" s="3"/>
    </row>
    <row r="33" spans="1:11" ht="13.5" thickBot="1">
      <c r="A33" s="19"/>
      <c r="B33" s="61" t="s">
        <v>51</v>
      </c>
      <c r="C33" s="20"/>
      <c r="D33" s="25"/>
      <c r="E33" s="25"/>
      <c r="F33" s="56">
        <f>F29*D32</f>
        <v>2554.8387096774195</v>
      </c>
      <c r="G33" s="56">
        <f>G29*D32</f>
        <v>3129.6774193548385</v>
      </c>
      <c r="H33" s="21"/>
      <c r="I33" s="22"/>
      <c r="J33" s="3"/>
      <c r="K33" s="3"/>
    </row>
    <row r="34" spans="1:11" ht="13.5" thickBot="1">
      <c r="A34" s="19"/>
      <c r="B34" s="24" t="s">
        <v>5</v>
      </c>
      <c r="C34" s="25"/>
      <c r="D34" s="35"/>
      <c r="E34" s="35"/>
      <c r="F34" s="18"/>
      <c r="G34" s="18"/>
      <c r="H34" s="21"/>
      <c r="I34" s="22"/>
      <c r="J34" s="3"/>
      <c r="K34" s="3"/>
    </row>
    <row r="35" spans="1:11" ht="13.5" thickBot="1">
      <c r="A35" s="19"/>
      <c r="B35" s="61" t="s">
        <v>39</v>
      </c>
      <c r="C35" s="20"/>
      <c r="D35" s="35"/>
      <c r="E35" s="35"/>
      <c r="F35" s="56">
        <f>F33*1.1</f>
        <v>2810.3225806451615</v>
      </c>
      <c r="G35" s="56">
        <f>G33*1.1</f>
        <v>3442.645161290323</v>
      </c>
      <c r="H35" s="21"/>
      <c r="I35" s="22"/>
      <c r="J35" s="3"/>
      <c r="K35" s="3"/>
    </row>
    <row r="36" spans="1:11" ht="12.75">
      <c r="A36" s="19"/>
      <c r="B36" s="20"/>
      <c r="C36" s="20"/>
      <c r="D36" s="35"/>
      <c r="E36" s="35"/>
      <c r="F36" s="35">
        <f>SQRT(F35*9)</f>
        <v>159.0374271226948</v>
      </c>
      <c r="G36" s="18"/>
      <c r="H36" s="21"/>
      <c r="I36" s="22"/>
      <c r="J36" s="3"/>
      <c r="K36" s="3"/>
    </row>
    <row r="37" spans="1:11" ht="12.75">
      <c r="A37" s="19"/>
      <c r="B37" s="20"/>
      <c r="C37" s="20"/>
      <c r="D37" s="20"/>
      <c r="E37" s="20"/>
      <c r="F37" s="18"/>
      <c r="G37" s="18"/>
      <c r="H37" s="21"/>
      <c r="I37" s="22"/>
      <c r="J37" s="3"/>
      <c r="K37" s="3"/>
    </row>
    <row r="38" spans="1:11" ht="76.5" customHeight="1">
      <c r="A38" s="19"/>
      <c r="B38" s="36" t="s">
        <v>52</v>
      </c>
      <c r="C38" s="37"/>
      <c r="D38" s="37"/>
      <c r="E38" s="37"/>
      <c r="F38" s="38"/>
      <c r="G38" s="18"/>
      <c r="H38" s="21"/>
      <c r="I38" s="22"/>
      <c r="J38" s="3"/>
      <c r="K38" s="3"/>
    </row>
    <row r="39" spans="1:11" ht="39" customHeight="1">
      <c r="A39" s="19"/>
      <c r="B39" s="39"/>
      <c r="C39" s="40"/>
      <c r="D39" s="40"/>
      <c r="E39" s="40"/>
      <c r="F39" s="41"/>
      <c r="G39" s="35"/>
      <c r="H39" s="21"/>
      <c r="I39" s="22"/>
      <c r="J39" s="3"/>
      <c r="K39" s="3"/>
    </row>
    <row r="40" spans="1:11" ht="25.5" customHeight="1">
      <c r="A40" s="19"/>
      <c r="B40" s="42" t="s">
        <v>36</v>
      </c>
      <c r="C40" s="43" t="s">
        <v>34</v>
      </c>
      <c r="D40" s="43" t="s">
        <v>48</v>
      </c>
      <c r="E40" s="43" t="s">
        <v>35</v>
      </c>
      <c r="F40" s="43"/>
      <c r="G40" s="35"/>
      <c r="H40" s="21"/>
      <c r="I40" s="22"/>
      <c r="J40" s="3"/>
      <c r="K40" s="3"/>
    </row>
    <row r="41" spans="1:11" ht="15" customHeight="1">
      <c r="A41" s="19"/>
      <c r="B41" s="44" t="s">
        <v>32</v>
      </c>
      <c r="C41" s="45">
        <v>360</v>
      </c>
      <c r="D41" s="45">
        <v>755</v>
      </c>
      <c r="E41" s="45">
        <v>960</v>
      </c>
      <c r="F41" s="45"/>
      <c r="G41" s="35"/>
      <c r="H41" s="21"/>
      <c r="I41" s="22"/>
      <c r="J41" s="3"/>
      <c r="K41" s="3"/>
    </row>
    <row r="42" spans="1:11" ht="14.25" customHeight="1">
      <c r="A42" s="19"/>
      <c r="B42" s="46" t="s">
        <v>33</v>
      </c>
      <c r="C42" s="47">
        <v>490</v>
      </c>
      <c r="D42" s="47">
        <v>1075</v>
      </c>
      <c r="E42" s="47">
        <v>1385</v>
      </c>
      <c r="F42" s="47"/>
      <c r="G42" s="35"/>
      <c r="H42" s="21"/>
      <c r="I42" s="22"/>
      <c r="J42" s="3"/>
      <c r="K42" s="3"/>
    </row>
    <row r="43" spans="1:11" ht="12.75">
      <c r="A43" s="19"/>
      <c r="B43" s="48"/>
      <c r="C43" s="49"/>
      <c r="D43" s="49"/>
      <c r="E43" s="49"/>
      <c r="F43" s="49"/>
      <c r="G43" s="35"/>
      <c r="H43" s="21"/>
      <c r="I43" s="22"/>
      <c r="J43" s="3"/>
      <c r="K43" s="3"/>
    </row>
    <row r="44" spans="1:11" ht="12.75">
      <c r="A44" s="19"/>
      <c r="B44" s="20"/>
      <c r="C44" s="20"/>
      <c r="D44" s="20"/>
      <c r="E44" s="20"/>
      <c r="F44" s="18"/>
      <c r="G44" s="18"/>
      <c r="H44" s="21"/>
      <c r="I44" s="22"/>
      <c r="J44" s="3"/>
      <c r="K44" s="3"/>
    </row>
    <row r="45" spans="1:11" ht="13.5" thickBot="1">
      <c r="A45" s="50"/>
      <c r="B45" s="51"/>
      <c r="C45" s="51"/>
      <c r="D45" s="51"/>
      <c r="E45" s="51"/>
      <c r="F45" s="33"/>
      <c r="G45" s="33"/>
      <c r="H45" s="33"/>
      <c r="I45" s="34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</sheetData>
  <mergeCells count="3">
    <mergeCell ref="B39:F39"/>
    <mergeCell ref="B38:F38"/>
    <mergeCell ref="B7:G7"/>
  </mergeCells>
  <printOptions/>
  <pageMargins left="0.22" right="0.22" top="0.4" bottom="0.67" header="0.31" footer="0.3"/>
  <pageSetup horizontalDpi="600" verticalDpi="600" orientation="portrait" paperSize="9" r:id="rId2"/>
  <headerFooter alignWithMargins="0">
    <oddFooter>&amp;L&amp;F&amp;CPage &amp;P of &amp;N&amp;RPrinted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6"/>
  <sheetViews>
    <sheetView workbookViewId="0" topLeftCell="A1">
      <selection activeCell="E33" sqref="E33"/>
    </sheetView>
  </sheetViews>
  <sheetFormatPr defaultColWidth="9.140625" defaultRowHeight="12.75"/>
  <sheetData>
    <row r="1" spans="1:3" ht="12.75">
      <c r="A1" s="1">
        <f>VLOOKUP(A14,A15:C26,3)</f>
        <v>31</v>
      </c>
      <c r="B1" t="s">
        <v>14</v>
      </c>
      <c r="C1">
        <v>30</v>
      </c>
    </row>
    <row r="2" spans="2:3" ht="12.75">
      <c r="B2" t="s">
        <v>9</v>
      </c>
      <c r="C2">
        <v>31</v>
      </c>
    </row>
    <row r="3" spans="2:3" ht="12.75">
      <c r="B3" t="s">
        <v>21</v>
      </c>
      <c r="C3">
        <v>31</v>
      </c>
    </row>
    <row r="4" spans="2:3" ht="12.75">
      <c r="B4" t="s">
        <v>12</v>
      </c>
      <c r="C4">
        <v>28</v>
      </c>
    </row>
    <row r="5" spans="2:3" ht="12.75">
      <c r="B5" t="s">
        <v>11</v>
      </c>
      <c r="C5">
        <v>31</v>
      </c>
    </row>
    <row r="6" spans="2:3" ht="12.75">
      <c r="B6" t="s">
        <v>17</v>
      </c>
      <c r="C6">
        <v>31</v>
      </c>
    </row>
    <row r="7" spans="2:3" ht="12.75">
      <c r="B7" t="s">
        <v>16</v>
      </c>
      <c r="C7">
        <v>30</v>
      </c>
    </row>
    <row r="8" spans="2:3" ht="12.75">
      <c r="B8" t="s">
        <v>13</v>
      </c>
      <c r="C8">
        <v>31</v>
      </c>
    </row>
    <row r="9" spans="2:3" ht="12.75">
      <c r="B9" t="s">
        <v>15</v>
      </c>
      <c r="C9">
        <v>31</v>
      </c>
    </row>
    <row r="10" spans="2:3" ht="12.75">
      <c r="B10" t="s">
        <v>20</v>
      </c>
      <c r="C10">
        <v>30</v>
      </c>
    </row>
    <row r="11" spans="2:3" ht="12.75">
      <c r="B11" t="s">
        <v>19</v>
      </c>
      <c r="C11">
        <v>31</v>
      </c>
    </row>
    <row r="12" spans="2:3" ht="12.75">
      <c r="B12" t="s">
        <v>18</v>
      </c>
      <c r="C12">
        <v>30</v>
      </c>
    </row>
    <row r="14" spans="1:6" ht="12.75">
      <c r="A14">
        <v>8</v>
      </c>
      <c r="B14" t="str">
        <f>VLOOKUP(A14,A15:B26,2)</f>
        <v>May</v>
      </c>
      <c r="E14">
        <v>1</v>
      </c>
      <c r="F14">
        <f>VLOOKUP(E14,E15:F22,2)</f>
        <v>360</v>
      </c>
    </row>
    <row r="15" spans="1:7" ht="12.75">
      <c r="A15">
        <v>1</v>
      </c>
      <c r="B15" t="s">
        <v>21</v>
      </c>
      <c r="C15">
        <v>31</v>
      </c>
      <c r="E15">
        <v>1</v>
      </c>
      <c r="F15">
        <v>360</v>
      </c>
      <c r="G15" t="s">
        <v>42</v>
      </c>
    </row>
    <row r="16" spans="1:7" ht="12.75">
      <c r="A16">
        <v>2</v>
      </c>
      <c r="B16" t="s">
        <v>20</v>
      </c>
      <c r="C16">
        <v>30</v>
      </c>
      <c r="E16">
        <v>2</v>
      </c>
      <c r="F16">
        <v>755</v>
      </c>
      <c r="G16" t="s">
        <v>43</v>
      </c>
    </row>
    <row r="17" spans="1:7" ht="12.75">
      <c r="A17">
        <v>3</v>
      </c>
      <c r="B17" t="s">
        <v>19</v>
      </c>
      <c r="C17">
        <v>31</v>
      </c>
      <c r="E17">
        <v>3</v>
      </c>
      <c r="F17">
        <v>960</v>
      </c>
      <c r="G17" t="s">
        <v>46</v>
      </c>
    </row>
    <row r="18" spans="1:7" ht="12.75">
      <c r="A18">
        <v>4</v>
      </c>
      <c r="B18" t="s">
        <v>18</v>
      </c>
      <c r="C18">
        <v>30</v>
      </c>
      <c r="E18">
        <v>4</v>
      </c>
      <c r="F18">
        <v>490</v>
      </c>
      <c r="G18" t="s">
        <v>44</v>
      </c>
    </row>
    <row r="19" spans="1:7" ht="12.75">
      <c r="A19">
        <v>5</v>
      </c>
      <c r="B19" t="s">
        <v>9</v>
      </c>
      <c r="C19">
        <v>31</v>
      </c>
      <c r="E19">
        <v>5</v>
      </c>
      <c r="F19">
        <v>1075</v>
      </c>
      <c r="G19" t="s">
        <v>47</v>
      </c>
    </row>
    <row r="20" spans="1:7" ht="12.75">
      <c r="A20">
        <v>6</v>
      </c>
      <c r="B20" t="s">
        <v>40</v>
      </c>
      <c r="C20">
        <v>31</v>
      </c>
      <c r="E20">
        <v>6</v>
      </c>
      <c r="F20">
        <v>1385</v>
      </c>
      <c r="G20" t="s">
        <v>45</v>
      </c>
    </row>
    <row r="21" spans="1:5" ht="12.75">
      <c r="A21">
        <v>7</v>
      </c>
      <c r="B21" t="s">
        <v>41</v>
      </c>
      <c r="C21">
        <v>30</v>
      </c>
      <c r="E21">
        <v>7</v>
      </c>
    </row>
    <row r="22" spans="1:5" ht="12.75">
      <c r="A22">
        <v>8</v>
      </c>
      <c r="B22" t="s">
        <v>15</v>
      </c>
      <c r="C22">
        <v>31</v>
      </c>
      <c r="E22">
        <v>8</v>
      </c>
    </row>
    <row r="23" spans="1:3" ht="12.75">
      <c r="A23">
        <v>9</v>
      </c>
      <c r="B23" t="s">
        <v>14</v>
      </c>
      <c r="C23">
        <v>30</v>
      </c>
    </row>
    <row r="24" spans="1:3" ht="12.75">
      <c r="A24">
        <v>10</v>
      </c>
      <c r="B24" t="s">
        <v>13</v>
      </c>
      <c r="C24">
        <v>31</v>
      </c>
    </row>
    <row r="25" spans="1:3" ht="12.75">
      <c r="A25">
        <v>11</v>
      </c>
      <c r="B25" t="s">
        <v>12</v>
      </c>
      <c r="C25">
        <v>28</v>
      </c>
    </row>
    <row r="26" spans="1:3" ht="12.75">
      <c r="A26">
        <v>12</v>
      </c>
      <c r="B26" t="s">
        <v>11</v>
      </c>
      <c r="C26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Apron Size Calculator</dc:title>
  <dc:subject/>
  <dc:creator>FAA Central Region</dc:creator>
  <cp:keywords/>
  <dc:description/>
  <cp:lastModifiedBy>Mike Rottinghaus</cp:lastModifiedBy>
  <cp:lastPrinted>2001-08-27T14:01:50Z</cp:lastPrinted>
  <dcterms:created xsi:type="dcterms:W3CDTF">2000-07-12T12:21:05Z</dcterms:created>
  <dcterms:modified xsi:type="dcterms:W3CDTF">2006-01-18T18:24:37Z</dcterms:modified>
  <cp:category/>
  <cp:version/>
  <cp:contentType/>
  <cp:contentStatus/>
</cp:coreProperties>
</file>