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SheetTabs="0" xWindow="30" yWindow="65521" windowWidth="5805" windowHeight="6195" activeTab="0"/>
  </bookViews>
  <sheets>
    <sheet name="SUMMARY" sheetId="1" r:id="rId1"/>
    <sheet name="1" sheetId="2" r:id="rId2"/>
    <sheet name="pay chart" sheetId="3" r:id="rId3"/>
    <sheet name="Lots" sheetId="4" r:id="rId4"/>
  </sheets>
  <definedNames>
    <definedName name="\B">'1'!#REF!</definedName>
    <definedName name="\P">'1'!$U$3:$U$7</definedName>
    <definedName name="\S">'1'!$V$3:$V$4</definedName>
    <definedName name="_B">'1'!#REF!</definedName>
    <definedName name="_Key1" localSheetId="1" hidden="1">'1'!$B$246:$B$540</definedName>
    <definedName name="_Order1" localSheetId="1" hidden="1">255</definedName>
    <definedName name="_Sort" localSheetId="1" hidden="1">'1'!$B$246:$B$540</definedName>
    <definedName name="_xlnm.Print_Area" localSheetId="1">'1'!$A$1:$S$108</definedName>
    <definedName name="_xlnm.Print_Area" localSheetId="0">'SUMMARY'!$A$1:$W$160</definedName>
    <definedName name="_xlnm.Print_Titles" localSheetId="1">'1'!$1:$5</definedName>
    <definedName name="_xlnm.Print_Titles" localSheetId="0">'SUMMARY'!$10:$11</definedName>
    <definedName name="sheet">#REF!</definedName>
    <definedName name="SUMMARY">'SUMMARY'!$A$12:$I$90</definedName>
    <definedName name="TITLE">'SUMMARY'!$A$1:$I$11</definedName>
  </definedNames>
  <calcPr fullCalcOnLoad="1"/>
</workbook>
</file>

<file path=xl/sharedStrings.xml><?xml version="1.0" encoding="utf-8"?>
<sst xmlns="http://schemas.openxmlformats.org/spreadsheetml/2006/main" count="462" uniqueCount="340">
  <si>
    <t>Maximum Total Payment</t>
  </si>
  <si>
    <t>Project Cap  in Dollars</t>
  </si>
  <si>
    <t>$ pay</t>
  </si>
  <si>
    <t>LOT QUANTITIES (ton)</t>
  </si>
  <si>
    <t>UNIT PRICE/ton</t>
  </si>
  <si>
    <t>PAY FACTOR</t>
  </si>
  <si>
    <t>$ PAY PER LOT</t>
  </si>
  <si>
    <t>Mixture</t>
  </si>
  <si>
    <t>AC</t>
  </si>
  <si>
    <t xml:space="preserve">penaltie </t>
  </si>
  <si>
    <t>LOT</t>
  </si>
  <si>
    <t>MIX</t>
  </si>
  <si>
    <t>Density</t>
  </si>
  <si>
    <t>Air Void</t>
  </si>
  <si>
    <t>Final</t>
  </si>
  <si>
    <t>TOTAL</t>
  </si>
  <si>
    <t>MAX possible</t>
  </si>
  <si>
    <t>due to 50%</t>
  </si>
  <si>
    <t>TOTALS</t>
  </si>
  <si>
    <t>$</t>
  </si>
  <si>
    <t>%</t>
  </si>
  <si>
    <t>P-401 ASPHALTIC CONCRETE   -  PAYMENT ADJUSTMENTS FOR DENSITIES &amp; AIR VOIDS</t>
  </si>
  <si>
    <t>AIRPORT NAME</t>
  </si>
  <si>
    <t>General Equation for test</t>
  </si>
  <si>
    <t>PROJECT DESCRIPTION</t>
  </si>
  <si>
    <t>N= all data not avg pts</t>
  </si>
  <si>
    <t>Ti = Test Criterion of suspect value</t>
  </si>
  <si>
    <t>PROJECT NUMBER</t>
  </si>
  <si>
    <t xml:space="preserve">n = </t>
  </si>
  <si>
    <t>Xn = Suspect Test Value</t>
  </si>
  <si>
    <t>DATE:</t>
  </si>
  <si>
    <t>stdev =</t>
  </si>
  <si>
    <t>X = Average of all test values</t>
  </si>
  <si>
    <t>LOCATION:</t>
  </si>
  <si>
    <t>Average</t>
  </si>
  <si>
    <t>s = Standard Deviation (n-1)</t>
  </si>
  <si>
    <t>TEST REPORT:</t>
  </si>
  <si>
    <t xml:space="preserve">  LOT PERCENT PAY:</t>
  </si>
  <si>
    <t>% NOTE Reject material may be accepted at 50 % pay</t>
  </si>
  <si>
    <t>AIR VOID -TEST FOR OUTLIERS</t>
  </si>
  <si>
    <t xml:space="preserve">       LOT NUMBER:</t>
  </si>
  <si>
    <t>MIX PAY TONS - $</t>
  </si>
  <si>
    <t>SUBLOT 1 value 1</t>
  </si>
  <si>
    <t>SUBLOT 2 value 1</t>
  </si>
  <si>
    <t>SUBLOT 3value 1</t>
  </si>
  <si>
    <t>SUBLOT 4 value 1</t>
  </si>
  <si>
    <t>SUBLOT 5 value 1</t>
  </si>
  <si>
    <t>SUBLOT 6 value 1</t>
  </si>
  <si>
    <t>SUBLOT 7 value 1</t>
  </si>
  <si>
    <t>SUBLOT 8 value 1</t>
  </si>
  <si>
    <t>Lot Mix (Tons)</t>
  </si>
  <si>
    <t>AC PAY TONS -$</t>
  </si>
  <si>
    <t>Ti</t>
  </si>
  <si>
    <t>Mix Price per Ton:</t>
  </si>
  <si>
    <t>lookup 5%</t>
  </si>
  <si>
    <t>AC Price per Ton:</t>
  </si>
  <si>
    <t>STABILITY RESULTS:</t>
  </si>
  <si>
    <t>= PWL=&gt;</t>
  </si>
  <si>
    <t xml:space="preserve"> # Marshall Blows:</t>
  </si>
  <si>
    <t>(50 or 75)</t>
  </si>
  <si>
    <t>FLOW RESULTS:</t>
  </si>
  <si>
    <t>sublot 1 value 2</t>
  </si>
  <si>
    <t>sublot 2 value 2</t>
  </si>
  <si>
    <t>sublot 3 value 2</t>
  </si>
  <si>
    <t>sublot 4 value 2</t>
  </si>
  <si>
    <t>sublot 5 value 2</t>
  </si>
  <si>
    <t>sublot 6 value 2</t>
  </si>
  <si>
    <t>sublot 7 value 2</t>
  </si>
  <si>
    <t>sublot 8 value 2</t>
  </si>
  <si>
    <t>Lot AC (Tons)</t>
  </si>
  <si>
    <t>JOINT DEN. RESULT:</t>
  </si>
  <si>
    <t>INPUT DATA IN BOXES</t>
  </si>
  <si>
    <t>sublot 1 value 3</t>
  </si>
  <si>
    <t>sublot 2 value 3</t>
  </si>
  <si>
    <t>sublot 3 value 3</t>
  </si>
  <si>
    <t>sublot 4 value 3</t>
  </si>
  <si>
    <t>sublot 5 value 3</t>
  </si>
  <si>
    <t>sublot 6 value 3</t>
  </si>
  <si>
    <t>sublot 7 value 3</t>
  </si>
  <si>
    <t>sublot 8 value 3</t>
  </si>
  <si>
    <t>AC CONTENT %</t>
  </si>
  <si>
    <t>AVERAGE:</t>
  </si>
  <si>
    <t>(MIN 2 SAMPLES)</t>
  </si>
  <si>
    <t>-</t>
  </si>
  <si>
    <t>ADDITIONAL SUBLOTS</t>
  </si>
  <si>
    <t>MAT CORE DENSITY - TEST FOR OUTLIERS</t>
  </si>
  <si>
    <t>SUBLOT 1</t>
  </si>
  <si>
    <t>SUBLOT 2</t>
  </si>
  <si>
    <t>SUBLOT 3</t>
  </si>
  <si>
    <t>SUBLOT 4</t>
  </si>
  <si>
    <t>SUBLOT 5</t>
  </si>
  <si>
    <t>SUBLOT 6</t>
  </si>
  <si>
    <t>SUBLOT 7</t>
  </si>
  <si>
    <t>SUBLOT 8</t>
  </si>
  <si>
    <t>MARSHALL</t>
  </si>
  <si>
    <t>STABILITY</t>
  </si>
  <si>
    <t>AVG  STABILITY:</t>
  </si>
  <si>
    <t>5% lookup</t>
  </si>
  <si>
    <t>FLOW</t>
  </si>
  <si>
    <t>AVG FLOW:</t>
  </si>
  <si>
    <t>"ok" indicate value is NOT and outlier at 5% significance, "x" indicates outlier</t>
  </si>
  <si>
    <t>Outlier SIgnificance Table</t>
  </si>
  <si>
    <t>N</t>
  </si>
  <si>
    <t>5 %</t>
  </si>
  <si>
    <t>AIR VOIDS %</t>
  </si>
  <si>
    <t>AVG AIR VOIDS:</t>
  </si>
  <si>
    <t>DENSITY #/CF</t>
  </si>
  <si>
    <t>AVG DENSITY (#/CF):</t>
  </si>
  <si>
    <t>MAT CORE Densities (#/CF):</t>
  </si>
  <si>
    <t>MAT % DENSITY / SUBLOT:</t>
  </si>
  <si>
    <t>AVG MARSHALL DEN/ LOT:</t>
  </si>
  <si>
    <t>#/CF</t>
  </si>
  <si>
    <t>NUM OF MARSHALL DENSITIES:</t>
  </si>
  <si>
    <r>
      <t xml:space="preserve">   AVG.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%</t>
    </r>
    <r>
      <rPr>
        <sz val="9"/>
        <rFont val="Times New Roman"/>
        <family val="1"/>
      </rPr>
      <t xml:space="preserve"> DENS. FOR LOT:</t>
    </r>
  </si>
  <si>
    <t>JOINT CORE DENSITY (#/CF)</t>
  </si>
  <si>
    <t>JOINT % DENSITY FOR SUBLOT:</t>
  </si>
  <si>
    <t xml:space="preserve">   AVG. % DENS. FOR LOT:</t>
  </si>
  <si>
    <t>MAT DENSITY CALCS:</t>
  </si>
  <si>
    <t>X=</t>
  </si>
  <si>
    <t xml:space="preserve"> N:</t>
  </si>
  <si>
    <t>96-100</t>
  </si>
  <si>
    <t>L:</t>
  </si>
  <si>
    <t>90-95</t>
  </si>
  <si>
    <t>PWL+10</t>
  </si>
  <si>
    <t>Q:</t>
  </si>
  <si>
    <t>75-90</t>
  </si>
  <si>
    <t>0.5PWL + 55</t>
  </si>
  <si>
    <t>PWL:</t>
  </si>
  <si>
    <t>55-74</t>
  </si>
  <si>
    <t>1.4PWL - 12</t>
  </si>
  <si>
    <t xml:space="preserve">     PERCENT PAY:</t>
  </si>
  <si>
    <t>Below 55  50% or Reject</t>
  </si>
  <si>
    <t>VOID CALCS:</t>
  </si>
  <si>
    <t>U:</t>
  </si>
  <si>
    <t>QU:</t>
  </si>
  <si>
    <t>QL:</t>
  </si>
  <si>
    <t>PU:</t>
  </si>
  <si>
    <t>PL:</t>
  </si>
  <si>
    <t>STABILITY CALCS:</t>
  </si>
  <si>
    <t>FLOW CALCS:</t>
  </si>
  <si>
    <t>JOINT DENSITY CALCS:</t>
  </si>
  <si>
    <t>PWL</t>
  </si>
  <si>
    <t>TABLE FOR PWL</t>
  </si>
  <si>
    <t xml:space="preserve"> Q    N=</t>
  </si>
  <si>
    <t>Date</t>
  </si>
  <si>
    <t>Location</t>
  </si>
  <si>
    <t>Test report</t>
  </si>
  <si>
    <t>Lot No.</t>
  </si>
  <si>
    <t>Mix price</t>
  </si>
  <si>
    <t>AC price</t>
  </si>
  <si>
    <t>Blows</t>
  </si>
  <si>
    <t>Lot AC tons</t>
  </si>
  <si>
    <t>Tons mix</t>
  </si>
  <si>
    <t>AC1</t>
  </si>
  <si>
    <t>AC2</t>
  </si>
  <si>
    <t>AC3</t>
  </si>
  <si>
    <t>AC4</t>
  </si>
  <si>
    <t>AC5</t>
  </si>
  <si>
    <t>AC6</t>
  </si>
  <si>
    <t>AC7</t>
  </si>
  <si>
    <t>AC8</t>
  </si>
  <si>
    <t>stab1-1</t>
  </si>
  <si>
    <t>stab1-2</t>
  </si>
  <si>
    <t>stab1-3</t>
  </si>
  <si>
    <t>stab2-1</t>
  </si>
  <si>
    <t>stab2-2</t>
  </si>
  <si>
    <t>stab2-3</t>
  </si>
  <si>
    <t>stab3-2</t>
  </si>
  <si>
    <t>stab3-3</t>
  </si>
  <si>
    <t>stab3-1</t>
  </si>
  <si>
    <t>stab4-1</t>
  </si>
  <si>
    <t>stab4-2</t>
  </si>
  <si>
    <t>stab4-3</t>
  </si>
  <si>
    <t>stab5-1</t>
  </si>
  <si>
    <t>stab5-2</t>
  </si>
  <si>
    <t>stab5-3</t>
  </si>
  <si>
    <t>stab6-1</t>
  </si>
  <si>
    <t>stab6-2</t>
  </si>
  <si>
    <t>stab6-3</t>
  </si>
  <si>
    <t>stab7-1</t>
  </si>
  <si>
    <t>stab7-2</t>
  </si>
  <si>
    <t>stab7-3</t>
  </si>
  <si>
    <t>stab8-1</t>
  </si>
  <si>
    <t>stab8-2</t>
  </si>
  <si>
    <t>stab8-3</t>
  </si>
  <si>
    <t>flow1-1</t>
  </si>
  <si>
    <t>flow1-3</t>
  </si>
  <si>
    <t>flow2-1</t>
  </si>
  <si>
    <t>flow2-2</t>
  </si>
  <si>
    <t>flow2-3</t>
  </si>
  <si>
    <t>flow3-1</t>
  </si>
  <si>
    <t>flow3-2</t>
  </si>
  <si>
    <t>flow3-3</t>
  </si>
  <si>
    <t>flow4-1</t>
  </si>
  <si>
    <t>flow4-2</t>
  </si>
  <si>
    <t>flow4-3</t>
  </si>
  <si>
    <t>flow5-1</t>
  </si>
  <si>
    <t>flow5-2</t>
  </si>
  <si>
    <t>flow5-3</t>
  </si>
  <si>
    <t>flow6-1</t>
  </si>
  <si>
    <t>flow6-2</t>
  </si>
  <si>
    <t>flow6-3</t>
  </si>
  <si>
    <t>flow7-1</t>
  </si>
  <si>
    <t>flow7-2</t>
  </si>
  <si>
    <t>flow7-3</t>
  </si>
  <si>
    <t>flow8-1</t>
  </si>
  <si>
    <t>flow8-2</t>
  </si>
  <si>
    <t>flow8-3</t>
  </si>
  <si>
    <t>flow1-2</t>
  </si>
  <si>
    <t>air1-2</t>
  </si>
  <si>
    <t>air1-3</t>
  </si>
  <si>
    <t>air2-1</t>
  </si>
  <si>
    <t>air2-2</t>
  </si>
  <si>
    <t>air2-3</t>
  </si>
  <si>
    <t>air3-1</t>
  </si>
  <si>
    <t>air3-2</t>
  </si>
  <si>
    <t>air3-3</t>
  </si>
  <si>
    <t>air4-1</t>
  </si>
  <si>
    <t>air4-2</t>
  </si>
  <si>
    <t>air4-3</t>
  </si>
  <si>
    <t>air5-1</t>
  </si>
  <si>
    <t>air5-2</t>
  </si>
  <si>
    <t>air5-3</t>
  </si>
  <si>
    <t>air6-1</t>
  </si>
  <si>
    <t>air6-2</t>
  </si>
  <si>
    <t>air6-3</t>
  </si>
  <si>
    <t>air7-1</t>
  </si>
  <si>
    <t>air7-2</t>
  </si>
  <si>
    <t>air7-3</t>
  </si>
  <si>
    <t>air8-1</t>
  </si>
  <si>
    <t>air8-2</t>
  </si>
  <si>
    <t>air8-3</t>
  </si>
  <si>
    <t>air1-1</t>
  </si>
  <si>
    <t>dens1-2</t>
  </si>
  <si>
    <t>dens1-3</t>
  </si>
  <si>
    <t>dens2-1</t>
  </si>
  <si>
    <t>dens2-2</t>
  </si>
  <si>
    <t>dens2-3</t>
  </si>
  <si>
    <t>dens3-1</t>
  </si>
  <si>
    <t>dens3-2</t>
  </si>
  <si>
    <t>dens3-3</t>
  </si>
  <si>
    <t>dens4-1</t>
  </si>
  <si>
    <t>dens4-2</t>
  </si>
  <si>
    <t>dens4-3</t>
  </si>
  <si>
    <t>dens5-1</t>
  </si>
  <si>
    <t>dens5-2</t>
  </si>
  <si>
    <t>dens5-3</t>
  </si>
  <si>
    <t>dens6-1</t>
  </si>
  <si>
    <t>dens6-2</t>
  </si>
  <si>
    <t>dens6-3</t>
  </si>
  <si>
    <t>dens7-1</t>
  </si>
  <si>
    <t>dens7-2</t>
  </si>
  <si>
    <t>dens7-3</t>
  </si>
  <si>
    <t>dens8-1</t>
  </si>
  <si>
    <t>dens8-2</t>
  </si>
  <si>
    <t>dens8-3</t>
  </si>
  <si>
    <t>dens1-1</t>
  </si>
  <si>
    <t>corden1</t>
  </si>
  <si>
    <t>corden2</t>
  </si>
  <si>
    <t>corden3</t>
  </si>
  <si>
    <t>corden4</t>
  </si>
  <si>
    <t>corden5</t>
  </si>
  <si>
    <t>corden6</t>
  </si>
  <si>
    <t>corden7</t>
  </si>
  <si>
    <t>corden8</t>
  </si>
  <si>
    <t>jntden3</t>
  </si>
  <si>
    <t>jntden4</t>
  </si>
  <si>
    <t>jntden5</t>
  </si>
  <si>
    <t>jntden6</t>
  </si>
  <si>
    <t>jntden7</t>
  </si>
  <si>
    <t>jntden8</t>
  </si>
  <si>
    <t>jntden1</t>
  </si>
  <si>
    <t>jntden2</t>
  </si>
  <si>
    <t>Matpay</t>
  </si>
  <si>
    <t>Airpay</t>
  </si>
  <si>
    <t>stabPWL</t>
  </si>
  <si>
    <t>FlowPWL</t>
  </si>
  <si>
    <t>JntPWL</t>
  </si>
  <si>
    <t>totpay</t>
  </si>
  <si>
    <t>mix$</t>
  </si>
  <si>
    <t>AC$</t>
  </si>
  <si>
    <r>
      <t xml:space="preserve">Maximum </t>
    </r>
    <r>
      <rPr>
        <b/>
        <sz val="9"/>
        <color indexed="12"/>
        <rFont val="Times New Roman"/>
        <family val="1"/>
      </rPr>
      <t>Project</t>
    </r>
    <r>
      <rPr>
        <sz val="9"/>
        <color indexed="12"/>
        <rFont val="Times New Roman"/>
        <family val="1"/>
      </rPr>
      <t xml:space="preserve"> Pay (percent)</t>
    </r>
  </si>
  <si>
    <t>Total Payment Allowed for Project            (see note below)</t>
  </si>
  <si>
    <t>Penalties due to Rejected Lots</t>
  </si>
  <si>
    <t xml:space="preserve">  Standard Deviation (S):</t>
  </si>
  <si>
    <t>Leveling?</t>
  </si>
  <si>
    <t>&lt;-- forces 100% pay if leveling course</t>
  </si>
  <si>
    <t>Joint</t>
  </si>
  <si>
    <t>Joint Deduct</t>
  </si>
  <si>
    <t>Joint Deduct value</t>
  </si>
  <si>
    <t xml:space="preserve">Deduct </t>
  </si>
  <si>
    <t>SPECIMEN 1:</t>
  </si>
  <si>
    <t>SPECIMEN 2:</t>
  </si>
  <si>
    <t>SPECIMEN 3:</t>
  </si>
  <si>
    <t>SPECIMEN 4:</t>
  </si>
  <si>
    <t>SPECIMEN 1</t>
  </si>
  <si>
    <t>SPECIMEN 2</t>
  </si>
  <si>
    <t>SPECIMEN 3</t>
  </si>
  <si>
    <t>SPECIMEN 5:</t>
  </si>
  <si>
    <t>SPECIMEN 6:</t>
  </si>
  <si>
    <t>SPECIMEN 7:</t>
  </si>
  <si>
    <t>SPECIMEN 8:</t>
  </si>
  <si>
    <t>Deduct applied directly to pay factor</t>
  </si>
  <si>
    <t>Reference Density</t>
  </si>
  <si>
    <t>Joint reference Density</t>
  </si>
  <si>
    <t>AVG Mat Density</t>
  </si>
  <si>
    <t>Avg Joint Density</t>
  </si>
  <si>
    <t>Joint PWL</t>
  </si>
  <si>
    <t>Mat PWL</t>
  </si>
  <si>
    <t>avg Air voids</t>
  </si>
  <si>
    <t>Air PWL</t>
  </si>
  <si>
    <t xml:space="preserve">   Joint      Density   PWL</t>
  </si>
  <si>
    <t xml:space="preserve">  Air Voids     Avg     PWL</t>
  </si>
  <si>
    <t xml:space="preserve">   Mat       Density   PWL</t>
  </si>
  <si>
    <t>True = lowers L to 95.5 per table 5</t>
  </si>
  <si>
    <t>Base course?</t>
  </si>
  <si>
    <t>Density Criteria S=Surface, B= Base Course</t>
  </si>
  <si>
    <t>SUMMARY - LOT PROPERTIES (averages)</t>
  </si>
  <si>
    <t>Highest lot # entered</t>
  </si>
  <si>
    <t>x</t>
  </si>
  <si>
    <t>s</t>
  </si>
  <si>
    <t>Lower Spec Limit L</t>
  </si>
  <si>
    <t>Upper spec limit U</t>
  </si>
  <si>
    <t>n=</t>
  </si>
  <si>
    <t>N/2-1</t>
  </si>
  <si>
    <t>A-LOW</t>
  </si>
  <si>
    <t>BETA-L</t>
  </si>
  <si>
    <t>Air voids</t>
  </si>
  <si>
    <t>High</t>
  </si>
  <si>
    <t>Low</t>
  </si>
  <si>
    <t>air voids</t>
  </si>
  <si>
    <t>(x-L)/s or (U-x)/s</t>
  </si>
  <si>
    <t>Stability</t>
  </si>
  <si>
    <t>Flow</t>
  </si>
  <si>
    <t>Joint Den</t>
  </si>
  <si>
    <t>Joint factor?</t>
  </si>
  <si>
    <t>JT den apply</t>
  </si>
  <si>
    <t>1</t>
  </si>
  <si>
    <t>ASPHALTIC CONCRETE  -  PAYMENT ADJUSTMENTS FOR DENSITIES &amp; AIR VOIDS (ver 2/4/08)</t>
  </si>
  <si>
    <t>P-401  SUMMARY (IAW AC 150/5370-10c dated 9/29/2007)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</si>
</sst>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  <numFmt numFmtId="166" formatCode="0.0000"/>
    <numFmt numFmtId="167" formatCode="General_)"/>
    <numFmt numFmtId="168" formatCode="0_)"/>
    <numFmt numFmtId="169" formatCode="0.00_)"/>
    <numFmt numFmtId="170" formatCode="0.0_)"/>
    <numFmt numFmtId="171" formatCode="0.0000_)"/>
    <numFmt numFmtId="172" formatCode="#,##0.0_);[Red]\(#,##0.0\)"/>
    <numFmt numFmtId="173" formatCode="#,##0.000"/>
    <numFmt numFmtId="174" formatCode="0.000000"/>
    <numFmt numFmtId="175" formatCode="0.00000"/>
    <numFmt numFmtId="176" formatCode="0.000"/>
    <numFmt numFmtId="177" formatCode="0.00000000"/>
    <numFmt numFmtId="178" formatCode="0.0000000"/>
  </numFmts>
  <fonts count="47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20"/>
      <name val="Arial"/>
      <family val="2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11"/>
      <color indexed="10"/>
      <name val="Times New Roman"/>
      <family val="0"/>
    </font>
    <font>
      <b/>
      <sz val="9"/>
      <name val="Arial"/>
      <family val="2"/>
    </font>
    <font>
      <i/>
      <sz val="9"/>
      <name val="Times New Roman"/>
      <family val="0"/>
    </font>
    <font>
      <b/>
      <sz val="12"/>
      <color indexed="8"/>
      <name val="Times New Roman"/>
      <family val="0"/>
    </font>
    <font>
      <sz val="8"/>
      <color indexed="16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0"/>
    </font>
    <font>
      <sz val="9"/>
      <name val="Courier"/>
      <family val="0"/>
    </font>
    <font>
      <sz val="9.5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1" borderId="1" xfId="0" applyFill="1" applyBorder="1" applyAlignment="1" applyProtection="1">
      <alignment horizontal="left"/>
      <protection/>
    </xf>
    <xf numFmtId="2" fontId="0" fillId="1" borderId="1" xfId="0" applyNumberForma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fill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2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0" fontId="5" fillId="1" borderId="0" xfId="0" applyFont="1" applyFill="1" applyBorder="1" applyAlignment="1" applyProtection="1">
      <alignment horizontal="fill"/>
      <protection/>
    </xf>
    <xf numFmtId="1" fontId="7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Continuous"/>
      <protection/>
    </xf>
    <xf numFmtId="0" fontId="0" fillId="0" borderId="5" xfId="0" applyBorder="1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0" fillId="0" borderId="4" xfId="0" applyBorder="1" applyAlignment="1">
      <alignment/>
    </xf>
    <xf numFmtId="0" fontId="5" fillId="0" borderId="0" xfId="0" applyFont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16" fillId="0" borderId="11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2" fontId="13" fillId="0" borderId="14" xfId="0" applyNumberFormat="1" applyFont="1" applyBorder="1" applyAlignment="1">
      <alignment vertical="center"/>
    </xf>
    <xf numFmtId="2" fontId="17" fillId="0" borderId="12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horizontal="centerContinuous" vertical="center"/>
    </xf>
    <xf numFmtId="0" fontId="0" fillId="0" borderId="14" xfId="0" applyBorder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4" xfId="0" applyFont="1" applyBorder="1" applyAlignment="1">
      <alignment/>
    </xf>
    <xf numFmtId="2" fontId="18" fillId="0" borderId="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0" fontId="0" fillId="0" borderId="16" xfId="0" applyBorder="1" applyAlignment="1">
      <alignment horizontal="centerContinuous"/>
    </xf>
    <xf numFmtId="2" fontId="13" fillId="0" borderId="12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/>
    </xf>
    <xf numFmtId="0" fontId="20" fillId="0" borderId="18" xfId="0" applyFont="1" applyBorder="1" applyAlignment="1" applyProtection="1" quotePrefix="1">
      <alignment horizontal="center"/>
      <protection/>
    </xf>
    <xf numFmtId="4" fontId="20" fillId="0" borderId="18" xfId="0" applyNumberFormat="1" applyFont="1" applyBorder="1" applyAlignment="1" applyProtection="1" quotePrefix="1">
      <alignment horizontal="right"/>
      <protection/>
    </xf>
    <xf numFmtId="2" fontId="20" fillId="0" borderId="18" xfId="0" applyNumberFormat="1" applyFont="1" applyBorder="1" applyAlignment="1" applyProtection="1" quotePrefix="1">
      <alignment horizontal="right"/>
      <protection/>
    </xf>
    <xf numFmtId="2" fontId="20" fillId="0" borderId="17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4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167" fontId="5" fillId="0" borderId="0" xfId="0" applyNumberFormat="1" applyFont="1" applyAlignment="1" applyProtection="1">
      <alignment/>
      <protection/>
    </xf>
    <xf numFmtId="0" fontId="5" fillId="0" borderId="19" xfId="0" applyFont="1" applyBorder="1" applyAlignment="1">
      <alignment horizontal="center"/>
    </xf>
    <xf numFmtId="167" fontId="5" fillId="0" borderId="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right"/>
    </xf>
    <xf numFmtId="0" fontId="5" fillId="0" borderId="0" xfId="0" applyFont="1" applyBorder="1" applyAlignment="1" applyProtection="1">
      <alignment horizontal="centerContinuous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2" fontId="5" fillId="0" borderId="0" xfId="0" applyNumberFormat="1" applyFont="1" applyFill="1" applyAlignment="1" applyProtection="1">
      <alignment/>
      <protection/>
    </xf>
    <xf numFmtId="2" fontId="5" fillId="1" borderId="0" xfId="0" applyNumberFormat="1" applyFont="1" applyFill="1" applyAlignment="1" applyProtection="1">
      <alignment/>
      <protection/>
    </xf>
    <xf numFmtId="2" fontId="18" fillId="0" borderId="0" xfId="0" applyNumberFormat="1" applyFont="1" applyFill="1" applyAlignment="1" applyProtection="1">
      <alignment/>
      <protection/>
    </xf>
    <xf numFmtId="2" fontId="18" fillId="0" borderId="0" xfId="0" applyNumberFormat="1" applyFont="1" applyAlignment="1" applyProtection="1">
      <alignment/>
      <protection/>
    </xf>
    <xf numFmtId="0" fontId="14" fillId="0" borderId="5" xfId="0" applyFont="1" applyBorder="1" applyAlignment="1" applyProtection="1">
      <alignment horizontal="centerContinuous"/>
      <protection/>
    </xf>
    <xf numFmtId="0" fontId="13" fillId="0" borderId="5" xfId="0" applyFont="1" applyBorder="1" applyAlignment="1">
      <alignment horizontal="centerContinuous"/>
    </xf>
    <xf numFmtId="0" fontId="13" fillId="0" borderId="5" xfId="0" applyFont="1" applyBorder="1" applyAlignment="1" applyProtection="1">
      <alignment horizontal="centerContinuous"/>
      <protection/>
    </xf>
    <xf numFmtId="0" fontId="18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fill"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0" fontId="24" fillId="0" borderId="0" xfId="0" applyFont="1" applyAlignment="1">
      <alignment/>
    </xf>
    <xf numFmtId="4" fontId="24" fillId="0" borderId="0" xfId="0" applyNumberFormat="1" applyFont="1" applyAlignment="1" applyProtection="1">
      <alignment horizontal="right"/>
      <protection/>
    </xf>
    <xf numFmtId="0" fontId="24" fillId="0" borderId="0" xfId="0" applyNumberFormat="1" applyFont="1" applyAlignment="1" applyProtection="1">
      <alignment/>
      <protection/>
    </xf>
    <xf numFmtId="1" fontId="24" fillId="0" borderId="0" xfId="0" applyNumberFormat="1" applyFont="1" applyAlignment="1" applyProtection="1" quotePrefix="1">
      <alignment/>
      <protection/>
    </xf>
    <xf numFmtId="0" fontId="24" fillId="0" borderId="0" xfId="0" applyFont="1" applyAlignment="1" applyProtection="1">
      <alignment/>
      <protection/>
    </xf>
    <xf numFmtId="0" fontId="13" fillId="1" borderId="0" xfId="0" applyFont="1" applyFill="1" applyBorder="1" applyAlignment="1" applyProtection="1">
      <alignment horizontal="fill"/>
      <protection/>
    </xf>
    <xf numFmtId="0" fontId="22" fillId="0" borderId="0" xfId="0" applyFont="1" applyAlignment="1" applyProtection="1">
      <alignment horizontal="left"/>
      <protection/>
    </xf>
    <xf numFmtId="2" fontId="22" fillId="0" borderId="23" xfId="0" applyNumberFormat="1" applyFont="1" applyBorder="1" applyAlignment="1" applyProtection="1">
      <alignment/>
      <protection locked="0"/>
    </xf>
    <xf numFmtId="2" fontId="22" fillId="0" borderId="0" xfId="0" applyNumberFormat="1" applyFont="1" applyBorder="1" applyAlignment="1" applyProtection="1">
      <alignment/>
      <protection locked="0"/>
    </xf>
    <xf numFmtId="2" fontId="18" fillId="0" borderId="0" xfId="0" applyNumberFormat="1" applyFont="1" applyAlignment="1" applyProtection="1">
      <alignment horizontal="left"/>
      <protection/>
    </xf>
    <xf numFmtId="2" fontId="24" fillId="0" borderId="0" xfId="0" applyNumberFormat="1" applyFont="1" applyAlignment="1" applyProtection="1">
      <alignment/>
      <protection/>
    </xf>
    <xf numFmtId="2" fontId="22" fillId="0" borderId="24" xfId="0" applyNumberFormat="1" applyFont="1" applyBorder="1" applyAlignment="1" applyProtection="1">
      <alignment/>
      <protection locked="0"/>
    </xf>
    <xf numFmtId="2" fontId="22" fillId="0" borderId="25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/>
    </xf>
    <xf numFmtId="1" fontId="22" fillId="0" borderId="26" xfId="0" applyNumberFormat="1" applyFont="1" applyBorder="1" applyAlignment="1" applyProtection="1">
      <alignment/>
      <protection locked="0"/>
    </xf>
    <xf numFmtId="1" fontId="22" fillId="0" borderId="27" xfId="0" applyNumberFormat="1" applyFont="1" applyBorder="1" applyAlignment="1" applyProtection="1">
      <alignment/>
      <protection locked="0"/>
    </xf>
    <xf numFmtId="1" fontId="22" fillId="0" borderId="28" xfId="0" applyNumberFormat="1" applyFont="1" applyBorder="1" applyAlignment="1" applyProtection="1">
      <alignment/>
      <protection locked="0"/>
    </xf>
    <xf numFmtId="1" fontId="22" fillId="0" borderId="29" xfId="0" applyNumberFormat="1" applyFont="1" applyBorder="1" applyAlignment="1" applyProtection="1">
      <alignment/>
      <protection locked="0"/>
    </xf>
    <xf numFmtId="1" fontId="22" fillId="0" borderId="0" xfId="0" applyNumberFormat="1" applyFont="1" applyBorder="1" applyAlignment="1" applyProtection="1">
      <alignment/>
      <protection locked="0"/>
    </xf>
    <xf numFmtId="1" fontId="22" fillId="0" borderId="30" xfId="0" applyNumberFormat="1" applyFont="1" applyBorder="1" applyAlignment="1" applyProtection="1">
      <alignment/>
      <protection locked="0"/>
    </xf>
    <xf numFmtId="1" fontId="22" fillId="0" borderId="31" xfId="0" applyNumberFormat="1" applyFont="1" applyBorder="1" applyAlignment="1" applyProtection="1">
      <alignment/>
      <protection locked="0"/>
    </xf>
    <xf numFmtId="1" fontId="22" fillId="0" borderId="32" xfId="0" applyNumberFormat="1" applyFont="1" applyBorder="1" applyAlignment="1" applyProtection="1">
      <alignment/>
      <protection locked="0"/>
    </xf>
    <xf numFmtId="1" fontId="22" fillId="0" borderId="33" xfId="0" applyNumberFormat="1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right"/>
      <protection/>
    </xf>
    <xf numFmtId="1" fontId="24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2" fontId="22" fillId="0" borderId="26" xfId="0" applyNumberFormat="1" applyFont="1" applyBorder="1" applyAlignment="1" applyProtection="1">
      <alignment/>
      <protection locked="0"/>
    </xf>
    <xf numFmtId="2" fontId="22" fillId="0" borderId="27" xfId="0" applyNumberFormat="1" applyFont="1" applyBorder="1" applyAlignment="1" applyProtection="1">
      <alignment/>
      <protection locked="0"/>
    </xf>
    <xf numFmtId="2" fontId="22" fillId="0" borderId="28" xfId="0" applyNumberFormat="1" applyFont="1" applyBorder="1" applyAlignment="1" applyProtection="1">
      <alignment/>
      <protection locked="0"/>
    </xf>
    <xf numFmtId="2" fontId="22" fillId="0" borderId="29" xfId="0" applyNumberFormat="1" applyFont="1" applyBorder="1" applyAlignment="1" applyProtection="1">
      <alignment/>
      <protection locked="0"/>
    </xf>
    <xf numFmtId="2" fontId="22" fillId="0" borderId="30" xfId="0" applyNumberFormat="1" applyFont="1" applyBorder="1" applyAlignment="1" applyProtection="1">
      <alignment/>
      <protection locked="0"/>
    </xf>
    <xf numFmtId="2" fontId="22" fillId="0" borderId="31" xfId="0" applyNumberFormat="1" applyFont="1" applyBorder="1" applyAlignment="1" applyProtection="1">
      <alignment/>
      <protection locked="0"/>
    </xf>
    <xf numFmtId="2" fontId="22" fillId="0" borderId="32" xfId="0" applyNumberFormat="1" applyFont="1" applyBorder="1" applyAlignment="1" applyProtection="1">
      <alignment/>
      <protection locked="0"/>
    </xf>
    <xf numFmtId="2" fontId="22" fillId="0" borderId="33" xfId="0" applyNumberFormat="1" applyFont="1" applyBorder="1" applyAlignment="1" applyProtection="1">
      <alignment/>
      <protection locked="0"/>
    </xf>
    <xf numFmtId="2" fontId="13" fillId="1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 applyProtection="1">
      <alignment/>
      <protection/>
    </xf>
    <xf numFmtId="2" fontId="22" fillId="0" borderId="34" xfId="0" applyNumberFormat="1" applyFont="1" applyBorder="1" applyAlignment="1" applyProtection="1">
      <alignment/>
      <protection locked="0"/>
    </xf>
    <xf numFmtId="2" fontId="22" fillId="0" borderId="35" xfId="0" applyNumberFormat="1" applyFont="1" applyBorder="1" applyAlignment="1" applyProtection="1">
      <alignment/>
      <protection locked="0"/>
    </xf>
    <xf numFmtId="2" fontId="22" fillId="0" borderId="36" xfId="0" applyNumberFormat="1" applyFont="1" applyBorder="1" applyAlignment="1" applyProtection="1">
      <alignment/>
      <protection locked="0"/>
    </xf>
    <xf numFmtId="164" fontId="24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2" fontId="22" fillId="0" borderId="37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/>
      <protection locked="0"/>
    </xf>
    <xf numFmtId="0" fontId="13" fillId="0" borderId="9" xfId="0" applyFont="1" applyBorder="1" applyAlignment="1" applyProtection="1">
      <alignment horizontal="left"/>
      <protection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24" fillId="0" borderId="4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 horizontal="left"/>
      <protection/>
    </xf>
    <xf numFmtId="0" fontId="13" fillId="0" borderId="19" xfId="0" applyFont="1" applyBorder="1" applyAlignment="1">
      <alignment/>
    </xf>
    <xf numFmtId="0" fontId="22" fillId="0" borderId="4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3" fillId="0" borderId="4" xfId="0" applyFont="1" applyBorder="1" applyAlignment="1">
      <alignment/>
    </xf>
    <xf numFmtId="0" fontId="13" fillId="0" borderId="16" xfId="0" applyFont="1" applyBorder="1" applyAlignment="1" applyProtection="1">
      <alignment horizontal="right"/>
      <protection/>
    </xf>
    <xf numFmtId="0" fontId="24" fillId="0" borderId="16" xfId="0" applyFont="1" applyBorder="1" applyAlignment="1" applyProtection="1">
      <alignment/>
      <protection/>
    </xf>
    <xf numFmtId="0" fontId="13" fillId="0" borderId="16" xfId="0" applyFont="1" applyBorder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3" fillId="0" borderId="2" xfId="0" applyFont="1" applyBorder="1" applyAlignment="1" applyProtection="1">
      <alignment horizontal="right"/>
      <protection/>
    </xf>
    <xf numFmtId="0" fontId="22" fillId="0" borderId="2" xfId="0" applyFont="1" applyBorder="1" applyAlignment="1" applyProtection="1">
      <alignment/>
      <protection/>
    </xf>
    <xf numFmtId="0" fontId="13" fillId="0" borderId="22" xfId="0" applyFont="1" applyBorder="1" applyAlignment="1">
      <alignment/>
    </xf>
    <xf numFmtId="0" fontId="13" fillId="0" borderId="16" xfId="0" applyFont="1" applyBorder="1" applyAlignment="1" applyProtection="1">
      <alignment horizontal="left"/>
      <protection/>
    </xf>
    <xf numFmtId="0" fontId="13" fillId="0" borderId="17" xfId="0" applyFont="1" applyBorder="1" applyAlignment="1">
      <alignment/>
    </xf>
    <xf numFmtId="1" fontId="24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Alignment="1" applyProtection="1">
      <alignment/>
      <protection/>
    </xf>
    <xf numFmtId="7" fontId="23" fillId="0" borderId="0" xfId="0" applyNumberFormat="1" applyFont="1" applyAlignment="1">
      <alignment horizontal="centerContinuous"/>
    </xf>
    <xf numFmtId="0" fontId="13" fillId="0" borderId="0" xfId="0" applyFont="1" applyAlignment="1" applyProtection="1" quotePrefix="1">
      <alignment horizontal="left"/>
      <protection/>
    </xf>
    <xf numFmtId="1" fontId="23" fillId="0" borderId="0" xfId="0" applyNumberFormat="1" applyFont="1" applyAlignment="1" applyProtection="1">
      <alignment horizontal="center"/>
      <protection/>
    </xf>
    <xf numFmtId="0" fontId="28" fillId="0" borderId="38" xfId="0" applyFont="1" applyBorder="1" applyAlignment="1" applyProtection="1" quotePrefix="1">
      <alignment horizontal="center"/>
      <protection/>
    </xf>
    <xf numFmtId="0" fontId="28" fillId="0" borderId="39" xfId="0" applyFont="1" applyBorder="1" applyAlignment="1" applyProtection="1" quotePrefix="1">
      <alignment horizontal="center"/>
      <protection/>
    </xf>
    <xf numFmtId="0" fontId="28" fillId="0" borderId="40" xfId="0" applyFont="1" applyBorder="1" applyAlignment="1" applyProtection="1" quotePrefix="1">
      <alignment horizontal="center"/>
      <protection/>
    </xf>
    <xf numFmtId="0" fontId="28" fillId="0" borderId="0" xfId="0" applyFont="1" applyBorder="1" applyAlignment="1" applyProtection="1" quotePrefix="1">
      <alignment horizontal="center"/>
      <protection/>
    </xf>
    <xf numFmtId="0" fontId="28" fillId="0" borderId="40" xfId="0" applyFont="1" applyBorder="1" applyAlignment="1" quotePrefix="1">
      <alignment horizontal="center"/>
    </xf>
    <xf numFmtId="0" fontId="28" fillId="0" borderId="0" xfId="0" applyFont="1" applyBorder="1" applyAlignment="1" quotePrefix="1">
      <alignment horizontal="center"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0" fillId="0" borderId="16" xfId="0" applyBorder="1" applyAlignment="1">
      <alignment/>
    </xf>
    <xf numFmtId="0" fontId="30" fillId="0" borderId="17" xfId="0" applyFont="1" applyBorder="1" applyAlignment="1" applyProtection="1">
      <alignment/>
      <protection/>
    </xf>
    <xf numFmtId="165" fontId="20" fillId="0" borderId="0" xfId="0" applyNumberFormat="1" applyFont="1" applyAlignment="1" applyProtection="1">
      <alignment/>
      <protection/>
    </xf>
    <xf numFmtId="0" fontId="13" fillId="0" borderId="0" xfId="0" applyFont="1" applyBorder="1" applyAlignment="1">
      <alignment horizontal="right"/>
    </xf>
    <xf numFmtId="0" fontId="28" fillId="0" borderId="39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 quotePrefix="1">
      <alignment horizontal="right"/>
      <protection/>
    </xf>
    <xf numFmtId="0" fontId="28" fillId="0" borderId="0" xfId="0" applyFont="1" applyBorder="1" applyAlignment="1" quotePrefix="1">
      <alignment/>
    </xf>
    <xf numFmtId="0" fontId="8" fillId="0" borderId="42" xfId="0" applyFont="1" applyBorder="1" applyAlignment="1" quotePrefix="1">
      <alignment horizontal="right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32" fillId="0" borderId="0" xfId="0" applyFont="1" applyAlignment="1">
      <alignment horizontal="center"/>
    </xf>
    <xf numFmtId="2" fontId="22" fillId="0" borderId="27" xfId="0" applyNumberFormat="1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32" xfId="0" applyNumberFormat="1" applyFont="1" applyBorder="1" applyAlignment="1" applyProtection="1">
      <alignment/>
      <protection/>
    </xf>
    <xf numFmtId="2" fontId="22" fillId="0" borderId="35" xfId="0" applyNumberFormat="1" applyFont="1" applyBorder="1" applyAlignment="1" applyProtection="1">
      <alignment/>
      <protection/>
    </xf>
    <xf numFmtId="2" fontId="26" fillId="0" borderId="45" xfId="0" applyNumberFormat="1" applyFont="1" applyBorder="1" applyAlignment="1" applyProtection="1">
      <alignment/>
      <protection/>
    </xf>
    <xf numFmtId="2" fontId="26" fillId="0" borderId="46" xfId="0" applyNumberFormat="1" applyFont="1" applyBorder="1" applyAlignment="1" applyProtection="1">
      <alignment/>
      <protection/>
    </xf>
    <xf numFmtId="2" fontId="26" fillId="0" borderId="47" xfId="0" applyNumberFormat="1" applyFont="1" applyBorder="1" applyAlignment="1" applyProtection="1">
      <alignment/>
      <protection/>
    </xf>
    <xf numFmtId="0" fontId="13" fillId="1" borderId="48" xfId="0" applyFont="1" applyFill="1" applyBorder="1" applyAlignment="1" applyProtection="1">
      <alignment horizontal="left"/>
      <protection/>
    </xf>
    <xf numFmtId="0" fontId="13" fillId="1" borderId="48" xfId="0" applyFont="1" applyFill="1" applyBorder="1" applyAlignment="1">
      <alignment/>
    </xf>
    <xf numFmtId="0" fontId="5" fillId="1" borderId="48" xfId="0" applyFont="1" applyFill="1" applyBorder="1" applyAlignment="1">
      <alignment/>
    </xf>
    <xf numFmtId="0" fontId="13" fillId="0" borderId="2" xfId="0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174" fontId="24" fillId="0" borderId="17" xfId="0" applyNumberFormat="1" applyFont="1" applyBorder="1" applyAlignment="1" applyProtection="1">
      <alignment/>
      <protection/>
    </xf>
    <xf numFmtId="0" fontId="33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164" fontId="5" fillId="0" borderId="4" xfId="0" applyNumberFormat="1" applyFont="1" applyBorder="1" applyAlignment="1">
      <alignment/>
    </xf>
    <xf numFmtId="174" fontId="5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67" fontId="5" fillId="0" borderId="0" xfId="0" applyNumberFormat="1" applyFont="1" applyBorder="1" applyAlignment="1" applyProtection="1">
      <alignment/>
      <protection/>
    </xf>
    <xf numFmtId="175" fontId="1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left"/>
    </xf>
    <xf numFmtId="2" fontId="26" fillId="0" borderId="49" xfId="0" applyNumberFormat="1" applyFont="1" applyBorder="1" applyAlignment="1" applyProtection="1">
      <alignment/>
      <protection/>
    </xf>
    <xf numFmtId="2" fontId="34" fillId="0" borderId="0" xfId="0" applyNumberFormat="1" applyFont="1" applyAlignment="1" applyProtection="1">
      <alignment/>
      <protection/>
    </xf>
    <xf numFmtId="2" fontId="34" fillId="0" borderId="0" xfId="0" applyNumberFormat="1" applyFont="1" applyFill="1" applyAlignment="1" applyProtection="1">
      <alignment/>
      <protection/>
    </xf>
    <xf numFmtId="2" fontId="13" fillId="0" borderId="12" xfId="0" applyNumberFormat="1" applyFont="1" applyBorder="1" applyAlignment="1">
      <alignment vertical="center"/>
    </xf>
    <xf numFmtId="1" fontId="22" fillId="0" borderId="27" xfId="0" applyNumberFormat="1" applyFont="1" applyBorder="1" applyAlignment="1" applyProtection="1">
      <alignment/>
      <protection/>
    </xf>
    <xf numFmtId="1" fontId="22" fillId="0" borderId="0" xfId="0" applyNumberFormat="1" applyFont="1" applyBorder="1" applyAlignment="1" applyProtection="1">
      <alignment/>
      <protection/>
    </xf>
    <xf numFmtId="1" fontId="22" fillId="0" borderId="32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/>
      <protection/>
    </xf>
    <xf numFmtId="166" fontId="24" fillId="0" borderId="0" xfId="0" applyNumberFormat="1" applyFont="1" applyBorder="1" applyAlignment="1" applyProtection="1">
      <alignment/>
      <protection/>
    </xf>
    <xf numFmtId="166" fontId="24" fillId="0" borderId="4" xfId="0" applyNumberFormat="1" applyFont="1" applyBorder="1" applyAlignment="1" applyProtection="1">
      <alignment/>
      <protection/>
    </xf>
    <xf numFmtId="176" fontId="24" fillId="0" borderId="4" xfId="0" applyNumberFormat="1" applyFont="1" applyBorder="1" applyAlignment="1" applyProtection="1">
      <alignment/>
      <protection/>
    </xf>
    <xf numFmtId="2" fontId="24" fillId="0" borderId="4" xfId="0" applyNumberFormat="1" applyFont="1" applyBorder="1" applyAlignment="1" applyProtection="1">
      <alignment/>
      <protection/>
    </xf>
    <xf numFmtId="176" fontId="24" fillId="0" borderId="17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14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2" fontId="22" fillId="0" borderId="0" xfId="0" applyNumberFormat="1" applyFont="1" applyBorder="1" applyAlignment="1" applyProtection="1">
      <alignment horizontal="right"/>
      <protection locked="0"/>
    </xf>
    <xf numFmtId="5" fontId="2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1" fillId="0" borderId="6" xfId="0" applyFont="1" applyBorder="1" applyAlignment="1">
      <alignment horizontal="centerContinuous"/>
    </xf>
    <xf numFmtId="0" fontId="31" fillId="0" borderId="10" xfId="0" applyFont="1" applyBorder="1" applyAlignment="1">
      <alignment horizontal="centerContinuous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center"/>
    </xf>
    <xf numFmtId="0" fontId="36" fillId="0" borderId="18" xfId="0" applyFont="1" applyBorder="1" applyAlignment="1">
      <alignment horizontal="right"/>
    </xf>
    <xf numFmtId="4" fontId="37" fillId="0" borderId="18" xfId="0" applyNumberFormat="1" applyFont="1" applyBorder="1" applyAlignment="1">
      <alignment/>
    </xf>
    <xf numFmtId="4" fontId="36" fillId="0" borderId="18" xfId="0" applyNumberFormat="1" applyFont="1" applyBorder="1" applyAlignment="1">
      <alignment horizontal="center"/>
    </xf>
    <xf numFmtId="2" fontId="36" fillId="0" borderId="18" xfId="0" applyNumberFormat="1" applyFont="1" applyBorder="1" applyAlignment="1">
      <alignment horizontal="center"/>
    </xf>
    <xf numFmtId="4" fontId="36" fillId="0" borderId="54" xfId="0" applyNumberFormat="1" applyFont="1" applyBorder="1" applyAlignment="1">
      <alignment horizontal="center"/>
    </xf>
    <xf numFmtId="0" fontId="38" fillId="0" borderId="55" xfId="0" applyFont="1" applyBorder="1" applyAlignment="1">
      <alignment vertical="center" wrapText="1"/>
    </xf>
    <xf numFmtId="0" fontId="25" fillId="0" borderId="56" xfId="0" applyFont="1" applyBorder="1" applyAlignment="1">
      <alignment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textRotation="90" wrapText="1"/>
    </xf>
    <xf numFmtId="0" fontId="40" fillId="0" borderId="56" xfId="0" applyFont="1" applyBorder="1" applyAlignment="1">
      <alignment horizontal="centerContinuous" wrapText="1"/>
    </xf>
    <xf numFmtId="0" fontId="40" fillId="0" borderId="58" xfId="0" applyFont="1" applyBorder="1" applyAlignment="1">
      <alignment horizontal="centerContinuous" wrapText="1"/>
    </xf>
    <xf numFmtId="0" fontId="40" fillId="0" borderId="57" xfId="0" applyFont="1" applyBorder="1" applyAlignment="1">
      <alignment horizontal="centerContinuous" wrapText="1"/>
    </xf>
    <xf numFmtId="0" fontId="41" fillId="0" borderId="57" xfId="0" applyFont="1" applyBorder="1" applyAlignment="1">
      <alignment horizontal="centerContinuous"/>
    </xf>
    <xf numFmtId="0" fontId="5" fillId="0" borderId="4" xfId="0" applyNumberFormat="1" applyFont="1" applyBorder="1" applyAlignment="1">
      <alignment/>
    </xf>
    <xf numFmtId="0" fontId="22" fillId="0" borderId="0" xfId="0" applyFont="1" applyBorder="1" applyAlignment="1" applyProtection="1">
      <alignment horizontal="left"/>
      <protection locked="0"/>
    </xf>
    <xf numFmtId="14" fontId="13" fillId="0" borderId="0" xfId="0" applyNumberFormat="1" applyFont="1" applyAlignment="1">
      <alignment/>
    </xf>
    <xf numFmtId="14" fontId="13" fillId="0" borderId="0" xfId="0" applyNumberFormat="1" applyFont="1" applyAlignment="1" applyProtection="1">
      <alignment/>
      <protection locked="0"/>
    </xf>
    <xf numFmtId="0" fontId="13" fillId="0" borderId="18" xfId="0" applyFont="1" applyBorder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 applyProtection="1">
      <alignment horizontal="left"/>
      <protection/>
    </xf>
    <xf numFmtId="0" fontId="13" fillId="0" borderId="18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/>
      <protection/>
    </xf>
    <xf numFmtId="0" fontId="31" fillId="0" borderId="59" xfId="0" applyFont="1" applyBorder="1" applyAlignment="1">
      <alignment horizontal="center"/>
    </xf>
    <xf numFmtId="4" fontId="36" fillId="0" borderId="6" xfId="0" applyNumberFormat="1" applyFont="1" applyBorder="1" applyAlignment="1">
      <alignment horizontal="center"/>
    </xf>
    <xf numFmtId="2" fontId="13" fillId="0" borderId="6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176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20" fillId="0" borderId="18" xfId="0" applyNumberFormat="1" applyFont="1" applyBorder="1" applyAlignment="1" applyProtection="1" quotePrefix="1">
      <alignment horizontal="center"/>
      <protection/>
    </xf>
    <xf numFmtId="1" fontId="20" fillId="0" borderId="18" xfId="0" applyNumberFormat="1" applyFont="1" applyBorder="1" applyAlignment="1" applyProtection="1" quotePrefix="1">
      <alignment horizontal="center"/>
      <protection/>
    </xf>
    <xf numFmtId="0" fontId="24" fillId="0" borderId="0" xfId="0" applyFont="1" applyBorder="1" applyAlignment="1" applyProtection="1">
      <alignment/>
      <protection locked="0"/>
    </xf>
    <xf numFmtId="0" fontId="24" fillId="0" borderId="2" xfId="0" applyFont="1" applyBorder="1" applyAlignment="1" applyProtection="1">
      <alignment/>
      <protection locked="0"/>
    </xf>
    <xf numFmtId="0" fontId="24" fillId="0" borderId="4" xfId="0" applyFont="1" applyBorder="1" applyAlignment="1" applyProtection="1">
      <alignment/>
      <protection locked="0"/>
    </xf>
    <xf numFmtId="0" fontId="13" fillId="0" borderId="39" xfId="0" applyFont="1" applyBorder="1" applyAlignment="1">
      <alignment/>
    </xf>
    <xf numFmtId="164" fontId="20" fillId="0" borderId="18" xfId="0" applyNumberFormat="1" applyFont="1" applyBorder="1" applyAlignment="1" applyProtection="1" quotePrefix="1">
      <alignment/>
      <protection/>
    </xf>
    <xf numFmtId="164" fontId="20" fillId="0" borderId="18" xfId="0" applyNumberFormat="1" applyFont="1" applyBorder="1" applyAlignment="1" applyProtection="1" quotePrefix="1">
      <alignment horizontal="right"/>
      <protection/>
    </xf>
    <xf numFmtId="164" fontId="20" fillId="0" borderId="61" xfId="0" applyNumberFormat="1" applyFont="1" applyBorder="1" applyAlignment="1" applyProtection="1" quotePrefix="1">
      <alignment horizontal="right"/>
      <protection/>
    </xf>
    <xf numFmtId="164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5" fillId="0" borderId="0" xfId="21">
      <alignment/>
      <protection/>
    </xf>
    <xf numFmtId="0" fontId="5" fillId="0" borderId="0" xfId="21" applyAlignment="1">
      <alignment horizontal="right"/>
      <protection/>
    </xf>
    <xf numFmtId="0" fontId="5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62" xfId="0" applyFont="1" applyBorder="1" applyAlignment="1">
      <alignment horizontal="right"/>
    </xf>
    <xf numFmtId="0" fontId="13" fillId="0" borderId="9" xfId="0" applyFont="1" applyBorder="1" applyAlignment="1">
      <alignment/>
    </xf>
    <xf numFmtId="0" fontId="13" fillId="0" borderId="19" xfId="21" applyFont="1" applyBorder="1">
      <alignment/>
      <protection/>
    </xf>
    <xf numFmtId="0" fontId="13" fillId="0" borderId="4" xfId="21" applyFont="1" applyBorder="1">
      <alignment/>
      <protection/>
    </xf>
    <xf numFmtId="2" fontId="13" fillId="0" borderId="19" xfId="21" applyNumberFormat="1" applyFont="1" applyBorder="1" applyAlignment="1">
      <alignment horizontal="center"/>
      <protection/>
    </xf>
    <xf numFmtId="2" fontId="13" fillId="0" borderId="4" xfId="21" applyNumberFormat="1" applyFont="1" applyBorder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2" fontId="5" fillId="0" borderId="63" xfId="21" applyNumberForma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6" fontId="5" fillId="0" borderId="19" xfId="21" applyNumberFormat="1" applyBorder="1" applyAlignment="1">
      <alignment horizontal="center"/>
      <protection/>
    </xf>
    <xf numFmtId="176" fontId="0" fillId="0" borderId="4" xfId="0" applyNumberFormat="1" applyBorder="1" applyAlignment="1">
      <alignment horizontal="center"/>
    </xf>
    <xf numFmtId="0" fontId="5" fillId="0" borderId="0" xfId="2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63" xfId="21" applyBorder="1" applyAlignment="1">
      <alignment horizontal="center"/>
      <protection/>
    </xf>
    <xf numFmtId="2" fontId="5" fillId="0" borderId="0" xfId="21" applyNumberFormat="1" applyFill="1" applyAlignment="1">
      <alignment horizontal="center"/>
      <protection/>
    </xf>
    <xf numFmtId="0" fontId="5" fillId="0" borderId="19" xfId="21" applyBorder="1" applyAlignment="1">
      <alignment horizontal="center"/>
      <protection/>
    </xf>
    <xf numFmtId="0" fontId="5" fillId="0" borderId="4" xfId="21" applyBorder="1" applyAlignment="1">
      <alignment horizontal="center"/>
      <protection/>
    </xf>
    <xf numFmtId="0" fontId="5" fillId="0" borderId="0" xfId="21" applyBorder="1" applyAlignment="1">
      <alignment horizontal="center"/>
      <protection/>
    </xf>
    <xf numFmtId="2" fontId="5" fillId="0" borderId="4" xfId="21" applyNumberFormat="1" applyFill="1" applyBorder="1" applyAlignment="1">
      <alignment horizontal="center"/>
      <protection/>
    </xf>
    <xf numFmtId="2" fontId="5" fillId="0" borderId="0" xfId="21" applyNumberFormat="1" applyAlignment="1">
      <alignment horizontal="center"/>
      <protection/>
    </xf>
    <xf numFmtId="2" fontId="5" fillId="0" borderId="63" xfId="21" applyNumberFormat="1" applyFill="1" applyBorder="1" applyAlignment="1">
      <alignment horizontal="center"/>
      <protection/>
    </xf>
    <xf numFmtId="2" fontId="5" fillId="0" borderId="19" xfId="21" applyNumberFormat="1" applyFill="1" applyBorder="1" applyAlignment="1">
      <alignment horizontal="center"/>
      <protection/>
    </xf>
    <xf numFmtId="2" fontId="5" fillId="0" borderId="0" xfId="21" applyNumberFormat="1" applyFill="1" applyBorder="1" applyAlignment="1">
      <alignment horizontal="center"/>
      <protection/>
    </xf>
    <xf numFmtId="2" fontId="5" fillId="0" borderId="19" xfId="21" applyNumberFormat="1" applyBorder="1" applyAlignment="1">
      <alignment horizontal="center"/>
      <protection/>
    </xf>
    <xf numFmtId="2" fontId="5" fillId="0" borderId="4" xfId="21" applyNumberFormat="1" applyBorder="1" applyAlignment="1">
      <alignment horizontal="center"/>
      <protection/>
    </xf>
    <xf numFmtId="1" fontId="5" fillId="0" borderId="0" xfId="21" applyNumberFormat="1" applyAlignment="1">
      <alignment horizontal="center"/>
      <protection/>
    </xf>
    <xf numFmtId="2" fontId="5" fillId="0" borderId="0" xfId="21" applyNumberFormat="1" applyBorder="1" applyAlignment="1">
      <alignment horizontal="center"/>
      <protection/>
    </xf>
    <xf numFmtId="176" fontId="5" fillId="0" borderId="63" xfId="21" applyNumberFormat="1" applyBorder="1" applyAlignment="1">
      <alignment horizontal="center"/>
      <protection/>
    </xf>
    <xf numFmtId="176" fontId="5" fillId="0" borderId="0" xfId="21" applyNumberFormat="1" applyBorder="1" applyAlignment="1">
      <alignment horizontal="center"/>
      <protection/>
    </xf>
    <xf numFmtId="1" fontId="5" fillId="0" borderId="22" xfId="21" applyNumberFormat="1" applyBorder="1" applyAlignment="1">
      <alignment horizontal="center"/>
      <protection/>
    </xf>
    <xf numFmtId="1" fontId="5" fillId="0" borderId="17" xfId="21" applyNumberFormat="1" applyBorder="1" applyAlignment="1">
      <alignment horizontal="center"/>
      <protection/>
    </xf>
    <xf numFmtId="1" fontId="5" fillId="0" borderId="64" xfId="21" applyNumberFormat="1" applyBorder="1" applyAlignment="1">
      <alignment horizontal="center"/>
      <protection/>
    </xf>
    <xf numFmtId="1" fontId="5" fillId="0" borderId="16" xfId="21" applyNumberForma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1" fontId="13" fillId="0" borderId="17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16" xfId="0" applyNumberFormat="1" applyFont="1" applyBorder="1" applyAlignment="1">
      <alignment/>
    </xf>
    <xf numFmtId="1" fontId="13" fillId="0" borderId="4" xfId="0" applyNumberFormat="1" applyFont="1" applyBorder="1" applyAlignment="1">
      <alignment/>
    </xf>
    <xf numFmtId="0" fontId="13" fillId="0" borderId="19" xfId="0" applyFont="1" applyBorder="1" applyAlignment="1">
      <alignment horizontal="right"/>
    </xf>
    <xf numFmtId="2" fontId="13" fillId="0" borderId="18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 textRotation="90"/>
    </xf>
    <xf numFmtId="0" fontId="45" fillId="0" borderId="6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nyNvaluePW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5"/>
          <c:w val="0.86175"/>
          <c:h val="0.945"/>
        </c:manualLayout>
      </c:layout>
      <c:scatterChart>
        <c:scatterStyle val="lineMarker"/>
        <c:varyColors val="0"/>
        <c:ser>
          <c:idx val="0"/>
          <c:order val="0"/>
          <c:tx>
            <c:v>Density Percent Pay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Lots!$A$2:$A$320</c:f>
              <c:numCache>
                <c:ptCount val="319"/>
              </c:numCache>
            </c:numRef>
          </c:xVal>
          <c:yVal>
            <c:numRef>
              <c:f>Lots!$EA$2:$EA$320</c:f>
              <c:numCache>
                <c:ptCount val="319"/>
              </c:numCache>
            </c:numRef>
          </c:yVal>
          <c:smooth val="0"/>
        </c:ser>
        <c:ser>
          <c:idx val="1"/>
          <c:order val="1"/>
          <c:tx>
            <c:v>Air Void Percent Pay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Lots!$A$2:$A$320</c:f>
              <c:numCache>
                <c:ptCount val="319"/>
              </c:numCache>
            </c:numRef>
          </c:xVal>
          <c:yVal>
            <c:numRef>
              <c:f>Lots!$EB$2:$EB$320</c:f>
              <c:numCache>
                <c:ptCount val="319"/>
              </c:numCache>
            </c:numRef>
          </c:yVal>
          <c:smooth val="0"/>
        </c:ser>
        <c:ser>
          <c:idx val="2"/>
          <c:order val="2"/>
          <c:tx>
            <c:v>Lot Percent Pay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Lots!$A$2:$A$320</c:f>
              <c:numCache>
                <c:ptCount val="319"/>
              </c:numCache>
            </c:numRef>
          </c:xVal>
          <c:yVal>
            <c:numRef>
              <c:f>Lots!$EF$2:$EF$320</c:f>
              <c:numCache>
                <c:ptCount val="319"/>
              </c:numCache>
            </c:numRef>
          </c:yVal>
          <c:smooth val="0"/>
        </c:ser>
        <c:axId val="58975730"/>
        <c:axId val="61019523"/>
      </c:scatterChart>
      <c:valAx>
        <c:axId val="5897573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LOT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019523"/>
        <c:crosses val="autoZero"/>
        <c:crossBetween val="midCat"/>
        <c:dispUnits/>
        <c:majorUnit val="5"/>
        <c:minorUnit val="1"/>
      </c:valAx>
      <c:valAx>
        <c:axId val="6101952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Percent Pay per Lot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975730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6</xdr:row>
      <xdr:rowOff>38100</xdr:rowOff>
    </xdr:from>
    <xdr:to>
      <xdr:col>8</xdr:col>
      <xdr:colOff>257175</xdr:colOff>
      <xdr:row>7</xdr:row>
      <xdr:rowOff>190500</xdr:rowOff>
    </xdr:to>
    <xdr:sp>
      <xdr:nvSpPr>
        <xdr:cNvPr id="1" name="Rectangle 21"/>
        <xdr:cNvSpPr>
          <a:spLocks/>
        </xdr:cNvSpPr>
      </xdr:nvSpPr>
      <xdr:spPr>
        <a:xfrm>
          <a:off x="3705225" y="1076325"/>
          <a:ext cx="1019175" cy="6000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 fPrintsWithSheet="0"/>
  </xdr:twoCellAnchor>
  <xdr:twoCellAnchor editAs="absolute">
    <xdr:from>
      <xdr:col>16</xdr:col>
      <xdr:colOff>95250</xdr:colOff>
      <xdr:row>0</xdr:row>
      <xdr:rowOff>38100</xdr:rowOff>
    </xdr:from>
    <xdr:to>
      <xdr:col>19</xdr:col>
      <xdr:colOff>247650</xdr:colOff>
      <xdr:row>6</xdr:row>
      <xdr:rowOff>238125</xdr:rowOff>
    </xdr:to>
    <xdr:sp>
      <xdr:nvSpPr>
        <xdr:cNvPr id="2" name="Rectangle 17"/>
        <xdr:cNvSpPr>
          <a:spLocks/>
        </xdr:cNvSpPr>
      </xdr:nvSpPr>
      <xdr:spPr>
        <a:xfrm>
          <a:off x="7058025" y="38100"/>
          <a:ext cx="1238250" cy="12382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 fPrintsWithSheet="0"/>
  </xdr:twoCellAnchor>
  <xdr:twoCellAnchor>
    <xdr:from>
      <xdr:col>0</xdr:col>
      <xdr:colOff>76200</xdr:colOff>
      <xdr:row>312</xdr:row>
      <xdr:rowOff>104775</xdr:rowOff>
    </xdr:from>
    <xdr:to>
      <xdr:col>22</xdr:col>
      <xdr:colOff>28575</xdr:colOff>
      <xdr:row>318</xdr:row>
      <xdr:rowOff>9525</xdr:rowOff>
    </xdr:to>
    <xdr:sp>
      <xdr:nvSpPr>
        <xdr:cNvPr id="3" name="Text 1"/>
        <xdr:cNvSpPr txBox="1">
          <a:spLocks noChangeArrowheads="1"/>
        </xdr:cNvSpPr>
      </xdr:nvSpPr>
      <xdr:spPr>
        <a:xfrm>
          <a:off x="76200" y="48310800"/>
          <a:ext cx="90963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Total Project payment for projects with more than 300 will require modifications to this spreadsheet.  If more than 300 Lots are required please contact Rodney Joel, P.E. at 816-329-2631 or rodney.joel@faa.gov   
The user of this spreadsheet assumes all responsibility for the accuracy of the data and subsquent calculations.  The user should confirm all calculations performed.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770"/>
  <sheetViews>
    <sheetView showGridLines="0" tabSelected="1" workbookViewId="0" topLeftCell="A1">
      <pane ySplit="11" topLeftCell="BM12" activePane="bottomLeft" state="frozen"/>
      <selection pane="topLeft" activeCell="A1" sqref="A1"/>
      <selection pane="bottomLeft" activeCell="Y8" sqref="Y8"/>
    </sheetView>
  </sheetViews>
  <sheetFormatPr defaultColWidth="9.00390625" defaultRowHeight="12.75"/>
  <cols>
    <col min="1" max="2" width="7.00390625" style="0" customWidth="1"/>
    <col min="3" max="5" width="8.375" style="0" customWidth="1"/>
    <col min="6" max="6" width="6.625" style="0" customWidth="1"/>
    <col min="7" max="7" width="6.875" style="0" customWidth="1"/>
    <col min="8" max="8" width="6.00390625" style="0" customWidth="1"/>
    <col min="9" max="9" width="5.875" style="0" customWidth="1"/>
    <col min="10" max="11" width="8.50390625" style="0" customWidth="1"/>
    <col min="12" max="12" width="8.75390625" style="0" customWidth="1"/>
    <col min="13" max="13" width="1.12109375" style="0" customWidth="1"/>
    <col min="14" max="15" width="9.00390625" style="0" hidden="1" customWidth="1"/>
    <col min="16" max="16" width="7.375" style="0" hidden="1" customWidth="1"/>
    <col min="17" max="17" width="4.25390625" style="0" bestFit="1" customWidth="1"/>
    <col min="18" max="18" width="4.375" style="0" customWidth="1"/>
    <col min="19" max="19" width="5.625" style="0" customWidth="1"/>
    <col min="20" max="20" width="4.50390625" style="0" customWidth="1"/>
    <col min="21" max="21" width="5.25390625" style="0" customWidth="1"/>
    <col min="22" max="22" width="4.625" style="0" customWidth="1"/>
    <col min="23" max="23" width="2.00390625" style="0" customWidth="1"/>
  </cols>
  <sheetData>
    <row r="1" spans="1:23" ht="13.5" thickBot="1">
      <c r="A1" s="24" t="s">
        <v>338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R1" s="246">
        <v>1</v>
      </c>
      <c r="S1" s="246">
        <v>1</v>
      </c>
      <c r="W1" s="339" t="s">
        <v>316</v>
      </c>
    </row>
    <row r="2" spans="1:23" ht="4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R2" s="246">
        <v>1</v>
      </c>
      <c r="S2" s="246">
        <v>0</v>
      </c>
      <c r="W2" s="339"/>
    </row>
    <row r="3" spans="1:23" ht="15.75">
      <c r="A3" s="26" t="str">
        <f>1!A3</f>
        <v>AIRPORT NAME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R3" s="246"/>
      <c r="W3" s="339"/>
    </row>
    <row r="4" spans="1:23" ht="15.75">
      <c r="A4" s="26" t="str">
        <f>1!A4</f>
        <v>PROJECT DESCRIPTION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W4" s="339"/>
    </row>
    <row r="5" spans="1:23" ht="15.75">
      <c r="A5" s="26" t="str">
        <f>1!A5</f>
        <v>PROJECT NUMBER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W5" s="339"/>
    </row>
    <row r="6" spans="1:23" ht="16.5" thickBot="1">
      <c r="A6" s="28" t="s">
        <v>339</v>
      </c>
      <c r="B6" s="29"/>
      <c r="C6" s="29"/>
      <c r="D6" s="29"/>
      <c r="E6" s="29"/>
      <c r="F6" s="29"/>
      <c r="G6" s="29"/>
      <c r="H6" s="29"/>
      <c r="I6" s="29"/>
      <c r="J6" s="27"/>
      <c r="K6" s="27"/>
      <c r="L6" s="27"/>
      <c r="W6" s="339"/>
    </row>
    <row r="7" spans="1:23" ht="35.25" customHeight="1" thickBot="1" thickTop="1">
      <c r="A7" s="258" t="s">
        <v>281</v>
      </c>
      <c r="B7" s="259"/>
      <c r="C7" s="260" t="s">
        <v>0</v>
      </c>
      <c r="D7" s="261" t="s">
        <v>283</v>
      </c>
      <c r="E7" s="261" t="s">
        <v>1</v>
      </c>
      <c r="F7" s="262"/>
      <c r="G7" s="262"/>
      <c r="H7" s="262"/>
      <c r="I7" s="263"/>
      <c r="J7" s="264" t="s">
        <v>282</v>
      </c>
      <c r="K7" s="265"/>
      <c r="L7" s="266"/>
      <c r="W7" s="339"/>
    </row>
    <row r="8" spans="1:23" ht="17.25" thickBot="1" thickTop="1">
      <c r="A8" s="38">
        <v>106</v>
      </c>
      <c r="B8" s="39"/>
      <c r="C8" s="40">
        <f>IF(ISBLANK(A8),"ENTER",N12+O12)</f>
        <v>0</v>
      </c>
      <c r="D8" s="41">
        <f>IF(ISBLANK(A8),"PROJECT",P12)</f>
        <v>0</v>
      </c>
      <c r="E8" s="41">
        <f>IF(ISBLANK(A8),"PERCENT CAP (cell A8)",C8-D8)</f>
        <v>0</v>
      </c>
      <c r="F8" s="231"/>
      <c r="G8" s="231"/>
      <c r="H8" s="231"/>
      <c r="I8" s="42"/>
      <c r="J8" s="43"/>
      <c r="K8" s="53">
        <f>IF(SUM(L13:L312)&lt;=E8,SUM(L13:L312),E8)</f>
        <v>0</v>
      </c>
      <c r="L8" s="44"/>
      <c r="P8" t="e">
        <f>MROUND(Q8+3,5)</f>
        <v>#NAME?</v>
      </c>
      <c r="Q8" s="292">
        <f>MAX(Lots!A:A)</f>
        <v>0</v>
      </c>
      <c r="R8" s="80" t="s">
        <v>318</v>
      </c>
      <c r="W8" s="339"/>
    </row>
    <row r="9" spans="1:23" ht="8.25" customHeight="1" thickTop="1">
      <c r="A9" s="29"/>
      <c r="B9" s="29"/>
      <c r="C9" s="29"/>
      <c r="D9" s="29"/>
      <c r="E9" s="29"/>
      <c r="F9" s="29"/>
      <c r="G9" s="29"/>
      <c r="H9" s="29"/>
      <c r="I9" s="29"/>
      <c r="J9" s="27"/>
      <c r="K9" s="27"/>
      <c r="L9" s="27"/>
      <c r="N9" s="52" t="s">
        <v>2</v>
      </c>
      <c r="O9" s="52"/>
      <c r="W9" s="339"/>
    </row>
    <row r="10" spans="1:23" ht="15" customHeight="1">
      <c r="A10" s="35"/>
      <c r="B10" s="247" t="s">
        <v>3</v>
      </c>
      <c r="C10" s="31"/>
      <c r="D10" s="248" t="s">
        <v>4</v>
      </c>
      <c r="E10" s="31"/>
      <c r="F10" s="248" t="s">
        <v>5</v>
      </c>
      <c r="G10" s="30"/>
      <c r="H10" s="36"/>
      <c r="I10" s="34"/>
      <c r="J10" s="248" t="s">
        <v>6</v>
      </c>
      <c r="K10" s="36"/>
      <c r="L10" s="37"/>
      <c r="N10" s="47" t="s">
        <v>7</v>
      </c>
      <c r="O10" s="47" t="s">
        <v>8</v>
      </c>
      <c r="P10" s="46" t="s">
        <v>9</v>
      </c>
      <c r="Q10" s="340" t="s">
        <v>317</v>
      </c>
      <c r="R10" s="341"/>
      <c r="S10" s="341"/>
      <c r="T10" s="341"/>
      <c r="U10" s="341"/>
      <c r="V10" s="342"/>
      <c r="W10" s="339"/>
    </row>
    <row r="11" spans="1:23" ht="24.75" customHeight="1" thickBot="1">
      <c r="A11" s="249" t="s">
        <v>10</v>
      </c>
      <c r="B11" s="250" t="s">
        <v>11</v>
      </c>
      <c r="C11" s="250" t="s">
        <v>8</v>
      </c>
      <c r="D11" s="249" t="s">
        <v>11</v>
      </c>
      <c r="E11" s="249" t="s">
        <v>8</v>
      </c>
      <c r="F11" s="249" t="s">
        <v>12</v>
      </c>
      <c r="G11" s="250" t="s">
        <v>13</v>
      </c>
      <c r="H11" s="276" t="s">
        <v>287</v>
      </c>
      <c r="I11" s="251" t="s">
        <v>14</v>
      </c>
      <c r="J11" s="252" t="s">
        <v>11</v>
      </c>
      <c r="K11" s="252" t="s">
        <v>8</v>
      </c>
      <c r="L11" s="252" t="s">
        <v>15</v>
      </c>
      <c r="N11" s="47" t="s">
        <v>16</v>
      </c>
      <c r="O11" s="47" t="s">
        <v>16</v>
      </c>
      <c r="P11" s="46" t="s">
        <v>17</v>
      </c>
      <c r="Q11" s="343" t="s">
        <v>313</v>
      </c>
      <c r="R11" s="344"/>
      <c r="S11" s="343" t="s">
        <v>311</v>
      </c>
      <c r="T11" s="344"/>
      <c r="U11" s="345" t="s">
        <v>312</v>
      </c>
      <c r="V11" s="346"/>
      <c r="W11" s="339"/>
    </row>
    <row r="12" spans="1:16" ht="13.5" thickBot="1">
      <c r="A12" s="253" t="s">
        <v>18</v>
      </c>
      <c r="B12" s="254"/>
      <c r="C12" s="254"/>
      <c r="D12" s="255" t="s">
        <v>19</v>
      </c>
      <c r="E12" s="255" t="s">
        <v>19</v>
      </c>
      <c r="F12" s="256" t="s">
        <v>20</v>
      </c>
      <c r="G12" s="255" t="s">
        <v>20</v>
      </c>
      <c r="H12" s="277" t="s">
        <v>290</v>
      </c>
      <c r="I12" s="257" t="s">
        <v>20</v>
      </c>
      <c r="J12" s="54"/>
      <c r="K12" s="54"/>
      <c r="L12" s="54"/>
      <c r="N12" s="48">
        <f>SUM(N13:N312)</f>
        <v>0</v>
      </c>
      <c r="O12" s="51">
        <f>SUM(O13:O312)</f>
        <v>0</v>
      </c>
      <c r="P12" s="51">
        <f>SUM(P13:P312)</f>
        <v>0</v>
      </c>
    </row>
    <row r="13" spans="1:23" ht="12" customHeight="1" thickTop="1">
      <c r="A13" s="55">
        <f>IF(Lots!A2="","",Lots!A2)</f>
      </c>
      <c r="B13" s="56">
        <f>IF(Lots!A2="","",Lots!F2)</f>
      </c>
      <c r="C13" s="56">
        <f>IF(Lots!A2="","",Lots!J2)</f>
      </c>
      <c r="D13" s="56">
        <f>IF(Lots!A2="","",Lots!G2)</f>
      </c>
      <c r="E13" s="56">
        <f>IF(Lots!A2="","",Lots!H2)</f>
      </c>
      <c r="F13" s="288">
        <f>IF(Lots!A2="","",Lots!EA2)</f>
      </c>
      <c r="G13" s="289">
        <f>IF(Lots!A2="","",Lots!EB2)</f>
      </c>
      <c r="H13" s="289">
        <f>IF(Lots!A2="","",Lots!EK2)</f>
      </c>
      <c r="I13" s="290">
        <f>IF(Lots!A2="","",Lots!EF2)</f>
      </c>
      <c r="J13" s="57">
        <f>IF(Lots!F2="","",Lots!EG2)</f>
      </c>
      <c r="K13" s="57">
        <f>IF(Lots!H2="","",Lots!EH2)</f>
      </c>
      <c r="L13" s="58">
        <f aca="true" t="shared" si="0" ref="L13:L51">SUM(J13:K13)</f>
        <v>0</v>
      </c>
      <c r="N13" s="49">
        <f aca="true" t="shared" si="1" ref="N13:N51">IF(A13="",0,$A$8/100*D13*B13)</f>
        <v>0</v>
      </c>
      <c r="O13" s="50">
        <f aca="true" t="shared" si="2" ref="O13:O51">IF(A13="",0,$A$8/100*E13*C13)</f>
        <v>0</v>
      </c>
      <c r="P13" s="45">
        <f aca="true" t="shared" si="3" ref="P13:P51">IF(I13&gt;50,0,L13)</f>
        <v>0</v>
      </c>
      <c r="Q13" s="282">
        <f>IF(Lots!A2="","",Lots!EM2)</f>
      </c>
      <c r="R13" s="283">
        <f>IF(Lots!A2="","",Lots!EN2)</f>
      </c>
      <c r="S13" s="282">
        <f>IF(Lots!A2="","",Lots!EO2)</f>
      </c>
      <c r="T13" s="283">
        <f>IF(Lots!A2="","",Lots!EP2)</f>
      </c>
      <c r="U13" s="282">
        <f>IF(Lots!A2="","",Lots!EQ2)</f>
      </c>
      <c r="V13" s="283">
        <f>IF(Lots!A2="","",Lots!ER2)</f>
      </c>
      <c r="W13" s="283">
        <f>IF(Lots!A2="","",IF(Lots!ES2=TRUE,"B","S"))</f>
      </c>
    </row>
    <row r="14" spans="1:23" ht="12" customHeight="1">
      <c r="A14" s="55">
        <f>IF(Lots!A3="","",Lots!A3)</f>
      </c>
      <c r="B14" s="56">
        <f>IF(Lots!A3="","",Lots!F3)</f>
      </c>
      <c r="C14" s="56">
        <f>IF(Lots!A3="","",Lots!J3)</f>
      </c>
      <c r="D14" s="56">
        <f>IF(Lots!A3="","",Lots!G3)</f>
      </c>
      <c r="E14" s="56">
        <f>IF(Lots!A3="","",Lots!H3)</f>
      </c>
      <c r="F14" s="288">
        <f>IF(Lots!A3="","",Lots!EA3)</f>
      </c>
      <c r="G14" s="289">
        <f>IF(Lots!A3="","",Lots!EB3)</f>
      </c>
      <c r="H14" s="289">
        <f>IF(Lots!A3="","",Lots!EK3)</f>
      </c>
      <c r="I14" s="290">
        <f>IF(Lots!A3="","",Lots!EF3)</f>
      </c>
      <c r="J14" s="57">
        <f>IF(Lots!F3="","",Lots!EG3)</f>
      </c>
      <c r="K14" s="57">
        <f>IF(Lots!H3="","",Lots!EH3)</f>
      </c>
      <c r="L14" s="58">
        <f t="shared" si="0"/>
        <v>0</v>
      </c>
      <c r="N14" s="49">
        <f t="shared" si="1"/>
        <v>0</v>
      </c>
      <c r="O14" s="50">
        <f t="shared" si="2"/>
        <v>0</v>
      </c>
      <c r="P14" s="45">
        <f t="shared" si="3"/>
        <v>0</v>
      </c>
      <c r="Q14" s="282">
        <f>IF(Lots!A3="","",Lots!EM3)</f>
      </c>
      <c r="R14" s="283">
        <f>IF(Lots!A3="","",Lots!EN3)</f>
      </c>
      <c r="S14" s="282">
        <f>IF(Lots!A3="","",Lots!EO3)</f>
      </c>
      <c r="T14" s="283">
        <f>IF(Lots!A3="","",Lots!EP3)</f>
      </c>
      <c r="U14" s="282">
        <f>IF(Lots!A3="","",Lots!EQ3)</f>
      </c>
      <c r="V14" s="283">
        <f>IF(Lots!A3="","",Lots!ER3)</f>
      </c>
      <c r="W14" s="283">
        <f>IF(Lots!A3="","",IF(Lots!ES3=TRUE,"B","S"))</f>
      </c>
    </row>
    <row r="15" spans="1:23" ht="12" customHeight="1">
      <c r="A15" s="55">
        <f>IF(Lots!A4="","",Lots!A4)</f>
      </c>
      <c r="B15" s="56">
        <f>IF(Lots!A4="","",Lots!F4)</f>
      </c>
      <c r="C15" s="56">
        <f>IF(Lots!A4="","",Lots!J4)</f>
      </c>
      <c r="D15" s="56">
        <f>IF(Lots!A4="","",Lots!G4)</f>
      </c>
      <c r="E15" s="56">
        <f>IF(Lots!A4="","",Lots!H4)</f>
      </c>
      <c r="F15" s="288">
        <f>IF(Lots!A4="","",Lots!EA4)</f>
      </c>
      <c r="G15" s="289">
        <f>IF(Lots!A4="","",Lots!EB4)</f>
      </c>
      <c r="H15" s="289">
        <f>IF(Lots!A4="","",Lots!EK4)</f>
      </c>
      <c r="I15" s="290">
        <f>IF(Lots!A4="","",Lots!EF4)</f>
      </c>
      <c r="J15" s="57">
        <f>IF(Lots!F4="","",Lots!EG4)</f>
      </c>
      <c r="K15" s="57">
        <f>IF(Lots!H4="","",Lots!EH4)</f>
      </c>
      <c r="L15" s="58">
        <f t="shared" si="0"/>
        <v>0</v>
      </c>
      <c r="N15" s="49">
        <f t="shared" si="1"/>
        <v>0</v>
      </c>
      <c r="O15" s="50">
        <f t="shared" si="2"/>
        <v>0</v>
      </c>
      <c r="P15" s="45">
        <f t="shared" si="3"/>
        <v>0</v>
      </c>
      <c r="Q15" s="282">
        <f>IF(Lots!A4="","",Lots!EM4)</f>
      </c>
      <c r="R15" s="283">
        <f>IF(Lots!A4="","",Lots!EN4)</f>
      </c>
      <c r="S15" s="282">
        <f>IF(Lots!A4="","",Lots!EO4)</f>
      </c>
      <c r="T15" s="283">
        <f>IF(Lots!A4="","",Lots!EP4)</f>
      </c>
      <c r="U15" s="282">
        <f>IF(Lots!A4="","",Lots!EQ4)</f>
      </c>
      <c r="V15" s="283">
        <f>IF(Lots!A4="","",Lots!ER4)</f>
      </c>
      <c r="W15" s="283">
        <f>IF(Lots!A4="","",IF(Lots!ES4=TRUE,"B","S"))</f>
      </c>
    </row>
    <row r="16" spans="1:23" ht="12" customHeight="1">
      <c r="A16" s="55">
        <f>IF(Lots!A5="","",Lots!A5)</f>
      </c>
      <c r="B16" s="56">
        <f>IF(Lots!A5="","",Lots!F5)</f>
      </c>
      <c r="C16" s="56">
        <f>IF(Lots!A5="","",Lots!J5)</f>
      </c>
      <c r="D16" s="56">
        <f>IF(Lots!A5="","",Lots!G5)</f>
      </c>
      <c r="E16" s="56">
        <f>IF(Lots!A5="","",Lots!H5)</f>
      </c>
      <c r="F16" s="288">
        <f>IF(Lots!A5="","",Lots!EA5)</f>
      </c>
      <c r="G16" s="289">
        <f>IF(Lots!A5="","",Lots!EB5)</f>
      </c>
      <c r="H16" s="289">
        <f>IF(Lots!A5="","",Lots!EK5)</f>
      </c>
      <c r="I16" s="290">
        <f>IF(Lots!A5="","",Lots!EF5)</f>
      </c>
      <c r="J16" s="57">
        <f>IF(Lots!F5="","",Lots!EG5)</f>
      </c>
      <c r="K16" s="57">
        <f>IF(Lots!H5="","",Lots!EH5)</f>
      </c>
      <c r="L16" s="58">
        <f t="shared" si="0"/>
        <v>0</v>
      </c>
      <c r="N16" s="49">
        <f t="shared" si="1"/>
        <v>0</v>
      </c>
      <c r="O16" s="50">
        <f t="shared" si="2"/>
        <v>0</v>
      </c>
      <c r="P16" s="45">
        <f t="shared" si="3"/>
        <v>0</v>
      </c>
      <c r="Q16" s="282">
        <f>IF(Lots!A5="","",Lots!EM5)</f>
      </c>
      <c r="R16" s="283">
        <f>IF(Lots!A5="","",Lots!EN5)</f>
      </c>
      <c r="S16" s="282">
        <f>IF(Lots!A5="","",Lots!EO5)</f>
      </c>
      <c r="T16" s="283">
        <f>IF(Lots!A5="","",Lots!EP5)</f>
      </c>
      <c r="U16" s="282">
        <f>IF(Lots!A5="","",Lots!EQ5)</f>
      </c>
      <c r="V16" s="283">
        <f>IF(Lots!A5="","",Lots!ER5)</f>
      </c>
      <c r="W16" s="283">
        <f>IF(Lots!A5="","",IF(Lots!ES5=TRUE,"B","S"))</f>
      </c>
    </row>
    <row r="17" spans="1:23" ht="12" customHeight="1">
      <c r="A17" s="55">
        <f>IF(Lots!A6="","",Lots!A6)</f>
      </c>
      <c r="B17" s="56">
        <f>IF(Lots!A6="","",Lots!F6)</f>
      </c>
      <c r="C17" s="56">
        <f>IF(Lots!A6="","",Lots!J6)</f>
      </c>
      <c r="D17" s="56">
        <f>IF(Lots!A6="","",Lots!G6)</f>
      </c>
      <c r="E17" s="56">
        <f>IF(Lots!A6="","",Lots!H6)</f>
      </c>
      <c r="F17" s="288">
        <f>IF(Lots!A6="","",Lots!EA6)</f>
      </c>
      <c r="G17" s="289">
        <f>IF(Lots!A6="","",Lots!EB6)</f>
      </c>
      <c r="H17" s="289">
        <f>IF(Lots!A6="","",Lots!EK6)</f>
      </c>
      <c r="I17" s="290">
        <f>IF(Lots!A6="","",Lots!EF6)</f>
      </c>
      <c r="J17" s="57">
        <f>IF(Lots!F6="","",Lots!EG6)</f>
      </c>
      <c r="K17" s="57">
        <f>IF(Lots!H6="","",Lots!EH6)</f>
      </c>
      <c r="L17" s="58">
        <f t="shared" si="0"/>
        <v>0</v>
      </c>
      <c r="N17" s="49">
        <f t="shared" si="1"/>
        <v>0</v>
      </c>
      <c r="O17" s="50">
        <f t="shared" si="2"/>
        <v>0</v>
      </c>
      <c r="P17" s="45">
        <f t="shared" si="3"/>
        <v>0</v>
      </c>
      <c r="Q17" s="282">
        <f>IF(Lots!A6="","",Lots!EM6)</f>
      </c>
      <c r="R17" s="283">
        <f>IF(Lots!A6="","",Lots!EN6)</f>
      </c>
      <c r="S17" s="282">
        <f>IF(Lots!A6="","",Lots!EO6)</f>
      </c>
      <c r="T17" s="283">
        <f>IF(Lots!A6="","",Lots!EP6)</f>
      </c>
      <c r="U17" s="282">
        <f>IF(Lots!A6="","",Lots!EQ6)</f>
      </c>
      <c r="V17" s="283">
        <f>IF(Lots!A6="","",Lots!ER6)</f>
      </c>
      <c r="W17" s="283">
        <f>IF(Lots!A6="","",IF(Lots!ES6=TRUE,"B","S"))</f>
      </c>
    </row>
    <row r="18" spans="1:23" ht="12" customHeight="1">
      <c r="A18" s="55">
        <f>IF(Lots!A7="","",Lots!A7)</f>
      </c>
      <c r="B18" s="56">
        <f>IF(Lots!A7="","",Lots!F7)</f>
      </c>
      <c r="C18" s="56">
        <f>IF(Lots!A7="","",Lots!J7)</f>
      </c>
      <c r="D18" s="56">
        <f>IF(Lots!A7="","",Lots!G7)</f>
      </c>
      <c r="E18" s="56">
        <f>IF(Lots!A7="","",Lots!H7)</f>
      </c>
      <c r="F18" s="288">
        <f>IF(Lots!A7="","",Lots!EA7)</f>
      </c>
      <c r="G18" s="289">
        <f>IF(Lots!A7="","",Lots!EB7)</f>
      </c>
      <c r="H18" s="289">
        <f>IF(Lots!A7="","",Lots!EK7)</f>
      </c>
      <c r="I18" s="290">
        <f>IF(Lots!A7="","",Lots!EF7)</f>
      </c>
      <c r="J18" s="57">
        <f>IF(Lots!F7="","",Lots!EG7)</f>
      </c>
      <c r="K18" s="57">
        <f>IF(Lots!H7="","",Lots!EH7)</f>
      </c>
      <c r="L18" s="58">
        <f t="shared" si="0"/>
        <v>0</v>
      </c>
      <c r="N18" s="49">
        <f t="shared" si="1"/>
        <v>0</v>
      </c>
      <c r="O18" s="50">
        <f t="shared" si="2"/>
        <v>0</v>
      </c>
      <c r="P18" s="45">
        <f t="shared" si="3"/>
        <v>0</v>
      </c>
      <c r="Q18" s="282">
        <f>IF(Lots!A7="","",Lots!EM7)</f>
      </c>
      <c r="R18" s="283">
        <f>IF(Lots!A7="","",Lots!EN7)</f>
      </c>
      <c r="S18" s="282">
        <f>IF(Lots!A7="","",Lots!EO7)</f>
      </c>
      <c r="T18" s="283">
        <f>IF(Lots!A7="","",Lots!EP7)</f>
      </c>
      <c r="U18" s="282">
        <f>IF(Lots!A7="","",Lots!EQ7)</f>
      </c>
      <c r="V18" s="283">
        <f>IF(Lots!A7="","",Lots!ER7)</f>
      </c>
      <c r="W18" s="283">
        <f>IF(Lots!A7="","",IF(Lots!ES7=TRUE,"B","S"))</f>
      </c>
    </row>
    <row r="19" spans="1:23" ht="12" customHeight="1">
      <c r="A19" s="55">
        <f>IF(Lots!A8="","",Lots!A8)</f>
      </c>
      <c r="B19" s="56">
        <f>IF(Lots!A8="","",Lots!F8)</f>
      </c>
      <c r="C19" s="56">
        <f>IF(Lots!A8="","",Lots!J8)</f>
      </c>
      <c r="D19" s="56">
        <f>IF(Lots!A8="","",Lots!G8)</f>
      </c>
      <c r="E19" s="56">
        <f>IF(Lots!A8="","",Lots!H8)</f>
      </c>
      <c r="F19" s="288">
        <f>IF(Lots!A8="","",Lots!EA8)</f>
      </c>
      <c r="G19" s="289">
        <f>IF(Lots!A8="","",Lots!EB8)</f>
      </c>
      <c r="H19" s="289">
        <f>IF(Lots!A8="","",Lots!EK8)</f>
      </c>
      <c r="I19" s="290">
        <f>IF(Lots!A8="","",Lots!EF8)</f>
      </c>
      <c r="J19" s="57">
        <f>IF(Lots!F8="","",Lots!EG8)</f>
      </c>
      <c r="K19" s="57">
        <f>IF(Lots!H8="","",Lots!EH8)</f>
      </c>
      <c r="L19" s="58">
        <f t="shared" si="0"/>
        <v>0</v>
      </c>
      <c r="N19" s="49">
        <f t="shared" si="1"/>
        <v>0</v>
      </c>
      <c r="O19" s="50">
        <f t="shared" si="2"/>
        <v>0</v>
      </c>
      <c r="P19" s="45">
        <f t="shared" si="3"/>
        <v>0</v>
      </c>
      <c r="Q19" s="282">
        <f>IF(Lots!A8="","",Lots!EM8)</f>
      </c>
      <c r="R19" s="283">
        <f>IF(Lots!A8="","",Lots!EN8)</f>
      </c>
      <c r="S19" s="282">
        <f>IF(Lots!A8="","",Lots!EO8)</f>
      </c>
      <c r="T19" s="283">
        <f>IF(Lots!A8="","",Lots!EP8)</f>
      </c>
      <c r="U19" s="282">
        <f>IF(Lots!A8="","",Lots!EQ8)</f>
      </c>
      <c r="V19" s="283">
        <f>IF(Lots!A8="","",Lots!ER8)</f>
      </c>
      <c r="W19" s="283">
        <f>IF(Lots!A8="","",IF(Lots!ES8=TRUE,"B","S"))</f>
      </c>
    </row>
    <row r="20" spans="1:23" ht="12" customHeight="1">
      <c r="A20" s="55">
        <f>IF(Lots!A9="","",Lots!A9)</f>
      </c>
      <c r="B20" s="56">
        <f>IF(Lots!A9="","",Lots!F9)</f>
      </c>
      <c r="C20" s="56">
        <f>IF(Lots!A9="","",Lots!J9)</f>
      </c>
      <c r="D20" s="56">
        <f>IF(Lots!A9="","",Lots!G9)</f>
      </c>
      <c r="E20" s="56">
        <f>IF(Lots!A9="","",Lots!H9)</f>
      </c>
      <c r="F20" s="288">
        <f>IF(Lots!A9="","",Lots!EA9)</f>
      </c>
      <c r="G20" s="289">
        <f>IF(Lots!A9="","",Lots!EB9)</f>
      </c>
      <c r="H20" s="289">
        <f>IF(Lots!A9="","",Lots!EK9)</f>
      </c>
      <c r="I20" s="290">
        <f>IF(Lots!A9="","",Lots!EF9)</f>
      </c>
      <c r="J20" s="57">
        <f>IF(Lots!F9="","",Lots!EG9)</f>
      </c>
      <c r="K20" s="57">
        <f>IF(Lots!H9="","",Lots!EH9)</f>
      </c>
      <c r="L20" s="58">
        <f t="shared" si="0"/>
        <v>0</v>
      </c>
      <c r="N20" s="49">
        <f t="shared" si="1"/>
        <v>0</v>
      </c>
      <c r="O20" s="50">
        <f t="shared" si="2"/>
        <v>0</v>
      </c>
      <c r="P20" s="45">
        <f t="shared" si="3"/>
        <v>0</v>
      </c>
      <c r="Q20" s="282">
        <f>IF(Lots!A9="","",Lots!EM9)</f>
      </c>
      <c r="R20" s="283">
        <f>IF(Lots!A9="","",Lots!EN9)</f>
      </c>
      <c r="S20" s="282">
        <f>IF(Lots!A9="","",Lots!EO9)</f>
      </c>
      <c r="T20" s="283">
        <f>IF(Lots!A9="","",Lots!EP9)</f>
      </c>
      <c r="U20" s="282">
        <f>IF(Lots!A9="","",Lots!EQ9)</f>
      </c>
      <c r="V20" s="283">
        <f>IF(Lots!A9="","",Lots!ER9)</f>
      </c>
      <c r="W20" s="283">
        <f>IF(Lots!A9="","",IF(Lots!ES9=TRUE,"B","S"))</f>
      </c>
    </row>
    <row r="21" spans="1:23" ht="12" customHeight="1">
      <c r="A21" s="55">
        <f>IF(Lots!A10="","",Lots!A10)</f>
      </c>
      <c r="B21" s="56">
        <f>IF(Lots!A10="","",Lots!F10)</f>
      </c>
      <c r="C21" s="56">
        <f>IF(Lots!A10="","",Lots!J10)</f>
      </c>
      <c r="D21" s="56">
        <f>IF(Lots!A10="","",Lots!G10)</f>
      </c>
      <c r="E21" s="56">
        <f>IF(Lots!A10="","",Lots!H10)</f>
      </c>
      <c r="F21" s="288">
        <f>IF(Lots!A10="","",Lots!EA10)</f>
      </c>
      <c r="G21" s="289">
        <f>IF(Lots!A10="","",Lots!EB10)</f>
      </c>
      <c r="H21" s="289">
        <f>IF(Lots!A10="","",Lots!EK10)</f>
      </c>
      <c r="I21" s="290">
        <f>IF(Lots!A10="","",Lots!EF10)</f>
      </c>
      <c r="J21" s="57">
        <f>IF(Lots!F10="","",Lots!EG10)</f>
      </c>
      <c r="K21" s="57">
        <f>IF(Lots!H10="","",Lots!EH10)</f>
      </c>
      <c r="L21" s="58">
        <f t="shared" si="0"/>
        <v>0</v>
      </c>
      <c r="N21" s="49">
        <f t="shared" si="1"/>
        <v>0</v>
      </c>
      <c r="O21" s="50">
        <f t="shared" si="2"/>
        <v>0</v>
      </c>
      <c r="P21" s="45">
        <f t="shared" si="3"/>
        <v>0</v>
      </c>
      <c r="Q21" s="282">
        <f>IF(Lots!A10="","",Lots!EM10)</f>
      </c>
      <c r="R21" s="283">
        <f>IF(Lots!A10="","",Lots!EN10)</f>
      </c>
      <c r="S21" s="282">
        <f>IF(Lots!A10="","",Lots!EO10)</f>
      </c>
      <c r="T21" s="283">
        <f>IF(Lots!A10="","",Lots!EP10)</f>
      </c>
      <c r="U21" s="282">
        <f>IF(Lots!A10="","",Lots!EQ10)</f>
      </c>
      <c r="V21" s="283">
        <f>IF(Lots!A10="","",Lots!ER10)</f>
      </c>
      <c r="W21" s="283">
        <f>IF(Lots!A10="","",IF(Lots!ES10=TRUE,"B","S"))</f>
      </c>
    </row>
    <row r="22" spans="1:23" ht="12" customHeight="1">
      <c r="A22" s="55">
        <f>IF(Lots!A11="","",Lots!A11)</f>
      </c>
      <c r="B22" s="56">
        <f>IF(Lots!A11="","",Lots!F11)</f>
      </c>
      <c r="C22" s="56">
        <f>IF(Lots!A11="","",Lots!J11)</f>
      </c>
      <c r="D22" s="56">
        <f>IF(Lots!A11="","",Lots!G11)</f>
      </c>
      <c r="E22" s="56">
        <f>IF(Lots!A11="","",Lots!H11)</f>
      </c>
      <c r="F22" s="288">
        <f>IF(Lots!A11="","",Lots!EA11)</f>
      </c>
      <c r="G22" s="289">
        <f>IF(Lots!A11="","",Lots!EB11)</f>
      </c>
      <c r="H22" s="289">
        <f>IF(Lots!A11="","",Lots!EK11)</f>
      </c>
      <c r="I22" s="290">
        <f>IF(Lots!A11="","",Lots!EF11)</f>
      </c>
      <c r="J22" s="57">
        <f>IF(Lots!F11="","",Lots!EG11)</f>
      </c>
      <c r="K22" s="57">
        <f>IF(Lots!H11="","",Lots!EH11)</f>
      </c>
      <c r="L22" s="58">
        <f t="shared" si="0"/>
        <v>0</v>
      </c>
      <c r="N22" s="49">
        <f t="shared" si="1"/>
        <v>0</v>
      </c>
      <c r="O22" s="50">
        <f t="shared" si="2"/>
        <v>0</v>
      </c>
      <c r="P22" s="45">
        <f t="shared" si="3"/>
        <v>0</v>
      </c>
      <c r="Q22" s="282">
        <f>IF(Lots!A11="","",Lots!EM11)</f>
      </c>
      <c r="R22" s="283">
        <f>IF(Lots!A11="","",Lots!EN11)</f>
      </c>
      <c r="S22" s="282">
        <f>IF(Lots!A11="","",Lots!EO11)</f>
      </c>
      <c r="T22" s="283">
        <f>IF(Lots!A11="","",Lots!EP11)</f>
      </c>
      <c r="U22" s="282">
        <f>IF(Lots!A11="","",Lots!EQ11)</f>
      </c>
      <c r="V22" s="283">
        <f>IF(Lots!A11="","",Lots!ER11)</f>
      </c>
      <c r="W22" s="283">
        <f>IF(Lots!A11="","",IF(Lots!ES11=TRUE,"B","S"))</f>
      </c>
    </row>
    <row r="23" spans="1:23" ht="12" customHeight="1">
      <c r="A23" s="55">
        <f>IF(Lots!A12="","",Lots!A12)</f>
      </c>
      <c r="B23" s="56">
        <f>IF(Lots!A12="","",Lots!F12)</f>
      </c>
      <c r="C23" s="56">
        <f>IF(Lots!A12="","",Lots!J12)</f>
      </c>
      <c r="D23" s="56">
        <f>IF(Lots!A12="","",Lots!G12)</f>
      </c>
      <c r="E23" s="56">
        <f>IF(Lots!A12="","",Lots!H12)</f>
      </c>
      <c r="F23" s="288">
        <f>IF(Lots!A12="","",Lots!EA12)</f>
      </c>
      <c r="G23" s="289">
        <f>IF(Lots!A12="","",Lots!EB12)</f>
      </c>
      <c r="H23" s="289">
        <f>IF(Lots!A12="","",Lots!EK12)</f>
      </c>
      <c r="I23" s="290">
        <f>IF(Lots!A12="","",Lots!EF12)</f>
      </c>
      <c r="J23" s="57">
        <f>IF(Lots!F12="","",Lots!EG12)</f>
      </c>
      <c r="K23" s="57">
        <f>IF(Lots!H12="","",Lots!EH12)</f>
      </c>
      <c r="L23" s="58">
        <f t="shared" si="0"/>
        <v>0</v>
      </c>
      <c r="N23" s="49">
        <f t="shared" si="1"/>
        <v>0</v>
      </c>
      <c r="O23" s="50">
        <f t="shared" si="2"/>
        <v>0</v>
      </c>
      <c r="P23" s="45">
        <f t="shared" si="3"/>
        <v>0</v>
      </c>
      <c r="Q23" s="282">
        <f>IF(Lots!A12="","",Lots!EM12)</f>
      </c>
      <c r="R23" s="283">
        <f>IF(Lots!A12="","",Lots!EN12)</f>
      </c>
      <c r="S23" s="282">
        <f>IF(Lots!A12="","",Lots!EO12)</f>
      </c>
      <c r="T23" s="283">
        <f>IF(Lots!A12="","",Lots!EP12)</f>
      </c>
      <c r="U23" s="282">
        <f>IF(Lots!A12="","",Lots!EQ12)</f>
      </c>
      <c r="V23" s="283">
        <f>IF(Lots!A12="","",Lots!ER12)</f>
      </c>
      <c r="W23" s="283">
        <f>IF(Lots!A12="","",IF(Lots!ES12=TRUE,"B","S"))</f>
      </c>
    </row>
    <row r="24" spans="1:23" ht="12" customHeight="1">
      <c r="A24" s="55">
        <f>IF(Lots!A13="","",Lots!A13)</f>
      </c>
      <c r="B24" s="56">
        <f>IF(Lots!A13="","",Lots!F13)</f>
      </c>
      <c r="C24" s="56">
        <f>IF(Lots!A13="","",Lots!J13)</f>
      </c>
      <c r="D24" s="56">
        <f>IF(Lots!A13="","",Lots!G13)</f>
      </c>
      <c r="E24" s="56">
        <f>IF(Lots!A13="","",Lots!H13)</f>
      </c>
      <c r="F24" s="288">
        <f>IF(Lots!A13="","",Lots!EA13)</f>
      </c>
      <c r="G24" s="289">
        <f>IF(Lots!A13="","",Lots!EB13)</f>
      </c>
      <c r="H24" s="289">
        <f>IF(Lots!A13="","",Lots!EK13)</f>
      </c>
      <c r="I24" s="290">
        <f>IF(Lots!A13="","",Lots!EF13)</f>
      </c>
      <c r="J24" s="57">
        <f>IF(Lots!F13="","",Lots!EG13)</f>
      </c>
      <c r="K24" s="57">
        <f>IF(Lots!H13="","",Lots!EH13)</f>
      </c>
      <c r="L24" s="58">
        <f t="shared" si="0"/>
        <v>0</v>
      </c>
      <c r="N24" s="49">
        <f t="shared" si="1"/>
        <v>0</v>
      </c>
      <c r="O24" s="50">
        <f t="shared" si="2"/>
        <v>0</v>
      </c>
      <c r="P24" s="45">
        <f t="shared" si="3"/>
        <v>0</v>
      </c>
      <c r="Q24" s="282">
        <f>IF(Lots!A13="","",Lots!EM13)</f>
      </c>
      <c r="R24" s="283">
        <f>IF(Lots!A13="","",Lots!EN13)</f>
      </c>
      <c r="S24" s="282">
        <f>IF(Lots!A13="","",Lots!EO13)</f>
      </c>
      <c r="T24" s="283">
        <f>IF(Lots!A13="","",Lots!EP13)</f>
      </c>
      <c r="U24" s="282">
        <f>IF(Lots!A13="","",Lots!EQ13)</f>
      </c>
      <c r="V24" s="283">
        <f>IF(Lots!A13="","",Lots!ER13)</f>
      </c>
      <c r="W24" s="283">
        <f>IF(Lots!A13="","",IF(Lots!ES13=TRUE,"B","S"))</f>
      </c>
    </row>
    <row r="25" spans="1:23" ht="12" customHeight="1">
      <c r="A25" s="55">
        <f>IF(Lots!A14="","",Lots!A14)</f>
      </c>
      <c r="B25" s="56">
        <f>IF(Lots!A14="","",Lots!F14)</f>
      </c>
      <c r="C25" s="56">
        <f>IF(Lots!A14="","",Lots!J14)</f>
      </c>
      <c r="D25" s="56">
        <f>IF(Lots!A14="","",Lots!G14)</f>
      </c>
      <c r="E25" s="56">
        <f>IF(Lots!A14="","",Lots!H14)</f>
      </c>
      <c r="F25" s="288">
        <f>IF(Lots!A14="","",Lots!EA14)</f>
      </c>
      <c r="G25" s="289">
        <f>IF(Lots!A14="","",Lots!EB14)</f>
      </c>
      <c r="H25" s="289">
        <f>IF(Lots!A14="","",Lots!EK14)</f>
      </c>
      <c r="I25" s="290">
        <f>IF(Lots!A14="","",Lots!EF14)</f>
      </c>
      <c r="J25" s="57">
        <f>IF(Lots!F14="","",Lots!EG14)</f>
      </c>
      <c r="K25" s="57">
        <f>IF(Lots!H14="","",Lots!EH14)</f>
      </c>
      <c r="L25" s="58">
        <f t="shared" si="0"/>
        <v>0</v>
      </c>
      <c r="N25" s="49">
        <f t="shared" si="1"/>
        <v>0</v>
      </c>
      <c r="O25" s="50">
        <f t="shared" si="2"/>
        <v>0</v>
      </c>
      <c r="P25" s="45">
        <f t="shared" si="3"/>
        <v>0</v>
      </c>
      <c r="Q25" s="282">
        <f>IF(Lots!A14="","",Lots!EM14)</f>
      </c>
      <c r="R25" s="283">
        <f>IF(Lots!A14="","",Lots!EN14)</f>
      </c>
      <c r="S25" s="282">
        <f>IF(Lots!A14="","",Lots!EO14)</f>
      </c>
      <c r="T25" s="283">
        <f>IF(Lots!A14="","",Lots!EP14)</f>
      </c>
      <c r="U25" s="282">
        <f>IF(Lots!A14="","",Lots!EQ14)</f>
      </c>
      <c r="V25" s="283">
        <f>IF(Lots!A14="","",Lots!ER14)</f>
      </c>
      <c r="W25" s="283">
        <f>IF(Lots!A14="","",IF(Lots!ES14=TRUE,"B","S"))</f>
      </c>
    </row>
    <row r="26" spans="1:23" ht="12" customHeight="1">
      <c r="A26" s="55">
        <f>IF(Lots!A15="","",Lots!A15)</f>
      </c>
      <c r="B26" s="56">
        <f>IF(Lots!A15="","",Lots!F15)</f>
      </c>
      <c r="C26" s="56">
        <f>IF(Lots!A15="","",Lots!J15)</f>
      </c>
      <c r="D26" s="56">
        <f>IF(Lots!A15="","",Lots!G15)</f>
      </c>
      <c r="E26" s="56">
        <f>IF(Lots!A15="","",Lots!H15)</f>
      </c>
      <c r="F26" s="288">
        <f>IF(Lots!A15="","",Lots!EA15)</f>
      </c>
      <c r="G26" s="289">
        <f>IF(Lots!A15="","",Lots!EB15)</f>
      </c>
      <c r="H26" s="289">
        <f>IF(Lots!A15="","",Lots!EK15)</f>
      </c>
      <c r="I26" s="290">
        <f>IF(Lots!A15="","",Lots!EF15)</f>
      </c>
      <c r="J26" s="57">
        <f>IF(Lots!F15="","",Lots!EG15)</f>
      </c>
      <c r="K26" s="57">
        <f>IF(Lots!H15="","",Lots!EH15)</f>
      </c>
      <c r="L26" s="58">
        <f t="shared" si="0"/>
        <v>0</v>
      </c>
      <c r="N26" s="49">
        <f t="shared" si="1"/>
        <v>0</v>
      </c>
      <c r="O26" s="50">
        <f t="shared" si="2"/>
        <v>0</v>
      </c>
      <c r="P26" s="45">
        <f t="shared" si="3"/>
        <v>0</v>
      </c>
      <c r="Q26" s="282">
        <f>IF(Lots!A15="","",Lots!EM15)</f>
      </c>
      <c r="R26" s="283">
        <f>IF(Lots!A15="","",Lots!EN15)</f>
      </c>
      <c r="S26" s="282">
        <f>IF(Lots!A15="","",Lots!EO15)</f>
      </c>
      <c r="T26" s="283">
        <f>IF(Lots!A15="","",Lots!EP15)</f>
      </c>
      <c r="U26" s="282">
        <f>IF(Lots!A15="","",Lots!EQ15)</f>
      </c>
      <c r="V26" s="283">
        <f>IF(Lots!A15="","",Lots!ER15)</f>
      </c>
      <c r="W26" s="283">
        <f>IF(Lots!A15="","",IF(Lots!ES15=TRUE,"B","S"))</f>
      </c>
    </row>
    <row r="27" spans="1:23" ht="12" customHeight="1">
      <c r="A27" s="55">
        <f>IF(Lots!A16="","",Lots!A16)</f>
      </c>
      <c r="B27" s="56">
        <f>IF(Lots!A16="","",Lots!F16)</f>
      </c>
      <c r="C27" s="56">
        <f>IF(Lots!A16="","",Lots!J16)</f>
      </c>
      <c r="D27" s="56">
        <f>IF(Lots!A16="","",Lots!G16)</f>
      </c>
      <c r="E27" s="56">
        <f>IF(Lots!A16="","",Lots!H16)</f>
      </c>
      <c r="F27" s="288">
        <f>IF(Lots!A16="","",Lots!EA16)</f>
      </c>
      <c r="G27" s="289">
        <f>IF(Lots!A16="","",Lots!EB16)</f>
      </c>
      <c r="H27" s="289">
        <f>IF(Lots!A16="","",Lots!EK16)</f>
      </c>
      <c r="I27" s="290">
        <f>IF(Lots!A16="","",Lots!EF16)</f>
      </c>
      <c r="J27" s="57">
        <f>IF(Lots!F16="","",Lots!EG16)</f>
      </c>
      <c r="K27" s="57">
        <f>IF(Lots!H16="","",Lots!EH16)</f>
      </c>
      <c r="L27" s="58">
        <f t="shared" si="0"/>
        <v>0</v>
      </c>
      <c r="N27" s="49">
        <f t="shared" si="1"/>
        <v>0</v>
      </c>
      <c r="O27" s="50">
        <f t="shared" si="2"/>
        <v>0</v>
      </c>
      <c r="P27" s="45">
        <f t="shared" si="3"/>
        <v>0</v>
      </c>
      <c r="Q27" s="282">
        <f>IF(Lots!A16="","",Lots!EM16)</f>
      </c>
      <c r="R27" s="283">
        <f>IF(Lots!A16="","",Lots!EN16)</f>
      </c>
      <c r="S27" s="282">
        <f>IF(Lots!A16="","",Lots!EO16)</f>
      </c>
      <c r="T27" s="283">
        <f>IF(Lots!A16="","",Lots!EP16)</f>
      </c>
      <c r="U27" s="282">
        <f>IF(Lots!A16="","",Lots!EQ16)</f>
      </c>
      <c r="V27" s="283">
        <f>IF(Lots!A16="","",Lots!ER16)</f>
      </c>
      <c r="W27" s="283">
        <f>IF(Lots!A16="","",IF(Lots!ES16=TRUE,"B","S"))</f>
      </c>
    </row>
    <row r="28" spans="1:23" ht="12" customHeight="1">
      <c r="A28" s="55">
        <f>IF(Lots!A17="","",Lots!A17)</f>
      </c>
      <c r="B28" s="56">
        <f>IF(Lots!A17="","",Lots!F17)</f>
      </c>
      <c r="C28" s="56">
        <f>IF(Lots!A17="","",Lots!J17)</f>
      </c>
      <c r="D28" s="56">
        <f>IF(Lots!A17="","",Lots!G17)</f>
      </c>
      <c r="E28" s="56">
        <f>IF(Lots!A17="","",Lots!H17)</f>
      </c>
      <c r="F28" s="288">
        <f>IF(Lots!A17="","",Lots!EA17)</f>
      </c>
      <c r="G28" s="289">
        <f>IF(Lots!A17="","",Lots!EB17)</f>
      </c>
      <c r="H28" s="289">
        <f>IF(Lots!A17="","",Lots!EK17)</f>
      </c>
      <c r="I28" s="290">
        <f>IF(Lots!A17="","",Lots!EF17)</f>
      </c>
      <c r="J28" s="57">
        <f>IF(Lots!F17="","",Lots!EG17)</f>
      </c>
      <c r="K28" s="57">
        <f>IF(Lots!H17="","",Lots!EH17)</f>
      </c>
      <c r="L28" s="58">
        <f t="shared" si="0"/>
        <v>0</v>
      </c>
      <c r="N28" s="49">
        <f t="shared" si="1"/>
        <v>0</v>
      </c>
      <c r="O28" s="50">
        <f t="shared" si="2"/>
        <v>0</v>
      </c>
      <c r="P28" s="45">
        <f t="shared" si="3"/>
        <v>0</v>
      </c>
      <c r="Q28" s="282">
        <f>IF(Lots!A17="","",Lots!EM17)</f>
      </c>
      <c r="R28" s="283">
        <f>IF(Lots!A17="","",Lots!EN17)</f>
      </c>
      <c r="S28" s="282">
        <f>IF(Lots!A17="","",Lots!EO17)</f>
      </c>
      <c r="T28" s="283">
        <f>IF(Lots!A17="","",Lots!EP17)</f>
      </c>
      <c r="U28" s="282">
        <f>IF(Lots!A17="","",Lots!EQ17)</f>
      </c>
      <c r="V28" s="283">
        <f>IF(Lots!A17="","",Lots!ER17)</f>
      </c>
      <c r="W28" s="283">
        <f>IF(Lots!A17="","",IF(Lots!ES17=TRUE,"B","S"))</f>
      </c>
    </row>
    <row r="29" spans="1:23" ht="12" customHeight="1">
      <c r="A29" s="55">
        <f>IF(Lots!A18="","",Lots!A18)</f>
      </c>
      <c r="B29" s="56">
        <f>IF(Lots!A18="","",Lots!F18)</f>
      </c>
      <c r="C29" s="56">
        <f>IF(Lots!A18="","",Lots!J18)</f>
      </c>
      <c r="D29" s="56">
        <f>IF(Lots!A18="","",Lots!G18)</f>
      </c>
      <c r="E29" s="56">
        <f>IF(Lots!A18="","",Lots!H18)</f>
      </c>
      <c r="F29" s="288">
        <f>IF(Lots!A18="","",Lots!EA18)</f>
      </c>
      <c r="G29" s="289">
        <f>IF(Lots!A18="","",Lots!EB18)</f>
      </c>
      <c r="H29" s="289">
        <f>IF(Lots!A18="","",Lots!EK18)</f>
      </c>
      <c r="I29" s="290">
        <f>IF(Lots!A18="","",Lots!EF18)</f>
      </c>
      <c r="J29" s="57">
        <f>IF(Lots!F18="","",Lots!EG18)</f>
      </c>
      <c r="K29" s="57">
        <f>IF(Lots!H18="","",Lots!EH18)</f>
      </c>
      <c r="L29" s="58">
        <f t="shared" si="0"/>
        <v>0</v>
      </c>
      <c r="N29" s="49">
        <f t="shared" si="1"/>
        <v>0</v>
      </c>
      <c r="O29" s="50">
        <f t="shared" si="2"/>
        <v>0</v>
      </c>
      <c r="P29" s="45">
        <f t="shared" si="3"/>
        <v>0</v>
      </c>
      <c r="Q29" s="282">
        <f>IF(Lots!A18="","",Lots!EM18)</f>
      </c>
      <c r="R29" s="283">
        <f>IF(Lots!A18="","",Lots!EN18)</f>
      </c>
      <c r="S29" s="282">
        <f>IF(Lots!A18="","",Lots!EO18)</f>
      </c>
      <c r="T29" s="283">
        <f>IF(Lots!A18="","",Lots!EP18)</f>
      </c>
      <c r="U29" s="282">
        <f>IF(Lots!A18="","",Lots!EQ18)</f>
      </c>
      <c r="V29" s="283">
        <f>IF(Lots!A18="","",Lots!ER18)</f>
      </c>
      <c r="W29" s="283">
        <f>IF(Lots!A18="","",IF(Lots!ES18=TRUE,"B","S"))</f>
      </c>
    </row>
    <row r="30" spans="1:23" ht="12" customHeight="1">
      <c r="A30" s="55">
        <f>IF(Lots!A19="","",Lots!A19)</f>
      </c>
      <c r="B30" s="56">
        <f>IF(Lots!A19="","",Lots!F19)</f>
      </c>
      <c r="C30" s="56">
        <f>IF(Lots!A19="","",Lots!J19)</f>
      </c>
      <c r="D30" s="56">
        <f>IF(Lots!A19="","",Lots!G19)</f>
      </c>
      <c r="E30" s="56">
        <f>IF(Lots!A19="","",Lots!H19)</f>
      </c>
      <c r="F30" s="288">
        <f>IF(Lots!A19="","",Lots!EA19)</f>
      </c>
      <c r="G30" s="289">
        <f>IF(Lots!A19="","",Lots!EB19)</f>
      </c>
      <c r="H30" s="289">
        <f>IF(Lots!A19="","",Lots!EK19)</f>
      </c>
      <c r="I30" s="290">
        <f>IF(Lots!A19="","",Lots!EF19)</f>
      </c>
      <c r="J30" s="57">
        <f>IF(Lots!F19="","",Lots!EG19)</f>
      </c>
      <c r="K30" s="57">
        <f>IF(Lots!H19="","",Lots!EH19)</f>
      </c>
      <c r="L30" s="58">
        <f t="shared" si="0"/>
        <v>0</v>
      </c>
      <c r="N30" s="49">
        <f t="shared" si="1"/>
        <v>0</v>
      </c>
      <c r="O30" s="50">
        <f t="shared" si="2"/>
        <v>0</v>
      </c>
      <c r="P30" s="45">
        <f t="shared" si="3"/>
        <v>0</v>
      </c>
      <c r="Q30" s="282">
        <f>IF(Lots!A19="","",Lots!EM19)</f>
      </c>
      <c r="R30" s="283">
        <f>IF(Lots!A19="","",Lots!EN19)</f>
      </c>
      <c r="S30" s="282">
        <f>IF(Lots!A19="","",Lots!EO19)</f>
      </c>
      <c r="T30" s="283">
        <f>IF(Lots!A19="","",Lots!EP19)</f>
      </c>
      <c r="U30" s="282">
        <f>IF(Lots!A19="","",Lots!EQ19)</f>
      </c>
      <c r="V30" s="283">
        <f>IF(Lots!A19="","",Lots!ER19)</f>
      </c>
      <c r="W30" s="283">
        <f>IF(Lots!A19="","",IF(Lots!ES19=TRUE,"B","S"))</f>
      </c>
    </row>
    <row r="31" spans="1:23" ht="12" customHeight="1">
      <c r="A31" s="55">
        <f>IF(Lots!A20="","",Lots!A20)</f>
      </c>
      <c r="B31" s="56">
        <f>IF(Lots!A20="","",Lots!F20)</f>
      </c>
      <c r="C31" s="56">
        <f>IF(Lots!A20="","",Lots!J20)</f>
      </c>
      <c r="D31" s="56">
        <f>IF(Lots!A20="","",Lots!G20)</f>
      </c>
      <c r="E31" s="56">
        <f>IF(Lots!A20="","",Lots!H20)</f>
      </c>
      <c r="F31" s="288">
        <f>IF(Lots!A20="","",Lots!EA20)</f>
      </c>
      <c r="G31" s="289">
        <f>IF(Lots!A20="","",Lots!EB20)</f>
      </c>
      <c r="H31" s="289">
        <f>IF(Lots!A20="","",Lots!EK20)</f>
      </c>
      <c r="I31" s="290">
        <f>IF(Lots!A20="","",Lots!EF20)</f>
      </c>
      <c r="J31" s="57">
        <f>IF(Lots!F20="","",Lots!EG20)</f>
      </c>
      <c r="K31" s="57">
        <f>IF(Lots!H20="","",Lots!EH20)</f>
      </c>
      <c r="L31" s="58">
        <f t="shared" si="0"/>
        <v>0</v>
      </c>
      <c r="N31" s="49">
        <f t="shared" si="1"/>
        <v>0</v>
      </c>
      <c r="O31" s="50">
        <f t="shared" si="2"/>
        <v>0</v>
      </c>
      <c r="P31" s="45">
        <f t="shared" si="3"/>
        <v>0</v>
      </c>
      <c r="Q31" s="282">
        <f>IF(Lots!A20="","",Lots!EM20)</f>
      </c>
      <c r="R31" s="283">
        <f>IF(Lots!A20="","",Lots!EN20)</f>
      </c>
      <c r="S31" s="282">
        <f>IF(Lots!A20="","",Lots!EO20)</f>
      </c>
      <c r="T31" s="283">
        <f>IF(Lots!A20="","",Lots!EP20)</f>
      </c>
      <c r="U31" s="282">
        <f>IF(Lots!A20="","",Lots!EQ20)</f>
      </c>
      <c r="V31" s="283">
        <f>IF(Lots!A20="","",Lots!ER20)</f>
      </c>
      <c r="W31" s="283">
        <f>IF(Lots!A20="","",IF(Lots!ES20=TRUE,"B","S"))</f>
      </c>
    </row>
    <row r="32" spans="1:23" ht="12" customHeight="1">
      <c r="A32" s="55">
        <f>IF(Lots!A21="","",Lots!A21)</f>
      </c>
      <c r="B32" s="56">
        <f>IF(Lots!A21="","",Lots!F21)</f>
      </c>
      <c r="C32" s="56">
        <f>IF(Lots!A21="","",Lots!J21)</f>
      </c>
      <c r="D32" s="56">
        <f>IF(Lots!A21="","",Lots!G21)</f>
      </c>
      <c r="E32" s="56">
        <f>IF(Lots!A21="","",Lots!H21)</f>
      </c>
      <c r="F32" s="288">
        <f>IF(Lots!A21="","",Lots!EA21)</f>
      </c>
      <c r="G32" s="289">
        <f>IF(Lots!A21="","",Lots!EB21)</f>
      </c>
      <c r="H32" s="289">
        <f>IF(Lots!A21="","",Lots!EK21)</f>
      </c>
      <c r="I32" s="290">
        <f>IF(Lots!A21="","",Lots!EF21)</f>
      </c>
      <c r="J32" s="57">
        <f>IF(Lots!F21="","",Lots!EG21)</f>
      </c>
      <c r="K32" s="57">
        <f>IF(Lots!H21="","",Lots!EH21)</f>
      </c>
      <c r="L32" s="58">
        <f t="shared" si="0"/>
        <v>0</v>
      </c>
      <c r="N32" s="49">
        <f t="shared" si="1"/>
        <v>0</v>
      </c>
      <c r="O32" s="50">
        <f t="shared" si="2"/>
        <v>0</v>
      </c>
      <c r="P32" s="45">
        <f t="shared" si="3"/>
        <v>0</v>
      </c>
      <c r="Q32" s="282">
        <f>IF(Lots!A21="","",Lots!EM21)</f>
      </c>
      <c r="R32" s="283">
        <f>IF(Lots!A21="","",Lots!EN21)</f>
      </c>
      <c r="S32" s="282">
        <f>IF(Lots!A21="","",Lots!EO21)</f>
      </c>
      <c r="T32" s="283">
        <f>IF(Lots!A21="","",Lots!EP21)</f>
      </c>
      <c r="U32" s="282">
        <f>IF(Lots!A21="","",Lots!EQ21)</f>
      </c>
      <c r="V32" s="283">
        <f>IF(Lots!A21="","",Lots!ER21)</f>
      </c>
      <c r="W32" s="283">
        <f>IF(Lots!A21="","",IF(Lots!ES21=TRUE,"B","S"))</f>
      </c>
    </row>
    <row r="33" spans="1:23" ht="12" customHeight="1">
      <c r="A33" s="55">
        <f>IF(Lots!A22="","",Lots!A22)</f>
      </c>
      <c r="B33" s="56">
        <f>IF(Lots!A22="","",Lots!F22)</f>
      </c>
      <c r="C33" s="56">
        <f>IF(Lots!A22="","",Lots!J22)</f>
      </c>
      <c r="D33" s="56">
        <f>IF(Lots!A22="","",Lots!G22)</f>
      </c>
      <c r="E33" s="56">
        <f>IF(Lots!A22="","",Lots!H22)</f>
      </c>
      <c r="F33" s="288">
        <f>IF(Lots!A22="","",Lots!EA22)</f>
      </c>
      <c r="G33" s="289">
        <f>IF(Lots!A22="","",Lots!EB22)</f>
      </c>
      <c r="H33" s="289">
        <f>IF(Lots!A22="","",Lots!EK22)</f>
      </c>
      <c r="I33" s="290">
        <f>IF(Lots!A22="","",Lots!EF22)</f>
      </c>
      <c r="J33" s="57">
        <f>IF(Lots!F22="","",Lots!EG22)</f>
      </c>
      <c r="K33" s="57">
        <f>IF(Lots!H22="","",Lots!EH22)</f>
      </c>
      <c r="L33" s="58">
        <f t="shared" si="0"/>
        <v>0</v>
      </c>
      <c r="N33" s="49">
        <f t="shared" si="1"/>
        <v>0</v>
      </c>
      <c r="O33" s="50">
        <f t="shared" si="2"/>
        <v>0</v>
      </c>
      <c r="P33" s="45">
        <f t="shared" si="3"/>
        <v>0</v>
      </c>
      <c r="Q33" s="282">
        <f>IF(Lots!A22="","",Lots!EM22)</f>
      </c>
      <c r="R33" s="283">
        <f>IF(Lots!A22="","",Lots!EN22)</f>
      </c>
      <c r="S33" s="282">
        <f>IF(Lots!A22="","",Lots!EO22)</f>
      </c>
      <c r="T33" s="283">
        <f>IF(Lots!A22="","",Lots!EP22)</f>
      </c>
      <c r="U33" s="282">
        <f>IF(Lots!A22="","",Lots!EQ22)</f>
      </c>
      <c r="V33" s="283">
        <f>IF(Lots!A22="","",Lots!ER22)</f>
      </c>
      <c r="W33" s="283">
        <f>IF(Lots!A22="","",IF(Lots!ES22=TRUE,"B","S"))</f>
      </c>
    </row>
    <row r="34" spans="1:23" ht="12" customHeight="1">
      <c r="A34" s="55">
        <f>IF(Lots!A23="","",Lots!A23)</f>
      </c>
      <c r="B34" s="56">
        <f>IF(Lots!A23="","",Lots!F23)</f>
      </c>
      <c r="C34" s="56">
        <f>IF(Lots!A23="","",Lots!J23)</f>
      </c>
      <c r="D34" s="56">
        <f>IF(Lots!A23="","",Lots!G23)</f>
      </c>
      <c r="E34" s="56">
        <f>IF(Lots!A23="","",Lots!H23)</f>
      </c>
      <c r="F34" s="288">
        <f>IF(Lots!A23="","",Lots!EA23)</f>
      </c>
      <c r="G34" s="289">
        <f>IF(Lots!A23="","",Lots!EB23)</f>
      </c>
      <c r="H34" s="289">
        <f>IF(Lots!A23="","",Lots!EK23)</f>
      </c>
      <c r="I34" s="290">
        <f>IF(Lots!A23="","",Lots!EF23)</f>
      </c>
      <c r="J34" s="57">
        <f>IF(Lots!F23="","",Lots!EG23)</f>
      </c>
      <c r="K34" s="57">
        <f>IF(Lots!H23="","",Lots!EH23)</f>
      </c>
      <c r="L34" s="58">
        <f t="shared" si="0"/>
        <v>0</v>
      </c>
      <c r="N34" s="49">
        <f t="shared" si="1"/>
        <v>0</v>
      </c>
      <c r="O34" s="50">
        <f t="shared" si="2"/>
        <v>0</v>
      </c>
      <c r="P34" s="45">
        <f t="shared" si="3"/>
        <v>0</v>
      </c>
      <c r="Q34" s="282">
        <f>IF(Lots!A23="","",Lots!EM23)</f>
      </c>
      <c r="R34" s="283">
        <f>IF(Lots!A23="","",Lots!EN23)</f>
      </c>
      <c r="S34" s="282">
        <f>IF(Lots!A23="","",Lots!EO23)</f>
      </c>
      <c r="T34" s="283">
        <f>IF(Lots!A23="","",Lots!EP23)</f>
      </c>
      <c r="U34" s="282">
        <f>IF(Lots!A23="","",Lots!EQ23)</f>
      </c>
      <c r="V34" s="283">
        <f>IF(Lots!A23="","",Lots!ER23)</f>
      </c>
      <c r="W34" s="283">
        <f>IF(Lots!A23="","",IF(Lots!ES23=TRUE,"B","S"))</f>
      </c>
    </row>
    <row r="35" spans="1:23" ht="12" customHeight="1">
      <c r="A35" s="55">
        <f>IF(Lots!A24="","",Lots!A24)</f>
      </c>
      <c r="B35" s="56">
        <f>IF(Lots!A24="","",Lots!F24)</f>
      </c>
      <c r="C35" s="56">
        <f>IF(Lots!A24="","",Lots!J24)</f>
      </c>
      <c r="D35" s="56">
        <f>IF(Lots!A24="","",Lots!G24)</f>
      </c>
      <c r="E35" s="56">
        <f>IF(Lots!A24="","",Lots!H24)</f>
      </c>
      <c r="F35" s="288">
        <f>IF(Lots!A24="","",Lots!EA24)</f>
      </c>
      <c r="G35" s="289">
        <f>IF(Lots!A24="","",Lots!EB24)</f>
      </c>
      <c r="H35" s="289">
        <f>IF(Lots!A24="","",Lots!EK24)</f>
      </c>
      <c r="I35" s="290">
        <f>IF(Lots!A24="","",Lots!EF24)</f>
      </c>
      <c r="J35" s="57">
        <f>IF(Lots!F24="","",Lots!EG24)</f>
      </c>
      <c r="K35" s="57">
        <f>IF(Lots!H24="","",Lots!EH24)</f>
      </c>
      <c r="L35" s="58">
        <f t="shared" si="0"/>
        <v>0</v>
      </c>
      <c r="N35" s="49">
        <f t="shared" si="1"/>
        <v>0</v>
      </c>
      <c r="O35" s="50">
        <f t="shared" si="2"/>
        <v>0</v>
      </c>
      <c r="P35" s="45">
        <f t="shared" si="3"/>
        <v>0</v>
      </c>
      <c r="Q35" s="282">
        <f>IF(Lots!A24="","",Lots!EM24)</f>
      </c>
      <c r="R35" s="283">
        <f>IF(Lots!A24="","",Lots!EN24)</f>
      </c>
      <c r="S35" s="282">
        <f>IF(Lots!A24="","",Lots!EO24)</f>
      </c>
      <c r="T35" s="283">
        <f>IF(Lots!A24="","",Lots!EP24)</f>
      </c>
      <c r="U35" s="282">
        <f>IF(Lots!A24="","",Lots!EQ24)</f>
      </c>
      <c r="V35" s="283">
        <f>IF(Lots!A24="","",Lots!ER24)</f>
      </c>
      <c r="W35" s="283">
        <f>IF(Lots!A24="","",IF(Lots!ES24=TRUE,"B","S"))</f>
      </c>
    </row>
    <row r="36" spans="1:23" ht="12" customHeight="1">
      <c r="A36" s="55">
        <f>IF(Lots!A25="","",Lots!A25)</f>
      </c>
      <c r="B36" s="56">
        <f>IF(Lots!A25="","",Lots!F25)</f>
      </c>
      <c r="C36" s="56">
        <f>IF(Lots!A25="","",Lots!J25)</f>
      </c>
      <c r="D36" s="56">
        <f>IF(Lots!A25="","",Lots!G25)</f>
      </c>
      <c r="E36" s="56">
        <f>IF(Lots!A25="","",Lots!H25)</f>
      </c>
      <c r="F36" s="288">
        <f>IF(Lots!A25="","",Lots!EA25)</f>
      </c>
      <c r="G36" s="289">
        <f>IF(Lots!A25="","",Lots!EB25)</f>
      </c>
      <c r="H36" s="289">
        <f>IF(Lots!A25="","",Lots!EK25)</f>
      </c>
      <c r="I36" s="290">
        <f>IF(Lots!A25="","",Lots!EF25)</f>
      </c>
      <c r="J36" s="57">
        <f>IF(Lots!F25="","",Lots!EG25)</f>
      </c>
      <c r="K36" s="57">
        <f>IF(Lots!H25="","",Lots!EH25)</f>
      </c>
      <c r="L36" s="58">
        <f t="shared" si="0"/>
        <v>0</v>
      </c>
      <c r="N36" s="49">
        <f t="shared" si="1"/>
        <v>0</v>
      </c>
      <c r="O36" s="50">
        <f t="shared" si="2"/>
        <v>0</v>
      </c>
      <c r="P36" s="45">
        <f t="shared" si="3"/>
        <v>0</v>
      </c>
      <c r="Q36" s="282">
        <f>IF(Lots!A25="","",Lots!EM25)</f>
      </c>
      <c r="R36" s="283">
        <f>IF(Lots!A25="","",Lots!EN25)</f>
      </c>
      <c r="S36" s="282">
        <f>IF(Lots!A25="","",Lots!EO25)</f>
      </c>
      <c r="T36" s="283">
        <f>IF(Lots!A25="","",Lots!EP25)</f>
      </c>
      <c r="U36" s="282">
        <f>IF(Lots!A25="","",Lots!EQ25)</f>
      </c>
      <c r="V36" s="283">
        <f>IF(Lots!A25="","",Lots!ER25)</f>
      </c>
      <c r="W36" s="283">
        <f>IF(Lots!A25="","",IF(Lots!ES25=TRUE,"B","S"))</f>
      </c>
    </row>
    <row r="37" spans="1:23" ht="12" customHeight="1">
      <c r="A37" s="55">
        <f>IF(Lots!A26="","",Lots!A26)</f>
      </c>
      <c r="B37" s="56">
        <f>IF(Lots!A26="","",Lots!F26)</f>
      </c>
      <c r="C37" s="56">
        <f>IF(Lots!A26="","",Lots!J26)</f>
      </c>
      <c r="D37" s="56">
        <f>IF(Lots!A26="","",Lots!G26)</f>
      </c>
      <c r="E37" s="56">
        <f>IF(Lots!A26="","",Lots!H26)</f>
      </c>
      <c r="F37" s="288">
        <f>IF(Lots!A26="","",Lots!EA26)</f>
      </c>
      <c r="G37" s="289">
        <f>IF(Lots!A26="","",Lots!EB26)</f>
      </c>
      <c r="H37" s="289">
        <f>IF(Lots!A26="","",Lots!EK26)</f>
      </c>
      <c r="I37" s="290">
        <f>IF(Lots!A26="","",Lots!EF26)</f>
      </c>
      <c r="J37" s="57">
        <f>IF(Lots!F26="","",Lots!EG26)</f>
      </c>
      <c r="K37" s="57">
        <f>IF(Lots!H26="","",Lots!EH26)</f>
      </c>
      <c r="L37" s="58">
        <f t="shared" si="0"/>
        <v>0</v>
      </c>
      <c r="N37" s="49">
        <f t="shared" si="1"/>
        <v>0</v>
      </c>
      <c r="O37" s="50">
        <f t="shared" si="2"/>
        <v>0</v>
      </c>
      <c r="P37" s="45">
        <f t="shared" si="3"/>
        <v>0</v>
      </c>
      <c r="Q37" s="282">
        <f>IF(Lots!A26="","",Lots!EM26)</f>
      </c>
      <c r="R37" s="283">
        <f>IF(Lots!A26="","",Lots!EN26)</f>
      </c>
      <c r="S37" s="282">
        <f>IF(Lots!A26="","",Lots!EO26)</f>
      </c>
      <c r="T37" s="283">
        <f>IF(Lots!A26="","",Lots!EP26)</f>
      </c>
      <c r="U37" s="282">
        <f>IF(Lots!A26="","",Lots!EQ26)</f>
      </c>
      <c r="V37" s="283">
        <f>IF(Lots!A26="","",Lots!ER26)</f>
      </c>
      <c r="W37" s="283">
        <f>IF(Lots!A26="","",IF(Lots!ES26=TRUE,"B","S"))</f>
      </c>
    </row>
    <row r="38" spans="1:23" ht="12" customHeight="1">
      <c r="A38" s="55">
        <f>IF(Lots!A27="","",Lots!A27)</f>
      </c>
      <c r="B38" s="56">
        <f>IF(Lots!A27="","",Lots!F27)</f>
      </c>
      <c r="C38" s="56">
        <f>IF(Lots!A27="","",Lots!J27)</f>
      </c>
      <c r="D38" s="56">
        <f>IF(Lots!A27="","",Lots!G27)</f>
      </c>
      <c r="E38" s="56">
        <f>IF(Lots!A27="","",Lots!H27)</f>
      </c>
      <c r="F38" s="288">
        <f>IF(Lots!A27="","",Lots!EA27)</f>
      </c>
      <c r="G38" s="289">
        <f>IF(Lots!A27="","",Lots!EB27)</f>
      </c>
      <c r="H38" s="289">
        <f>IF(Lots!A27="","",Lots!EK27)</f>
      </c>
      <c r="I38" s="290">
        <f>IF(Lots!A27="","",Lots!EF27)</f>
      </c>
      <c r="J38" s="57">
        <f>IF(Lots!F27="","",Lots!EG27)</f>
      </c>
      <c r="K38" s="57">
        <f>IF(Lots!H27="","",Lots!EH27)</f>
      </c>
      <c r="L38" s="58">
        <f t="shared" si="0"/>
        <v>0</v>
      </c>
      <c r="N38" s="49">
        <f t="shared" si="1"/>
        <v>0</v>
      </c>
      <c r="O38" s="50">
        <f t="shared" si="2"/>
        <v>0</v>
      </c>
      <c r="P38" s="45">
        <f t="shared" si="3"/>
        <v>0</v>
      </c>
      <c r="Q38" s="282">
        <f>IF(Lots!A27="","",Lots!EM27)</f>
      </c>
      <c r="R38" s="283">
        <f>IF(Lots!A27="","",Lots!EN27)</f>
      </c>
      <c r="S38" s="282">
        <f>IF(Lots!A27="","",Lots!EO27)</f>
      </c>
      <c r="T38" s="283">
        <f>IF(Lots!A27="","",Lots!EP27)</f>
      </c>
      <c r="U38" s="282">
        <f>IF(Lots!A27="","",Lots!EQ27)</f>
      </c>
      <c r="V38" s="283">
        <f>IF(Lots!A27="","",Lots!ER27)</f>
      </c>
      <c r="W38" s="283">
        <f>IF(Lots!A27="","",IF(Lots!ES27=TRUE,"B","S"))</f>
      </c>
    </row>
    <row r="39" spans="1:23" ht="12" customHeight="1">
      <c r="A39" s="55">
        <f>IF(Lots!A28="","",Lots!A28)</f>
      </c>
      <c r="B39" s="56">
        <f>IF(Lots!A28="","",Lots!F28)</f>
      </c>
      <c r="C39" s="56">
        <f>IF(Lots!A28="","",Lots!J28)</f>
      </c>
      <c r="D39" s="56">
        <f>IF(Lots!A28="","",Lots!G28)</f>
      </c>
      <c r="E39" s="56">
        <f>IF(Lots!A28="","",Lots!H28)</f>
      </c>
      <c r="F39" s="288">
        <f>IF(Lots!A28="","",Lots!EA28)</f>
      </c>
      <c r="G39" s="289">
        <f>IF(Lots!A28="","",Lots!EB28)</f>
      </c>
      <c r="H39" s="289">
        <f>IF(Lots!A28="","",Lots!EK28)</f>
      </c>
      <c r="I39" s="290">
        <f>IF(Lots!A28="","",Lots!EF28)</f>
      </c>
      <c r="J39" s="57">
        <f>IF(Lots!F28="","",Lots!EG28)</f>
      </c>
      <c r="K39" s="57">
        <f>IF(Lots!H28="","",Lots!EH28)</f>
      </c>
      <c r="L39" s="58">
        <f t="shared" si="0"/>
        <v>0</v>
      </c>
      <c r="N39" s="49">
        <f t="shared" si="1"/>
        <v>0</v>
      </c>
      <c r="O39" s="50">
        <f t="shared" si="2"/>
        <v>0</v>
      </c>
      <c r="P39" s="45">
        <f t="shared" si="3"/>
        <v>0</v>
      </c>
      <c r="Q39" s="282">
        <f>IF(Lots!A28="","",Lots!EM28)</f>
      </c>
      <c r="R39" s="283">
        <f>IF(Lots!A28="","",Lots!EN28)</f>
      </c>
      <c r="S39" s="282">
        <f>IF(Lots!A28="","",Lots!EO28)</f>
      </c>
      <c r="T39" s="283">
        <f>IF(Lots!A28="","",Lots!EP28)</f>
      </c>
      <c r="U39" s="282">
        <f>IF(Lots!A28="","",Lots!EQ28)</f>
      </c>
      <c r="V39" s="283">
        <f>IF(Lots!A28="","",Lots!ER28)</f>
      </c>
      <c r="W39" s="283">
        <f>IF(Lots!A28="","",IF(Lots!ES28=TRUE,"B","S"))</f>
      </c>
    </row>
    <row r="40" spans="1:23" ht="12" customHeight="1">
      <c r="A40" s="55">
        <f>IF(Lots!A29="","",Lots!A29)</f>
      </c>
      <c r="B40" s="56">
        <f>IF(Lots!A29="","",Lots!F29)</f>
      </c>
      <c r="C40" s="56">
        <f>IF(Lots!A29="","",Lots!J29)</f>
      </c>
      <c r="D40" s="56">
        <f>IF(Lots!A29="","",Lots!G29)</f>
      </c>
      <c r="E40" s="56">
        <f>IF(Lots!A29="","",Lots!H29)</f>
      </c>
      <c r="F40" s="288">
        <f>IF(Lots!A29="","",Lots!EA29)</f>
      </c>
      <c r="G40" s="289">
        <f>IF(Lots!A29="","",Lots!EB29)</f>
      </c>
      <c r="H40" s="289">
        <f>IF(Lots!A29="","",Lots!EK29)</f>
      </c>
      <c r="I40" s="290">
        <f>IF(Lots!A29="","",Lots!EF29)</f>
      </c>
      <c r="J40" s="57">
        <f>IF(Lots!F29="","",Lots!EG29)</f>
      </c>
      <c r="K40" s="57">
        <f>IF(Lots!H29="","",Lots!EH29)</f>
      </c>
      <c r="L40" s="58">
        <f t="shared" si="0"/>
        <v>0</v>
      </c>
      <c r="N40" s="49">
        <f t="shared" si="1"/>
        <v>0</v>
      </c>
      <c r="O40" s="50">
        <f t="shared" si="2"/>
        <v>0</v>
      </c>
      <c r="P40" s="45">
        <f t="shared" si="3"/>
        <v>0</v>
      </c>
      <c r="Q40" s="282">
        <f>IF(Lots!A29="","",Lots!EM29)</f>
      </c>
      <c r="R40" s="283">
        <f>IF(Lots!A29="","",Lots!EN29)</f>
      </c>
      <c r="S40" s="282">
        <f>IF(Lots!A29="","",Lots!EO29)</f>
      </c>
      <c r="T40" s="283">
        <f>IF(Lots!A29="","",Lots!EP29)</f>
      </c>
      <c r="U40" s="282">
        <f>IF(Lots!A29="","",Lots!EQ29)</f>
      </c>
      <c r="V40" s="283">
        <f>IF(Lots!A29="","",Lots!ER29)</f>
      </c>
      <c r="W40" s="283">
        <f>IF(Lots!A29="","",IF(Lots!ES29=TRUE,"B","S"))</f>
      </c>
    </row>
    <row r="41" spans="1:23" ht="12" customHeight="1">
      <c r="A41" s="55">
        <f>IF(Lots!A30="","",Lots!A30)</f>
      </c>
      <c r="B41" s="56">
        <f>IF(Lots!A30="","",Lots!F30)</f>
      </c>
      <c r="C41" s="56">
        <f>IF(Lots!A30="","",Lots!J30)</f>
      </c>
      <c r="D41" s="56">
        <f>IF(Lots!A30="","",Lots!G30)</f>
      </c>
      <c r="E41" s="56">
        <f>IF(Lots!A30="","",Lots!H30)</f>
      </c>
      <c r="F41" s="288">
        <f>IF(Lots!A30="","",Lots!EA30)</f>
      </c>
      <c r="G41" s="289">
        <f>IF(Lots!A30="","",Lots!EB30)</f>
      </c>
      <c r="H41" s="289">
        <f>IF(Lots!A30="","",Lots!EK30)</f>
      </c>
      <c r="I41" s="290">
        <f>IF(Lots!A30="","",Lots!EF30)</f>
      </c>
      <c r="J41" s="57">
        <f>IF(Lots!F30="","",Lots!EG30)</f>
      </c>
      <c r="K41" s="57">
        <f>IF(Lots!H30="","",Lots!EH30)</f>
      </c>
      <c r="L41" s="58">
        <f t="shared" si="0"/>
        <v>0</v>
      </c>
      <c r="N41" s="49">
        <f t="shared" si="1"/>
        <v>0</v>
      </c>
      <c r="O41" s="50">
        <f t="shared" si="2"/>
        <v>0</v>
      </c>
      <c r="P41" s="45">
        <f t="shared" si="3"/>
        <v>0</v>
      </c>
      <c r="Q41" s="282">
        <f>IF(Lots!A30="","",Lots!EM30)</f>
      </c>
      <c r="R41" s="283">
        <f>IF(Lots!A30="","",Lots!EN30)</f>
      </c>
      <c r="S41" s="282">
        <f>IF(Lots!A30="","",Lots!EO30)</f>
      </c>
      <c r="T41" s="283">
        <f>IF(Lots!A30="","",Lots!EP30)</f>
      </c>
      <c r="U41" s="282">
        <f>IF(Lots!A30="","",Lots!EQ30)</f>
      </c>
      <c r="V41" s="283">
        <f>IF(Lots!A30="","",Lots!ER30)</f>
      </c>
      <c r="W41" s="283">
        <f>IF(Lots!A30="","",IF(Lots!ES30=TRUE,"B","S"))</f>
      </c>
    </row>
    <row r="42" spans="1:23" ht="12" customHeight="1">
      <c r="A42" s="55">
        <f>IF(Lots!A31="","",Lots!A31)</f>
      </c>
      <c r="B42" s="56">
        <f>IF(Lots!A31="","",Lots!F31)</f>
      </c>
      <c r="C42" s="56">
        <f>IF(Lots!A31="","",Lots!J31)</f>
      </c>
      <c r="D42" s="56">
        <f>IF(Lots!A31="","",Lots!G31)</f>
      </c>
      <c r="E42" s="56">
        <f>IF(Lots!A31="","",Lots!H31)</f>
      </c>
      <c r="F42" s="288">
        <f>IF(Lots!A31="","",Lots!EA31)</f>
      </c>
      <c r="G42" s="289">
        <f>IF(Lots!A31="","",Lots!EB31)</f>
      </c>
      <c r="H42" s="289">
        <f>IF(Lots!A31="","",Lots!EK31)</f>
      </c>
      <c r="I42" s="290">
        <f>IF(Lots!A31="","",Lots!EF31)</f>
      </c>
      <c r="J42" s="57">
        <f>IF(Lots!F31="","",Lots!EG31)</f>
      </c>
      <c r="K42" s="57">
        <f>IF(Lots!H31="","",Lots!EH31)</f>
      </c>
      <c r="L42" s="58">
        <f t="shared" si="0"/>
        <v>0</v>
      </c>
      <c r="N42" s="49">
        <f t="shared" si="1"/>
        <v>0</v>
      </c>
      <c r="O42" s="50">
        <f t="shared" si="2"/>
        <v>0</v>
      </c>
      <c r="P42" s="45">
        <f t="shared" si="3"/>
        <v>0</v>
      </c>
      <c r="Q42" s="282">
        <f>IF(Lots!A31="","",Lots!EM31)</f>
      </c>
      <c r="R42" s="283">
        <f>IF(Lots!A31="","",Lots!EN31)</f>
      </c>
      <c r="S42" s="282">
        <f>IF(Lots!A31="","",Lots!EO31)</f>
      </c>
      <c r="T42" s="283">
        <f>IF(Lots!A31="","",Lots!EP31)</f>
      </c>
      <c r="U42" s="282">
        <f>IF(Lots!A31="","",Lots!EQ31)</f>
      </c>
      <c r="V42" s="283">
        <f>IF(Lots!A31="","",Lots!ER31)</f>
      </c>
      <c r="W42" s="283">
        <f>IF(Lots!A31="","",IF(Lots!ES31=TRUE,"B","S"))</f>
      </c>
    </row>
    <row r="43" spans="1:23" ht="12" customHeight="1">
      <c r="A43" s="55">
        <f>IF(Lots!A32="","",Lots!A32)</f>
      </c>
      <c r="B43" s="56">
        <f>IF(Lots!A32="","",Lots!F32)</f>
      </c>
      <c r="C43" s="56">
        <f>IF(Lots!A32="","",Lots!J32)</f>
      </c>
      <c r="D43" s="56">
        <f>IF(Lots!A32="","",Lots!G32)</f>
      </c>
      <c r="E43" s="56">
        <f>IF(Lots!A32="","",Lots!H32)</f>
      </c>
      <c r="F43" s="288">
        <f>IF(Lots!A32="","",Lots!EA32)</f>
      </c>
      <c r="G43" s="289">
        <f>IF(Lots!A32="","",Lots!EB32)</f>
      </c>
      <c r="H43" s="289">
        <f>IF(Lots!A32="","",Lots!EK32)</f>
      </c>
      <c r="I43" s="290">
        <f>IF(Lots!A32="","",Lots!EF32)</f>
      </c>
      <c r="J43" s="57">
        <f>IF(Lots!F32="","",Lots!EG32)</f>
      </c>
      <c r="K43" s="57">
        <f>IF(Lots!H32="","",Lots!EH32)</f>
      </c>
      <c r="L43" s="58">
        <f t="shared" si="0"/>
        <v>0</v>
      </c>
      <c r="N43" s="49">
        <f t="shared" si="1"/>
        <v>0</v>
      </c>
      <c r="O43" s="50">
        <f t="shared" si="2"/>
        <v>0</v>
      </c>
      <c r="P43" s="45">
        <f t="shared" si="3"/>
        <v>0</v>
      </c>
      <c r="Q43" s="282">
        <f>IF(Lots!A32="","",Lots!EM32)</f>
      </c>
      <c r="R43" s="283">
        <f>IF(Lots!A32="","",Lots!EN32)</f>
      </c>
      <c r="S43" s="282">
        <f>IF(Lots!A32="","",Lots!EO32)</f>
      </c>
      <c r="T43" s="283">
        <f>IF(Lots!A32="","",Lots!EP32)</f>
      </c>
      <c r="U43" s="282">
        <f>IF(Lots!A32="","",Lots!EQ32)</f>
      </c>
      <c r="V43" s="283">
        <f>IF(Lots!A32="","",Lots!ER32)</f>
      </c>
      <c r="W43" s="283">
        <f>IF(Lots!A32="","",IF(Lots!ES32=TRUE,"B","S"))</f>
      </c>
    </row>
    <row r="44" spans="1:23" ht="12" customHeight="1">
      <c r="A44" s="55">
        <f>IF(Lots!A33="","",Lots!A33)</f>
      </c>
      <c r="B44" s="56">
        <f>IF(Lots!A33="","",Lots!F33)</f>
      </c>
      <c r="C44" s="56">
        <f>IF(Lots!A33="","",Lots!J33)</f>
      </c>
      <c r="D44" s="56">
        <f>IF(Lots!A33="","",Lots!G33)</f>
      </c>
      <c r="E44" s="56">
        <f>IF(Lots!A33="","",Lots!H33)</f>
      </c>
      <c r="F44" s="288">
        <f>IF(Lots!A33="","",Lots!EA33)</f>
      </c>
      <c r="G44" s="289">
        <f>IF(Lots!A33="","",Lots!EB33)</f>
      </c>
      <c r="H44" s="289">
        <f>IF(Lots!A33="","",Lots!EK33)</f>
      </c>
      <c r="I44" s="290">
        <f>IF(Lots!A33="","",Lots!EF33)</f>
      </c>
      <c r="J44" s="57">
        <f>IF(Lots!F33="","",Lots!EG33)</f>
      </c>
      <c r="K44" s="57">
        <f>IF(Lots!H33="","",Lots!EH33)</f>
      </c>
      <c r="L44" s="58">
        <f t="shared" si="0"/>
        <v>0</v>
      </c>
      <c r="N44" s="49">
        <f t="shared" si="1"/>
        <v>0</v>
      </c>
      <c r="O44" s="50">
        <f t="shared" si="2"/>
        <v>0</v>
      </c>
      <c r="P44" s="45">
        <f t="shared" si="3"/>
        <v>0</v>
      </c>
      <c r="Q44" s="282">
        <f>IF(Lots!A33="","",Lots!EM33)</f>
      </c>
      <c r="R44" s="283">
        <f>IF(Lots!A33="","",Lots!EN33)</f>
      </c>
      <c r="S44" s="282">
        <f>IF(Lots!A33="","",Lots!EO33)</f>
      </c>
      <c r="T44" s="283">
        <f>IF(Lots!A33="","",Lots!EP33)</f>
      </c>
      <c r="U44" s="282">
        <f>IF(Lots!A33="","",Lots!EQ33)</f>
      </c>
      <c r="V44" s="283">
        <f>IF(Lots!A33="","",Lots!ER33)</f>
      </c>
      <c r="W44" s="283">
        <f>IF(Lots!A33="","",IF(Lots!ES33=TRUE,"B","S"))</f>
      </c>
    </row>
    <row r="45" spans="1:23" ht="12" customHeight="1">
      <c r="A45" s="55">
        <f>IF(Lots!A34="","",Lots!A34)</f>
      </c>
      <c r="B45" s="56">
        <f>IF(Lots!A34="","",Lots!F34)</f>
      </c>
      <c r="C45" s="56">
        <f>IF(Lots!A34="","",Lots!J34)</f>
      </c>
      <c r="D45" s="56">
        <f>IF(Lots!A34="","",Lots!G34)</f>
      </c>
      <c r="E45" s="56">
        <f>IF(Lots!A34="","",Lots!H34)</f>
      </c>
      <c r="F45" s="288">
        <f>IF(Lots!A34="","",Lots!EA34)</f>
      </c>
      <c r="G45" s="289">
        <f>IF(Lots!A34="","",Lots!EB34)</f>
      </c>
      <c r="H45" s="289">
        <f>IF(Lots!A34="","",Lots!EK34)</f>
      </c>
      <c r="I45" s="290">
        <f>IF(Lots!A34="","",Lots!EF34)</f>
      </c>
      <c r="J45" s="57">
        <f>IF(Lots!F34="","",Lots!EG34)</f>
      </c>
      <c r="K45" s="57">
        <f>IF(Lots!H34="","",Lots!EH34)</f>
      </c>
      <c r="L45" s="58">
        <f t="shared" si="0"/>
        <v>0</v>
      </c>
      <c r="N45" s="49">
        <f t="shared" si="1"/>
        <v>0</v>
      </c>
      <c r="O45" s="50">
        <f t="shared" si="2"/>
        <v>0</v>
      </c>
      <c r="P45" s="45">
        <f t="shared" si="3"/>
        <v>0</v>
      </c>
      <c r="Q45" s="282">
        <f>IF(Lots!A34="","",Lots!EM34)</f>
      </c>
      <c r="R45" s="283">
        <f>IF(Lots!A34="","",Lots!EN34)</f>
      </c>
      <c r="S45" s="282">
        <f>IF(Lots!A34="","",Lots!EO34)</f>
      </c>
      <c r="T45" s="283">
        <f>IF(Lots!A34="","",Lots!EP34)</f>
      </c>
      <c r="U45" s="282">
        <f>IF(Lots!A34="","",Lots!EQ34)</f>
      </c>
      <c r="V45" s="283">
        <f>IF(Lots!A34="","",Lots!ER34)</f>
      </c>
      <c r="W45" s="283">
        <f>IF(Lots!A34="","",IF(Lots!ES34=TRUE,"B","S"))</f>
      </c>
    </row>
    <row r="46" spans="1:23" ht="12" customHeight="1">
      <c r="A46" s="55">
        <f>IF(Lots!A35="","",Lots!A35)</f>
      </c>
      <c r="B46" s="56">
        <f>IF(Lots!A35="","",Lots!F35)</f>
      </c>
      <c r="C46" s="56">
        <f>IF(Lots!A35="","",Lots!J35)</f>
      </c>
      <c r="D46" s="56">
        <f>IF(Lots!A35="","",Lots!G35)</f>
      </c>
      <c r="E46" s="56">
        <f>IF(Lots!A35="","",Lots!H35)</f>
      </c>
      <c r="F46" s="288">
        <f>IF(Lots!A35="","",Lots!EA35)</f>
      </c>
      <c r="G46" s="289">
        <f>IF(Lots!A35="","",Lots!EB35)</f>
      </c>
      <c r="H46" s="289">
        <f>IF(Lots!A35="","",Lots!EK35)</f>
      </c>
      <c r="I46" s="290">
        <f>IF(Lots!A35="","",Lots!EF35)</f>
      </c>
      <c r="J46" s="57">
        <f>IF(Lots!F35="","",Lots!EG35)</f>
      </c>
      <c r="K46" s="57">
        <f>IF(Lots!H35="","",Lots!EH35)</f>
      </c>
      <c r="L46" s="58">
        <f t="shared" si="0"/>
        <v>0</v>
      </c>
      <c r="N46" s="49">
        <f t="shared" si="1"/>
        <v>0</v>
      </c>
      <c r="O46" s="50">
        <f t="shared" si="2"/>
        <v>0</v>
      </c>
      <c r="P46" s="45">
        <f t="shared" si="3"/>
        <v>0</v>
      </c>
      <c r="Q46" s="282">
        <f>IF(Lots!A35="","",Lots!EM35)</f>
      </c>
      <c r="R46" s="283">
        <f>IF(Lots!A35="","",Lots!EN35)</f>
      </c>
      <c r="S46" s="282">
        <f>IF(Lots!A35="","",Lots!EO35)</f>
      </c>
      <c r="T46" s="283">
        <f>IF(Lots!A35="","",Lots!EP35)</f>
      </c>
      <c r="U46" s="282">
        <f>IF(Lots!A35="","",Lots!EQ35)</f>
      </c>
      <c r="V46" s="283">
        <f>IF(Lots!A35="","",Lots!ER35)</f>
      </c>
      <c r="W46" s="283">
        <f>IF(Lots!A35="","",IF(Lots!ES35=TRUE,"B","S"))</f>
      </c>
    </row>
    <row r="47" spans="1:23" ht="12" customHeight="1">
      <c r="A47" s="55">
        <f>IF(Lots!A36="","",Lots!A36)</f>
      </c>
      <c r="B47" s="56">
        <f>IF(Lots!A36="","",Lots!F36)</f>
      </c>
      <c r="C47" s="56">
        <f>IF(Lots!A36="","",Lots!J36)</f>
      </c>
      <c r="D47" s="56">
        <f>IF(Lots!A36="","",Lots!G36)</f>
      </c>
      <c r="E47" s="56">
        <f>IF(Lots!A36="","",Lots!H36)</f>
      </c>
      <c r="F47" s="288">
        <f>IF(Lots!A36="","",Lots!EA36)</f>
      </c>
      <c r="G47" s="289">
        <f>IF(Lots!A36="","",Lots!EB36)</f>
      </c>
      <c r="H47" s="289">
        <f>IF(Lots!A36="","",Lots!EK36)</f>
      </c>
      <c r="I47" s="290">
        <f>IF(Lots!A36="","",Lots!EF36)</f>
      </c>
      <c r="J47" s="57">
        <f>IF(Lots!F36="","",Lots!EG36)</f>
      </c>
      <c r="K47" s="57">
        <f>IF(Lots!H36="","",Lots!EH36)</f>
      </c>
      <c r="L47" s="58">
        <f t="shared" si="0"/>
        <v>0</v>
      </c>
      <c r="N47" s="49">
        <f t="shared" si="1"/>
        <v>0</v>
      </c>
      <c r="O47" s="50">
        <f t="shared" si="2"/>
        <v>0</v>
      </c>
      <c r="P47" s="45">
        <f t="shared" si="3"/>
        <v>0</v>
      </c>
      <c r="Q47" s="282">
        <f>IF(Lots!A36="","",Lots!EM36)</f>
      </c>
      <c r="R47" s="283">
        <f>IF(Lots!A36="","",Lots!EN36)</f>
      </c>
      <c r="S47" s="282">
        <f>IF(Lots!A36="","",Lots!EO36)</f>
      </c>
      <c r="T47" s="283">
        <f>IF(Lots!A36="","",Lots!EP36)</f>
      </c>
      <c r="U47" s="282">
        <f>IF(Lots!A36="","",Lots!EQ36)</f>
      </c>
      <c r="V47" s="283">
        <f>IF(Lots!A36="","",Lots!ER36)</f>
      </c>
      <c r="W47" s="283">
        <f>IF(Lots!A36="","",IF(Lots!ES36=TRUE,"B","S"))</f>
      </c>
    </row>
    <row r="48" spans="1:23" ht="12" customHeight="1">
      <c r="A48" s="55">
        <f>IF(Lots!A37="","",Lots!A37)</f>
      </c>
      <c r="B48" s="56">
        <f>IF(Lots!A37="","",Lots!F37)</f>
      </c>
      <c r="C48" s="56">
        <f>IF(Lots!A37="","",Lots!J37)</f>
      </c>
      <c r="D48" s="56">
        <f>IF(Lots!A37="","",Lots!G37)</f>
      </c>
      <c r="E48" s="56">
        <f>IF(Lots!A37="","",Lots!H37)</f>
      </c>
      <c r="F48" s="288">
        <f>IF(Lots!A37="","",Lots!EA37)</f>
      </c>
      <c r="G48" s="289">
        <f>IF(Lots!A37="","",Lots!EB37)</f>
      </c>
      <c r="H48" s="289">
        <f>IF(Lots!A37="","",Lots!EK37)</f>
      </c>
      <c r="I48" s="290">
        <f>IF(Lots!A37="","",Lots!EF37)</f>
      </c>
      <c r="J48" s="57">
        <f>IF(Lots!F37="","",Lots!EG37)</f>
      </c>
      <c r="K48" s="57">
        <f>IF(Lots!H37="","",Lots!EH37)</f>
      </c>
      <c r="L48" s="58">
        <f t="shared" si="0"/>
        <v>0</v>
      </c>
      <c r="N48" s="49">
        <f t="shared" si="1"/>
        <v>0</v>
      </c>
      <c r="O48" s="50">
        <f t="shared" si="2"/>
        <v>0</v>
      </c>
      <c r="P48" s="45">
        <f t="shared" si="3"/>
        <v>0</v>
      </c>
      <c r="Q48" s="282">
        <f>IF(Lots!A37="","",Lots!EM37)</f>
      </c>
      <c r="R48" s="283">
        <f>IF(Lots!A37="","",Lots!EN37)</f>
      </c>
      <c r="S48" s="282">
        <f>IF(Lots!A37="","",Lots!EO37)</f>
      </c>
      <c r="T48" s="283">
        <f>IF(Lots!A37="","",Lots!EP37)</f>
      </c>
      <c r="U48" s="282">
        <f>IF(Lots!A37="","",Lots!EQ37)</f>
      </c>
      <c r="V48" s="283">
        <f>IF(Lots!A37="","",Lots!ER37)</f>
      </c>
      <c r="W48" s="283">
        <f>IF(Lots!A37="","",IF(Lots!ES37=TRUE,"B","S"))</f>
      </c>
    </row>
    <row r="49" spans="1:23" ht="12" customHeight="1">
      <c r="A49" s="55">
        <f>IF(Lots!A38="","",Lots!A38)</f>
      </c>
      <c r="B49" s="56">
        <f>IF(Lots!A38="","",Lots!F38)</f>
      </c>
      <c r="C49" s="56">
        <f>IF(Lots!A38="","",Lots!J38)</f>
      </c>
      <c r="D49" s="56">
        <f>IF(Lots!A38="","",Lots!G38)</f>
      </c>
      <c r="E49" s="56">
        <f>IF(Lots!A38="","",Lots!H38)</f>
      </c>
      <c r="F49" s="288">
        <f>IF(Lots!A38="","",Lots!EA38)</f>
      </c>
      <c r="G49" s="289">
        <f>IF(Lots!A38="","",Lots!EB38)</f>
      </c>
      <c r="H49" s="289">
        <f>IF(Lots!A38="","",Lots!EK38)</f>
      </c>
      <c r="I49" s="290">
        <f>IF(Lots!A38="","",Lots!EF38)</f>
      </c>
      <c r="J49" s="57">
        <f>IF(Lots!F38="","",Lots!EG38)</f>
      </c>
      <c r="K49" s="57">
        <f>IF(Lots!H38="","",Lots!EH38)</f>
      </c>
      <c r="L49" s="58">
        <f t="shared" si="0"/>
        <v>0</v>
      </c>
      <c r="N49" s="49">
        <f t="shared" si="1"/>
        <v>0</v>
      </c>
      <c r="O49" s="50">
        <f t="shared" si="2"/>
        <v>0</v>
      </c>
      <c r="P49" s="45">
        <f t="shared" si="3"/>
        <v>0</v>
      </c>
      <c r="Q49" s="282">
        <f>IF(Lots!A38="","",Lots!EM38)</f>
      </c>
      <c r="R49" s="283">
        <f>IF(Lots!A38="","",Lots!EN38)</f>
      </c>
      <c r="S49" s="282">
        <f>IF(Lots!A38="","",Lots!EO38)</f>
      </c>
      <c r="T49" s="283">
        <f>IF(Lots!A38="","",Lots!EP38)</f>
      </c>
      <c r="U49" s="282">
        <f>IF(Lots!A38="","",Lots!EQ38)</f>
      </c>
      <c r="V49" s="283">
        <f>IF(Lots!A38="","",Lots!ER38)</f>
      </c>
      <c r="W49" s="283">
        <f>IF(Lots!A38="","",IF(Lots!ES38=TRUE,"B","S"))</f>
      </c>
    </row>
    <row r="50" spans="1:23" ht="12" customHeight="1">
      <c r="A50" s="55">
        <f>IF(Lots!A39="","",Lots!A39)</f>
      </c>
      <c r="B50" s="56">
        <f>IF(Lots!A39="","",Lots!F39)</f>
      </c>
      <c r="C50" s="56">
        <f>IF(Lots!A39="","",Lots!J39)</f>
      </c>
      <c r="D50" s="56">
        <f>IF(Lots!A39="","",Lots!G39)</f>
      </c>
      <c r="E50" s="56">
        <f>IF(Lots!A39="","",Lots!H39)</f>
      </c>
      <c r="F50" s="288">
        <f>IF(Lots!A39="","",Lots!EA39)</f>
      </c>
      <c r="G50" s="289">
        <f>IF(Lots!A39="","",Lots!EB39)</f>
      </c>
      <c r="H50" s="289">
        <f>IF(Lots!A39="","",Lots!EK39)</f>
      </c>
      <c r="I50" s="290">
        <f>IF(Lots!A39="","",Lots!EF39)</f>
      </c>
      <c r="J50" s="57">
        <f>IF(Lots!F39="","",Lots!EG39)</f>
      </c>
      <c r="K50" s="57">
        <f>IF(Lots!H39="","",Lots!EH39)</f>
      </c>
      <c r="L50" s="58">
        <f t="shared" si="0"/>
        <v>0</v>
      </c>
      <c r="N50" s="49">
        <f t="shared" si="1"/>
        <v>0</v>
      </c>
      <c r="O50" s="50">
        <f t="shared" si="2"/>
        <v>0</v>
      </c>
      <c r="P50" s="45">
        <f t="shared" si="3"/>
        <v>0</v>
      </c>
      <c r="Q50" s="282">
        <f>IF(Lots!A39="","",Lots!EM39)</f>
      </c>
      <c r="R50" s="283">
        <f>IF(Lots!A39="","",Lots!EN39)</f>
      </c>
      <c r="S50" s="282">
        <f>IF(Lots!A39="","",Lots!EO39)</f>
      </c>
      <c r="T50" s="283">
        <f>IF(Lots!A39="","",Lots!EP39)</f>
      </c>
      <c r="U50" s="282">
        <f>IF(Lots!A39="","",Lots!EQ39)</f>
      </c>
      <c r="V50" s="283">
        <f>IF(Lots!A39="","",Lots!ER39)</f>
      </c>
      <c r="W50" s="283">
        <f>IF(Lots!A39="","",IF(Lots!ES39=TRUE,"B","S"))</f>
      </c>
    </row>
    <row r="51" spans="1:23" ht="12" customHeight="1">
      <c r="A51" s="55">
        <f>IF(Lots!A40="","",Lots!A40)</f>
      </c>
      <c r="B51" s="56">
        <f>IF(Lots!A40="","",Lots!F40)</f>
      </c>
      <c r="C51" s="56">
        <f>IF(Lots!A40="","",Lots!J40)</f>
      </c>
      <c r="D51" s="56">
        <f>IF(Lots!A40="","",Lots!G40)</f>
      </c>
      <c r="E51" s="56">
        <f>IF(Lots!A40="","",Lots!H40)</f>
      </c>
      <c r="F51" s="288">
        <f>IF(Lots!A40="","",Lots!EA40)</f>
      </c>
      <c r="G51" s="289">
        <f>IF(Lots!A40="","",Lots!EB40)</f>
      </c>
      <c r="H51" s="289">
        <f>IF(Lots!A40="","",Lots!EK40)</f>
      </c>
      <c r="I51" s="290">
        <f>IF(Lots!A40="","",Lots!EF40)</f>
      </c>
      <c r="J51" s="57">
        <f>IF(Lots!F40="","",Lots!EG40)</f>
      </c>
      <c r="K51" s="57">
        <f>IF(Lots!H40="","",Lots!EH40)</f>
      </c>
      <c r="L51" s="58">
        <f t="shared" si="0"/>
        <v>0</v>
      </c>
      <c r="N51" s="49">
        <f t="shared" si="1"/>
        <v>0</v>
      </c>
      <c r="O51" s="50">
        <f t="shared" si="2"/>
        <v>0</v>
      </c>
      <c r="P51" s="45">
        <f t="shared" si="3"/>
        <v>0</v>
      </c>
      <c r="Q51" s="282">
        <f>IF(Lots!A40="","",Lots!EM40)</f>
      </c>
      <c r="R51" s="283">
        <f>IF(Lots!A40="","",Lots!EN40)</f>
      </c>
      <c r="S51" s="282">
        <f>IF(Lots!A40="","",Lots!EO40)</f>
      </c>
      <c r="T51" s="283">
        <f>IF(Lots!A40="","",Lots!EP40)</f>
      </c>
      <c r="U51" s="282">
        <f>IF(Lots!A40="","",Lots!EQ40)</f>
      </c>
      <c r="V51" s="283">
        <f>IF(Lots!A40="","",Lots!ER40)</f>
      </c>
      <c r="W51" s="283">
        <f>IF(Lots!A40="","",IF(Lots!ES40=TRUE,"B","S"))</f>
      </c>
    </row>
    <row r="52" spans="1:23" ht="12" customHeight="1">
      <c r="A52" s="55">
        <f>IF(Lots!A41="","",Lots!A41)</f>
      </c>
      <c r="B52" s="56">
        <f>IF(Lots!A41="","",Lots!F41)</f>
      </c>
      <c r="C52" s="56">
        <f>IF(Lots!A41="","",Lots!J41)</f>
      </c>
      <c r="D52" s="56">
        <f>IF(Lots!A41="","",Lots!G41)</f>
      </c>
      <c r="E52" s="56">
        <f>IF(Lots!A41="","",Lots!H41)</f>
      </c>
      <c r="F52" s="288">
        <f>IF(Lots!A41="","",Lots!EA41)</f>
      </c>
      <c r="G52" s="289">
        <f>IF(Lots!A41="","",Lots!EB41)</f>
      </c>
      <c r="H52" s="289">
        <f>IF(Lots!A41="","",Lots!EK41)</f>
      </c>
      <c r="I52" s="290">
        <f>IF(Lots!A41="","",Lots!EF41)</f>
      </c>
      <c r="J52" s="57">
        <f>IF(Lots!F41="","",Lots!EG41)</f>
      </c>
      <c r="K52" s="57">
        <f>IF(Lots!H41="","",Lots!EH41)</f>
      </c>
      <c r="L52" s="58">
        <f aca="true" t="shared" si="4" ref="L52:L100">SUM(J52:K52)</f>
        <v>0</v>
      </c>
      <c r="N52" s="49">
        <f aca="true" t="shared" si="5" ref="N52:N100">IF(A52="",0,$A$8/100*D52*B52)</f>
        <v>0</v>
      </c>
      <c r="O52" s="50">
        <f aca="true" t="shared" si="6" ref="O52:O100">IF(A52="",0,$A$8/100*E52*C52)</f>
        <v>0</v>
      </c>
      <c r="P52" s="45">
        <f aca="true" t="shared" si="7" ref="P52:P100">IF(I52&gt;50,0,L52)</f>
        <v>0</v>
      </c>
      <c r="Q52" s="282">
        <f>IF(Lots!A41="","",Lots!EM41)</f>
      </c>
      <c r="R52" s="283">
        <f>IF(Lots!A41="","",Lots!EN41)</f>
      </c>
      <c r="S52" s="282">
        <f>IF(Lots!A41="","",Lots!EO41)</f>
      </c>
      <c r="T52" s="283">
        <f>IF(Lots!A41="","",Lots!EP41)</f>
      </c>
      <c r="U52" s="282">
        <f>IF(Lots!A41="","",Lots!EQ41)</f>
      </c>
      <c r="V52" s="283">
        <f>IF(Lots!A41="","",Lots!ER41)</f>
      </c>
      <c r="W52" s="283">
        <f>IF(Lots!A41="","",IF(Lots!ES41=TRUE,"B","S"))</f>
      </c>
    </row>
    <row r="53" spans="1:23" ht="12" customHeight="1">
      <c r="A53" s="55">
        <f>IF(Lots!A42="","",Lots!A42)</f>
      </c>
      <c r="B53" s="56">
        <f>IF(Lots!A42="","",Lots!F42)</f>
      </c>
      <c r="C53" s="56">
        <f>IF(Lots!A42="","",Lots!J42)</f>
      </c>
      <c r="D53" s="56">
        <f>IF(Lots!A42="","",Lots!G42)</f>
      </c>
      <c r="E53" s="56">
        <f>IF(Lots!A42="","",Lots!H42)</f>
      </c>
      <c r="F53" s="288">
        <f>IF(Lots!A42="","",Lots!EA42)</f>
      </c>
      <c r="G53" s="289">
        <f>IF(Lots!A42="","",Lots!EB42)</f>
      </c>
      <c r="H53" s="289">
        <f>IF(Lots!A42="","",Lots!EK42)</f>
      </c>
      <c r="I53" s="290">
        <f>IF(Lots!A42="","",Lots!EF42)</f>
      </c>
      <c r="J53" s="57">
        <f>IF(Lots!F42="","",Lots!EG42)</f>
      </c>
      <c r="K53" s="57">
        <f>IF(Lots!H42="","",Lots!EH42)</f>
      </c>
      <c r="L53" s="58">
        <f t="shared" si="4"/>
        <v>0</v>
      </c>
      <c r="N53" s="49">
        <f t="shared" si="5"/>
        <v>0</v>
      </c>
      <c r="O53" s="50">
        <f t="shared" si="6"/>
        <v>0</v>
      </c>
      <c r="P53" s="45">
        <f t="shared" si="7"/>
        <v>0</v>
      </c>
      <c r="Q53" s="282">
        <f>IF(Lots!A42="","",Lots!EM42)</f>
      </c>
      <c r="R53" s="283">
        <f>IF(Lots!A42="","",Lots!EN42)</f>
      </c>
      <c r="S53" s="282">
        <f>IF(Lots!A42="","",Lots!EO42)</f>
      </c>
      <c r="T53" s="283">
        <f>IF(Lots!A42="","",Lots!EP42)</f>
      </c>
      <c r="U53" s="282">
        <f>IF(Lots!A42="","",Lots!EQ42)</f>
      </c>
      <c r="V53" s="283">
        <f>IF(Lots!A42="","",Lots!ER42)</f>
      </c>
      <c r="W53" s="283">
        <f>IF(Lots!A42="","",IF(Lots!ES42=TRUE,"B","S"))</f>
      </c>
    </row>
    <row r="54" spans="1:23" ht="12" customHeight="1">
      <c r="A54" s="55">
        <f>IF(Lots!A43="","",Lots!A43)</f>
      </c>
      <c r="B54" s="56">
        <f>IF(Lots!A43="","",Lots!F43)</f>
      </c>
      <c r="C54" s="56">
        <f>IF(Lots!A43="","",Lots!J43)</f>
      </c>
      <c r="D54" s="56">
        <f>IF(Lots!A43="","",Lots!G43)</f>
      </c>
      <c r="E54" s="56">
        <f>IF(Lots!A43="","",Lots!H43)</f>
      </c>
      <c r="F54" s="288">
        <f>IF(Lots!A43="","",Lots!EA43)</f>
      </c>
      <c r="G54" s="289">
        <f>IF(Lots!A43="","",Lots!EB43)</f>
      </c>
      <c r="H54" s="289">
        <f>IF(Lots!A43="","",Lots!EK43)</f>
      </c>
      <c r="I54" s="290">
        <f>IF(Lots!A43="","",Lots!EF43)</f>
      </c>
      <c r="J54" s="57">
        <f>IF(Lots!F43="","",Lots!EG43)</f>
      </c>
      <c r="K54" s="57">
        <f>IF(Lots!H43="","",Lots!EH43)</f>
      </c>
      <c r="L54" s="58">
        <f t="shared" si="4"/>
        <v>0</v>
      </c>
      <c r="N54" s="49">
        <f t="shared" si="5"/>
        <v>0</v>
      </c>
      <c r="O54" s="50">
        <f t="shared" si="6"/>
        <v>0</v>
      </c>
      <c r="P54" s="45">
        <f t="shared" si="7"/>
        <v>0</v>
      </c>
      <c r="Q54" s="282">
        <f>IF(Lots!A43="","",Lots!EM43)</f>
      </c>
      <c r="R54" s="283">
        <f>IF(Lots!A43="","",Lots!EN43)</f>
      </c>
      <c r="S54" s="282">
        <f>IF(Lots!A43="","",Lots!EO43)</f>
      </c>
      <c r="T54" s="283">
        <f>IF(Lots!A43="","",Lots!EP43)</f>
      </c>
      <c r="U54" s="282">
        <f>IF(Lots!A43="","",Lots!EQ43)</f>
      </c>
      <c r="V54" s="283">
        <f>IF(Lots!A43="","",Lots!ER43)</f>
      </c>
      <c r="W54" s="283">
        <f>IF(Lots!A43="","",IF(Lots!ES43=TRUE,"B","S"))</f>
      </c>
    </row>
    <row r="55" spans="1:23" ht="12" customHeight="1">
      <c r="A55" s="55">
        <f>IF(Lots!A44="","",Lots!A44)</f>
      </c>
      <c r="B55" s="56">
        <f>IF(Lots!A44="","",Lots!F44)</f>
      </c>
      <c r="C55" s="56">
        <f>IF(Lots!A44="","",Lots!J44)</f>
      </c>
      <c r="D55" s="56">
        <f>IF(Lots!A44="","",Lots!G44)</f>
      </c>
      <c r="E55" s="56">
        <f>IF(Lots!A44="","",Lots!H44)</f>
      </c>
      <c r="F55" s="288">
        <f>IF(Lots!A44="","",Lots!EA44)</f>
      </c>
      <c r="G55" s="289">
        <f>IF(Lots!A44="","",Lots!EB44)</f>
      </c>
      <c r="H55" s="289">
        <f>IF(Lots!A44="","",Lots!EK44)</f>
      </c>
      <c r="I55" s="290">
        <f>IF(Lots!A44="","",Lots!EF44)</f>
      </c>
      <c r="J55" s="57">
        <f>IF(Lots!F44="","",Lots!EG44)</f>
      </c>
      <c r="K55" s="57">
        <f>IF(Lots!H44="","",Lots!EH44)</f>
      </c>
      <c r="L55" s="58">
        <f t="shared" si="4"/>
        <v>0</v>
      </c>
      <c r="N55" s="49">
        <f t="shared" si="5"/>
        <v>0</v>
      </c>
      <c r="O55" s="50">
        <f t="shared" si="6"/>
        <v>0</v>
      </c>
      <c r="P55" s="45">
        <f t="shared" si="7"/>
        <v>0</v>
      </c>
      <c r="Q55" s="282">
        <f>IF(Lots!A44="","",Lots!EM44)</f>
      </c>
      <c r="R55" s="283">
        <f>IF(Lots!A44="","",Lots!EN44)</f>
      </c>
      <c r="S55" s="282">
        <f>IF(Lots!A44="","",Lots!EO44)</f>
      </c>
      <c r="T55" s="283">
        <f>IF(Lots!A44="","",Lots!EP44)</f>
      </c>
      <c r="U55" s="282">
        <f>IF(Lots!A44="","",Lots!EQ44)</f>
      </c>
      <c r="V55" s="283">
        <f>IF(Lots!A44="","",Lots!ER44)</f>
      </c>
      <c r="W55" s="283">
        <f>IF(Lots!A44="","",IF(Lots!ES44=TRUE,"B","S"))</f>
      </c>
    </row>
    <row r="56" spans="1:23" ht="12" customHeight="1">
      <c r="A56" s="55">
        <f>IF(Lots!A45="","",Lots!A45)</f>
      </c>
      <c r="B56" s="56">
        <f>IF(Lots!A45="","",Lots!F45)</f>
      </c>
      <c r="C56" s="56">
        <f>IF(Lots!A45="","",Lots!J45)</f>
      </c>
      <c r="D56" s="56">
        <f>IF(Lots!A45="","",Lots!G45)</f>
      </c>
      <c r="E56" s="56">
        <f>IF(Lots!A45="","",Lots!H45)</f>
      </c>
      <c r="F56" s="288">
        <f>IF(Lots!A45="","",Lots!EA45)</f>
      </c>
      <c r="G56" s="289">
        <f>IF(Lots!A45="","",Lots!EB45)</f>
      </c>
      <c r="H56" s="289">
        <f>IF(Lots!A45="","",Lots!EK45)</f>
      </c>
      <c r="I56" s="290">
        <f>IF(Lots!A45="","",Lots!EF45)</f>
      </c>
      <c r="J56" s="57">
        <f>IF(Lots!F45="","",Lots!EG45)</f>
      </c>
      <c r="K56" s="57">
        <f>IF(Lots!H45="","",Lots!EH45)</f>
      </c>
      <c r="L56" s="58">
        <f t="shared" si="4"/>
        <v>0</v>
      </c>
      <c r="N56" s="49">
        <f t="shared" si="5"/>
        <v>0</v>
      </c>
      <c r="O56" s="50">
        <f t="shared" si="6"/>
        <v>0</v>
      </c>
      <c r="P56" s="45">
        <f t="shared" si="7"/>
        <v>0</v>
      </c>
      <c r="Q56" s="282">
        <f>IF(Lots!A45="","",Lots!EM45)</f>
      </c>
      <c r="R56" s="283">
        <f>IF(Lots!A45="","",Lots!EN45)</f>
      </c>
      <c r="S56" s="282">
        <f>IF(Lots!A45="","",Lots!EO45)</f>
      </c>
      <c r="T56" s="283">
        <f>IF(Lots!A45="","",Lots!EP45)</f>
      </c>
      <c r="U56" s="282">
        <f>IF(Lots!A45="","",Lots!EQ45)</f>
      </c>
      <c r="V56" s="283">
        <f>IF(Lots!A45="","",Lots!ER45)</f>
      </c>
      <c r="W56" s="283">
        <f>IF(Lots!A45="","",IF(Lots!ES45=TRUE,"B","S"))</f>
      </c>
    </row>
    <row r="57" spans="1:23" ht="12" customHeight="1">
      <c r="A57" s="55">
        <f>IF(Lots!A46="","",Lots!A46)</f>
      </c>
      <c r="B57" s="56">
        <f>IF(Lots!A46="","",Lots!F46)</f>
      </c>
      <c r="C57" s="56">
        <f>IF(Lots!A46="","",Lots!J46)</f>
      </c>
      <c r="D57" s="56">
        <f>IF(Lots!A46="","",Lots!G46)</f>
      </c>
      <c r="E57" s="56">
        <f>IF(Lots!A46="","",Lots!H46)</f>
      </c>
      <c r="F57" s="288">
        <f>IF(Lots!A46="","",Lots!EA46)</f>
      </c>
      <c r="G57" s="289">
        <f>IF(Lots!A46="","",Lots!EB46)</f>
      </c>
      <c r="H57" s="289">
        <f>IF(Lots!A46="","",Lots!EK46)</f>
      </c>
      <c r="I57" s="290">
        <f>IF(Lots!A46="","",Lots!EF46)</f>
      </c>
      <c r="J57" s="57">
        <f>IF(Lots!F46="","",Lots!EG46)</f>
      </c>
      <c r="K57" s="57">
        <f>IF(Lots!H46="","",Lots!EH46)</f>
      </c>
      <c r="L57" s="58">
        <f t="shared" si="4"/>
        <v>0</v>
      </c>
      <c r="N57" s="49">
        <f t="shared" si="5"/>
        <v>0</v>
      </c>
      <c r="O57" s="50">
        <f t="shared" si="6"/>
        <v>0</v>
      </c>
      <c r="P57" s="45">
        <f t="shared" si="7"/>
        <v>0</v>
      </c>
      <c r="Q57" s="282">
        <f>IF(Lots!A46="","",Lots!EM46)</f>
      </c>
      <c r="R57" s="283">
        <f>IF(Lots!A46="","",Lots!EN46)</f>
      </c>
      <c r="S57" s="282">
        <f>IF(Lots!A46="","",Lots!EO46)</f>
      </c>
      <c r="T57" s="283">
        <f>IF(Lots!A46="","",Lots!EP46)</f>
      </c>
      <c r="U57" s="282">
        <f>IF(Lots!A46="","",Lots!EQ46)</f>
      </c>
      <c r="V57" s="283">
        <f>IF(Lots!A46="","",Lots!ER46)</f>
      </c>
      <c r="W57" s="283">
        <f>IF(Lots!A46="","",IF(Lots!ES46=TRUE,"B","S"))</f>
      </c>
    </row>
    <row r="58" spans="1:23" ht="12" customHeight="1">
      <c r="A58" s="55">
        <f>IF(Lots!A47="","",Lots!A47)</f>
      </c>
      <c r="B58" s="56">
        <f>IF(Lots!A47="","",Lots!F47)</f>
      </c>
      <c r="C58" s="56">
        <f>IF(Lots!A47="","",Lots!J47)</f>
      </c>
      <c r="D58" s="56">
        <f>IF(Lots!A47="","",Lots!G47)</f>
      </c>
      <c r="E58" s="56">
        <f>IF(Lots!A47="","",Lots!H47)</f>
      </c>
      <c r="F58" s="288">
        <f>IF(Lots!A47="","",Lots!EA47)</f>
      </c>
      <c r="G58" s="289">
        <f>IF(Lots!A47="","",Lots!EB47)</f>
      </c>
      <c r="H58" s="289">
        <f>IF(Lots!A47="","",Lots!EK47)</f>
      </c>
      <c r="I58" s="290">
        <f>IF(Lots!A47="","",Lots!EF47)</f>
      </c>
      <c r="J58" s="57">
        <f>IF(Lots!F47="","",Lots!EG47)</f>
      </c>
      <c r="K58" s="57">
        <f>IF(Lots!H47="","",Lots!EH47)</f>
      </c>
      <c r="L58" s="58">
        <f t="shared" si="4"/>
        <v>0</v>
      </c>
      <c r="N58" s="49">
        <f t="shared" si="5"/>
        <v>0</v>
      </c>
      <c r="O58" s="50">
        <f t="shared" si="6"/>
        <v>0</v>
      </c>
      <c r="P58" s="45">
        <f t="shared" si="7"/>
        <v>0</v>
      </c>
      <c r="Q58" s="282">
        <f>IF(Lots!A47="","",Lots!EM47)</f>
      </c>
      <c r="R58" s="283">
        <f>IF(Lots!A47="","",Lots!EN47)</f>
      </c>
      <c r="S58" s="282">
        <f>IF(Lots!A47="","",Lots!EO47)</f>
      </c>
      <c r="T58" s="283">
        <f>IF(Lots!A47="","",Lots!EP47)</f>
      </c>
      <c r="U58" s="282">
        <f>IF(Lots!A47="","",Lots!EQ47)</f>
      </c>
      <c r="V58" s="283">
        <f>IF(Lots!A47="","",Lots!ER47)</f>
      </c>
      <c r="W58" s="283">
        <f>IF(Lots!A47="","",IF(Lots!ES47=TRUE,"B","S"))</f>
      </c>
    </row>
    <row r="59" spans="1:23" ht="12" customHeight="1">
      <c r="A59" s="55">
        <f>IF(Lots!A48="","",Lots!A48)</f>
      </c>
      <c r="B59" s="56">
        <f>IF(Lots!A48="","",Lots!F48)</f>
      </c>
      <c r="C59" s="56">
        <f>IF(Lots!A48="","",Lots!J48)</f>
      </c>
      <c r="D59" s="56">
        <f>IF(Lots!A48="","",Lots!G48)</f>
      </c>
      <c r="E59" s="56">
        <f>IF(Lots!A48="","",Lots!H48)</f>
      </c>
      <c r="F59" s="288">
        <f>IF(Lots!A48="","",Lots!EA48)</f>
      </c>
      <c r="G59" s="289">
        <f>IF(Lots!A48="","",Lots!EB48)</f>
      </c>
      <c r="H59" s="289">
        <f>IF(Lots!A48="","",Lots!EK48)</f>
      </c>
      <c r="I59" s="290">
        <f>IF(Lots!A48="","",Lots!EF48)</f>
      </c>
      <c r="J59" s="57">
        <f>IF(Lots!F48="","",Lots!EG48)</f>
      </c>
      <c r="K59" s="57">
        <f>IF(Lots!H48="","",Lots!EH48)</f>
      </c>
      <c r="L59" s="58">
        <f t="shared" si="4"/>
        <v>0</v>
      </c>
      <c r="N59" s="49">
        <f t="shared" si="5"/>
        <v>0</v>
      </c>
      <c r="O59" s="50">
        <f t="shared" si="6"/>
        <v>0</v>
      </c>
      <c r="P59" s="45">
        <f t="shared" si="7"/>
        <v>0</v>
      </c>
      <c r="Q59" s="282">
        <f>IF(Lots!A48="","",Lots!EM48)</f>
      </c>
      <c r="R59" s="283">
        <f>IF(Lots!A48="","",Lots!EN48)</f>
      </c>
      <c r="S59" s="282">
        <f>IF(Lots!A48="","",Lots!EO48)</f>
      </c>
      <c r="T59" s="283">
        <f>IF(Lots!A48="","",Lots!EP48)</f>
      </c>
      <c r="U59" s="282">
        <f>IF(Lots!A48="","",Lots!EQ48)</f>
      </c>
      <c r="V59" s="283">
        <f>IF(Lots!A48="","",Lots!ER48)</f>
      </c>
      <c r="W59" s="283">
        <f>IF(Lots!A48="","",IF(Lots!ES48=TRUE,"B","S"))</f>
      </c>
    </row>
    <row r="60" spans="1:23" ht="12" customHeight="1">
      <c r="A60" s="55">
        <f>IF(Lots!A49="","",Lots!A49)</f>
      </c>
      <c r="B60" s="56">
        <f>IF(Lots!A49="","",Lots!F49)</f>
      </c>
      <c r="C60" s="56">
        <f>IF(Lots!A49="","",Lots!J49)</f>
      </c>
      <c r="D60" s="56">
        <f>IF(Lots!A49="","",Lots!G49)</f>
      </c>
      <c r="E60" s="56">
        <f>IF(Lots!A49="","",Lots!H49)</f>
      </c>
      <c r="F60" s="288">
        <f>IF(Lots!A49="","",Lots!EA49)</f>
      </c>
      <c r="G60" s="289">
        <f>IF(Lots!A49="","",Lots!EB49)</f>
      </c>
      <c r="H60" s="289">
        <f>IF(Lots!A49="","",Lots!EK49)</f>
      </c>
      <c r="I60" s="290">
        <f>IF(Lots!A49="","",Lots!EF49)</f>
      </c>
      <c r="J60" s="57">
        <f>IF(Lots!F49="","",Lots!EG49)</f>
      </c>
      <c r="K60" s="57">
        <f>IF(Lots!H49="","",Lots!EH49)</f>
      </c>
      <c r="L60" s="58">
        <f t="shared" si="4"/>
        <v>0</v>
      </c>
      <c r="N60" s="49">
        <f t="shared" si="5"/>
        <v>0</v>
      </c>
      <c r="O60" s="50">
        <f t="shared" si="6"/>
        <v>0</v>
      </c>
      <c r="P60" s="45">
        <f t="shared" si="7"/>
        <v>0</v>
      </c>
      <c r="Q60" s="282">
        <f>IF(Lots!A49="","",Lots!EM49)</f>
      </c>
      <c r="R60" s="283">
        <f>IF(Lots!A49="","",Lots!EN49)</f>
      </c>
      <c r="S60" s="282">
        <f>IF(Lots!A49="","",Lots!EO49)</f>
      </c>
      <c r="T60" s="283">
        <f>IF(Lots!A49="","",Lots!EP49)</f>
      </c>
      <c r="U60" s="282">
        <f>IF(Lots!A49="","",Lots!EQ49)</f>
      </c>
      <c r="V60" s="283">
        <f>IF(Lots!A49="","",Lots!ER49)</f>
      </c>
      <c r="W60" s="283">
        <f>IF(Lots!A49="","",IF(Lots!ES49=TRUE,"B","S"))</f>
      </c>
    </row>
    <row r="61" spans="1:23" ht="12" customHeight="1">
      <c r="A61" s="55">
        <f>IF(Lots!A50="","",Lots!A50)</f>
      </c>
      <c r="B61" s="56">
        <f>IF(Lots!A50="","",Lots!F50)</f>
      </c>
      <c r="C61" s="56">
        <f>IF(Lots!A50="","",Lots!J50)</f>
      </c>
      <c r="D61" s="56">
        <f>IF(Lots!A50="","",Lots!G50)</f>
      </c>
      <c r="E61" s="56">
        <f>IF(Lots!A50="","",Lots!H50)</f>
      </c>
      <c r="F61" s="288">
        <f>IF(Lots!A50="","",Lots!EA50)</f>
      </c>
      <c r="G61" s="289">
        <f>IF(Lots!A50="","",Lots!EB50)</f>
      </c>
      <c r="H61" s="289">
        <f>IF(Lots!A50="","",Lots!EK50)</f>
      </c>
      <c r="I61" s="290">
        <f>IF(Lots!A50="","",Lots!EF50)</f>
      </c>
      <c r="J61" s="57">
        <f>IF(Lots!F50="","",Lots!EG50)</f>
      </c>
      <c r="K61" s="57">
        <f>IF(Lots!H50="","",Lots!EH50)</f>
      </c>
      <c r="L61" s="58">
        <f t="shared" si="4"/>
        <v>0</v>
      </c>
      <c r="N61" s="49">
        <f t="shared" si="5"/>
        <v>0</v>
      </c>
      <c r="O61" s="50">
        <f t="shared" si="6"/>
        <v>0</v>
      </c>
      <c r="P61" s="45">
        <f t="shared" si="7"/>
        <v>0</v>
      </c>
      <c r="Q61" s="282">
        <f>IF(Lots!A50="","",Lots!EM50)</f>
      </c>
      <c r="R61" s="283">
        <f>IF(Lots!A50="","",Lots!EN50)</f>
      </c>
      <c r="S61" s="282">
        <f>IF(Lots!A50="","",Lots!EO50)</f>
      </c>
      <c r="T61" s="283">
        <f>IF(Lots!A50="","",Lots!EP50)</f>
      </c>
      <c r="U61" s="282">
        <f>IF(Lots!A50="","",Lots!EQ50)</f>
      </c>
      <c r="V61" s="283">
        <f>IF(Lots!A50="","",Lots!ER50)</f>
      </c>
      <c r="W61" s="283">
        <f>IF(Lots!A50="","",IF(Lots!ES50=TRUE,"B","S"))</f>
      </c>
    </row>
    <row r="62" spans="1:23" ht="12" customHeight="1">
      <c r="A62" s="55">
        <f>IF(Lots!A51="","",Lots!A51)</f>
      </c>
      <c r="B62" s="56">
        <f>IF(Lots!A51="","",Lots!F51)</f>
      </c>
      <c r="C62" s="56">
        <f>IF(Lots!A51="","",Lots!J51)</f>
      </c>
      <c r="D62" s="56">
        <f>IF(Lots!A51="","",Lots!G51)</f>
      </c>
      <c r="E62" s="56">
        <f>IF(Lots!A51="","",Lots!H51)</f>
      </c>
      <c r="F62" s="288">
        <f>IF(Lots!A51="","",Lots!EA51)</f>
      </c>
      <c r="G62" s="289">
        <f>IF(Lots!A51="","",Lots!EB51)</f>
      </c>
      <c r="H62" s="289">
        <f>IF(Lots!A51="","",Lots!EK51)</f>
      </c>
      <c r="I62" s="290">
        <f>IF(Lots!A51="","",Lots!EF51)</f>
      </c>
      <c r="J62" s="57">
        <f>IF(Lots!F51="","",Lots!EG51)</f>
      </c>
      <c r="K62" s="57">
        <f>IF(Lots!H51="","",Lots!EH51)</f>
      </c>
      <c r="L62" s="58">
        <f t="shared" si="4"/>
        <v>0</v>
      </c>
      <c r="N62" s="49">
        <f t="shared" si="5"/>
        <v>0</v>
      </c>
      <c r="O62" s="50">
        <f t="shared" si="6"/>
        <v>0</v>
      </c>
      <c r="P62" s="45">
        <f t="shared" si="7"/>
        <v>0</v>
      </c>
      <c r="Q62" s="282">
        <f>IF(Lots!A51="","",Lots!EM51)</f>
      </c>
      <c r="R62" s="283">
        <f>IF(Lots!A51="","",Lots!EN51)</f>
      </c>
      <c r="S62" s="282">
        <f>IF(Lots!A51="","",Lots!EO51)</f>
      </c>
      <c r="T62" s="283">
        <f>IF(Lots!A51="","",Lots!EP51)</f>
      </c>
      <c r="U62" s="282">
        <f>IF(Lots!A51="","",Lots!EQ51)</f>
      </c>
      <c r="V62" s="283">
        <f>IF(Lots!A51="","",Lots!ER51)</f>
      </c>
      <c r="W62" s="283">
        <f>IF(Lots!A51="","",IF(Lots!ES51=TRUE,"B","S"))</f>
      </c>
    </row>
    <row r="63" spans="1:23" ht="12" customHeight="1">
      <c r="A63" s="55">
        <f>IF(Lots!A52="","",Lots!A52)</f>
      </c>
      <c r="B63" s="56">
        <f>IF(Lots!A52="","",Lots!F52)</f>
      </c>
      <c r="C63" s="56">
        <f>IF(Lots!A52="","",Lots!J52)</f>
      </c>
      <c r="D63" s="56">
        <f>IF(Lots!A52="","",Lots!G52)</f>
      </c>
      <c r="E63" s="56">
        <f>IF(Lots!A52="","",Lots!H52)</f>
      </c>
      <c r="F63" s="288">
        <f>IF(Lots!A52="","",Lots!EA52)</f>
      </c>
      <c r="G63" s="289">
        <f>IF(Lots!A52="","",Lots!EB52)</f>
      </c>
      <c r="H63" s="289">
        <f>IF(Lots!A52="","",Lots!EK52)</f>
      </c>
      <c r="I63" s="290">
        <f>IF(Lots!A52="","",Lots!EF52)</f>
      </c>
      <c r="J63" s="57">
        <f>IF(Lots!F52="","",Lots!EG52)</f>
      </c>
      <c r="K63" s="57">
        <f>IF(Lots!H52="","",Lots!EH52)</f>
      </c>
      <c r="L63" s="58">
        <f t="shared" si="4"/>
        <v>0</v>
      </c>
      <c r="N63" s="49">
        <f t="shared" si="5"/>
        <v>0</v>
      </c>
      <c r="O63" s="50">
        <f t="shared" si="6"/>
        <v>0</v>
      </c>
      <c r="P63" s="45">
        <f t="shared" si="7"/>
        <v>0</v>
      </c>
      <c r="Q63" s="282">
        <f>IF(Lots!A52="","",Lots!EM52)</f>
      </c>
      <c r="R63" s="283">
        <f>IF(Lots!A52="","",Lots!EN52)</f>
      </c>
      <c r="S63" s="282">
        <f>IF(Lots!A52="","",Lots!EO52)</f>
      </c>
      <c r="T63" s="283">
        <f>IF(Lots!A52="","",Lots!EP52)</f>
      </c>
      <c r="U63" s="282">
        <f>IF(Lots!A52="","",Lots!EQ52)</f>
      </c>
      <c r="V63" s="283">
        <f>IF(Lots!A52="","",Lots!ER52)</f>
      </c>
      <c r="W63" s="283">
        <f>IF(Lots!A52="","",IF(Lots!ES52=TRUE,"B","S"))</f>
      </c>
    </row>
    <row r="64" spans="1:23" ht="12" customHeight="1">
      <c r="A64" s="55">
        <f>IF(Lots!A53="","",Lots!A53)</f>
      </c>
      <c r="B64" s="56">
        <f>IF(Lots!A53="","",Lots!F53)</f>
      </c>
      <c r="C64" s="56">
        <f>IF(Lots!A53="","",Lots!J53)</f>
      </c>
      <c r="D64" s="56">
        <f>IF(Lots!A53="","",Lots!G53)</f>
      </c>
      <c r="E64" s="56">
        <f>IF(Lots!A53="","",Lots!H53)</f>
      </c>
      <c r="F64" s="288">
        <f>IF(Lots!A53="","",Lots!EA53)</f>
      </c>
      <c r="G64" s="289">
        <f>IF(Lots!A53="","",Lots!EB53)</f>
      </c>
      <c r="H64" s="289">
        <f>IF(Lots!A53="","",Lots!EK53)</f>
      </c>
      <c r="I64" s="290">
        <f>IF(Lots!A53="","",Lots!EF53)</f>
      </c>
      <c r="J64" s="57">
        <f>IF(Lots!F53="","",Lots!EG53)</f>
      </c>
      <c r="K64" s="57">
        <f>IF(Lots!H53="","",Lots!EH53)</f>
      </c>
      <c r="L64" s="58">
        <f t="shared" si="4"/>
        <v>0</v>
      </c>
      <c r="N64" s="49">
        <f t="shared" si="5"/>
        <v>0</v>
      </c>
      <c r="O64" s="50">
        <f t="shared" si="6"/>
        <v>0</v>
      </c>
      <c r="P64" s="45">
        <f t="shared" si="7"/>
        <v>0</v>
      </c>
      <c r="Q64" s="282">
        <f>IF(Lots!A53="","",Lots!EM53)</f>
      </c>
      <c r="R64" s="283">
        <f>IF(Lots!A53="","",Lots!EN53)</f>
      </c>
      <c r="S64" s="282">
        <f>IF(Lots!A53="","",Lots!EO53)</f>
      </c>
      <c r="T64" s="283">
        <f>IF(Lots!A53="","",Lots!EP53)</f>
      </c>
      <c r="U64" s="282">
        <f>IF(Lots!A53="","",Lots!EQ53)</f>
      </c>
      <c r="V64" s="283">
        <f>IF(Lots!A53="","",Lots!ER53)</f>
      </c>
      <c r="W64" s="283">
        <f>IF(Lots!A53="","",IF(Lots!ES53=TRUE,"B","S"))</f>
      </c>
    </row>
    <row r="65" spans="1:23" ht="12" customHeight="1">
      <c r="A65" s="55">
        <f>IF(Lots!A54="","",Lots!A54)</f>
      </c>
      <c r="B65" s="56">
        <f>IF(Lots!A54="","",Lots!F54)</f>
      </c>
      <c r="C65" s="56">
        <f>IF(Lots!A54="","",Lots!J54)</f>
      </c>
      <c r="D65" s="56">
        <f>IF(Lots!A54="","",Lots!G54)</f>
      </c>
      <c r="E65" s="56">
        <f>IF(Lots!A54="","",Lots!H54)</f>
      </c>
      <c r="F65" s="288">
        <f>IF(Lots!A54="","",Lots!EA54)</f>
      </c>
      <c r="G65" s="289">
        <f>IF(Lots!A54="","",Lots!EB54)</f>
      </c>
      <c r="H65" s="289">
        <f>IF(Lots!A54="","",Lots!EK54)</f>
      </c>
      <c r="I65" s="290">
        <f>IF(Lots!A54="","",Lots!EF54)</f>
      </c>
      <c r="J65" s="57">
        <f>IF(Lots!F54="","",Lots!EG54)</f>
      </c>
      <c r="K65" s="57">
        <f>IF(Lots!H54="","",Lots!EH54)</f>
      </c>
      <c r="L65" s="58">
        <f t="shared" si="4"/>
        <v>0</v>
      </c>
      <c r="N65" s="49">
        <f t="shared" si="5"/>
        <v>0</v>
      </c>
      <c r="O65" s="50">
        <f t="shared" si="6"/>
        <v>0</v>
      </c>
      <c r="P65" s="45">
        <f t="shared" si="7"/>
        <v>0</v>
      </c>
      <c r="Q65" s="282">
        <f>IF(Lots!A54="","",Lots!EM54)</f>
      </c>
      <c r="R65" s="283">
        <f>IF(Lots!A54="","",Lots!EN54)</f>
      </c>
      <c r="S65" s="282">
        <f>IF(Lots!A54="","",Lots!EO54)</f>
      </c>
      <c r="T65" s="283">
        <f>IF(Lots!A54="","",Lots!EP54)</f>
      </c>
      <c r="U65" s="282">
        <f>IF(Lots!A54="","",Lots!EQ54)</f>
      </c>
      <c r="V65" s="283">
        <f>IF(Lots!A54="","",Lots!ER54)</f>
      </c>
      <c r="W65" s="283">
        <f>IF(Lots!A54="","",IF(Lots!ES54=TRUE,"B","S"))</f>
      </c>
    </row>
    <row r="66" spans="1:23" ht="12" customHeight="1">
      <c r="A66" s="55">
        <f>IF(Lots!A55="","",Lots!A55)</f>
      </c>
      <c r="B66" s="56">
        <f>IF(Lots!A55="","",Lots!F55)</f>
      </c>
      <c r="C66" s="56">
        <f>IF(Lots!A55="","",Lots!J55)</f>
      </c>
      <c r="D66" s="56">
        <f>IF(Lots!A55="","",Lots!G55)</f>
      </c>
      <c r="E66" s="56">
        <f>IF(Lots!A55="","",Lots!H55)</f>
      </c>
      <c r="F66" s="288">
        <f>IF(Lots!A55="","",Lots!EA55)</f>
      </c>
      <c r="G66" s="289">
        <f>IF(Lots!A55="","",Lots!EB55)</f>
      </c>
      <c r="H66" s="289">
        <f>IF(Lots!A55="","",Lots!EK55)</f>
      </c>
      <c r="I66" s="290">
        <f>IF(Lots!A55="","",Lots!EF55)</f>
      </c>
      <c r="J66" s="57">
        <f>IF(Lots!F55="","",Lots!EG55)</f>
      </c>
      <c r="K66" s="57">
        <f>IF(Lots!H55="","",Lots!EH55)</f>
      </c>
      <c r="L66" s="58">
        <f t="shared" si="4"/>
        <v>0</v>
      </c>
      <c r="N66" s="49">
        <f t="shared" si="5"/>
        <v>0</v>
      </c>
      <c r="O66" s="50">
        <f t="shared" si="6"/>
        <v>0</v>
      </c>
      <c r="P66" s="45">
        <f t="shared" si="7"/>
        <v>0</v>
      </c>
      <c r="Q66" s="282">
        <f>IF(Lots!A55="","",Lots!EM55)</f>
      </c>
      <c r="R66" s="283">
        <f>IF(Lots!A55="","",Lots!EN55)</f>
      </c>
      <c r="S66" s="282">
        <f>IF(Lots!A55="","",Lots!EO55)</f>
      </c>
      <c r="T66" s="283">
        <f>IF(Lots!A55="","",Lots!EP55)</f>
      </c>
      <c r="U66" s="282">
        <f>IF(Lots!A55="","",Lots!EQ55)</f>
      </c>
      <c r="V66" s="283">
        <f>IF(Lots!A55="","",Lots!ER55)</f>
      </c>
      <c r="W66" s="283">
        <f>IF(Lots!A55="","",IF(Lots!ES55=TRUE,"B","S"))</f>
      </c>
    </row>
    <row r="67" spans="1:23" ht="12" customHeight="1">
      <c r="A67" s="55">
        <f>IF(Lots!A56="","",Lots!A56)</f>
      </c>
      <c r="B67" s="56">
        <f>IF(Lots!A56="","",Lots!F56)</f>
      </c>
      <c r="C67" s="56">
        <f>IF(Lots!A56="","",Lots!J56)</f>
      </c>
      <c r="D67" s="56">
        <f>IF(Lots!A56="","",Lots!G56)</f>
      </c>
      <c r="E67" s="56">
        <f>IF(Lots!A56="","",Lots!H56)</f>
      </c>
      <c r="F67" s="288">
        <f>IF(Lots!A56="","",Lots!EA56)</f>
      </c>
      <c r="G67" s="289">
        <f>IF(Lots!A56="","",Lots!EB56)</f>
      </c>
      <c r="H67" s="289">
        <f>IF(Lots!A56="","",Lots!EK56)</f>
      </c>
      <c r="I67" s="290">
        <f>IF(Lots!A56="","",Lots!EF56)</f>
      </c>
      <c r="J67" s="57">
        <f>IF(Lots!F56="","",Lots!EG56)</f>
      </c>
      <c r="K67" s="57">
        <f>IF(Lots!H56="","",Lots!EH56)</f>
      </c>
      <c r="L67" s="58">
        <f t="shared" si="4"/>
        <v>0</v>
      </c>
      <c r="N67" s="49">
        <f t="shared" si="5"/>
        <v>0</v>
      </c>
      <c r="O67" s="50">
        <f t="shared" si="6"/>
        <v>0</v>
      </c>
      <c r="P67" s="45">
        <f t="shared" si="7"/>
        <v>0</v>
      </c>
      <c r="Q67" s="282">
        <f>IF(Lots!A56="","",Lots!EM56)</f>
      </c>
      <c r="R67" s="283">
        <f>IF(Lots!A56="","",Lots!EN56)</f>
      </c>
      <c r="S67" s="282">
        <f>IF(Lots!A56="","",Lots!EO56)</f>
      </c>
      <c r="T67" s="283">
        <f>IF(Lots!A56="","",Lots!EP56)</f>
      </c>
      <c r="U67" s="282">
        <f>IF(Lots!A56="","",Lots!EQ56)</f>
      </c>
      <c r="V67" s="283">
        <f>IF(Lots!A56="","",Lots!ER56)</f>
      </c>
      <c r="W67" s="283">
        <f>IF(Lots!A56="","",IF(Lots!ES56=TRUE,"B","S"))</f>
      </c>
    </row>
    <row r="68" spans="1:23" ht="12" customHeight="1">
      <c r="A68" s="55">
        <f>IF(Lots!A57="","",Lots!A57)</f>
      </c>
      <c r="B68" s="56">
        <f>IF(Lots!A57="","",Lots!F57)</f>
      </c>
      <c r="C68" s="56">
        <f>IF(Lots!A57="","",Lots!J57)</f>
      </c>
      <c r="D68" s="56">
        <f>IF(Lots!A57="","",Lots!G57)</f>
      </c>
      <c r="E68" s="56">
        <f>IF(Lots!A57="","",Lots!H57)</f>
      </c>
      <c r="F68" s="288">
        <f>IF(Lots!A57="","",Lots!EA57)</f>
      </c>
      <c r="G68" s="289">
        <f>IF(Lots!A57="","",Lots!EB57)</f>
      </c>
      <c r="H68" s="289">
        <f>IF(Lots!A57="","",Lots!EK57)</f>
      </c>
      <c r="I68" s="290">
        <f>IF(Lots!A57="","",Lots!EF57)</f>
      </c>
      <c r="J68" s="57">
        <f>IF(Lots!F57="","",Lots!EG57)</f>
      </c>
      <c r="K68" s="57">
        <f>IF(Lots!H57="","",Lots!EH57)</f>
      </c>
      <c r="L68" s="58">
        <f t="shared" si="4"/>
        <v>0</v>
      </c>
      <c r="N68" s="49">
        <f t="shared" si="5"/>
        <v>0</v>
      </c>
      <c r="O68" s="50">
        <f t="shared" si="6"/>
        <v>0</v>
      </c>
      <c r="P68" s="45">
        <f t="shared" si="7"/>
        <v>0</v>
      </c>
      <c r="Q68" s="282">
        <f>IF(Lots!A57="","",Lots!EM57)</f>
      </c>
      <c r="R68" s="283">
        <f>IF(Lots!A57="","",Lots!EN57)</f>
      </c>
      <c r="S68" s="282">
        <f>IF(Lots!A57="","",Lots!EO57)</f>
      </c>
      <c r="T68" s="283">
        <f>IF(Lots!A57="","",Lots!EP57)</f>
      </c>
      <c r="U68" s="282">
        <f>IF(Lots!A57="","",Lots!EQ57)</f>
      </c>
      <c r="V68" s="283">
        <f>IF(Lots!A57="","",Lots!ER57)</f>
      </c>
      <c r="W68" s="283">
        <f>IF(Lots!A57="","",IF(Lots!ES57=TRUE,"B","S"))</f>
      </c>
    </row>
    <row r="69" spans="1:23" ht="12" customHeight="1">
      <c r="A69" s="55">
        <f>IF(Lots!A58="","",Lots!A58)</f>
      </c>
      <c r="B69" s="56">
        <f>IF(Lots!A58="","",Lots!F58)</f>
      </c>
      <c r="C69" s="56">
        <f>IF(Lots!A58="","",Lots!J58)</f>
      </c>
      <c r="D69" s="56">
        <f>IF(Lots!A58="","",Lots!G58)</f>
      </c>
      <c r="E69" s="56">
        <f>IF(Lots!A58="","",Lots!H58)</f>
      </c>
      <c r="F69" s="288">
        <f>IF(Lots!A58="","",Lots!EA58)</f>
      </c>
      <c r="G69" s="289">
        <f>IF(Lots!A58="","",Lots!EB58)</f>
      </c>
      <c r="H69" s="289">
        <f>IF(Lots!A58="","",Lots!EK58)</f>
      </c>
      <c r="I69" s="290">
        <f>IF(Lots!A58="","",Lots!EF58)</f>
      </c>
      <c r="J69" s="57">
        <f>IF(Lots!F58="","",Lots!EG58)</f>
      </c>
      <c r="K69" s="57">
        <f>IF(Lots!H58="","",Lots!EH58)</f>
      </c>
      <c r="L69" s="58">
        <f t="shared" si="4"/>
        <v>0</v>
      </c>
      <c r="N69" s="49">
        <f t="shared" si="5"/>
        <v>0</v>
      </c>
      <c r="O69" s="50">
        <f t="shared" si="6"/>
        <v>0</v>
      </c>
      <c r="P69" s="45">
        <f t="shared" si="7"/>
        <v>0</v>
      </c>
      <c r="Q69" s="282">
        <f>IF(Lots!A58="","",Lots!EM58)</f>
      </c>
      <c r="R69" s="283">
        <f>IF(Lots!A58="","",Lots!EN58)</f>
      </c>
      <c r="S69" s="282">
        <f>IF(Lots!A58="","",Lots!EO58)</f>
      </c>
      <c r="T69" s="283">
        <f>IF(Lots!A58="","",Lots!EP58)</f>
      </c>
      <c r="U69" s="282">
        <f>IF(Lots!A58="","",Lots!EQ58)</f>
      </c>
      <c r="V69" s="283">
        <f>IF(Lots!A58="","",Lots!ER58)</f>
      </c>
      <c r="W69" s="283">
        <f>IF(Lots!A58="","",IF(Lots!ES58=TRUE,"B","S"))</f>
      </c>
    </row>
    <row r="70" spans="1:23" ht="12" customHeight="1">
      <c r="A70" s="55">
        <f>IF(Lots!A59="","",Lots!A59)</f>
      </c>
      <c r="B70" s="56">
        <f>IF(Lots!A59="","",Lots!F59)</f>
      </c>
      <c r="C70" s="56">
        <f>IF(Lots!A59="","",Lots!J59)</f>
      </c>
      <c r="D70" s="56">
        <f>IF(Lots!A59="","",Lots!G59)</f>
      </c>
      <c r="E70" s="56">
        <f>IF(Lots!A59="","",Lots!H59)</f>
      </c>
      <c r="F70" s="288">
        <f>IF(Lots!A59="","",Lots!EA59)</f>
      </c>
      <c r="G70" s="289">
        <f>IF(Lots!A59="","",Lots!EB59)</f>
      </c>
      <c r="H70" s="289">
        <f>IF(Lots!A59="","",Lots!EK59)</f>
      </c>
      <c r="I70" s="290">
        <f>IF(Lots!A59="","",Lots!EF59)</f>
      </c>
      <c r="J70" s="57">
        <f>IF(Lots!F59="","",Lots!EG59)</f>
      </c>
      <c r="K70" s="57">
        <f>IF(Lots!H59="","",Lots!EH59)</f>
      </c>
      <c r="L70" s="58">
        <f t="shared" si="4"/>
        <v>0</v>
      </c>
      <c r="N70" s="49">
        <f t="shared" si="5"/>
        <v>0</v>
      </c>
      <c r="O70" s="50">
        <f t="shared" si="6"/>
        <v>0</v>
      </c>
      <c r="P70" s="45">
        <f t="shared" si="7"/>
        <v>0</v>
      </c>
      <c r="Q70" s="282">
        <f>IF(Lots!A59="","",Lots!EM59)</f>
      </c>
      <c r="R70" s="283">
        <f>IF(Lots!A59="","",Lots!EN59)</f>
      </c>
      <c r="S70" s="282">
        <f>IF(Lots!A59="","",Lots!EO59)</f>
      </c>
      <c r="T70" s="283">
        <f>IF(Lots!A59="","",Lots!EP59)</f>
      </c>
      <c r="U70" s="282">
        <f>IF(Lots!A59="","",Lots!EQ59)</f>
      </c>
      <c r="V70" s="283">
        <f>IF(Lots!A59="","",Lots!ER59)</f>
      </c>
      <c r="W70" s="283">
        <f>IF(Lots!A59="","",IF(Lots!ES59=TRUE,"B","S"))</f>
      </c>
    </row>
    <row r="71" spans="1:23" ht="12" customHeight="1">
      <c r="A71" s="55">
        <f>IF(Lots!A60="","",Lots!A60)</f>
      </c>
      <c r="B71" s="56">
        <f>IF(Lots!A60="","",Lots!F60)</f>
      </c>
      <c r="C71" s="56">
        <f>IF(Lots!A60="","",Lots!J60)</f>
      </c>
      <c r="D71" s="56">
        <f>IF(Lots!A60="","",Lots!G60)</f>
      </c>
      <c r="E71" s="56">
        <f>IF(Lots!A60="","",Lots!H60)</f>
      </c>
      <c r="F71" s="288">
        <f>IF(Lots!A60="","",Lots!EA60)</f>
      </c>
      <c r="G71" s="289">
        <f>IF(Lots!A60="","",Lots!EB60)</f>
      </c>
      <c r="H71" s="289">
        <f>IF(Lots!A60="","",Lots!EK60)</f>
      </c>
      <c r="I71" s="290">
        <f>IF(Lots!A60="","",Lots!EF60)</f>
      </c>
      <c r="J71" s="57">
        <f>IF(Lots!F60="","",Lots!EG60)</f>
      </c>
      <c r="K71" s="57">
        <f>IF(Lots!H60="","",Lots!EH60)</f>
      </c>
      <c r="L71" s="58">
        <f t="shared" si="4"/>
        <v>0</v>
      </c>
      <c r="N71" s="49">
        <f t="shared" si="5"/>
        <v>0</v>
      </c>
      <c r="O71" s="50">
        <f t="shared" si="6"/>
        <v>0</v>
      </c>
      <c r="P71" s="45">
        <f t="shared" si="7"/>
        <v>0</v>
      </c>
      <c r="Q71" s="282">
        <f>IF(Lots!A60="","",Lots!EM60)</f>
      </c>
      <c r="R71" s="283">
        <f>IF(Lots!A60="","",Lots!EN60)</f>
      </c>
      <c r="S71" s="282">
        <f>IF(Lots!A60="","",Lots!EO60)</f>
      </c>
      <c r="T71" s="283">
        <f>IF(Lots!A60="","",Lots!EP60)</f>
      </c>
      <c r="U71" s="282">
        <f>IF(Lots!A60="","",Lots!EQ60)</f>
      </c>
      <c r="V71" s="283">
        <f>IF(Lots!A60="","",Lots!ER60)</f>
      </c>
      <c r="W71" s="283">
        <f>IF(Lots!A60="","",IF(Lots!ES60=TRUE,"B","S"))</f>
      </c>
    </row>
    <row r="72" spans="1:23" ht="12" customHeight="1">
      <c r="A72" s="55">
        <f>IF(Lots!A61="","",Lots!A61)</f>
      </c>
      <c r="B72" s="56">
        <f>IF(Lots!A61="","",Lots!F61)</f>
      </c>
      <c r="C72" s="56">
        <f>IF(Lots!A61="","",Lots!J61)</f>
      </c>
      <c r="D72" s="56">
        <f>IF(Lots!A61="","",Lots!G61)</f>
      </c>
      <c r="E72" s="56">
        <f>IF(Lots!A61="","",Lots!H61)</f>
      </c>
      <c r="F72" s="288">
        <f>IF(Lots!A61="","",Lots!EA61)</f>
      </c>
      <c r="G72" s="289">
        <f>IF(Lots!A61="","",Lots!EB61)</f>
      </c>
      <c r="H72" s="289">
        <f>IF(Lots!A61="","",Lots!EK61)</f>
      </c>
      <c r="I72" s="290">
        <f>IF(Lots!A61="","",Lots!EF61)</f>
      </c>
      <c r="J72" s="57">
        <f>IF(Lots!F61="","",Lots!EG61)</f>
      </c>
      <c r="K72" s="57">
        <f>IF(Lots!H61="","",Lots!EH61)</f>
      </c>
      <c r="L72" s="58">
        <f t="shared" si="4"/>
        <v>0</v>
      </c>
      <c r="N72" s="49">
        <f t="shared" si="5"/>
        <v>0</v>
      </c>
      <c r="O72" s="50">
        <f t="shared" si="6"/>
        <v>0</v>
      </c>
      <c r="P72" s="45">
        <f t="shared" si="7"/>
        <v>0</v>
      </c>
      <c r="Q72" s="282">
        <f>IF(Lots!A61="","",Lots!EM61)</f>
      </c>
      <c r="R72" s="283">
        <f>IF(Lots!A61="","",Lots!EN61)</f>
      </c>
      <c r="S72" s="282">
        <f>IF(Lots!A61="","",Lots!EO61)</f>
      </c>
      <c r="T72" s="283">
        <f>IF(Lots!A61="","",Lots!EP61)</f>
      </c>
      <c r="U72" s="282">
        <f>IF(Lots!A61="","",Lots!EQ61)</f>
      </c>
      <c r="V72" s="283">
        <f>IF(Lots!A61="","",Lots!ER61)</f>
      </c>
      <c r="W72" s="283">
        <f>IF(Lots!A61="","",IF(Lots!ES61=TRUE,"B","S"))</f>
      </c>
    </row>
    <row r="73" spans="1:23" ht="12" customHeight="1">
      <c r="A73" s="55">
        <f>IF(Lots!A62="","",Lots!A62)</f>
      </c>
      <c r="B73" s="56">
        <f>IF(Lots!A62="","",Lots!F62)</f>
      </c>
      <c r="C73" s="56">
        <f>IF(Lots!A62="","",Lots!J62)</f>
      </c>
      <c r="D73" s="56">
        <f>IF(Lots!A62="","",Lots!G62)</f>
      </c>
      <c r="E73" s="56">
        <f>IF(Lots!A62="","",Lots!H62)</f>
      </c>
      <c r="F73" s="288">
        <f>IF(Lots!A62="","",Lots!EA62)</f>
      </c>
      <c r="G73" s="289">
        <f>IF(Lots!A62="","",Lots!EB62)</f>
      </c>
      <c r="H73" s="289">
        <f>IF(Lots!A62="","",Lots!EK62)</f>
      </c>
      <c r="I73" s="290">
        <f>IF(Lots!A62="","",Lots!EF62)</f>
      </c>
      <c r="J73" s="57">
        <f>IF(Lots!F62="","",Lots!EG62)</f>
      </c>
      <c r="K73" s="57">
        <f>IF(Lots!H62="","",Lots!EH62)</f>
      </c>
      <c r="L73" s="58">
        <f t="shared" si="4"/>
        <v>0</v>
      </c>
      <c r="N73" s="49">
        <f t="shared" si="5"/>
        <v>0</v>
      </c>
      <c r="O73" s="50">
        <f t="shared" si="6"/>
        <v>0</v>
      </c>
      <c r="P73" s="45">
        <f t="shared" si="7"/>
        <v>0</v>
      </c>
      <c r="Q73" s="282">
        <f>IF(Lots!A62="","",Lots!EM62)</f>
      </c>
      <c r="R73" s="283">
        <f>IF(Lots!A62="","",Lots!EN62)</f>
      </c>
      <c r="S73" s="282">
        <f>IF(Lots!A62="","",Lots!EO62)</f>
      </c>
      <c r="T73" s="283">
        <f>IF(Lots!A62="","",Lots!EP62)</f>
      </c>
      <c r="U73" s="282">
        <f>IF(Lots!A62="","",Lots!EQ62)</f>
      </c>
      <c r="V73" s="283">
        <f>IF(Lots!A62="","",Lots!ER62)</f>
      </c>
      <c r="W73" s="283">
        <f>IF(Lots!A62="","",IF(Lots!ES62=TRUE,"B","S"))</f>
      </c>
    </row>
    <row r="74" spans="1:23" ht="12" customHeight="1">
      <c r="A74" s="55">
        <f>IF(Lots!A63="","",Lots!A63)</f>
      </c>
      <c r="B74" s="56">
        <f>IF(Lots!A63="","",Lots!F63)</f>
      </c>
      <c r="C74" s="56">
        <f>IF(Lots!A63="","",Lots!J63)</f>
      </c>
      <c r="D74" s="56">
        <f>IF(Lots!A63="","",Lots!G63)</f>
      </c>
      <c r="E74" s="56">
        <f>IF(Lots!A63="","",Lots!H63)</f>
      </c>
      <c r="F74" s="288">
        <f>IF(Lots!A63="","",Lots!EA63)</f>
      </c>
      <c r="G74" s="289">
        <f>IF(Lots!A63="","",Lots!EB63)</f>
      </c>
      <c r="H74" s="289">
        <f>IF(Lots!A63="","",Lots!EK63)</f>
      </c>
      <c r="I74" s="290">
        <f>IF(Lots!A63="","",Lots!EF63)</f>
      </c>
      <c r="J74" s="57">
        <f>IF(Lots!F63="","",Lots!EG63)</f>
      </c>
      <c r="K74" s="57">
        <f>IF(Lots!H63="","",Lots!EH63)</f>
      </c>
      <c r="L74" s="58">
        <f t="shared" si="4"/>
        <v>0</v>
      </c>
      <c r="N74" s="49">
        <f t="shared" si="5"/>
        <v>0</v>
      </c>
      <c r="O74" s="50">
        <f t="shared" si="6"/>
        <v>0</v>
      </c>
      <c r="P74" s="45">
        <f t="shared" si="7"/>
        <v>0</v>
      </c>
      <c r="Q74" s="282">
        <f>IF(Lots!A63="","",Lots!EM63)</f>
      </c>
      <c r="R74" s="283">
        <f>IF(Lots!A63="","",Lots!EN63)</f>
      </c>
      <c r="S74" s="282">
        <f>IF(Lots!A63="","",Lots!EO63)</f>
      </c>
      <c r="T74" s="283">
        <f>IF(Lots!A63="","",Lots!EP63)</f>
      </c>
      <c r="U74" s="282">
        <f>IF(Lots!A63="","",Lots!EQ63)</f>
      </c>
      <c r="V74" s="283">
        <f>IF(Lots!A63="","",Lots!ER63)</f>
      </c>
      <c r="W74" s="283">
        <f>IF(Lots!A63="","",IF(Lots!ES63=TRUE,"B","S"))</f>
      </c>
    </row>
    <row r="75" spans="1:23" ht="12" customHeight="1">
      <c r="A75" s="55">
        <f>IF(Lots!A64="","",Lots!A64)</f>
      </c>
      <c r="B75" s="56">
        <f>IF(Lots!A64="","",Lots!F64)</f>
      </c>
      <c r="C75" s="56">
        <f>IF(Lots!A64="","",Lots!J64)</f>
      </c>
      <c r="D75" s="56">
        <f>IF(Lots!A64="","",Lots!G64)</f>
      </c>
      <c r="E75" s="56">
        <f>IF(Lots!A64="","",Lots!H64)</f>
      </c>
      <c r="F75" s="288">
        <f>IF(Lots!A64="","",Lots!EA64)</f>
      </c>
      <c r="G75" s="289">
        <f>IF(Lots!A64="","",Lots!EB64)</f>
      </c>
      <c r="H75" s="289">
        <f>IF(Lots!A64="","",Lots!EK64)</f>
      </c>
      <c r="I75" s="290">
        <f>IF(Lots!A64="","",Lots!EF64)</f>
      </c>
      <c r="J75" s="57">
        <f>IF(Lots!F64="","",Lots!EG64)</f>
      </c>
      <c r="K75" s="57">
        <f>IF(Lots!H64="","",Lots!EH64)</f>
      </c>
      <c r="L75" s="58">
        <f t="shared" si="4"/>
        <v>0</v>
      </c>
      <c r="N75" s="49">
        <f t="shared" si="5"/>
        <v>0</v>
      </c>
      <c r="O75" s="50">
        <f t="shared" si="6"/>
        <v>0</v>
      </c>
      <c r="P75" s="45">
        <f t="shared" si="7"/>
        <v>0</v>
      </c>
      <c r="Q75" s="282">
        <f>IF(Lots!A64="","",Lots!EM64)</f>
      </c>
      <c r="R75" s="283">
        <f>IF(Lots!A64="","",Lots!EN64)</f>
      </c>
      <c r="S75" s="282">
        <f>IF(Lots!A64="","",Lots!EO64)</f>
      </c>
      <c r="T75" s="283">
        <f>IF(Lots!A64="","",Lots!EP64)</f>
      </c>
      <c r="U75" s="282">
        <f>IF(Lots!A64="","",Lots!EQ64)</f>
      </c>
      <c r="V75" s="283">
        <f>IF(Lots!A64="","",Lots!ER64)</f>
      </c>
      <c r="W75" s="283">
        <f>IF(Lots!A64="","",IF(Lots!ES64=TRUE,"B","S"))</f>
      </c>
    </row>
    <row r="76" spans="1:23" ht="12" customHeight="1">
      <c r="A76" s="55">
        <f>IF(Lots!A65="","",Lots!A65)</f>
      </c>
      <c r="B76" s="56">
        <f>IF(Lots!A65="","",Lots!F65)</f>
      </c>
      <c r="C76" s="56">
        <f>IF(Lots!A65="","",Lots!J65)</f>
      </c>
      <c r="D76" s="56">
        <f>IF(Lots!A65="","",Lots!G65)</f>
      </c>
      <c r="E76" s="56">
        <f>IF(Lots!A65="","",Lots!H65)</f>
      </c>
      <c r="F76" s="288">
        <f>IF(Lots!A65="","",Lots!EA65)</f>
      </c>
      <c r="G76" s="289">
        <f>IF(Lots!A65="","",Lots!EB65)</f>
      </c>
      <c r="H76" s="289">
        <f>IF(Lots!A65="","",Lots!EK65)</f>
      </c>
      <c r="I76" s="290">
        <f>IF(Lots!A65="","",Lots!EF65)</f>
      </c>
      <c r="J76" s="57">
        <f>IF(Lots!F65="","",Lots!EG65)</f>
      </c>
      <c r="K76" s="57">
        <f>IF(Lots!H65="","",Lots!EH65)</f>
      </c>
      <c r="L76" s="58">
        <f t="shared" si="4"/>
        <v>0</v>
      </c>
      <c r="N76" s="49">
        <f t="shared" si="5"/>
        <v>0</v>
      </c>
      <c r="O76" s="50">
        <f t="shared" si="6"/>
        <v>0</v>
      </c>
      <c r="P76" s="45">
        <f t="shared" si="7"/>
        <v>0</v>
      </c>
      <c r="Q76" s="282">
        <f>IF(Lots!A65="","",Lots!EM65)</f>
      </c>
      <c r="R76" s="283">
        <f>IF(Lots!A65="","",Lots!EN65)</f>
      </c>
      <c r="S76" s="282">
        <f>IF(Lots!A65="","",Lots!EO65)</f>
      </c>
      <c r="T76" s="283">
        <f>IF(Lots!A65="","",Lots!EP65)</f>
      </c>
      <c r="U76" s="282">
        <f>IF(Lots!A65="","",Lots!EQ65)</f>
      </c>
      <c r="V76" s="283">
        <f>IF(Lots!A65="","",Lots!ER65)</f>
      </c>
      <c r="W76" s="283">
        <f>IF(Lots!A65="","",IF(Lots!ES65=TRUE,"B","S"))</f>
      </c>
    </row>
    <row r="77" spans="1:23" ht="12" customHeight="1">
      <c r="A77" s="55">
        <f>IF(Lots!A66="","",Lots!A66)</f>
      </c>
      <c r="B77" s="56">
        <f>IF(Lots!A66="","",Lots!F66)</f>
      </c>
      <c r="C77" s="56">
        <f>IF(Lots!A66="","",Lots!J66)</f>
      </c>
      <c r="D77" s="56">
        <f>IF(Lots!A66="","",Lots!G66)</f>
      </c>
      <c r="E77" s="56">
        <f>IF(Lots!A66="","",Lots!H66)</f>
      </c>
      <c r="F77" s="288">
        <f>IF(Lots!A66="","",Lots!EA66)</f>
      </c>
      <c r="G77" s="289">
        <f>IF(Lots!A66="","",Lots!EB66)</f>
      </c>
      <c r="H77" s="289">
        <f>IF(Lots!A66="","",Lots!EK66)</f>
      </c>
      <c r="I77" s="290">
        <f>IF(Lots!A66="","",Lots!EF66)</f>
      </c>
      <c r="J77" s="57">
        <f>IF(Lots!F66="","",Lots!EG66)</f>
      </c>
      <c r="K77" s="57">
        <f>IF(Lots!H66="","",Lots!EH66)</f>
      </c>
      <c r="L77" s="58">
        <f t="shared" si="4"/>
        <v>0</v>
      </c>
      <c r="N77" s="49">
        <f t="shared" si="5"/>
        <v>0</v>
      </c>
      <c r="O77" s="50">
        <f t="shared" si="6"/>
        <v>0</v>
      </c>
      <c r="P77" s="45">
        <f t="shared" si="7"/>
        <v>0</v>
      </c>
      <c r="Q77" s="282">
        <f>IF(Lots!A66="","",Lots!EM66)</f>
      </c>
      <c r="R77" s="283">
        <f>IF(Lots!A66="","",Lots!EN66)</f>
      </c>
      <c r="S77" s="282">
        <f>IF(Lots!A66="","",Lots!EO66)</f>
      </c>
      <c r="T77" s="283">
        <f>IF(Lots!A66="","",Lots!EP66)</f>
      </c>
      <c r="U77" s="282">
        <f>IF(Lots!A66="","",Lots!EQ66)</f>
      </c>
      <c r="V77" s="283">
        <f>IF(Lots!A66="","",Lots!ER66)</f>
      </c>
      <c r="W77" s="283">
        <f>IF(Lots!A66="","",IF(Lots!ES66=TRUE,"B","S"))</f>
      </c>
    </row>
    <row r="78" spans="1:23" ht="12" customHeight="1">
      <c r="A78" s="55">
        <f>IF(Lots!A67="","",Lots!A67)</f>
      </c>
      <c r="B78" s="56">
        <f>IF(Lots!A67="","",Lots!F67)</f>
      </c>
      <c r="C78" s="56">
        <f>IF(Lots!A67="","",Lots!J67)</f>
      </c>
      <c r="D78" s="56">
        <f>IF(Lots!A67="","",Lots!G67)</f>
      </c>
      <c r="E78" s="56">
        <f>IF(Lots!A67="","",Lots!H67)</f>
      </c>
      <c r="F78" s="288">
        <f>IF(Lots!A67="","",Lots!EA67)</f>
      </c>
      <c r="G78" s="289">
        <f>IF(Lots!A67="","",Lots!EB67)</f>
      </c>
      <c r="H78" s="289">
        <f>IF(Lots!A67="","",Lots!EK67)</f>
      </c>
      <c r="I78" s="290">
        <f>IF(Lots!A67="","",Lots!EF67)</f>
      </c>
      <c r="J78" s="57">
        <f>IF(Lots!F67="","",Lots!EG67)</f>
      </c>
      <c r="K78" s="57">
        <f>IF(Lots!H67="","",Lots!EH67)</f>
      </c>
      <c r="L78" s="58">
        <f t="shared" si="4"/>
        <v>0</v>
      </c>
      <c r="N78" s="49">
        <f t="shared" si="5"/>
        <v>0</v>
      </c>
      <c r="O78" s="50">
        <f t="shared" si="6"/>
        <v>0</v>
      </c>
      <c r="P78" s="45">
        <f t="shared" si="7"/>
        <v>0</v>
      </c>
      <c r="Q78" s="282">
        <f>IF(Lots!A67="","",Lots!EM67)</f>
      </c>
      <c r="R78" s="283">
        <f>IF(Lots!A67="","",Lots!EN67)</f>
      </c>
      <c r="S78" s="282">
        <f>IF(Lots!A67="","",Lots!EO67)</f>
      </c>
      <c r="T78" s="283">
        <f>IF(Lots!A67="","",Lots!EP67)</f>
      </c>
      <c r="U78" s="282">
        <f>IF(Lots!A67="","",Lots!EQ67)</f>
      </c>
      <c r="V78" s="283">
        <f>IF(Lots!A67="","",Lots!ER67)</f>
      </c>
      <c r="W78" s="283">
        <f>IF(Lots!A67="","",IF(Lots!ES67=TRUE,"B","S"))</f>
      </c>
    </row>
    <row r="79" spans="1:23" ht="12" customHeight="1">
      <c r="A79" s="55">
        <f>IF(Lots!A68="","",Lots!A68)</f>
      </c>
      <c r="B79" s="56">
        <f>IF(Lots!A68="","",Lots!F68)</f>
      </c>
      <c r="C79" s="56">
        <f>IF(Lots!A68="","",Lots!J68)</f>
      </c>
      <c r="D79" s="56">
        <f>IF(Lots!A68="","",Lots!G68)</f>
      </c>
      <c r="E79" s="56">
        <f>IF(Lots!A68="","",Lots!H68)</f>
      </c>
      <c r="F79" s="288">
        <f>IF(Lots!A68="","",Lots!EA68)</f>
      </c>
      <c r="G79" s="289">
        <f>IF(Lots!A68="","",Lots!EB68)</f>
      </c>
      <c r="H79" s="289">
        <f>IF(Lots!A68="","",Lots!EK68)</f>
      </c>
      <c r="I79" s="290">
        <f>IF(Lots!A68="","",Lots!EF68)</f>
      </c>
      <c r="J79" s="57">
        <f>IF(Lots!F68="","",Lots!EG68)</f>
      </c>
      <c r="K79" s="57">
        <f>IF(Lots!H68="","",Lots!EH68)</f>
      </c>
      <c r="L79" s="58">
        <f t="shared" si="4"/>
        <v>0</v>
      </c>
      <c r="N79" s="49">
        <f t="shared" si="5"/>
        <v>0</v>
      </c>
      <c r="O79" s="50">
        <f t="shared" si="6"/>
        <v>0</v>
      </c>
      <c r="P79" s="45">
        <f t="shared" si="7"/>
        <v>0</v>
      </c>
      <c r="Q79" s="282">
        <f>IF(Lots!A68="","",Lots!EM68)</f>
      </c>
      <c r="R79" s="283">
        <f>IF(Lots!A68="","",Lots!EN68)</f>
      </c>
      <c r="S79" s="282">
        <f>IF(Lots!A68="","",Lots!EO68)</f>
      </c>
      <c r="T79" s="283">
        <f>IF(Lots!A68="","",Lots!EP68)</f>
      </c>
      <c r="U79" s="282">
        <f>IF(Lots!A68="","",Lots!EQ68)</f>
      </c>
      <c r="V79" s="283">
        <f>IF(Lots!A68="","",Lots!ER68)</f>
      </c>
      <c r="W79" s="283">
        <f>IF(Lots!A68="","",IF(Lots!ES68=TRUE,"B","S"))</f>
      </c>
    </row>
    <row r="80" spans="1:23" ht="12" customHeight="1">
      <c r="A80" s="55">
        <f>IF(Lots!A69="","",Lots!A69)</f>
      </c>
      <c r="B80" s="56">
        <f>IF(Lots!A69="","",Lots!F69)</f>
      </c>
      <c r="C80" s="56">
        <f>IF(Lots!A69="","",Lots!J69)</f>
      </c>
      <c r="D80" s="56">
        <f>IF(Lots!A69="","",Lots!G69)</f>
      </c>
      <c r="E80" s="56">
        <f>IF(Lots!A69="","",Lots!H69)</f>
      </c>
      <c r="F80" s="288">
        <f>IF(Lots!A69="","",Lots!EA69)</f>
      </c>
      <c r="G80" s="289">
        <f>IF(Lots!A69="","",Lots!EB69)</f>
      </c>
      <c r="H80" s="289">
        <f>IF(Lots!A69="","",Lots!EK69)</f>
      </c>
      <c r="I80" s="290">
        <f>IF(Lots!A69="","",Lots!EF69)</f>
      </c>
      <c r="J80" s="57">
        <f>IF(Lots!F69="","",Lots!EG69)</f>
      </c>
      <c r="K80" s="57">
        <f>IF(Lots!H69="","",Lots!EH69)</f>
      </c>
      <c r="L80" s="58">
        <f t="shared" si="4"/>
        <v>0</v>
      </c>
      <c r="N80" s="49">
        <f t="shared" si="5"/>
        <v>0</v>
      </c>
      <c r="O80" s="50">
        <f t="shared" si="6"/>
        <v>0</v>
      </c>
      <c r="P80" s="45">
        <f t="shared" si="7"/>
        <v>0</v>
      </c>
      <c r="Q80" s="282">
        <f>IF(Lots!A69="","",Lots!EM69)</f>
      </c>
      <c r="R80" s="283">
        <f>IF(Lots!A69="","",Lots!EN69)</f>
      </c>
      <c r="S80" s="282">
        <f>IF(Lots!A69="","",Lots!EO69)</f>
      </c>
      <c r="T80" s="283">
        <f>IF(Lots!A69="","",Lots!EP69)</f>
      </c>
      <c r="U80" s="282">
        <f>IF(Lots!A69="","",Lots!EQ69)</f>
      </c>
      <c r="V80" s="283">
        <f>IF(Lots!A69="","",Lots!ER69)</f>
      </c>
      <c r="W80" s="283">
        <f>IF(Lots!A69="","",IF(Lots!ES69=TRUE,"B","S"))</f>
      </c>
    </row>
    <row r="81" spans="1:23" ht="12" customHeight="1">
      <c r="A81" s="55">
        <f>IF(Lots!A70="","",Lots!A70)</f>
      </c>
      <c r="B81" s="56">
        <f>IF(Lots!A70="","",Lots!F70)</f>
      </c>
      <c r="C81" s="56">
        <f>IF(Lots!A70="","",Lots!J70)</f>
      </c>
      <c r="D81" s="56">
        <f>IF(Lots!A70="","",Lots!G70)</f>
      </c>
      <c r="E81" s="56">
        <f>IF(Lots!A70="","",Lots!H70)</f>
      </c>
      <c r="F81" s="288">
        <f>IF(Lots!A70="","",Lots!EA70)</f>
      </c>
      <c r="G81" s="289">
        <f>IF(Lots!A70="","",Lots!EB70)</f>
      </c>
      <c r="H81" s="289">
        <f>IF(Lots!A70="","",Lots!EK70)</f>
      </c>
      <c r="I81" s="290">
        <f>IF(Lots!A70="","",Lots!EF70)</f>
      </c>
      <c r="J81" s="57">
        <f>IF(Lots!F70="","",Lots!EG70)</f>
      </c>
      <c r="K81" s="57">
        <f>IF(Lots!H70="","",Lots!EH70)</f>
      </c>
      <c r="L81" s="58">
        <f t="shared" si="4"/>
        <v>0</v>
      </c>
      <c r="N81" s="49">
        <f t="shared" si="5"/>
        <v>0</v>
      </c>
      <c r="O81" s="50">
        <f t="shared" si="6"/>
        <v>0</v>
      </c>
      <c r="P81" s="45">
        <f t="shared" si="7"/>
        <v>0</v>
      </c>
      <c r="Q81" s="282">
        <f>IF(Lots!A70="","",Lots!EM70)</f>
      </c>
      <c r="R81" s="283">
        <f>IF(Lots!A70="","",Lots!EN70)</f>
      </c>
      <c r="S81" s="282">
        <f>IF(Lots!A70="","",Lots!EO70)</f>
      </c>
      <c r="T81" s="283">
        <f>IF(Lots!A70="","",Lots!EP70)</f>
      </c>
      <c r="U81" s="282">
        <f>IF(Lots!A70="","",Lots!EQ70)</f>
      </c>
      <c r="V81" s="283">
        <f>IF(Lots!A70="","",Lots!ER70)</f>
      </c>
      <c r="W81" s="283">
        <f>IF(Lots!A70="","",IF(Lots!ES70=TRUE,"B","S"))</f>
      </c>
    </row>
    <row r="82" spans="1:23" ht="12" customHeight="1">
      <c r="A82" s="55">
        <f>IF(Lots!A71="","",Lots!A71)</f>
      </c>
      <c r="B82" s="56">
        <f>IF(Lots!A71="","",Lots!F71)</f>
      </c>
      <c r="C82" s="56">
        <f>IF(Lots!A71="","",Lots!J71)</f>
      </c>
      <c r="D82" s="56">
        <f>IF(Lots!A71="","",Lots!G71)</f>
      </c>
      <c r="E82" s="56">
        <f>IF(Lots!A71="","",Lots!H71)</f>
      </c>
      <c r="F82" s="288">
        <f>IF(Lots!A71="","",Lots!EA71)</f>
      </c>
      <c r="G82" s="289">
        <f>IF(Lots!A71="","",Lots!EB71)</f>
      </c>
      <c r="H82" s="289">
        <f>IF(Lots!A71="","",Lots!EK71)</f>
      </c>
      <c r="I82" s="290">
        <f>IF(Lots!A71="","",Lots!EF71)</f>
      </c>
      <c r="J82" s="57">
        <f>IF(Lots!F71="","",Lots!EG71)</f>
      </c>
      <c r="K82" s="57">
        <f>IF(Lots!H71="","",Lots!EH71)</f>
      </c>
      <c r="L82" s="58">
        <f t="shared" si="4"/>
        <v>0</v>
      </c>
      <c r="N82" s="49">
        <f t="shared" si="5"/>
        <v>0</v>
      </c>
      <c r="O82" s="50">
        <f t="shared" si="6"/>
        <v>0</v>
      </c>
      <c r="P82" s="45">
        <f t="shared" si="7"/>
        <v>0</v>
      </c>
      <c r="Q82" s="282">
        <f>IF(Lots!A71="","",Lots!EM71)</f>
      </c>
      <c r="R82" s="283">
        <f>IF(Lots!A71="","",Lots!EN71)</f>
      </c>
      <c r="S82" s="282">
        <f>IF(Lots!A71="","",Lots!EO71)</f>
      </c>
      <c r="T82" s="283">
        <f>IF(Lots!A71="","",Lots!EP71)</f>
      </c>
      <c r="U82" s="282">
        <f>IF(Lots!A71="","",Lots!EQ71)</f>
      </c>
      <c r="V82" s="283">
        <f>IF(Lots!A71="","",Lots!ER71)</f>
      </c>
      <c r="W82" s="283">
        <f>IF(Lots!A71="","",IF(Lots!ES71=TRUE,"B","S"))</f>
      </c>
    </row>
    <row r="83" spans="1:23" ht="12" customHeight="1">
      <c r="A83" s="55">
        <f>IF(Lots!A72="","",Lots!A72)</f>
      </c>
      <c r="B83" s="56">
        <f>IF(Lots!A72="","",Lots!F72)</f>
      </c>
      <c r="C83" s="56">
        <f>IF(Lots!A72="","",Lots!J72)</f>
      </c>
      <c r="D83" s="56">
        <f>IF(Lots!A72="","",Lots!G72)</f>
      </c>
      <c r="E83" s="56">
        <f>IF(Lots!A72="","",Lots!H72)</f>
      </c>
      <c r="F83" s="288">
        <f>IF(Lots!A72="","",Lots!EA72)</f>
      </c>
      <c r="G83" s="289">
        <f>IF(Lots!A72="","",Lots!EB72)</f>
      </c>
      <c r="H83" s="289">
        <f>IF(Lots!A72="","",Lots!EK72)</f>
      </c>
      <c r="I83" s="290">
        <f>IF(Lots!A72="","",Lots!EF72)</f>
      </c>
      <c r="J83" s="57">
        <f>IF(Lots!F72="","",Lots!EG72)</f>
      </c>
      <c r="K83" s="57">
        <f>IF(Lots!H72="","",Lots!EH72)</f>
      </c>
      <c r="L83" s="58">
        <f t="shared" si="4"/>
        <v>0</v>
      </c>
      <c r="N83" s="49">
        <f t="shared" si="5"/>
        <v>0</v>
      </c>
      <c r="O83" s="50">
        <f t="shared" si="6"/>
        <v>0</v>
      </c>
      <c r="P83" s="45">
        <f t="shared" si="7"/>
        <v>0</v>
      </c>
      <c r="Q83" s="282">
        <f>IF(Lots!A72="","",Lots!EM72)</f>
      </c>
      <c r="R83" s="283">
        <f>IF(Lots!A72="","",Lots!EN72)</f>
      </c>
      <c r="S83" s="282">
        <f>IF(Lots!A72="","",Lots!EO72)</f>
      </c>
      <c r="T83" s="283">
        <f>IF(Lots!A72="","",Lots!EP72)</f>
      </c>
      <c r="U83" s="282">
        <f>IF(Lots!A72="","",Lots!EQ72)</f>
      </c>
      <c r="V83" s="283">
        <f>IF(Lots!A72="","",Lots!ER72)</f>
      </c>
      <c r="W83" s="283">
        <f>IF(Lots!A72="","",IF(Lots!ES72=TRUE,"B","S"))</f>
      </c>
    </row>
    <row r="84" spans="1:23" ht="12" customHeight="1">
      <c r="A84" s="55">
        <f>IF(Lots!A73="","",Lots!A73)</f>
      </c>
      <c r="B84" s="56">
        <f>IF(Lots!A73="","",Lots!F73)</f>
      </c>
      <c r="C84" s="56">
        <f>IF(Lots!A73="","",Lots!J73)</f>
      </c>
      <c r="D84" s="56">
        <f>IF(Lots!A73="","",Lots!G73)</f>
      </c>
      <c r="E84" s="56">
        <f>IF(Lots!A73="","",Lots!H73)</f>
      </c>
      <c r="F84" s="288">
        <f>IF(Lots!A73="","",Lots!EA73)</f>
      </c>
      <c r="G84" s="289">
        <f>IF(Lots!A73="","",Lots!EB73)</f>
      </c>
      <c r="H84" s="289">
        <f>IF(Lots!A73="","",Lots!EK73)</f>
      </c>
      <c r="I84" s="290">
        <f>IF(Lots!A73="","",Lots!EF73)</f>
      </c>
      <c r="J84" s="57">
        <f>IF(Lots!F73="","",Lots!EG73)</f>
      </c>
      <c r="K84" s="57">
        <f>IF(Lots!H73="","",Lots!EH73)</f>
      </c>
      <c r="L84" s="58">
        <f t="shared" si="4"/>
        <v>0</v>
      </c>
      <c r="N84" s="49">
        <f t="shared" si="5"/>
        <v>0</v>
      </c>
      <c r="O84" s="50">
        <f t="shared" si="6"/>
        <v>0</v>
      </c>
      <c r="P84" s="45">
        <f t="shared" si="7"/>
        <v>0</v>
      </c>
      <c r="Q84" s="282">
        <f>IF(Lots!A73="","",Lots!EM73)</f>
      </c>
      <c r="R84" s="283">
        <f>IF(Lots!A73="","",Lots!EN73)</f>
      </c>
      <c r="S84" s="282">
        <f>IF(Lots!A73="","",Lots!EO73)</f>
      </c>
      <c r="T84" s="283">
        <f>IF(Lots!A73="","",Lots!EP73)</f>
      </c>
      <c r="U84" s="282">
        <f>IF(Lots!A73="","",Lots!EQ73)</f>
      </c>
      <c r="V84" s="283">
        <f>IF(Lots!A73="","",Lots!ER73)</f>
      </c>
      <c r="W84" s="283">
        <f>IF(Lots!A73="","",IF(Lots!ES73=TRUE,"B","S"))</f>
      </c>
    </row>
    <row r="85" spans="1:23" ht="12" customHeight="1">
      <c r="A85" s="55">
        <f>IF(Lots!A74="","",Lots!A74)</f>
      </c>
      <c r="B85" s="56">
        <f>IF(Lots!A74="","",Lots!F74)</f>
      </c>
      <c r="C85" s="56">
        <f>IF(Lots!A74="","",Lots!J74)</f>
      </c>
      <c r="D85" s="56">
        <f>IF(Lots!A74="","",Lots!G74)</f>
      </c>
      <c r="E85" s="56">
        <f>IF(Lots!A74="","",Lots!H74)</f>
      </c>
      <c r="F85" s="288">
        <f>IF(Lots!A74="","",Lots!EA74)</f>
      </c>
      <c r="G85" s="289">
        <f>IF(Lots!A74="","",Lots!EB74)</f>
      </c>
      <c r="H85" s="289">
        <f>IF(Lots!A74="","",Lots!EK74)</f>
      </c>
      <c r="I85" s="290">
        <f>IF(Lots!A74="","",Lots!EF74)</f>
      </c>
      <c r="J85" s="57">
        <f>IF(Lots!F74="","",Lots!EG74)</f>
      </c>
      <c r="K85" s="57">
        <f>IF(Lots!H74="","",Lots!EH74)</f>
      </c>
      <c r="L85" s="58">
        <f t="shared" si="4"/>
        <v>0</v>
      </c>
      <c r="N85" s="49">
        <f t="shared" si="5"/>
        <v>0</v>
      </c>
      <c r="O85" s="50">
        <f t="shared" si="6"/>
        <v>0</v>
      </c>
      <c r="P85" s="45">
        <f t="shared" si="7"/>
        <v>0</v>
      </c>
      <c r="Q85" s="282">
        <f>IF(Lots!A74="","",Lots!EM74)</f>
      </c>
      <c r="R85" s="283">
        <f>IF(Lots!A74="","",Lots!EN74)</f>
      </c>
      <c r="S85" s="282">
        <f>IF(Lots!A74="","",Lots!EO74)</f>
      </c>
      <c r="T85" s="283">
        <f>IF(Lots!A74="","",Lots!EP74)</f>
      </c>
      <c r="U85" s="282">
        <f>IF(Lots!A74="","",Lots!EQ74)</f>
      </c>
      <c r="V85" s="283">
        <f>IF(Lots!A74="","",Lots!ER74)</f>
      </c>
      <c r="W85" s="283">
        <f>IF(Lots!A74="","",IF(Lots!ES74=TRUE,"B","S"))</f>
      </c>
    </row>
    <row r="86" spans="1:23" ht="12" customHeight="1">
      <c r="A86" s="55">
        <f>IF(Lots!A75="","",Lots!A75)</f>
      </c>
      <c r="B86" s="56">
        <f>IF(Lots!A75="","",Lots!F75)</f>
      </c>
      <c r="C86" s="56">
        <f>IF(Lots!A75="","",Lots!J75)</f>
      </c>
      <c r="D86" s="56">
        <f>IF(Lots!A75="","",Lots!G75)</f>
      </c>
      <c r="E86" s="56">
        <f>IF(Lots!A75="","",Lots!H75)</f>
      </c>
      <c r="F86" s="288">
        <f>IF(Lots!A75="","",Lots!EA75)</f>
      </c>
      <c r="G86" s="289">
        <f>IF(Lots!A75="","",Lots!EB75)</f>
      </c>
      <c r="H86" s="289">
        <f>IF(Lots!A75="","",Lots!EK75)</f>
      </c>
      <c r="I86" s="290">
        <f>IF(Lots!A75="","",Lots!EF75)</f>
      </c>
      <c r="J86" s="57">
        <f>IF(Lots!F75="","",Lots!EG75)</f>
      </c>
      <c r="K86" s="57">
        <f>IF(Lots!H75="","",Lots!EH75)</f>
      </c>
      <c r="L86" s="58">
        <f t="shared" si="4"/>
        <v>0</v>
      </c>
      <c r="N86" s="49">
        <f t="shared" si="5"/>
        <v>0</v>
      </c>
      <c r="O86" s="50">
        <f t="shared" si="6"/>
        <v>0</v>
      </c>
      <c r="P86" s="45">
        <f t="shared" si="7"/>
        <v>0</v>
      </c>
      <c r="Q86" s="282">
        <f>IF(Lots!A75="","",Lots!EM75)</f>
      </c>
      <c r="R86" s="283">
        <f>IF(Lots!A75="","",Lots!EN75)</f>
      </c>
      <c r="S86" s="282">
        <f>IF(Lots!A75="","",Lots!EO75)</f>
      </c>
      <c r="T86" s="283">
        <f>IF(Lots!A75="","",Lots!EP75)</f>
      </c>
      <c r="U86" s="282">
        <f>IF(Lots!A75="","",Lots!EQ75)</f>
      </c>
      <c r="V86" s="283">
        <f>IF(Lots!A75="","",Lots!ER75)</f>
      </c>
      <c r="W86" s="283">
        <f>IF(Lots!A75="","",IF(Lots!ES75=TRUE,"B","S"))</f>
      </c>
    </row>
    <row r="87" spans="1:23" ht="12" customHeight="1">
      <c r="A87" s="55">
        <f>IF(Lots!A76="","",Lots!A76)</f>
      </c>
      <c r="B87" s="56">
        <f>IF(Lots!A76="","",Lots!F76)</f>
      </c>
      <c r="C87" s="56">
        <f>IF(Lots!A76="","",Lots!J76)</f>
      </c>
      <c r="D87" s="56">
        <f>IF(Lots!A76="","",Lots!G76)</f>
      </c>
      <c r="E87" s="56">
        <f>IF(Lots!A76="","",Lots!H76)</f>
      </c>
      <c r="F87" s="288">
        <f>IF(Lots!A76="","",Lots!EA76)</f>
      </c>
      <c r="G87" s="289">
        <f>IF(Lots!A76="","",Lots!EB76)</f>
      </c>
      <c r="H87" s="289">
        <f>IF(Lots!A76="","",Lots!EK76)</f>
      </c>
      <c r="I87" s="290">
        <f>IF(Lots!A76="","",Lots!EF76)</f>
      </c>
      <c r="J87" s="57">
        <f>IF(Lots!F76="","",Lots!EG76)</f>
      </c>
      <c r="K87" s="57">
        <f>IF(Lots!H76="","",Lots!EH76)</f>
      </c>
      <c r="L87" s="58">
        <f t="shared" si="4"/>
        <v>0</v>
      </c>
      <c r="N87" s="49">
        <f t="shared" si="5"/>
        <v>0</v>
      </c>
      <c r="O87" s="50">
        <f t="shared" si="6"/>
        <v>0</v>
      </c>
      <c r="P87" s="45">
        <f t="shared" si="7"/>
        <v>0</v>
      </c>
      <c r="Q87" s="282">
        <f>IF(Lots!A76="","",Lots!EM76)</f>
      </c>
      <c r="R87" s="283">
        <f>IF(Lots!A76="","",Lots!EN76)</f>
      </c>
      <c r="S87" s="282">
        <f>IF(Lots!A76="","",Lots!EO76)</f>
      </c>
      <c r="T87" s="283">
        <f>IF(Lots!A76="","",Lots!EP76)</f>
      </c>
      <c r="U87" s="282">
        <f>IF(Lots!A76="","",Lots!EQ76)</f>
      </c>
      <c r="V87" s="283">
        <f>IF(Lots!A76="","",Lots!ER76)</f>
      </c>
      <c r="W87" s="283">
        <f>IF(Lots!A76="","",IF(Lots!ES76=TRUE,"B","S"))</f>
      </c>
    </row>
    <row r="88" spans="1:23" ht="12" customHeight="1">
      <c r="A88" s="55">
        <f>IF(Lots!A77="","",Lots!A77)</f>
      </c>
      <c r="B88" s="56">
        <f>IF(Lots!A77="","",Lots!F77)</f>
      </c>
      <c r="C88" s="56">
        <f>IF(Lots!A77="","",Lots!J77)</f>
      </c>
      <c r="D88" s="56">
        <f>IF(Lots!A77="","",Lots!G77)</f>
      </c>
      <c r="E88" s="56">
        <f>IF(Lots!A77="","",Lots!H77)</f>
      </c>
      <c r="F88" s="288">
        <f>IF(Lots!A77="","",Lots!EA77)</f>
      </c>
      <c r="G88" s="289">
        <f>IF(Lots!A77="","",Lots!EB77)</f>
      </c>
      <c r="H88" s="289">
        <f>IF(Lots!A77="","",Lots!EK77)</f>
      </c>
      <c r="I88" s="290">
        <f>IF(Lots!A77="","",Lots!EF77)</f>
      </c>
      <c r="J88" s="57">
        <f>IF(Lots!F77="","",Lots!EG77)</f>
      </c>
      <c r="K88" s="57">
        <f>IF(Lots!H77="","",Lots!EH77)</f>
      </c>
      <c r="L88" s="58">
        <f t="shared" si="4"/>
        <v>0</v>
      </c>
      <c r="N88" s="49">
        <f t="shared" si="5"/>
        <v>0</v>
      </c>
      <c r="O88" s="50">
        <f t="shared" si="6"/>
        <v>0</v>
      </c>
      <c r="P88" s="45">
        <f t="shared" si="7"/>
        <v>0</v>
      </c>
      <c r="Q88" s="282">
        <f>IF(Lots!A77="","",Lots!EM77)</f>
      </c>
      <c r="R88" s="283">
        <f>IF(Lots!A77="","",Lots!EN77)</f>
      </c>
      <c r="S88" s="282">
        <f>IF(Lots!A77="","",Lots!EO77)</f>
      </c>
      <c r="T88" s="283">
        <f>IF(Lots!A77="","",Lots!EP77)</f>
      </c>
      <c r="U88" s="282">
        <f>IF(Lots!A77="","",Lots!EQ77)</f>
      </c>
      <c r="V88" s="283">
        <f>IF(Lots!A77="","",Lots!ER77)</f>
      </c>
      <c r="W88" s="283">
        <f>IF(Lots!A77="","",IF(Lots!ES77=TRUE,"B","S"))</f>
      </c>
    </row>
    <row r="89" spans="1:23" ht="12" customHeight="1">
      <c r="A89" s="55">
        <f>IF(Lots!A78="","",Lots!A78)</f>
      </c>
      <c r="B89" s="56">
        <f>IF(Lots!A78="","",Lots!F78)</f>
      </c>
      <c r="C89" s="56">
        <f>IF(Lots!A78="","",Lots!J78)</f>
      </c>
      <c r="D89" s="56">
        <f>IF(Lots!A78="","",Lots!G78)</f>
      </c>
      <c r="E89" s="56">
        <f>IF(Lots!A78="","",Lots!H78)</f>
      </c>
      <c r="F89" s="288">
        <f>IF(Lots!A78="","",Lots!EA78)</f>
      </c>
      <c r="G89" s="289">
        <f>IF(Lots!A78="","",Lots!EB78)</f>
      </c>
      <c r="H89" s="289">
        <f>IF(Lots!A78="","",Lots!EK78)</f>
      </c>
      <c r="I89" s="290">
        <f>IF(Lots!A78="","",Lots!EF78)</f>
      </c>
      <c r="J89" s="57">
        <f>IF(Lots!F78="","",Lots!EG78)</f>
      </c>
      <c r="K89" s="57">
        <f>IF(Lots!H78="","",Lots!EH78)</f>
      </c>
      <c r="L89" s="58">
        <f t="shared" si="4"/>
        <v>0</v>
      </c>
      <c r="N89" s="49">
        <f t="shared" si="5"/>
        <v>0</v>
      </c>
      <c r="O89" s="50">
        <f t="shared" si="6"/>
        <v>0</v>
      </c>
      <c r="P89" s="45">
        <f t="shared" si="7"/>
        <v>0</v>
      </c>
      <c r="Q89" s="282">
        <f>IF(Lots!A78="","",Lots!EM78)</f>
      </c>
      <c r="R89" s="283">
        <f>IF(Lots!A78="","",Lots!EN78)</f>
      </c>
      <c r="S89" s="282">
        <f>IF(Lots!A78="","",Lots!EO78)</f>
      </c>
      <c r="T89" s="283">
        <f>IF(Lots!A78="","",Lots!EP78)</f>
      </c>
      <c r="U89" s="282">
        <f>IF(Lots!A78="","",Lots!EQ78)</f>
      </c>
      <c r="V89" s="283">
        <f>IF(Lots!A78="","",Lots!ER78)</f>
      </c>
      <c r="W89" s="283">
        <f>IF(Lots!A78="","",IF(Lots!ES78=TRUE,"B","S"))</f>
      </c>
    </row>
    <row r="90" spans="1:23" ht="12" customHeight="1">
      <c r="A90" s="55">
        <f>IF(Lots!A79="","",Lots!A79)</f>
      </c>
      <c r="B90" s="56">
        <f>IF(Lots!A79="","",Lots!F79)</f>
      </c>
      <c r="C90" s="56">
        <f>IF(Lots!A79="","",Lots!J79)</f>
      </c>
      <c r="D90" s="56">
        <f>IF(Lots!A79="","",Lots!G79)</f>
      </c>
      <c r="E90" s="56">
        <f>IF(Lots!A79="","",Lots!H79)</f>
      </c>
      <c r="F90" s="288">
        <f>IF(Lots!A79="","",Lots!EA79)</f>
      </c>
      <c r="G90" s="289">
        <f>IF(Lots!A79="","",Lots!EB79)</f>
      </c>
      <c r="H90" s="289">
        <f>IF(Lots!A79="","",Lots!EK79)</f>
      </c>
      <c r="I90" s="290">
        <f>IF(Lots!A79="","",Lots!EF79)</f>
      </c>
      <c r="J90" s="57">
        <f>IF(Lots!F79="","",Lots!EG79)</f>
      </c>
      <c r="K90" s="57">
        <f>IF(Lots!H79="","",Lots!EH79)</f>
      </c>
      <c r="L90" s="58">
        <f t="shared" si="4"/>
        <v>0</v>
      </c>
      <c r="N90" s="49">
        <f t="shared" si="5"/>
        <v>0</v>
      </c>
      <c r="O90" s="50">
        <f t="shared" si="6"/>
        <v>0</v>
      </c>
      <c r="P90" s="45">
        <f t="shared" si="7"/>
        <v>0</v>
      </c>
      <c r="Q90" s="282">
        <f>IF(Lots!A79="","",Lots!EM79)</f>
      </c>
      <c r="R90" s="283">
        <f>IF(Lots!A79="","",Lots!EN79)</f>
      </c>
      <c r="S90" s="282">
        <f>IF(Lots!A79="","",Lots!EO79)</f>
      </c>
      <c r="T90" s="283">
        <f>IF(Lots!A79="","",Lots!EP79)</f>
      </c>
      <c r="U90" s="282">
        <f>IF(Lots!A79="","",Lots!EQ79)</f>
      </c>
      <c r="V90" s="283">
        <f>IF(Lots!A79="","",Lots!ER79)</f>
      </c>
      <c r="W90" s="283">
        <f>IF(Lots!A79="","",IF(Lots!ES79=TRUE,"B","S"))</f>
      </c>
    </row>
    <row r="91" spans="1:23" ht="12" customHeight="1">
      <c r="A91" s="55">
        <f>IF(Lots!A80="","",Lots!A80)</f>
      </c>
      <c r="B91" s="56">
        <f>IF(Lots!A80="","",Lots!F80)</f>
      </c>
      <c r="C91" s="56">
        <f>IF(Lots!A80="","",Lots!J80)</f>
      </c>
      <c r="D91" s="56">
        <f>IF(Lots!A80="","",Lots!G80)</f>
      </c>
      <c r="E91" s="56">
        <f>IF(Lots!A80="","",Lots!H80)</f>
      </c>
      <c r="F91" s="288">
        <f>IF(Lots!A80="","",Lots!EA80)</f>
      </c>
      <c r="G91" s="289">
        <f>IF(Lots!A80="","",Lots!EB80)</f>
      </c>
      <c r="H91" s="289">
        <f>IF(Lots!A80="","",Lots!EK80)</f>
      </c>
      <c r="I91" s="290">
        <f>IF(Lots!A80="","",Lots!EF80)</f>
      </c>
      <c r="J91" s="57">
        <f>IF(Lots!F80="","",Lots!EG80)</f>
      </c>
      <c r="K91" s="57">
        <f>IF(Lots!H80="","",Lots!EH80)</f>
      </c>
      <c r="L91" s="58">
        <f t="shared" si="4"/>
        <v>0</v>
      </c>
      <c r="N91" s="49">
        <f t="shared" si="5"/>
        <v>0</v>
      </c>
      <c r="O91" s="50">
        <f t="shared" si="6"/>
        <v>0</v>
      </c>
      <c r="P91" s="45">
        <f t="shared" si="7"/>
        <v>0</v>
      </c>
      <c r="Q91" s="282">
        <f>IF(Lots!A80="","",Lots!EM80)</f>
      </c>
      <c r="R91" s="283">
        <f>IF(Lots!A80="","",Lots!EN80)</f>
      </c>
      <c r="S91" s="282">
        <f>IF(Lots!A80="","",Lots!EO80)</f>
      </c>
      <c r="T91" s="283">
        <f>IF(Lots!A80="","",Lots!EP80)</f>
      </c>
      <c r="U91" s="282">
        <f>IF(Lots!A80="","",Lots!EQ80)</f>
      </c>
      <c r="V91" s="283">
        <f>IF(Lots!A80="","",Lots!ER80)</f>
      </c>
      <c r="W91" s="283">
        <f>IF(Lots!A80="","",IF(Lots!ES80=TRUE,"B","S"))</f>
      </c>
    </row>
    <row r="92" spans="1:23" ht="12" customHeight="1">
      <c r="A92" s="55">
        <f>IF(Lots!A81="","",Lots!A81)</f>
      </c>
      <c r="B92" s="56">
        <f>IF(Lots!A81="","",Lots!F81)</f>
      </c>
      <c r="C92" s="56">
        <f>IF(Lots!A81="","",Lots!J81)</f>
      </c>
      <c r="D92" s="56">
        <f>IF(Lots!A81="","",Lots!G81)</f>
      </c>
      <c r="E92" s="56">
        <f>IF(Lots!A81="","",Lots!H81)</f>
      </c>
      <c r="F92" s="288">
        <f>IF(Lots!A81="","",Lots!EA81)</f>
      </c>
      <c r="G92" s="289">
        <f>IF(Lots!A81="","",Lots!EB81)</f>
      </c>
      <c r="H92" s="289">
        <f>IF(Lots!A81="","",Lots!EK81)</f>
      </c>
      <c r="I92" s="290">
        <f>IF(Lots!A81="","",Lots!EF81)</f>
      </c>
      <c r="J92" s="57">
        <f>IF(Lots!F81="","",Lots!EG81)</f>
      </c>
      <c r="K92" s="57">
        <f>IF(Lots!H81="","",Lots!EH81)</f>
      </c>
      <c r="L92" s="58">
        <f t="shared" si="4"/>
        <v>0</v>
      </c>
      <c r="N92" s="49">
        <f t="shared" si="5"/>
        <v>0</v>
      </c>
      <c r="O92" s="50">
        <f t="shared" si="6"/>
        <v>0</v>
      </c>
      <c r="P92" s="45">
        <f t="shared" si="7"/>
        <v>0</v>
      </c>
      <c r="Q92" s="282">
        <f>IF(Lots!A81="","",Lots!EM81)</f>
      </c>
      <c r="R92" s="283">
        <f>IF(Lots!A81="","",Lots!EN81)</f>
      </c>
      <c r="S92" s="282">
        <f>IF(Lots!A81="","",Lots!EO81)</f>
      </c>
      <c r="T92" s="283">
        <f>IF(Lots!A81="","",Lots!EP81)</f>
      </c>
      <c r="U92" s="282">
        <f>IF(Lots!A81="","",Lots!EQ81)</f>
      </c>
      <c r="V92" s="283">
        <f>IF(Lots!A81="","",Lots!ER81)</f>
      </c>
      <c r="W92" s="283">
        <f>IF(Lots!A81="","",IF(Lots!ES81=TRUE,"B","S"))</f>
      </c>
    </row>
    <row r="93" spans="1:23" ht="12" customHeight="1">
      <c r="A93" s="55">
        <f>IF(Lots!A82="","",Lots!A82)</f>
      </c>
      <c r="B93" s="56">
        <f>IF(Lots!A82="","",Lots!F82)</f>
      </c>
      <c r="C93" s="56">
        <f>IF(Lots!A82="","",Lots!J82)</f>
      </c>
      <c r="D93" s="56">
        <f>IF(Lots!A82="","",Lots!G82)</f>
      </c>
      <c r="E93" s="56">
        <f>IF(Lots!A82="","",Lots!H82)</f>
      </c>
      <c r="F93" s="288">
        <f>IF(Lots!A82="","",Lots!EA82)</f>
      </c>
      <c r="G93" s="289">
        <f>IF(Lots!A82="","",Lots!EB82)</f>
      </c>
      <c r="H93" s="289">
        <f>IF(Lots!A82="","",Lots!EK82)</f>
      </c>
      <c r="I93" s="290">
        <f>IF(Lots!A82="","",Lots!EF82)</f>
      </c>
      <c r="J93" s="57">
        <f>IF(Lots!F82="","",Lots!EG82)</f>
      </c>
      <c r="K93" s="57">
        <f>IF(Lots!H82="","",Lots!EH82)</f>
      </c>
      <c r="L93" s="58">
        <f t="shared" si="4"/>
        <v>0</v>
      </c>
      <c r="N93" s="49">
        <f t="shared" si="5"/>
        <v>0</v>
      </c>
      <c r="O93" s="50">
        <f t="shared" si="6"/>
        <v>0</v>
      </c>
      <c r="P93" s="45">
        <f t="shared" si="7"/>
        <v>0</v>
      </c>
      <c r="Q93" s="282">
        <f>IF(Lots!A82="","",Lots!EM82)</f>
      </c>
      <c r="R93" s="283">
        <f>IF(Lots!A82="","",Lots!EN82)</f>
      </c>
      <c r="S93" s="282">
        <f>IF(Lots!A82="","",Lots!EO82)</f>
      </c>
      <c r="T93" s="283">
        <f>IF(Lots!A82="","",Lots!EP82)</f>
      </c>
      <c r="U93" s="282">
        <f>IF(Lots!A82="","",Lots!EQ82)</f>
      </c>
      <c r="V93" s="283">
        <f>IF(Lots!A82="","",Lots!ER82)</f>
      </c>
      <c r="W93" s="283">
        <f>IF(Lots!A82="","",IF(Lots!ES82=TRUE,"B","S"))</f>
      </c>
    </row>
    <row r="94" spans="1:23" ht="12" customHeight="1">
      <c r="A94" s="55">
        <f>IF(Lots!A83="","",Lots!A83)</f>
      </c>
      <c r="B94" s="56">
        <f>IF(Lots!A83="","",Lots!F83)</f>
      </c>
      <c r="C94" s="56">
        <f>IF(Lots!A83="","",Lots!J83)</f>
      </c>
      <c r="D94" s="56">
        <f>IF(Lots!A83="","",Lots!G83)</f>
      </c>
      <c r="E94" s="56">
        <f>IF(Lots!A83="","",Lots!H83)</f>
      </c>
      <c r="F94" s="288">
        <f>IF(Lots!A83="","",Lots!EA83)</f>
      </c>
      <c r="G94" s="289">
        <f>IF(Lots!A83="","",Lots!EB83)</f>
      </c>
      <c r="H94" s="289">
        <f>IF(Lots!A83="","",Lots!EK83)</f>
      </c>
      <c r="I94" s="290">
        <f>IF(Lots!A83="","",Lots!EF83)</f>
      </c>
      <c r="J94" s="57">
        <f>IF(Lots!F83="","",Lots!EG83)</f>
      </c>
      <c r="K94" s="57">
        <f>IF(Lots!H83="","",Lots!EH83)</f>
      </c>
      <c r="L94" s="58">
        <f t="shared" si="4"/>
        <v>0</v>
      </c>
      <c r="N94" s="49">
        <f t="shared" si="5"/>
        <v>0</v>
      </c>
      <c r="O94" s="50">
        <f t="shared" si="6"/>
        <v>0</v>
      </c>
      <c r="P94" s="45">
        <f t="shared" si="7"/>
        <v>0</v>
      </c>
      <c r="Q94" s="282">
        <f>IF(Lots!A83="","",Lots!EM83)</f>
      </c>
      <c r="R94" s="283">
        <f>IF(Lots!A83="","",Lots!EN83)</f>
      </c>
      <c r="S94" s="282">
        <f>IF(Lots!A83="","",Lots!EO83)</f>
      </c>
      <c r="T94" s="283">
        <f>IF(Lots!A83="","",Lots!EP83)</f>
      </c>
      <c r="U94" s="282">
        <f>IF(Lots!A83="","",Lots!EQ83)</f>
      </c>
      <c r="V94" s="283">
        <f>IF(Lots!A83="","",Lots!ER83)</f>
      </c>
      <c r="W94" s="283">
        <f>IF(Lots!A83="","",IF(Lots!ES83=TRUE,"B","S"))</f>
      </c>
    </row>
    <row r="95" spans="1:23" ht="12" customHeight="1">
      <c r="A95" s="55">
        <f>IF(Lots!A84="","",Lots!A84)</f>
      </c>
      <c r="B95" s="56">
        <f>IF(Lots!A84="","",Lots!F84)</f>
      </c>
      <c r="C95" s="56">
        <f>IF(Lots!A84="","",Lots!J84)</f>
      </c>
      <c r="D95" s="56">
        <f>IF(Lots!A84="","",Lots!G84)</f>
      </c>
      <c r="E95" s="56">
        <f>IF(Lots!A84="","",Lots!H84)</f>
      </c>
      <c r="F95" s="288">
        <f>IF(Lots!A84="","",Lots!EA84)</f>
      </c>
      <c r="G95" s="289">
        <f>IF(Lots!A84="","",Lots!EB84)</f>
      </c>
      <c r="H95" s="289">
        <f>IF(Lots!A84="","",Lots!EK84)</f>
      </c>
      <c r="I95" s="290">
        <f>IF(Lots!A84="","",Lots!EF84)</f>
      </c>
      <c r="J95" s="57">
        <f>IF(Lots!F84="","",Lots!EG84)</f>
      </c>
      <c r="K95" s="57">
        <f>IF(Lots!H84="","",Lots!EH84)</f>
      </c>
      <c r="L95" s="58">
        <f t="shared" si="4"/>
        <v>0</v>
      </c>
      <c r="N95" s="49">
        <f t="shared" si="5"/>
        <v>0</v>
      </c>
      <c r="O95" s="50">
        <f t="shared" si="6"/>
        <v>0</v>
      </c>
      <c r="P95" s="45">
        <f t="shared" si="7"/>
        <v>0</v>
      </c>
      <c r="Q95" s="282">
        <f>IF(Lots!A84="","",Lots!EM84)</f>
      </c>
      <c r="R95" s="283">
        <f>IF(Lots!A84="","",Lots!EN84)</f>
      </c>
      <c r="S95" s="282">
        <f>IF(Lots!A84="","",Lots!EO84)</f>
      </c>
      <c r="T95" s="283">
        <f>IF(Lots!A84="","",Lots!EP84)</f>
      </c>
      <c r="U95" s="282">
        <f>IF(Lots!A84="","",Lots!EQ84)</f>
      </c>
      <c r="V95" s="283">
        <f>IF(Lots!A84="","",Lots!ER84)</f>
      </c>
      <c r="W95" s="283">
        <f>IF(Lots!A84="","",IF(Lots!ES84=TRUE,"B","S"))</f>
      </c>
    </row>
    <row r="96" spans="1:23" ht="12" customHeight="1">
      <c r="A96" s="55">
        <f>IF(Lots!A85="","",Lots!A85)</f>
      </c>
      <c r="B96" s="56">
        <f>IF(Lots!A85="","",Lots!F85)</f>
      </c>
      <c r="C96" s="56">
        <f>IF(Lots!A85="","",Lots!J85)</f>
      </c>
      <c r="D96" s="56">
        <f>IF(Lots!A85="","",Lots!G85)</f>
      </c>
      <c r="E96" s="56">
        <f>IF(Lots!A85="","",Lots!H85)</f>
      </c>
      <c r="F96" s="288">
        <f>IF(Lots!A85="","",Lots!EA85)</f>
      </c>
      <c r="G96" s="289">
        <f>IF(Lots!A85="","",Lots!EB85)</f>
      </c>
      <c r="H96" s="289">
        <f>IF(Lots!A85="","",Lots!EK85)</f>
      </c>
      <c r="I96" s="290">
        <f>IF(Lots!A85="","",Lots!EF85)</f>
      </c>
      <c r="J96" s="57">
        <f>IF(Lots!F85="","",Lots!EG85)</f>
      </c>
      <c r="K96" s="57">
        <f>IF(Lots!H85="","",Lots!EH85)</f>
      </c>
      <c r="L96" s="58">
        <f t="shared" si="4"/>
        <v>0</v>
      </c>
      <c r="N96" s="49">
        <f t="shared" si="5"/>
        <v>0</v>
      </c>
      <c r="O96" s="50">
        <f t="shared" si="6"/>
        <v>0</v>
      </c>
      <c r="P96" s="45">
        <f t="shared" si="7"/>
        <v>0</v>
      </c>
      <c r="Q96" s="282">
        <f>IF(Lots!A85="","",Lots!EM85)</f>
      </c>
      <c r="R96" s="283">
        <f>IF(Lots!A85="","",Lots!EN85)</f>
      </c>
      <c r="S96" s="282">
        <f>IF(Lots!A85="","",Lots!EO85)</f>
      </c>
      <c r="T96" s="283">
        <f>IF(Lots!A85="","",Lots!EP85)</f>
      </c>
      <c r="U96" s="282">
        <f>IF(Lots!A85="","",Lots!EQ85)</f>
      </c>
      <c r="V96" s="283">
        <f>IF(Lots!A85="","",Lots!ER85)</f>
      </c>
      <c r="W96" s="283">
        <f>IF(Lots!A85="","",IF(Lots!ES85=TRUE,"B","S"))</f>
      </c>
    </row>
    <row r="97" spans="1:23" ht="12" customHeight="1">
      <c r="A97" s="55">
        <f>IF(Lots!A86="","",Lots!A86)</f>
      </c>
      <c r="B97" s="56">
        <f>IF(Lots!A86="","",Lots!F86)</f>
      </c>
      <c r="C97" s="56">
        <f>IF(Lots!A86="","",Lots!J86)</f>
      </c>
      <c r="D97" s="56">
        <f>IF(Lots!A86="","",Lots!G86)</f>
      </c>
      <c r="E97" s="56">
        <f>IF(Lots!A86="","",Lots!H86)</f>
      </c>
      <c r="F97" s="288">
        <f>IF(Lots!A86="","",Lots!EA86)</f>
      </c>
      <c r="G97" s="289">
        <f>IF(Lots!A86="","",Lots!EB86)</f>
      </c>
      <c r="H97" s="289">
        <f>IF(Lots!A86="","",Lots!EK86)</f>
      </c>
      <c r="I97" s="290">
        <f>IF(Lots!A86="","",Lots!EF86)</f>
      </c>
      <c r="J97" s="57">
        <f>IF(Lots!F86="","",Lots!EG86)</f>
      </c>
      <c r="K97" s="57">
        <f>IF(Lots!H86="","",Lots!EH86)</f>
      </c>
      <c r="L97" s="58">
        <f t="shared" si="4"/>
        <v>0</v>
      </c>
      <c r="N97" s="49">
        <f t="shared" si="5"/>
        <v>0</v>
      </c>
      <c r="O97" s="50">
        <f t="shared" si="6"/>
        <v>0</v>
      </c>
      <c r="P97" s="45">
        <f t="shared" si="7"/>
        <v>0</v>
      </c>
      <c r="Q97" s="282">
        <f>IF(Lots!A86="","",Lots!EM86)</f>
      </c>
      <c r="R97" s="283">
        <f>IF(Lots!A86="","",Lots!EN86)</f>
      </c>
      <c r="S97" s="282">
        <f>IF(Lots!A86="","",Lots!EO86)</f>
      </c>
      <c r="T97" s="283">
        <f>IF(Lots!A86="","",Lots!EP86)</f>
      </c>
      <c r="U97" s="282">
        <f>IF(Lots!A86="","",Lots!EQ86)</f>
      </c>
      <c r="V97" s="283">
        <f>IF(Lots!A86="","",Lots!ER86)</f>
      </c>
      <c r="W97" s="283">
        <f>IF(Lots!A86="","",IF(Lots!ES86=TRUE,"B","S"))</f>
      </c>
    </row>
    <row r="98" spans="1:23" ht="12" customHeight="1">
      <c r="A98" s="55">
        <f>IF(Lots!A87="","",Lots!A87)</f>
      </c>
      <c r="B98" s="56">
        <f>IF(Lots!A87="","",Lots!F87)</f>
      </c>
      <c r="C98" s="56">
        <f>IF(Lots!A87="","",Lots!J87)</f>
      </c>
      <c r="D98" s="56">
        <f>IF(Lots!A87="","",Lots!G87)</f>
      </c>
      <c r="E98" s="56">
        <f>IF(Lots!A87="","",Lots!H87)</f>
      </c>
      <c r="F98" s="288">
        <f>IF(Lots!A87="","",Lots!EA87)</f>
      </c>
      <c r="G98" s="289">
        <f>IF(Lots!A87="","",Lots!EB87)</f>
      </c>
      <c r="H98" s="289">
        <f>IF(Lots!A87="","",Lots!EK87)</f>
      </c>
      <c r="I98" s="290">
        <f>IF(Lots!A87="","",Lots!EF87)</f>
      </c>
      <c r="J98" s="57">
        <f>IF(Lots!F87="","",Lots!EG87)</f>
      </c>
      <c r="K98" s="57">
        <f>IF(Lots!H87="","",Lots!EH87)</f>
      </c>
      <c r="L98" s="58">
        <f t="shared" si="4"/>
        <v>0</v>
      </c>
      <c r="N98" s="49">
        <f t="shared" si="5"/>
        <v>0</v>
      </c>
      <c r="O98" s="50">
        <f t="shared" si="6"/>
        <v>0</v>
      </c>
      <c r="P98" s="45">
        <f t="shared" si="7"/>
        <v>0</v>
      </c>
      <c r="Q98" s="282">
        <f>IF(Lots!A87="","",Lots!EM87)</f>
      </c>
      <c r="R98" s="283">
        <f>IF(Lots!A87="","",Lots!EN87)</f>
      </c>
      <c r="S98" s="282">
        <f>IF(Lots!A87="","",Lots!EO87)</f>
      </c>
      <c r="T98" s="283">
        <f>IF(Lots!A87="","",Lots!EP87)</f>
      </c>
      <c r="U98" s="282">
        <f>IF(Lots!A87="","",Lots!EQ87)</f>
      </c>
      <c r="V98" s="283">
        <f>IF(Lots!A87="","",Lots!ER87)</f>
      </c>
      <c r="W98" s="283">
        <f>IF(Lots!A87="","",IF(Lots!ES87=TRUE,"B","S"))</f>
      </c>
    </row>
    <row r="99" spans="1:23" ht="12" customHeight="1">
      <c r="A99" s="55">
        <f>IF(Lots!A88="","",Lots!A88)</f>
      </c>
      <c r="B99" s="56">
        <f>IF(Lots!A88="","",Lots!F88)</f>
      </c>
      <c r="C99" s="56">
        <f>IF(Lots!A88="","",Lots!J88)</f>
      </c>
      <c r="D99" s="56">
        <f>IF(Lots!A88="","",Lots!G88)</f>
      </c>
      <c r="E99" s="56">
        <f>IF(Lots!A88="","",Lots!H88)</f>
      </c>
      <c r="F99" s="288">
        <f>IF(Lots!A88="","",Lots!EA88)</f>
      </c>
      <c r="G99" s="289">
        <f>IF(Lots!A88="","",Lots!EB88)</f>
      </c>
      <c r="H99" s="289">
        <f>IF(Lots!A88="","",Lots!EK88)</f>
      </c>
      <c r="I99" s="290">
        <f>IF(Lots!A88="","",Lots!EF88)</f>
      </c>
      <c r="J99" s="57">
        <f>IF(Lots!F88="","",Lots!EG88)</f>
      </c>
      <c r="K99" s="57">
        <f>IF(Lots!H88="","",Lots!EH88)</f>
      </c>
      <c r="L99" s="58">
        <f t="shared" si="4"/>
        <v>0</v>
      </c>
      <c r="N99" s="49">
        <f t="shared" si="5"/>
        <v>0</v>
      </c>
      <c r="O99" s="50">
        <f t="shared" si="6"/>
        <v>0</v>
      </c>
      <c r="P99" s="45">
        <f t="shared" si="7"/>
        <v>0</v>
      </c>
      <c r="Q99" s="282">
        <f>IF(Lots!A88="","",Lots!EM88)</f>
      </c>
      <c r="R99" s="283">
        <f>IF(Lots!A88="","",Lots!EN88)</f>
      </c>
      <c r="S99" s="282">
        <f>IF(Lots!A88="","",Lots!EO88)</f>
      </c>
      <c r="T99" s="283">
        <f>IF(Lots!A88="","",Lots!EP88)</f>
      </c>
      <c r="U99" s="282">
        <f>IF(Lots!A88="","",Lots!EQ88)</f>
      </c>
      <c r="V99" s="283">
        <f>IF(Lots!A88="","",Lots!ER88)</f>
      </c>
      <c r="W99" s="283">
        <f>IF(Lots!A88="","",IF(Lots!ES88=TRUE,"B","S"))</f>
      </c>
    </row>
    <row r="100" spans="1:23" ht="12" customHeight="1">
      <c r="A100" s="55">
        <f>IF(Lots!A89="","",Lots!A89)</f>
      </c>
      <c r="B100" s="56">
        <f>IF(Lots!A89="","",Lots!F89)</f>
      </c>
      <c r="C100" s="56">
        <f>IF(Lots!A89="","",Lots!J89)</f>
      </c>
      <c r="D100" s="56">
        <f>IF(Lots!A89="","",Lots!G89)</f>
      </c>
      <c r="E100" s="56">
        <f>IF(Lots!A89="","",Lots!H89)</f>
      </c>
      <c r="F100" s="288">
        <f>IF(Lots!A89="","",Lots!EA89)</f>
      </c>
      <c r="G100" s="289">
        <f>IF(Lots!A89="","",Lots!EB89)</f>
      </c>
      <c r="H100" s="289">
        <f>IF(Lots!A89="","",Lots!EK89)</f>
      </c>
      <c r="I100" s="290">
        <f>IF(Lots!A89="","",Lots!EF89)</f>
      </c>
      <c r="J100" s="57">
        <f>IF(Lots!F89="","",Lots!EG89)</f>
      </c>
      <c r="K100" s="57">
        <f>IF(Lots!H89="","",Lots!EH89)</f>
      </c>
      <c r="L100" s="58">
        <f t="shared" si="4"/>
        <v>0</v>
      </c>
      <c r="N100" s="49">
        <f t="shared" si="5"/>
        <v>0</v>
      </c>
      <c r="O100" s="50">
        <f t="shared" si="6"/>
        <v>0</v>
      </c>
      <c r="P100" s="45">
        <f t="shared" si="7"/>
        <v>0</v>
      </c>
      <c r="Q100" s="282">
        <f>IF(Lots!A89="","",Lots!EM89)</f>
      </c>
      <c r="R100" s="283">
        <f>IF(Lots!A89="","",Lots!EN89)</f>
      </c>
      <c r="S100" s="282">
        <f>IF(Lots!A89="","",Lots!EO89)</f>
      </c>
      <c r="T100" s="283">
        <f>IF(Lots!A89="","",Lots!EP89)</f>
      </c>
      <c r="U100" s="282">
        <f>IF(Lots!A89="","",Lots!EQ89)</f>
      </c>
      <c r="V100" s="283">
        <f>IF(Lots!A89="","",Lots!ER89)</f>
      </c>
      <c r="W100" s="283">
        <f>IF(Lots!A89="","",IF(Lots!ES89=TRUE,"B","S"))</f>
      </c>
    </row>
    <row r="101" spans="1:23" ht="12" customHeight="1">
      <c r="A101" s="55">
        <f>IF(Lots!A90="","",Lots!A90)</f>
      </c>
      <c r="B101" s="56">
        <f>IF(Lots!A90="","",Lots!F90)</f>
      </c>
      <c r="C101" s="56">
        <f>IF(Lots!A90="","",Lots!J90)</f>
      </c>
      <c r="D101" s="56">
        <f>IF(Lots!A90="","",Lots!G90)</f>
      </c>
      <c r="E101" s="56">
        <f>IF(Lots!A90="","",Lots!H90)</f>
      </c>
      <c r="F101" s="288">
        <f>IF(Lots!A90="","",Lots!EA90)</f>
      </c>
      <c r="G101" s="289">
        <f>IF(Lots!A90="","",Lots!EB90)</f>
      </c>
      <c r="H101" s="289">
        <f>IF(Lots!A90="","",Lots!EK90)</f>
      </c>
      <c r="I101" s="290">
        <f>IF(Lots!A90="","",Lots!EF90)</f>
      </c>
      <c r="J101" s="57">
        <f>IF(Lots!F90="","",Lots!EG90)</f>
      </c>
      <c r="K101" s="57">
        <f>IF(Lots!H90="","",Lots!EH90)</f>
      </c>
      <c r="L101" s="58">
        <f aca="true" t="shared" si="8" ref="L101:L150">SUM(J101:K101)</f>
        <v>0</v>
      </c>
      <c r="N101" s="49">
        <f aca="true" t="shared" si="9" ref="N101:N150">IF(A101="",0,$A$8/100*D101*B101)</f>
        <v>0</v>
      </c>
      <c r="O101" s="50">
        <f aca="true" t="shared" si="10" ref="O101:O150">IF(A101="",0,$A$8/100*E101*C101)</f>
        <v>0</v>
      </c>
      <c r="P101" s="45">
        <f aca="true" t="shared" si="11" ref="P101:P150">IF(I101&gt;50,0,L101)</f>
        <v>0</v>
      </c>
      <c r="Q101" s="282">
        <f>IF(Lots!A90="","",Lots!EM90)</f>
      </c>
      <c r="R101" s="283">
        <f>IF(Lots!A90="","",Lots!EN90)</f>
      </c>
      <c r="S101" s="282">
        <f>IF(Lots!A90="","",Lots!EO90)</f>
      </c>
      <c r="T101" s="283">
        <f>IF(Lots!A90="","",Lots!EP90)</f>
      </c>
      <c r="U101" s="282">
        <f>IF(Lots!A90="","",Lots!EQ90)</f>
      </c>
      <c r="V101" s="283">
        <f>IF(Lots!A90="","",Lots!ER90)</f>
      </c>
      <c r="W101" s="283">
        <f>IF(Lots!A90="","",IF(Lots!ES90=TRUE,"B","S"))</f>
      </c>
    </row>
    <row r="102" spans="1:23" ht="12" customHeight="1">
      <c r="A102" s="55">
        <f>IF(Lots!A91="","",Lots!A91)</f>
      </c>
      <c r="B102" s="56">
        <f>IF(Lots!A91="","",Lots!F91)</f>
      </c>
      <c r="C102" s="56">
        <f>IF(Lots!A91="","",Lots!J91)</f>
      </c>
      <c r="D102" s="56">
        <f>IF(Lots!A91="","",Lots!G91)</f>
      </c>
      <c r="E102" s="56">
        <f>IF(Lots!A91="","",Lots!H91)</f>
      </c>
      <c r="F102" s="288">
        <f>IF(Lots!A91="","",Lots!EA91)</f>
      </c>
      <c r="G102" s="289">
        <f>IF(Lots!A91="","",Lots!EB91)</f>
      </c>
      <c r="H102" s="289">
        <f>IF(Lots!A91="","",Lots!EK91)</f>
      </c>
      <c r="I102" s="290">
        <f>IF(Lots!A91="","",Lots!EF91)</f>
      </c>
      <c r="J102" s="57">
        <f>IF(Lots!F91="","",Lots!EG91)</f>
      </c>
      <c r="K102" s="57">
        <f>IF(Lots!H91="","",Lots!EH91)</f>
      </c>
      <c r="L102" s="58">
        <f t="shared" si="8"/>
        <v>0</v>
      </c>
      <c r="N102" s="49">
        <f t="shared" si="9"/>
        <v>0</v>
      </c>
      <c r="O102" s="50">
        <f t="shared" si="10"/>
        <v>0</v>
      </c>
      <c r="P102" s="45">
        <f t="shared" si="11"/>
        <v>0</v>
      </c>
      <c r="Q102" s="282">
        <f>IF(Lots!A91="","",Lots!EM91)</f>
      </c>
      <c r="R102" s="283">
        <f>IF(Lots!A91="","",Lots!EN91)</f>
      </c>
      <c r="S102" s="282">
        <f>IF(Lots!A91="","",Lots!EO91)</f>
      </c>
      <c r="T102" s="283">
        <f>IF(Lots!A91="","",Lots!EP91)</f>
      </c>
      <c r="U102" s="282">
        <f>IF(Lots!A91="","",Lots!EQ91)</f>
      </c>
      <c r="V102" s="283">
        <f>IF(Lots!A91="","",Lots!ER91)</f>
      </c>
      <c r="W102" s="283">
        <f>IF(Lots!A91="","",IF(Lots!ES91=TRUE,"B","S"))</f>
      </c>
    </row>
    <row r="103" spans="1:23" ht="12" customHeight="1">
      <c r="A103" s="55">
        <f>IF(Lots!A92="","",Lots!A92)</f>
      </c>
      <c r="B103" s="56">
        <f>IF(Lots!A92="","",Lots!F92)</f>
      </c>
      <c r="C103" s="56">
        <f>IF(Lots!A92="","",Lots!J92)</f>
      </c>
      <c r="D103" s="56">
        <f>IF(Lots!A92="","",Lots!G92)</f>
      </c>
      <c r="E103" s="56">
        <f>IF(Lots!A92="","",Lots!H92)</f>
      </c>
      <c r="F103" s="288">
        <f>IF(Lots!A92="","",Lots!EA92)</f>
      </c>
      <c r="G103" s="289">
        <f>IF(Lots!A92="","",Lots!EB92)</f>
      </c>
      <c r="H103" s="289">
        <f>IF(Lots!A92="","",Lots!EK92)</f>
      </c>
      <c r="I103" s="290">
        <f>IF(Lots!A92="","",Lots!EF92)</f>
      </c>
      <c r="J103" s="57">
        <f>IF(Lots!F92="","",Lots!EG92)</f>
      </c>
      <c r="K103" s="57">
        <f>IF(Lots!H92="","",Lots!EH92)</f>
      </c>
      <c r="L103" s="58">
        <f t="shared" si="8"/>
        <v>0</v>
      </c>
      <c r="N103" s="49">
        <f t="shared" si="9"/>
        <v>0</v>
      </c>
      <c r="O103" s="50">
        <f t="shared" si="10"/>
        <v>0</v>
      </c>
      <c r="P103" s="45">
        <f t="shared" si="11"/>
        <v>0</v>
      </c>
      <c r="Q103" s="282">
        <f>IF(Lots!A92="","",Lots!EM92)</f>
      </c>
      <c r="R103" s="283">
        <f>IF(Lots!A92="","",Lots!EN92)</f>
      </c>
      <c r="S103" s="282">
        <f>IF(Lots!A92="","",Lots!EO92)</f>
      </c>
      <c r="T103" s="283">
        <f>IF(Lots!A92="","",Lots!EP92)</f>
      </c>
      <c r="U103" s="282">
        <f>IF(Lots!A92="","",Lots!EQ92)</f>
      </c>
      <c r="V103" s="283">
        <f>IF(Lots!A92="","",Lots!ER92)</f>
      </c>
      <c r="W103" s="283">
        <f>IF(Lots!A92="","",IF(Lots!ES92=TRUE,"B","S"))</f>
      </c>
    </row>
    <row r="104" spans="1:23" ht="12" customHeight="1">
      <c r="A104" s="55">
        <f>IF(Lots!A93="","",Lots!A93)</f>
      </c>
      <c r="B104" s="56">
        <f>IF(Lots!A93="","",Lots!F93)</f>
      </c>
      <c r="C104" s="56">
        <f>IF(Lots!A93="","",Lots!J93)</f>
      </c>
      <c r="D104" s="56">
        <f>IF(Lots!A93="","",Lots!G93)</f>
      </c>
      <c r="E104" s="56">
        <f>IF(Lots!A93="","",Lots!H93)</f>
      </c>
      <c r="F104" s="288">
        <f>IF(Lots!A93="","",Lots!EA93)</f>
      </c>
      <c r="G104" s="289">
        <f>IF(Lots!A93="","",Lots!EB93)</f>
      </c>
      <c r="H104" s="289">
        <f>IF(Lots!A93="","",Lots!EK93)</f>
      </c>
      <c r="I104" s="290">
        <f>IF(Lots!A93="","",Lots!EF93)</f>
      </c>
      <c r="J104" s="57">
        <f>IF(Lots!F93="","",Lots!EG93)</f>
      </c>
      <c r="K104" s="57">
        <f>IF(Lots!H93="","",Lots!EH93)</f>
      </c>
      <c r="L104" s="58">
        <f t="shared" si="8"/>
        <v>0</v>
      </c>
      <c r="N104" s="49">
        <f t="shared" si="9"/>
        <v>0</v>
      </c>
      <c r="O104" s="50">
        <f t="shared" si="10"/>
        <v>0</v>
      </c>
      <c r="P104" s="45">
        <f t="shared" si="11"/>
        <v>0</v>
      </c>
      <c r="Q104" s="282">
        <f>IF(Lots!A93="","",Lots!EM93)</f>
      </c>
      <c r="R104" s="283">
        <f>IF(Lots!A93="","",Lots!EN93)</f>
      </c>
      <c r="S104" s="282">
        <f>IF(Lots!A93="","",Lots!EO93)</f>
      </c>
      <c r="T104" s="283">
        <f>IF(Lots!A93="","",Lots!EP93)</f>
      </c>
      <c r="U104" s="282">
        <f>IF(Lots!A93="","",Lots!EQ93)</f>
      </c>
      <c r="V104" s="283">
        <f>IF(Lots!A93="","",Lots!ER93)</f>
      </c>
      <c r="W104" s="283">
        <f>IF(Lots!A93="","",IF(Lots!ES93=TRUE,"B","S"))</f>
      </c>
    </row>
    <row r="105" spans="1:23" ht="12" customHeight="1">
      <c r="A105" s="55">
        <f>IF(Lots!A94="","",Lots!A94)</f>
      </c>
      <c r="B105" s="56">
        <f>IF(Lots!A94="","",Lots!F94)</f>
      </c>
      <c r="C105" s="56">
        <f>IF(Lots!A94="","",Lots!J94)</f>
      </c>
      <c r="D105" s="56">
        <f>IF(Lots!A94="","",Lots!G94)</f>
      </c>
      <c r="E105" s="56">
        <f>IF(Lots!A94="","",Lots!H94)</f>
      </c>
      <c r="F105" s="288">
        <f>IF(Lots!A94="","",Lots!EA94)</f>
      </c>
      <c r="G105" s="289">
        <f>IF(Lots!A94="","",Lots!EB94)</f>
      </c>
      <c r="H105" s="289">
        <f>IF(Lots!A94="","",Lots!EK94)</f>
      </c>
      <c r="I105" s="290">
        <f>IF(Lots!A94="","",Lots!EF94)</f>
      </c>
      <c r="J105" s="57">
        <f>IF(Lots!F94="","",Lots!EG94)</f>
      </c>
      <c r="K105" s="57">
        <f>IF(Lots!H94="","",Lots!EH94)</f>
      </c>
      <c r="L105" s="58">
        <f t="shared" si="8"/>
        <v>0</v>
      </c>
      <c r="N105" s="49">
        <f t="shared" si="9"/>
        <v>0</v>
      </c>
      <c r="O105" s="50">
        <f t="shared" si="10"/>
        <v>0</v>
      </c>
      <c r="P105" s="45">
        <f t="shared" si="11"/>
        <v>0</v>
      </c>
      <c r="Q105" s="282">
        <f>IF(Lots!A94="","",Lots!EM94)</f>
      </c>
      <c r="R105" s="283">
        <f>IF(Lots!A94="","",Lots!EN94)</f>
      </c>
      <c r="S105" s="282">
        <f>IF(Lots!A94="","",Lots!EO94)</f>
      </c>
      <c r="T105" s="283">
        <f>IF(Lots!A94="","",Lots!EP94)</f>
      </c>
      <c r="U105" s="282">
        <f>IF(Lots!A94="","",Lots!EQ94)</f>
      </c>
      <c r="V105" s="283">
        <f>IF(Lots!A94="","",Lots!ER94)</f>
      </c>
      <c r="W105" s="283">
        <f>IF(Lots!A94="","",IF(Lots!ES94=TRUE,"B","S"))</f>
      </c>
    </row>
    <row r="106" spans="1:23" ht="12" customHeight="1">
      <c r="A106" s="55">
        <f>IF(Lots!A95="","",Lots!A95)</f>
      </c>
      <c r="B106" s="56">
        <f>IF(Lots!A95="","",Lots!F95)</f>
      </c>
      <c r="C106" s="56">
        <f>IF(Lots!A95="","",Lots!J95)</f>
      </c>
      <c r="D106" s="56">
        <f>IF(Lots!A95="","",Lots!G95)</f>
      </c>
      <c r="E106" s="56">
        <f>IF(Lots!A95="","",Lots!H95)</f>
      </c>
      <c r="F106" s="288">
        <f>IF(Lots!A95="","",Lots!EA95)</f>
      </c>
      <c r="G106" s="289">
        <f>IF(Lots!A95="","",Lots!EB95)</f>
      </c>
      <c r="H106" s="289">
        <f>IF(Lots!A95="","",Lots!EK95)</f>
      </c>
      <c r="I106" s="290">
        <f>IF(Lots!A95="","",Lots!EF95)</f>
      </c>
      <c r="J106" s="57">
        <f>IF(Lots!F95="","",Lots!EG95)</f>
      </c>
      <c r="K106" s="57">
        <f>IF(Lots!H95="","",Lots!EH95)</f>
      </c>
      <c r="L106" s="58">
        <f t="shared" si="8"/>
        <v>0</v>
      </c>
      <c r="N106" s="49">
        <f t="shared" si="9"/>
        <v>0</v>
      </c>
      <c r="O106" s="50">
        <f t="shared" si="10"/>
        <v>0</v>
      </c>
      <c r="P106" s="45">
        <f t="shared" si="11"/>
        <v>0</v>
      </c>
      <c r="Q106" s="282">
        <f>IF(Lots!A95="","",Lots!EM95)</f>
      </c>
      <c r="R106" s="283">
        <f>IF(Lots!A95="","",Lots!EN95)</f>
      </c>
      <c r="S106" s="282">
        <f>IF(Lots!A95="","",Lots!EO95)</f>
      </c>
      <c r="T106" s="283">
        <f>IF(Lots!A95="","",Lots!EP95)</f>
      </c>
      <c r="U106" s="282">
        <f>IF(Lots!A95="","",Lots!EQ95)</f>
      </c>
      <c r="V106" s="283">
        <f>IF(Lots!A95="","",Lots!ER95)</f>
      </c>
      <c r="W106" s="283">
        <f>IF(Lots!A95="","",IF(Lots!ES95=TRUE,"B","S"))</f>
      </c>
    </row>
    <row r="107" spans="1:23" ht="12" customHeight="1">
      <c r="A107" s="55">
        <f>IF(Lots!A96="","",Lots!A96)</f>
      </c>
      <c r="B107" s="56">
        <f>IF(Lots!A96="","",Lots!F96)</f>
      </c>
      <c r="C107" s="56">
        <f>IF(Lots!A96="","",Lots!J96)</f>
      </c>
      <c r="D107" s="56">
        <f>IF(Lots!A96="","",Lots!G96)</f>
      </c>
      <c r="E107" s="56">
        <f>IF(Lots!A96="","",Lots!H96)</f>
      </c>
      <c r="F107" s="288">
        <f>IF(Lots!A96="","",Lots!EA96)</f>
      </c>
      <c r="G107" s="289">
        <f>IF(Lots!A96="","",Lots!EB96)</f>
      </c>
      <c r="H107" s="289">
        <f>IF(Lots!A96="","",Lots!EK96)</f>
      </c>
      <c r="I107" s="290">
        <f>IF(Lots!A96="","",Lots!EF96)</f>
      </c>
      <c r="J107" s="57">
        <f>IF(Lots!F96="","",Lots!EG96)</f>
      </c>
      <c r="K107" s="57">
        <f>IF(Lots!H96="","",Lots!EH96)</f>
      </c>
      <c r="L107" s="58">
        <f t="shared" si="8"/>
        <v>0</v>
      </c>
      <c r="N107" s="49">
        <f t="shared" si="9"/>
        <v>0</v>
      </c>
      <c r="O107" s="50">
        <f t="shared" si="10"/>
        <v>0</v>
      </c>
      <c r="P107" s="45">
        <f t="shared" si="11"/>
        <v>0</v>
      </c>
      <c r="Q107" s="282">
        <f>IF(Lots!A96="","",Lots!EM96)</f>
      </c>
      <c r="R107" s="283">
        <f>IF(Lots!A96="","",Lots!EN96)</f>
      </c>
      <c r="S107" s="282">
        <f>IF(Lots!A96="","",Lots!EO96)</f>
      </c>
      <c r="T107" s="283">
        <f>IF(Lots!A96="","",Lots!EP96)</f>
      </c>
      <c r="U107" s="282">
        <f>IF(Lots!A96="","",Lots!EQ96)</f>
      </c>
      <c r="V107" s="283">
        <f>IF(Lots!A96="","",Lots!ER96)</f>
      </c>
      <c r="W107" s="283">
        <f>IF(Lots!A96="","",IF(Lots!ES96=TRUE,"B","S"))</f>
      </c>
    </row>
    <row r="108" spans="1:23" ht="12" customHeight="1">
      <c r="A108" s="55">
        <f>IF(Lots!A97="","",Lots!A97)</f>
      </c>
      <c r="B108" s="56">
        <f>IF(Lots!A97="","",Lots!F97)</f>
      </c>
      <c r="C108" s="56">
        <f>IF(Lots!A97="","",Lots!J97)</f>
      </c>
      <c r="D108" s="56">
        <f>IF(Lots!A97="","",Lots!G97)</f>
      </c>
      <c r="E108" s="56">
        <f>IF(Lots!A97="","",Lots!H97)</f>
      </c>
      <c r="F108" s="288">
        <f>IF(Lots!A97="","",Lots!EA97)</f>
      </c>
      <c r="G108" s="289">
        <f>IF(Lots!A97="","",Lots!EB97)</f>
      </c>
      <c r="H108" s="289">
        <f>IF(Lots!A97="","",Lots!EK97)</f>
      </c>
      <c r="I108" s="290">
        <f>IF(Lots!A97="","",Lots!EF97)</f>
      </c>
      <c r="J108" s="57">
        <f>IF(Lots!F97="","",Lots!EG97)</f>
      </c>
      <c r="K108" s="57">
        <f>IF(Lots!H97="","",Lots!EH97)</f>
      </c>
      <c r="L108" s="58">
        <f t="shared" si="8"/>
        <v>0</v>
      </c>
      <c r="N108" s="49">
        <f t="shared" si="9"/>
        <v>0</v>
      </c>
      <c r="O108" s="50">
        <f t="shared" si="10"/>
        <v>0</v>
      </c>
      <c r="P108" s="45">
        <f t="shared" si="11"/>
        <v>0</v>
      </c>
      <c r="Q108" s="282">
        <f>IF(Lots!A97="","",Lots!EM97)</f>
      </c>
      <c r="R108" s="283">
        <f>IF(Lots!A97="","",Lots!EN97)</f>
      </c>
      <c r="S108" s="282">
        <f>IF(Lots!A97="","",Lots!EO97)</f>
      </c>
      <c r="T108" s="283">
        <f>IF(Lots!A97="","",Lots!EP97)</f>
      </c>
      <c r="U108" s="282">
        <f>IF(Lots!A97="","",Lots!EQ97)</f>
      </c>
      <c r="V108" s="283">
        <f>IF(Lots!A97="","",Lots!ER97)</f>
      </c>
      <c r="W108" s="283">
        <f>IF(Lots!A97="","",IF(Lots!ES97=TRUE,"B","S"))</f>
      </c>
    </row>
    <row r="109" spans="1:23" ht="12" customHeight="1">
      <c r="A109" s="55">
        <f>IF(Lots!A98="","",Lots!A98)</f>
      </c>
      <c r="B109" s="56">
        <f>IF(Lots!A98="","",Lots!F98)</f>
      </c>
      <c r="C109" s="56">
        <f>IF(Lots!A98="","",Lots!J98)</f>
      </c>
      <c r="D109" s="56">
        <f>IF(Lots!A98="","",Lots!G98)</f>
      </c>
      <c r="E109" s="56">
        <f>IF(Lots!A98="","",Lots!H98)</f>
      </c>
      <c r="F109" s="288">
        <f>IF(Lots!A98="","",Lots!EA98)</f>
      </c>
      <c r="G109" s="289">
        <f>IF(Lots!A98="","",Lots!EB98)</f>
      </c>
      <c r="H109" s="289">
        <f>IF(Lots!A98="","",Lots!EK98)</f>
      </c>
      <c r="I109" s="290">
        <f>IF(Lots!A98="","",Lots!EF98)</f>
      </c>
      <c r="J109" s="57">
        <f>IF(Lots!F98="","",Lots!EG98)</f>
      </c>
      <c r="K109" s="57">
        <f>IF(Lots!H98="","",Lots!EH98)</f>
      </c>
      <c r="L109" s="58">
        <f t="shared" si="8"/>
        <v>0</v>
      </c>
      <c r="N109" s="49">
        <f t="shared" si="9"/>
        <v>0</v>
      </c>
      <c r="O109" s="50">
        <f t="shared" si="10"/>
        <v>0</v>
      </c>
      <c r="P109" s="45">
        <f t="shared" si="11"/>
        <v>0</v>
      </c>
      <c r="Q109" s="282">
        <f>IF(Lots!A98="","",Lots!EM98)</f>
      </c>
      <c r="R109" s="283">
        <f>IF(Lots!A98="","",Lots!EN98)</f>
      </c>
      <c r="S109" s="282">
        <f>IF(Lots!A98="","",Lots!EO98)</f>
      </c>
      <c r="T109" s="283">
        <f>IF(Lots!A98="","",Lots!EP98)</f>
      </c>
      <c r="U109" s="282">
        <f>IF(Lots!A98="","",Lots!EQ98)</f>
      </c>
      <c r="V109" s="283">
        <f>IF(Lots!A98="","",Lots!ER98)</f>
      </c>
      <c r="W109" s="283">
        <f>IF(Lots!A98="","",IF(Lots!ES98=TRUE,"B","S"))</f>
      </c>
    </row>
    <row r="110" spans="1:23" ht="12" customHeight="1">
      <c r="A110" s="55">
        <f>IF(Lots!A99="","",Lots!A99)</f>
      </c>
      <c r="B110" s="56">
        <f>IF(Lots!A99="","",Lots!F99)</f>
      </c>
      <c r="C110" s="56">
        <f>IF(Lots!A99="","",Lots!J99)</f>
      </c>
      <c r="D110" s="56">
        <f>IF(Lots!A99="","",Lots!G99)</f>
      </c>
      <c r="E110" s="56">
        <f>IF(Lots!A99="","",Lots!H99)</f>
      </c>
      <c r="F110" s="288">
        <f>IF(Lots!A99="","",Lots!EA99)</f>
      </c>
      <c r="G110" s="289">
        <f>IF(Lots!A99="","",Lots!EB99)</f>
      </c>
      <c r="H110" s="289">
        <f>IF(Lots!A99="","",Lots!EK99)</f>
      </c>
      <c r="I110" s="290">
        <f>IF(Lots!A99="","",Lots!EF99)</f>
      </c>
      <c r="J110" s="57">
        <f>IF(Lots!F99="","",Lots!EG99)</f>
      </c>
      <c r="K110" s="57">
        <f>IF(Lots!H99="","",Lots!EH99)</f>
      </c>
      <c r="L110" s="58">
        <f t="shared" si="8"/>
        <v>0</v>
      </c>
      <c r="N110" s="49">
        <f t="shared" si="9"/>
        <v>0</v>
      </c>
      <c r="O110" s="50">
        <f t="shared" si="10"/>
        <v>0</v>
      </c>
      <c r="P110" s="45">
        <f t="shared" si="11"/>
        <v>0</v>
      </c>
      <c r="Q110" s="282">
        <f>IF(Lots!A99="","",Lots!EM99)</f>
      </c>
      <c r="R110" s="283">
        <f>IF(Lots!A99="","",Lots!EN99)</f>
      </c>
      <c r="S110" s="282">
        <f>IF(Lots!A99="","",Lots!EO99)</f>
      </c>
      <c r="T110" s="283">
        <f>IF(Lots!A99="","",Lots!EP99)</f>
      </c>
      <c r="U110" s="282">
        <f>IF(Lots!A99="","",Lots!EQ99)</f>
      </c>
      <c r="V110" s="283">
        <f>IF(Lots!A99="","",Lots!ER99)</f>
      </c>
      <c r="W110" s="283">
        <f>IF(Lots!A99="","",IF(Lots!ES99=TRUE,"B","S"))</f>
      </c>
    </row>
    <row r="111" spans="1:23" ht="12" customHeight="1">
      <c r="A111" s="55">
        <f>IF(Lots!A100="","",Lots!A100)</f>
      </c>
      <c r="B111" s="56">
        <f>IF(Lots!A100="","",Lots!F100)</f>
      </c>
      <c r="C111" s="56">
        <f>IF(Lots!A100="","",Lots!J100)</f>
      </c>
      <c r="D111" s="56">
        <f>IF(Lots!A100="","",Lots!G100)</f>
      </c>
      <c r="E111" s="56">
        <f>IF(Lots!A100="","",Lots!H100)</f>
      </c>
      <c r="F111" s="288">
        <f>IF(Lots!A100="","",Lots!EA100)</f>
      </c>
      <c r="G111" s="289">
        <f>IF(Lots!A100="","",Lots!EB100)</f>
      </c>
      <c r="H111" s="289">
        <f>IF(Lots!A100="","",Lots!EK100)</f>
      </c>
      <c r="I111" s="290">
        <f>IF(Lots!A100="","",Lots!EF100)</f>
      </c>
      <c r="J111" s="57">
        <f>IF(Lots!F100="","",Lots!EG100)</f>
      </c>
      <c r="K111" s="57">
        <f>IF(Lots!H100="","",Lots!EH100)</f>
      </c>
      <c r="L111" s="58">
        <f t="shared" si="8"/>
        <v>0</v>
      </c>
      <c r="N111" s="49">
        <f t="shared" si="9"/>
        <v>0</v>
      </c>
      <c r="O111" s="50">
        <f t="shared" si="10"/>
        <v>0</v>
      </c>
      <c r="P111" s="45">
        <f t="shared" si="11"/>
        <v>0</v>
      </c>
      <c r="Q111" s="282">
        <f>IF(Lots!A100="","",Lots!EM100)</f>
      </c>
      <c r="R111" s="283">
        <f>IF(Lots!A100="","",Lots!EN100)</f>
      </c>
      <c r="S111" s="282">
        <f>IF(Lots!A100="","",Lots!EO100)</f>
      </c>
      <c r="T111" s="283">
        <f>IF(Lots!A100="","",Lots!EP100)</f>
      </c>
      <c r="U111" s="282">
        <f>IF(Lots!A100="","",Lots!EQ100)</f>
      </c>
      <c r="V111" s="283">
        <f>IF(Lots!A100="","",Lots!ER100)</f>
      </c>
      <c r="W111" s="283">
        <f>IF(Lots!A100="","",IF(Lots!ES100=TRUE,"B","S"))</f>
      </c>
    </row>
    <row r="112" spans="1:23" ht="12" customHeight="1">
      <c r="A112" s="55">
        <f>IF(Lots!A101="","",Lots!A101)</f>
      </c>
      <c r="B112" s="56">
        <f>IF(Lots!A101="","",Lots!F101)</f>
      </c>
      <c r="C112" s="56">
        <f>IF(Lots!A101="","",Lots!J101)</f>
      </c>
      <c r="D112" s="56">
        <f>IF(Lots!A101="","",Lots!G101)</f>
      </c>
      <c r="E112" s="56">
        <f>IF(Lots!A101="","",Lots!H101)</f>
      </c>
      <c r="F112" s="288">
        <f>IF(Lots!A101="","",Lots!EA101)</f>
      </c>
      <c r="G112" s="289">
        <f>IF(Lots!A101="","",Lots!EB101)</f>
      </c>
      <c r="H112" s="289">
        <f>IF(Lots!A101="","",Lots!EK101)</f>
      </c>
      <c r="I112" s="290">
        <f>IF(Lots!A101="","",Lots!EF101)</f>
      </c>
      <c r="J112" s="57">
        <f>IF(Lots!F101="","",Lots!EG101)</f>
      </c>
      <c r="K112" s="57">
        <f>IF(Lots!H101="","",Lots!EH101)</f>
      </c>
      <c r="L112" s="58">
        <f t="shared" si="8"/>
        <v>0</v>
      </c>
      <c r="N112" s="49">
        <f t="shared" si="9"/>
        <v>0</v>
      </c>
      <c r="O112" s="50">
        <f t="shared" si="10"/>
        <v>0</v>
      </c>
      <c r="P112" s="45">
        <f t="shared" si="11"/>
        <v>0</v>
      </c>
      <c r="Q112" s="282">
        <f>IF(Lots!A101="","",Lots!EM101)</f>
      </c>
      <c r="R112" s="283">
        <f>IF(Lots!A101="","",Lots!EN101)</f>
      </c>
      <c r="S112" s="282">
        <f>IF(Lots!A101="","",Lots!EO101)</f>
      </c>
      <c r="T112" s="283">
        <f>IF(Lots!A101="","",Lots!EP101)</f>
      </c>
      <c r="U112" s="282">
        <f>IF(Lots!A101="","",Lots!EQ101)</f>
      </c>
      <c r="V112" s="283">
        <f>IF(Lots!A101="","",Lots!ER101)</f>
      </c>
      <c r="W112" s="283">
        <f>IF(Lots!A101="","",IF(Lots!ES101=TRUE,"B","S"))</f>
      </c>
    </row>
    <row r="113" spans="1:23" ht="12" customHeight="1">
      <c r="A113" s="55">
        <f>IF(Lots!A102="","",Lots!A102)</f>
      </c>
      <c r="B113" s="56">
        <f>IF(Lots!A102="","",Lots!F102)</f>
      </c>
      <c r="C113" s="56">
        <f>IF(Lots!A102="","",Lots!J102)</f>
      </c>
      <c r="D113" s="56">
        <f>IF(Lots!A102="","",Lots!G102)</f>
      </c>
      <c r="E113" s="56">
        <f>IF(Lots!A102="","",Lots!H102)</f>
      </c>
      <c r="F113" s="288">
        <f>IF(Lots!A102="","",Lots!EA102)</f>
      </c>
      <c r="G113" s="289">
        <f>IF(Lots!A102="","",Lots!EB102)</f>
      </c>
      <c r="H113" s="289">
        <f>IF(Lots!A102="","",Lots!EK102)</f>
      </c>
      <c r="I113" s="290">
        <f>IF(Lots!A102="","",Lots!EF102)</f>
      </c>
      <c r="J113" s="57">
        <f>IF(Lots!F102="","",Lots!EG102)</f>
      </c>
      <c r="K113" s="57">
        <f>IF(Lots!H102="","",Lots!EH102)</f>
      </c>
      <c r="L113" s="58">
        <f t="shared" si="8"/>
        <v>0</v>
      </c>
      <c r="N113" s="49">
        <f t="shared" si="9"/>
        <v>0</v>
      </c>
      <c r="O113" s="50">
        <f t="shared" si="10"/>
        <v>0</v>
      </c>
      <c r="P113" s="45">
        <f t="shared" si="11"/>
        <v>0</v>
      </c>
      <c r="Q113" s="282">
        <f>IF(Lots!A102="","",Lots!EM102)</f>
      </c>
      <c r="R113" s="283">
        <f>IF(Lots!A102="","",Lots!EN102)</f>
      </c>
      <c r="S113" s="282">
        <f>IF(Lots!A102="","",Lots!EO102)</f>
      </c>
      <c r="T113" s="283">
        <f>IF(Lots!A102="","",Lots!EP102)</f>
      </c>
      <c r="U113" s="282">
        <f>IF(Lots!A102="","",Lots!EQ102)</f>
      </c>
      <c r="V113" s="283">
        <f>IF(Lots!A102="","",Lots!ER102)</f>
      </c>
      <c r="W113" s="283">
        <f>IF(Lots!A102="","",IF(Lots!ES102=TRUE,"B","S"))</f>
      </c>
    </row>
    <row r="114" spans="1:23" ht="12" customHeight="1">
      <c r="A114" s="55">
        <f>IF(Lots!A103="","",Lots!A103)</f>
      </c>
      <c r="B114" s="56">
        <f>IF(Lots!A103="","",Lots!F103)</f>
      </c>
      <c r="C114" s="56">
        <f>IF(Lots!A103="","",Lots!J103)</f>
      </c>
      <c r="D114" s="56">
        <f>IF(Lots!A103="","",Lots!G103)</f>
      </c>
      <c r="E114" s="56">
        <f>IF(Lots!A103="","",Lots!H103)</f>
      </c>
      <c r="F114" s="288">
        <f>IF(Lots!A103="","",Lots!EA103)</f>
      </c>
      <c r="G114" s="289">
        <f>IF(Lots!A103="","",Lots!EB103)</f>
      </c>
      <c r="H114" s="289">
        <f>IF(Lots!A103="","",Lots!EK103)</f>
      </c>
      <c r="I114" s="290">
        <f>IF(Lots!A103="","",Lots!EF103)</f>
      </c>
      <c r="J114" s="57">
        <f>IF(Lots!F103="","",Lots!EG103)</f>
      </c>
      <c r="K114" s="57">
        <f>IF(Lots!H103="","",Lots!EH103)</f>
      </c>
      <c r="L114" s="58">
        <f t="shared" si="8"/>
        <v>0</v>
      </c>
      <c r="N114" s="49">
        <f t="shared" si="9"/>
        <v>0</v>
      </c>
      <c r="O114" s="50">
        <f t="shared" si="10"/>
        <v>0</v>
      </c>
      <c r="P114" s="45">
        <f t="shared" si="11"/>
        <v>0</v>
      </c>
      <c r="Q114" s="282">
        <f>IF(Lots!A103="","",Lots!EM103)</f>
      </c>
      <c r="R114" s="283">
        <f>IF(Lots!A103="","",Lots!EN103)</f>
      </c>
      <c r="S114" s="282">
        <f>IF(Lots!A103="","",Lots!EO103)</f>
      </c>
      <c r="T114" s="283">
        <f>IF(Lots!A103="","",Lots!EP103)</f>
      </c>
      <c r="U114" s="282">
        <f>IF(Lots!A103="","",Lots!EQ103)</f>
      </c>
      <c r="V114" s="283">
        <f>IF(Lots!A103="","",Lots!ER103)</f>
      </c>
      <c r="W114" s="283">
        <f>IF(Lots!A103="","",IF(Lots!ES103=TRUE,"B","S"))</f>
      </c>
    </row>
    <row r="115" spans="1:23" ht="12" customHeight="1">
      <c r="A115" s="55">
        <f>IF(Lots!A104="","",Lots!A104)</f>
      </c>
      <c r="B115" s="56">
        <f>IF(Lots!A104="","",Lots!F104)</f>
      </c>
      <c r="C115" s="56">
        <f>IF(Lots!A104="","",Lots!J104)</f>
      </c>
      <c r="D115" s="56">
        <f>IF(Lots!A104="","",Lots!G104)</f>
      </c>
      <c r="E115" s="56">
        <f>IF(Lots!A104="","",Lots!H104)</f>
      </c>
      <c r="F115" s="288">
        <f>IF(Lots!A104="","",Lots!EA104)</f>
      </c>
      <c r="G115" s="289">
        <f>IF(Lots!A104="","",Lots!EB104)</f>
      </c>
      <c r="H115" s="289">
        <f>IF(Lots!A104="","",Lots!EK104)</f>
      </c>
      <c r="I115" s="290">
        <f>IF(Lots!A104="","",Lots!EF104)</f>
      </c>
      <c r="J115" s="57">
        <f>IF(Lots!F104="","",Lots!EG104)</f>
      </c>
      <c r="K115" s="57">
        <f>IF(Lots!H104="","",Lots!EH104)</f>
      </c>
      <c r="L115" s="58">
        <f t="shared" si="8"/>
        <v>0</v>
      </c>
      <c r="N115" s="49">
        <f t="shared" si="9"/>
        <v>0</v>
      </c>
      <c r="O115" s="50">
        <f t="shared" si="10"/>
        <v>0</v>
      </c>
      <c r="P115" s="45">
        <f t="shared" si="11"/>
        <v>0</v>
      </c>
      <c r="Q115" s="282">
        <f>IF(Lots!A104="","",Lots!EM104)</f>
      </c>
      <c r="R115" s="283">
        <f>IF(Lots!A104="","",Lots!EN104)</f>
      </c>
      <c r="S115" s="282">
        <f>IF(Lots!A104="","",Lots!EO104)</f>
      </c>
      <c r="T115" s="283">
        <f>IF(Lots!A104="","",Lots!EP104)</f>
      </c>
      <c r="U115" s="282">
        <f>IF(Lots!A104="","",Lots!EQ104)</f>
      </c>
      <c r="V115" s="283">
        <f>IF(Lots!A104="","",Lots!ER104)</f>
      </c>
      <c r="W115" s="283">
        <f>IF(Lots!A104="","",IF(Lots!ES104=TRUE,"B","S"))</f>
      </c>
    </row>
    <row r="116" spans="1:23" ht="12" customHeight="1">
      <c r="A116" s="55">
        <f>IF(Lots!A105="","",Lots!A105)</f>
      </c>
      <c r="B116" s="56">
        <f>IF(Lots!A105="","",Lots!F105)</f>
      </c>
      <c r="C116" s="56">
        <f>IF(Lots!A105="","",Lots!J105)</f>
      </c>
      <c r="D116" s="56">
        <f>IF(Lots!A105="","",Lots!G105)</f>
      </c>
      <c r="E116" s="56">
        <f>IF(Lots!A105="","",Lots!H105)</f>
      </c>
      <c r="F116" s="288">
        <f>IF(Lots!A105="","",Lots!EA105)</f>
      </c>
      <c r="G116" s="289">
        <f>IF(Lots!A105="","",Lots!EB105)</f>
      </c>
      <c r="H116" s="289">
        <f>IF(Lots!A105="","",Lots!EK105)</f>
      </c>
      <c r="I116" s="290">
        <f>IF(Lots!A105="","",Lots!EF105)</f>
      </c>
      <c r="J116" s="57">
        <f>IF(Lots!F105="","",Lots!EG105)</f>
      </c>
      <c r="K116" s="57">
        <f>IF(Lots!H105="","",Lots!EH105)</f>
      </c>
      <c r="L116" s="58">
        <f t="shared" si="8"/>
        <v>0</v>
      </c>
      <c r="N116" s="49">
        <f t="shared" si="9"/>
        <v>0</v>
      </c>
      <c r="O116" s="50">
        <f t="shared" si="10"/>
        <v>0</v>
      </c>
      <c r="P116" s="45">
        <f t="shared" si="11"/>
        <v>0</v>
      </c>
      <c r="Q116" s="282">
        <f>IF(Lots!A105="","",Lots!EM105)</f>
      </c>
      <c r="R116" s="283">
        <f>IF(Lots!A105="","",Lots!EN105)</f>
      </c>
      <c r="S116" s="282">
        <f>IF(Lots!A105="","",Lots!EO105)</f>
      </c>
      <c r="T116" s="283">
        <f>IF(Lots!A105="","",Lots!EP105)</f>
      </c>
      <c r="U116" s="282">
        <f>IF(Lots!A105="","",Lots!EQ105)</f>
      </c>
      <c r="V116" s="283">
        <f>IF(Lots!A105="","",Lots!ER105)</f>
      </c>
      <c r="W116" s="283">
        <f>IF(Lots!A105="","",IF(Lots!ES105=TRUE,"B","S"))</f>
      </c>
    </row>
    <row r="117" spans="1:23" ht="12" customHeight="1">
      <c r="A117" s="55">
        <f>IF(Lots!A106="","",Lots!A106)</f>
      </c>
      <c r="B117" s="56">
        <f>IF(Lots!A106="","",Lots!F106)</f>
      </c>
      <c r="C117" s="56">
        <f>IF(Lots!A106="","",Lots!J106)</f>
      </c>
      <c r="D117" s="56">
        <f>IF(Lots!A106="","",Lots!G106)</f>
      </c>
      <c r="E117" s="56">
        <f>IF(Lots!A106="","",Lots!H106)</f>
      </c>
      <c r="F117" s="288">
        <f>IF(Lots!A106="","",Lots!EA106)</f>
      </c>
      <c r="G117" s="289">
        <f>IF(Lots!A106="","",Lots!EB106)</f>
      </c>
      <c r="H117" s="289">
        <f>IF(Lots!A106="","",Lots!EK106)</f>
      </c>
      <c r="I117" s="290">
        <f>IF(Lots!A106="","",Lots!EF106)</f>
      </c>
      <c r="J117" s="57">
        <f>IF(Lots!F106="","",Lots!EG106)</f>
      </c>
      <c r="K117" s="57">
        <f>IF(Lots!H106="","",Lots!EH106)</f>
      </c>
      <c r="L117" s="58">
        <f t="shared" si="8"/>
        <v>0</v>
      </c>
      <c r="N117" s="49">
        <f t="shared" si="9"/>
        <v>0</v>
      </c>
      <c r="O117" s="50">
        <f t="shared" si="10"/>
        <v>0</v>
      </c>
      <c r="P117" s="45">
        <f t="shared" si="11"/>
        <v>0</v>
      </c>
      <c r="Q117" s="282">
        <f>IF(Lots!A106="","",Lots!EM106)</f>
      </c>
      <c r="R117" s="283">
        <f>IF(Lots!A106="","",Lots!EN106)</f>
      </c>
      <c r="S117" s="282">
        <f>IF(Lots!A106="","",Lots!EO106)</f>
      </c>
      <c r="T117" s="283">
        <f>IF(Lots!A106="","",Lots!EP106)</f>
      </c>
      <c r="U117" s="282">
        <f>IF(Lots!A106="","",Lots!EQ106)</f>
      </c>
      <c r="V117" s="283">
        <f>IF(Lots!A106="","",Lots!ER106)</f>
      </c>
      <c r="W117" s="283">
        <f>IF(Lots!A106="","",IF(Lots!ES106=TRUE,"B","S"))</f>
      </c>
    </row>
    <row r="118" spans="1:23" ht="12" customHeight="1">
      <c r="A118" s="55">
        <f>IF(Lots!A107="","",Lots!A107)</f>
      </c>
      <c r="B118" s="56">
        <f>IF(Lots!A107="","",Lots!F107)</f>
      </c>
      <c r="C118" s="56">
        <f>IF(Lots!A107="","",Lots!J107)</f>
      </c>
      <c r="D118" s="56">
        <f>IF(Lots!A107="","",Lots!G107)</f>
      </c>
      <c r="E118" s="56">
        <f>IF(Lots!A107="","",Lots!H107)</f>
      </c>
      <c r="F118" s="288">
        <f>IF(Lots!A107="","",Lots!EA107)</f>
      </c>
      <c r="G118" s="289">
        <f>IF(Lots!A107="","",Lots!EB107)</f>
      </c>
      <c r="H118" s="289">
        <f>IF(Lots!A107="","",Lots!EK107)</f>
      </c>
      <c r="I118" s="290">
        <f>IF(Lots!A107="","",Lots!EF107)</f>
      </c>
      <c r="J118" s="57">
        <f>IF(Lots!F107="","",Lots!EG107)</f>
      </c>
      <c r="K118" s="57">
        <f>IF(Lots!H107="","",Lots!EH107)</f>
      </c>
      <c r="L118" s="58">
        <f t="shared" si="8"/>
        <v>0</v>
      </c>
      <c r="N118" s="49">
        <f t="shared" si="9"/>
        <v>0</v>
      </c>
      <c r="O118" s="50">
        <f t="shared" si="10"/>
        <v>0</v>
      </c>
      <c r="P118" s="45">
        <f t="shared" si="11"/>
        <v>0</v>
      </c>
      <c r="Q118" s="282">
        <f>IF(Lots!A107="","",Lots!EM107)</f>
      </c>
      <c r="R118" s="283">
        <f>IF(Lots!A107="","",Lots!EN107)</f>
      </c>
      <c r="S118" s="282">
        <f>IF(Lots!A107="","",Lots!EO107)</f>
      </c>
      <c r="T118" s="283">
        <f>IF(Lots!A107="","",Lots!EP107)</f>
      </c>
      <c r="U118" s="282">
        <f>IF(Lots!A107="","",Lots!EQ107)</f>
      </c>
      <c r="V118" s="283">
        <f>IF(Lots!A107="","",Lots!ER107)</f>
      </c>
      <c r="W118" s="283">
        <f>IF(Lots!A107="","",IF(Lots!ES107=TRUE,"B","S"))</f>
      </c>
    </row>
    <row r="119" spans="1:23" ht="12" customHeight="1">
      <c r="A119" s="55">
        <f>IF(Lots!A108="","",Lots!A108)</f>
      </c>
      <c r="B119" s="56">
        <f>IF(Lots!A108="","",Lots!F108)</f>
      </c>
      <c r="C119" s="56">
        <f>IF(Lots!A108="","",Lots!J108)</f>
      </c>
      <c r="D119" s="56">
        <f>IF(Lots!A108="","",Lots!G108)</f>
      </c>
      <c r="E119" s="56">
        <f>IF(Lots!A108="","",Lots!H108)</f>
      </c>
      <c r="F119" s="288">
        <f>IF(Lots!A108="","",Lots!EA108)</f>
      </c>
      <c r="G119" s="289">
        <f>IF(Lots!A108="","",Lots!EB108)</f>
      </c>
      <c r="H119" s="289">
        <f>IF(Lots!A108="","",Lots!EK108)</f>
      </c>
      <c r="I119" s="290">
        <f>IF(Lots!A108="","",Lots!EF108)</f>
      </c>
      <c r="J119" s="57">
        <f>IF(Lots!F108="","",Lots!EG108)</f>
      </c>
      <c r="K119" s="57">
        <f>IF(Lots!H108="","",Lots!EH108)</f>
      </c>
      <c r="L119" s="58">
        <f t="shared" si="8"/>
        <v>0</v>
      </c>
      <c r="N119" s="49">
        <f t="shared" si="9"/>
        <v>0</v>
      </c>
      <c r="O119" s="50">
        <f t="shared" si="10"/>
        <v>0</v>
      </c>
      <c r="P119" s="45">
        <f t="shared" si="11"/>
        <v>0</v>
      </c>
      <c r="Q119" s="282">
        <f>IF(Lots!A108="","",Lots!EM108)</f>
      </c>
      <c r="R119" s="283">
        <f>IF(Lots!A108="","",Lots!EN108)</f>
      </c>
      <c r="S119" s="282">
        <f>IF(Lots!A108="","",Lots!EO108)</f>
      </c>
      <c r="T119" s="283">
        <f>IF(Lots!A108="","",Lots!EP108)</f>
      </c>
      <c r="U119" s="282">
        <f>IF(Lots!A108="","",Lots!EQ108)</f>
      </c>
      <c r="V119" s="283">
        <f>IF(Lots!A108="","",Lots!ER108)</f>
      </c>
      <c r="W119" s="283">
        <f>IF(Lots!A108="","",IF(Lots!ES108=TRUE,"B","S"))</f>
      </c>
    </row>
    <row r="120" spans="1:23" ht="12" customHeight="1">
      <c r="A120" s="55">
        <f>IF(Lots!A109="","",Lots!A109)</f>
      </c>
      <c r="B120" s="56">
        <f>IF(Lots!A109="","",Lots!F109)</f>
      </c>
      <c r="C120" s="56">
        <f>IF(Lots!A109="","",Lots!J109)</f>
      </c>
      <c r="D120" s="56">
        <f>IF(Lots!A109="","",Lots!G109)</f>
      </c>
      <c r="E120" s="56">
        <f>IF(Lots!A109="","",Lots!H109)</f>
      </c>
      <c r="F120" s="288">
        <f>IF(Lots!A109="","",Lots!EA109)</f>
      </c>
      <c r="G120" s="289">
        <f>IF(Lots!A109="","",Lots!EB109)</f>
      </c>
      <c r="H120" s="289">
        <f>IF(Lots!A109="","",Lots!EK109)</f>
      </c>
      <c r="I120" s="290">
        <f>IF(Lots!A109="","",Lots!EF109)</f>
      </c>
      <c r="J120" s="57">
        <f>IF(Lots!F109="","",Lots!EG109)</f>
      </c>
      <c r="K120" s="57">
        <f>IF(Lots!H109="","",Lots!EH109)</f>
      </c>
      <c r="L120" s="58">
        <f t="shared" si="8"/>
        <v>0</v>
      </c>
      <c r="N120" s="49">
        <f t="shared" si="9"/>
        <v>0</v>
      </c>
      <c r="O120" s="50">
        <f t="shared" si="10"/>
        <v>0</v>
      </c>
      <c r="P120" s="45">
        <f t="shared" si="11"/>
        <v>0</v>
      </c>
      <c r="Q120" s="282">
        <f>IF(Lots!A109="","",Lots!EM109)</f>
      </c>
      <c r="R120" s="283">
        <f>IF(Lots!A109="","",Lots!EN109)</f>
      </c>
      <c r="S120" s="282">
        <f>IF(Lots!A109="","",Lots!EO109)</f>
      </c>
      <c r="T120" s="283">
        <f>IF(Lots!A109="","",Lots!EP109)</f>
      </c>
      <c r="U120" s="282">
        <f>IF(Lots!A109="","",Lots!EQ109)</f>
      </c>
      <c r="V120" s="283">
        <f>IF(Lots!A109="","",Lots!ER109)</f>
      </c>
      <c r="W120" s="283">
        <f>IF(Lots!A109="","",IF(Lots!ES109=TRUE,"B","S"))</f>
      </c>
    </row>
    <row r="121" spans="1:23" ht="12" customHeight="1">
      <c r="A121" s="55">
        <f>IF(Lots!A110="","",Lots!A110)</f>
      </c>
      <c r="B121" s="56">
        <f>IF(Lots!A110="","",Lots!F110)</f>
      </c>
      <c r="C121" s="56">
        <f>IF(Lots!A110="","",Lots!J110)</f>
      </c>
      <c r="D121" s="56">
        <f>IF(Lots!A110="","",Lots!G110)</f>
      </c>
      <c r="E121" s="56">
        <f>IF(Lots!A110="","",Lots!H110)</f>
      </c>
      <c r="F121" s="288">
        <f>IF(Lots!A110="","",Lots!EA110)</f>
      </c>
      <c r="G121" s="289">
        <f>IF(Lots!A110="","",Lots!EB110)</f>
      </c>
      <c r="H121" s="289">
        <f>IF(Lots!A110="","",Lots!EK110)</f>
      </c>
      <c r="I121" s="290">
        <f>IF(Lots!A110="","",Lots!EF110)</f>
      </c>
      <c r="J121" s="57">
        <f>IF(Lots!F110="","",Lots!EG110)</f>
      </c>
      <c r="K121" s="57">
        <f>IF(Lots!H110="","",Lots!EH110)</f>
      </c>
      <c r="L121" s="58">
        <f t="shared" si="8"/>
        <v>0</v>
      </c>
      <c r="N121" s="49">
        <f t="shared" si="9"/>
        <v>0</v>
      </c>
      <c r="O121" s="50">
        <f t="shared" si="10"/>
        <v>0</v>
      </c>
      <c r="P121" s="45">
        <f t="shared" si="11"/>
        <v>0</v>
      </c>
      <c r="Q121" s="282">
        <f>IF(Lots!A110="","",Lots!EM110)</f>
      </c>
      <c r="R121" s="283">
        <f>IF(Lots!A110="","",Lots!EN110)</f>
      </c>
      <c r="S121" s="282">
        <f>IF(Lots!A110="","",Lots!EO110)</f>
      </c>
      <c r="T121" s="283">
        <f>IF(Lots!A110="","",Lots!EP110)</f>
      </c>
      <c r="U121" s="282">
        <f>IF(Lots!A110="","",Lots!EQ110)</f>
      </c>
      <c r="V121" s="283">
        <f>IF(Lots!A110="","",Lots!ER110)</f>
      </c>
      <c r="W121" s="283">
        <f>IF(Lots!A110="","",IF(Lots!ES110=TRUE,"B","S"))</f>
      </c>
    </row>
    <row r="122" spans="1:23" ht="12" customHeight="1">
      <c r="A122" s="55">
        <f>IF(Lots!A111="","",Lots!A111)</f>
      </c>
      <c r="B122" s="56">
        <f>IF(Lots!A111="","",Lots!F111)</f>
      </c>
      <c r="C122" s="56">
        <f>IF(Lots!A111="","",Lots!J111)</f>
      </c>
      <c r="D122" s="56">
        <f>IF(Lots!A111="","",Lots!G111)</f>
      </c>
      <c r="E122" s="56">
        <f>IF(Lots!A111="","",Lots!H111)</f>
      </c>
      <c r="F122" s="288">
        <f>IF(Lots!A111="","",Lots!EA111)</f>
      </c>
      <c r="G122" s="289">
        <f>IF(Lots!A111="","",Lots!EB111)</f>
      </c>
      <c r="H122" s="289">
        <f>IF(Lots!A111="","",Lots!EK111)</f>
      </c>
      <c r="I122" s="290">
        <f>IF(Lots!A111="","",Lots!EF111)</f>
      </c>
      <c r="J122" s="57">
        <f>IF(Lots!F111="","",Lots!EG111)</f>
      </c>
      <c r="K122" s="57">
        <f>IF(Lots!H111="","",Lots!EH111)</f>
      </c>
      <c r="L122" s="58">
        <f t="shared" si="8"/>
        <v>0</v>
      </c>
      <c r="N122" s="49">
        <f t="shared" si="9"/>
        <v>0</v>
      </c>
      <c r="O122" s="50">
        <f t="shared" si="10"/>
        <v>0</v>
      </c>
      <c r="P122" s="45">
        <f t="shared" si="11"/>
        <v>0</v>
      </c>
      <c r="Q122" s="282">
        <f>IF(Lots!A111="","",Lots!EM111)</f>
      </c>
      <c r="R122" s="283">
        <f>IF(Lots!A111="","",Lots!EN111)</f>
      </c>
      <c r="S122" s="282">
        <f>IF(Lots!A111="","",Lots!EO111)</f>
      </c>
      <c r="T122" s="283">
        <f>IF(Lots!A111="","",Lots!EP111)</f>
      </c>
      <c r="U122" s="282">
        <f>IF(Lots!A111="","",Lots!EQ111)</f>
      </c>
      <c r="V122" s="283">
        <f>IF(Lots!A111="","",Lots!ER111)</f>
      </c>
      <c r="W122" s="283">
        <f>IF(Lots!A111="","",IF(Lots!ES111=TRUE,"B","S"))</f>
      </c>
    </row>
    <row r="123" spans="1:23" ht="12" customHeight="1">
      <c r="A123" s="55">
        <f>IF(Lots!A112="","",Lots!A112)</f>
      </c>
      <c r="B123" s="56">
        <f>IF(Lots!A112="","",Lots!F112)</f>
      </c>
      <c r="C123" s="56">
        <f>IF(Lots!A112="","",Lots!J112)</f>
      </c>
      <c r="D123" s="56">
        <f>IF(Lots!A112="","",Lots!G112)</f>
      </c>
      <c r="E123" s="56">
        <f>IF(Lots!A112="","",Lots!H112)</f>
      </c>
      <c r="F123" s="288">
        <f>IF(Lots!A112="","",Lots!EA112)</f>
      </c>
      <c r="G123" s="289">
        <f>IF(Lots!A112="","",Lots!EB112)</f>
      </c>
      <c r="H123" s="289">
        <f>IF(Lots!A112="","",Lots!EK112)</f>
      </c>
      <c r="I123" s="290">
        <f>IF(Lots!A112="","",Lots!EF112)</f>
      </c>
      <c r="J123" s="57">
        <f>IF(Lots!F112="","",Lots!EG112)</f>
      </c>
      <c r="K123" s="57">
        <f>IF(Lots!H112="","",Lots!EH112)</f>
      </c>
      <c r="L123" s="58">
        <f t="shared" si="8"/>
        <v>0</v>
      </c>
      <c r="N123" s="49">
        <f t="shared" si="9"/>
        <v>0</v>
      </c>
      <c r="O123" s="50">
        <f t="shared" si="10"/>
        <v>0</v>
      </c>
      <c r="P123" s="45">
        <f t="shared" si="11"/>
        <v>0</v>
      </c>
      <c r="Q123" s="282">
        <f>IF(Lots!A112="","",Lots!EM112)</f>
      </c>
      <c r="R123" s="283">
        <f>IF(Lots!A112="","",Lots!EN112)</f>
      </c>
      <c r="S123" s="282">
        <f>IF(Lots!A112="","",Lots!EO112)</f>
      </c>
      <c r="T123" s="283">
        <f>IF(Lots!A112="","",Lots!EP112)</f>
      </c>
      <c r="U123" s="282">
        <f>IF(Lots!A112="","",Lots!EQ112)</f>
      </c>
      <c r="V123" s="283">
        <f>IF(Lots!A112="","",Lots!ER112)</f>
      </c>
      <c r="W123" s="283">
        <f>IF(Lots!A112="","",IF(Lots!ES112=TRUE,"B","S"))</f>
      </c>
    </row>
    <row r="124" spans="1:23" ht="12" customHeight="1">
      <c r="A124" s="55">
        <f>IF(Lots!A113="","",Lots!A113)</f>
      </c>
      <c r="B124" s="56">
        <f>IF(Lots!A113="","",Lots!F113)</f>
      </c>
      <c r="C124" s="56">
        <f>IF(Lots!A113="","",Lots!J113)</f>
      </c>
      <c r="D124" s="56">
        <f>IF(Lots!A113="","",Lots!G113)</f>
      </c>
      <c r="E124" s="56">
        <f>IF(Lots!A113="","",Lots!H113)</f>
      </c>
      <c r="F124" s="288">
        <f>IF(Lots!A113="","",Lots!EA113)</f>
      </c>
      <c r="G124" s="289">
        <f>IF(Lots!A113="","",Lots!EB113)</f>
      </c>
      <c r="H124" s="289">
        <f>IF(Lots!A113="","",Lots!EK113)</f>
      </c>
      <c r="I124" s="290">
        <f>IF(Lots!A113="","",Lots!EF113)</f>
      </c>
      <c r="J124" s="57">
        <f>IF(Lots!F113="","",Lots!EG113)</f>
      </c>
      <c r="K124" s="57">
        <f>IF(Lots!H113="","",Lots!EH113)</f>
      </c>
      <c r="L124" s="58">
        <f t="shared" si="8"/>
        <v>0</v>
      </c>
      <c r="N124" s="49">
        <f t="shared" si="9"/>
        <v>0</v>
      </c>
      <c r="O124" s="50">
        <f t="shared" si="10"/>
        <v>0</v>
      </c>
      <c r="P124" s="45">
        <f t="shared" si="11"/>
        <v>0</v>
      </c>
      <c r="Q124" s="282">
        <f>IF(Lots!A113="","",Lots!EM113)</f>
      </c>
      <c r="R124" s="283">
        <f>IF(Lots!A113="","",Lots!EN113)</f>
      </c>
      <c r="S124" s="282">
        <f>IF(Lots!A113="","",Lots!EO113)</f>
      </c>
      <c r="T124" s="283">
        <f>IF(Lots!A113="","",Lots!EP113)</f>
      </c>
      <c r="U124" s="282">
        <f>IF(Lots!A113="","",Lots!EQ113)</f>
      </c>
      <c r="V124" s="283">
        <f>IF(Lots!A113="","",Lots!ER113)</f>
      </c>
      <c r="W124" s="283">
        <f>IF(Lots!A113="","",IF(Lots!ES113=TRUE,"B","S"))</f>
      </c>
    </row>
    <row r="125" spans="1:23" ht="12" customHeight="1">
      <c r="A125" s="55">
        <f>IF(Lots!A114="","",Lots!A114)</f>
      </c>
      <c r="B125" s="56">
        <f>IF(Lots!A114="","",Lots!F114)</f>
      </c>
      <c r="C125" s="56">
        <f>IF(Lots!A114="","",Lots!J114)</f>
      </c>
      <c r="D125" s="56">
        <f>IF(Lots!A114="","",Lots!G114)</f>
      </c>
      <c r="E125" s="56">
        <f>IF(Lots!A114="","",Lots!H114)</f>
      </c>
      <c r="F125" s="288">
        <f>IF(Lots!A114="","",Lots!EA114)</f>
      </c>
      <c r="G125" s="289">
        <f>IF(Lots!A114="","",Lots!EB114)</f>
      </c>
      <c r="H125" s="289">
        <f>IF(Lots!A114="","",Lots!EK114)</f>
      </c>
      <c r="I125" s="290">
        <f>IF(Lots!A114="","",Lots!EF114)</f>
      </c>
      <c r="J125" s="57">
        <f>IF(Lots!F114="","",Lots!EG114)</f>
      </c>
      <c r="K125" s="57">
        <f>IF(Lots!H114="","",Lots!EH114)</f>
      </c>
      <c r="L125" s="58">
        <f t="shared" si="8"/>
        <v>0</v>
      </c>
      <c r="N125" s="49">
        <f t="shared" si="9"/>
        <v>0</v>
      </c>
      <c r="O125" s="50">
        <f t="shared" si="10"/>
        <v>0</v>
      </c>
      <c r="P125" s="45">
        <f t="shared" si="11"/>
        <v>0</v>
      </c>
      <c r="Q125" s="282">
        <f>IF(Lots!A114="","",Lots!EM114)</f>
      </c>
      <c r="R125" s="283">
        <f>IF(Lots!A114="","",Lots!EN114)</f>
      </c>
      <c r="S125" s="282">
        <f>IF(Lots!A114="","",Lots!EO114)</f>
      </c>
      <c r="T125" s="283">
        <f>IF(Lots!A114="","",Lots!EP114)</f>
      </c>
      <c r="U125" s="282">
        <f>IF(Lots!A114="","",Lots!EQ114)</f>
      </c>
      <c r="V125" s="283">
        <f>IF(Lots!A114="","",Lots!ER114)</f>
      </c>
      <c r="W125" s="283">
        <f>IF(Lots!A114="","",IF(Lots!ES114=TRUE,"B","S"))</f>
      </c>
    </row>
    <row r="126" spans="1:23" ht="12" customHeight="1">
      <c r="A126" s="55">
        <f>IF(Lots!A115="","",Lots!A115)</f>
      </c>
      <c r="B126" s="56">
        <f>IF(Lots!A115="","",Lots!F115)</f>
      </c>
      <c r="C126" s="56">
        <f>IF(Lots!A115="","",Lots!J115)</f>
      </c>
      <c r="D126" s="56">
        <f>IF(Lots!A115="","",Lots!G115)</f>
      </c>
      <c r="E126" s="56">
        <f>IF(Lots!A115="","",Lots!H115)</f>
      </c>
      <c r="F126" s="288">
        <f>IF(Lots!A115="","",Lots!EA115)</f>
      </c>
      <c r="G126" s="289">
        <f>IF(Lots!A115="","",Lots!EB115)</f>
      </c>
      <c r="H126" s="289">
        <f>IF(Lots!A115="","",Lots!EK115)</f>
      </c>
      <c r="I126" s="290">
        <f>IF(Lots!A115="","",Lots!EF115)</f>
      </c>
      <c r="J126" s="57">
        <f>IF(Lots!F115="","",Lots!EG115)</f>
      </c>
      <c r="K126" s="57">
        <f>IF(Lots!H115="","",Lots!EH115)</f>
      </c>
      <c r="L126" s="58">
        <f t="shared" si="8"/>
        <v>0</v>
      </c>
      <c r="N126" s="49">
        <f t="shared" si="9"/>
        <v>0</v>
      </c>
      <c r="O126" s="50">
        <f t="shared" si="10"/>
        <v>0</v>
      </c>
      <c r="P126" s="45">
        <f t="shared" si="11"/>
        <v>0</v>
      </c>
      <c r="Q126" s="282">
        <f>IF(Lots!A115="","",Lots!EM115)</f>
      </c>
      <c r="R126" s="283">
        <f>IF(Lots!A115="","",Lots!EN115)</f>
      </c>
      <c r="S126" s="282">
        <f>IF(Lots!A115="","",Lots!EO115)</f>
      </c>
      <c r="T126" s="283">
        <f>IF(Lots!A115="","",Lots!EP115)</f>
      </c>
      <c r="U126" s="282">
        <f>IF(Lots!A115="","",Lots!EQ115)</f>
      </c>
      <c r="V126" s="283">
        <f>IF(Lots!A115="","",Lots!ER115)</f>
      </c>
      <c r="W126" s="283">
        <f>IF(Lots!A115="","",IF(Lots!ES115=TRUE,"B","S"))</f>
      </c>
    </row>
    <row r="127" spans="1:23" ht="12" customHeight="1">
      <c r="A127" s="55">
        <f>IF(Lots!A116="","",Lots!A116)</f>
      </c>
      <c r="B127" s="56">
        <f>IF(Lots!A116="","",Lots!F116)</f>
      </c>
      <c r="C127" s="56">
        <f>IF(Lots!A116="","",Lots!J116)</f>
      </c>
      <c r="D127" s="56">
        <f>IF(Lots!A116="","",Lots!G116)</f>
      </c>
      <c r="E127" s="56">
        <f>IF(Lots!A116="","",Lots!H116)</f>
      </c>
      <c r="F127" s="288">
        <f>IF(Lots!A116="","",Lots!EA116)</f>
      </c>
      <c r="G127" s="289">
        <f>IF(Lots!A116="","",Lots!EB116)</f>
      </c>
      <c r="H127" s="289">
        <f>IF(Lots!A116="","",Lots!EK116)</f>
      </c>
      <c r="I127" s="290">
        <f>IF(Lots!A116="","",Lots!EF116)</f>
      </c>
      <c r="J127" s="57">
        <f>IF(Lots!F116="","",Lots!EG116)</f>
      </c>
      <c r="K127" s="57">
        <f>IF(Lots!H116="","",Lots!EH116)</f>
      </c>
      <c r="L127" s="58">
        <f t="shared" si="8"/>
        <v>0</v>
      </c>
      <c r="N127" s="49">
        <f t="shared" si="9"/>
        <v>0</v>
      </c>
      <c r="O127" s="50">
        <f t="shared" si="10"/>
        <v>0</v>
      </c>
      <c r="P127" s="45">
        <f t="shared" si="11"/>
        <v>0</v>
      </c>
      <c r="Q127" s="282">
        <f>IF(Lots!A116="","",Lots!EM116)</f>
      </c>
      <c r="R127" s="283">
        <f>IF(Lots!A116="","",Lots!EN116)</f>
      </c>
      <c r="S127" s="282">
        <f>IF(Lots!A116="","",Lots!EO116)</f>
      </c>
      <c r="T127" s="283">
        <f>IF(Lots!A116="","",Lots!EP116)</f>
      </c>
      <c r="U127" s="282">
        <f>IF(Lots!A116="","",Lots!EQ116)</f>
      </c>
      <c r="V127" s="283">
        <f>IF(Lots!A116="","",Lots!ER116)</f>
      </c>
      <c r="W127" s="283">
        <f>IF(Lots!A116="","",IF(Lots!ES116=TRUE,"B","S"))</f>
      </c>
    </row>
    <row r="128" spans="1:23" ht="12" customHeight="1">
      <c r="A128" s="55">
        <f>IF(Lots!A117="","",Lots!A117)</f>
      </c>
      <c r="B128" s="56">
        <f>IF(Lots!A117="","",Lots!F117)</f>
      </c>
      <c r="C128" s="56">
        <f>IF(Lots!A117="","",Lots!J117)</f>
      </c>
      <c r="D128" s="56">
        <f>IF(Lots!A117="","",Lots!G117)</f>
      </c>
      <c r="E128" s="56">
        <f>IF(Lots!A117="","",Lots!H117)</f>
      </c>
      <c r="F128" s="288">
        <f>IF(Lots!A117="","",Lots!EA117)</f>
      </c>
      <c r="G128" s="289">
        <f>IF(Lots!A117="","",Lots!EB117)</f>
      </c>
      <c r="H128" s="289">
        <f>IF(Lots!A117="","",Lots!EK117)</f>
      </c>
      <c r="I128" s="290">
        <f>IF(Lots!A117="","",Lots!EF117)</f>
      </c>
      <c r="J128" s="57">
        <f>IF(Lots!F117="","",Lots!EG117)</f>
      </c>
      <c r="K128" s="57">
        <f>IF(Lots!H117="","",Lots!EH117)</f>
      </c>
      <c r="L128" s="58">
        <f t="shared" si="8"/>
        <v>0</v>
      </c>
      <c r="N128" s="49">
        <f t="shared" si="9"/>
        <v>0</v>
      </c>
      <c r="O128" s="50">
        <f t="shared" si="10"/>
        <v>0</v>
      </c>
      <c r="P128" s="45">
        <f t="shared" si="11"/>
        <v>0</v>
      </c>
      <c r="Q128" s="282">
        <f>IF(Lots!A117="","",Lots!EM117)</f>
      </c>
      <c r="R128" s="283">
        <f>IF(Lots!A117="","",Lots!EN117)</f>
      </c>
      <c r="S128" s="282">
        <f>IF(Lots!A117="","",Lots!EO117)</f>
      </c>
      <c r="T128" s="283">
        <f>IF(Lots!A117="","",Lots!EP117)</f>
      </c>
      <c r="U128" s="282">
        <f>IF(Lots!A117="","",Lots!EQ117)</f>
      </c>
      <c r="V128" s="283">
        <f>IF(Lots!A117="","",Lots!ER117)</f>
      </c>
      <c r="W128" s="283">
        <f>IF(Lots!A117="","",IF(Lots!ES117=TRUE,"B","S"))</f>
      </c>
    </row>
    <row r="129" spans="1:23" ht="12" customHeight="1">
      <c r="A129" s="55">
        <f>IF(Lots!A118="","",Lots!A118)</f>
      </c>
      <c r="B129" s="56">
        <f>IF(Lots!A118="","",Lots!F118)</f>
      </c>
      <c r="C129" s="56">
        <f>IF(Lots!A118="","",Lots!J118)</f>
      </c>
      <c r="D129" s="56">
        <f>IF(Lots!A118="","",Lots!G118)</f>
      </c>
      <c r="E129" s="56">
        <f>IF(Lots!A118="","",Lots!H118)</f>
      </c>
      <c r="F129" s="288">
        <f>IF(Lots!A118="","",Lots!EA118)</f>
      </c>
      <c r="G129" s="289">
        <f>IF(Lots!A118="","",Lots!EB118)</f>
      </c>
      <c r="H129" s="289">
        <f>IF(Lots!A118="","",Lots!EK118)</f>
      </c>
      <c r="I129" s="290">
        <f>IF(Lots!A118="","",Lots!EF118)</f>
      </c>
      <c r="J129" s="57">
        <f>IF(Lots!F118="","",Lots!EG118)</f>
      </c>
      <c r="K129" s="57">
        <f>IF(Lots!H118="","",Lots!EH118)</f>
      </c>
      <c r="L129" s="58">
        <f t="shared" si="8"/>
        <v>0</v>
      </c>
      <c r="N129" s="49">
        <f t="shared" si="9"/>
        <v>0</v>
      </c>
      <c r="O129" s="50">
        <f t="shared" si="10"/>
        <v>0</v>
      </c>
      <c r="P129" s="45">
        <f t="shared" si="11"/>
        <v>0</v>
      </c>
      <c r="Q129" s="282">
        <f>IF(Lots!A118="","",Lots!EM118)</f>
      </c>
      <c r="R129" s="283">
        <f>IF(Lots!A118="","",Lots!EN118)</f>
      </c>
      <c r="S129" s="282">
        <f>IF(Lots!A118="","",Lots!EO118)</f>
      </c>
      <c r="T129" s="283">
        <f>IF(Lots!A118="","",Lots!EP118)</f>
      </c>
      <c r="U129" s="282">
        <f>IF(Lots!A118="","",Lots!EQ118)</f>
      </c>
      <c r="V129" s="283">
        <f>IF(Lots!A118="","",Lots!ER118)</f>
      </c>
      <c r="W129" s="283">
        <f>IF(Lots!A118="","",IF(Lots!ES118=TRUE,"B","S"))</f>
      </c>
    </row>
    <row r="130" spans="1:23" ht="12" customHeight="1">
      <c r="A130" s="55">
        <f>IF(Lots!A119="","",Lots!A119)</f>
      </c>
      <c r="B130" s="56">
        <f>IF(Lots!A119="","",Lots!F119)</f>
      </c>
      <c r="C130" s="56">
        <f>IF(Lots!A119="","",Lots!J119)</f>
      </c>
      <c r="D130" s="56">
        <f>IF(Lots!A119="","",Lots!G119)</f>
      </c>
      <c r="E130" s="56">
        <f>IF(Lots!A119="","",Lots!H119)</f>
      </c>
      <c r="F130" s="288">
        <f>IF(Lots!A119="","",Lots!EA119)</f>
      </c>
      <c r="G130" s="289">
        <f>IF(Lots!A119="","",Lots!EB119)</f>
      </c>
      <c r="H130" s="289">
        <f>IF(Lots!A119="","",Lots!EK119)</f>
      </c>
      <c r="I130" s="290">
        <f>IF(Lots!A119="","",Lots!EF119)</f>
      </c>
      <c r="J130" s="57">
        <f>IF(Lots!F119="","",Lots!EG119)</f>
      </c>
      <c r="K130" s="57">
        <f>IF(Lots!H119="","",Lots!EH119)</f>
      </c>
      <c r="L130" s="58">
        <f t="shared" si="8"/>
        <v>0</v>
      </c>
      <c r="N130" s="49">
        <f t="shared" si="9"/>
        <v>0</v>
      </c>
      <c r="O130" s="50">
        <f t="shared" si="10"/>
        <v>0</v>
      </c>
      <c r="P130" s="45">
        <f t="shared" si="11"/>
        <v>0</v>
      </c>
      <c r="Q130" s="282">
        <f>IF(Lots!A119="","",Lots!EM119)</f>
      </c>
      <c r="R130" s="283">
        <f>IF(Lots!A119="","",Lots!EN119)</f>
      </c>
      <c r="S130" s="282">
        <f>IF(Lots!A119="","",Lots!EO119)</f>
      </c>
      <c r="T130" s="283">
        <f>IF(Lots!A119="","",Lots!EP119)</f>
      </c>
      <c r="U130" s="282">
        <f>IF(Lots!A119="","",Lots!EQ119)</f>
      </c>
      <c r="V130" s="283">
        <f>IF(Lots!A119="","",Lots!ER119)</f>
      </c>
      <c r="W130" s="283">
        <f>IF(Lots!A119="","",IF(Lots!ES119=TRUE,"B","S"))</f>
      </c>
    </row>
    <row r="131" spans="1:23" ht="12" customHeight="1">
      <c r="A131" s="55">
        <f>IF(Lots!A120="","",Lots!A120)</f>
      </c>
      <c r="B131" s="56">
        <f>IF(Lots!A120="","",Lots!F120)</f>
      </c>
      <c r="C131" s="56">
        <f>IF(Lots!A120="","",Lots!J120)</f>
      </c>
      <c r="D131" s="56">
        <f>IF(Lots!A120="","",Lots!G120)</f>
      </c>
      <c r="E131" s="56">
        <f>IF(Lots!A120="","",Lots!H120)</f>
      </c>
      <c r="F131" s="288">
        <f>IF(Lots!A120="","",Lots!EA120)</f>
      </c>
      <c r="G131" s="289">
        <f>IF(Lots!A120="","",Lots!EB120)</f>
      </c>
      <c r="H131" s="289">
        <f>IF(Lots!A120="","",Lots!EK120)</f>
      </c>
      <c r="I131" s="290">
        <f>IF(Lots!A120="","",Lots!EF120)</f>
      </c>
      <c r="J131" s="57">
        <f>IF(Lots!F120="","",Lots!EG120)</f>
      </c>
      <c r="K131" s="57">
        <f>IF(Lots!H120="","",Lots!EH120)</f>
      </c>
      <c r="L131" s="58">
        <f t="shared" si="8"/>
        <v>0</v>
      </c>
      <c r="N131" s="49">
        <f t="shared" si="9"/>
        <v>0</v>
      </c>
      <c r="O131" s="50">
        <f t="shared" si="10"/>
        <v>0</v>
      </c>
      <c r="P131" s="45">
        <f t="shared" si="11"/>
        <v>0</v>
      </c>
      <c r="Q131" s="282">
        <f>IF(Lots!A120="","",Lots!EM120)</f>
      </c>
      <c r="R131" s="283">
        <f>IF(Lots!A120="","",Lots!EN120)</f>
      </c>
      <c r="S131" s="282">
        <f>IF(Lots!A120="","",Lots!EO120)</f>
      </c>
      <c r="T131" s="283">
        <f>IF(Lots!A120="","",Lots!EP120)</f>
      </c>
      <c r="U131" s="282">
        <f>IF(Lots!A120="","",Lots!EQ120)</f>
      </c>
      <c r="V131" s="283">
        <f>IF(Lots!A120="","",Lots!ER120)</f>
      </c>
      <c r="W131" s="283">
        <f>IF(Lots!A120="","",IF(Lots!ES120=TRUE,"B","S"))</f>
      </c>
    </row>
    <row r="132" spans="1:23" ht="12" customHeight="1">
      <c r="A132" s="55">
        <f>IF(Lots!A121="","",Lots!A121)</f>
      </c>
      <c r="B132" s="56">
        <f>IF(Lots!A121="","",Lots!F121)</f>
      </c>
      <c r="C132" s="56">
        <f>IF(Lots!A121="","",Lots!J121)</f>
      </c>
      <c r="D132" s="56">
        <f>IF(Lots!A121="","",Lots!G121)</f>
      </c>
      <c r="E132" s="56">
        <f>IF(Lots!A121="","",Lots!H121)</f>
      </c>
      <c r="F132" s="288">
        <f>IF(Lots!A121="","",Lots!EA121)</f>
      </c>
      <c r="G132" s="289">
        <f>IF(Lots!A121="","",Lots!EB121)</f>
      </c>
      <c r="H132" s="289">
        <f>IF(Lots!A121="","",Lots!EK121)</f>
      </c>
      <c r="I132" s="290">
        <f>IF(Lots!A121="","",Lots!EF121)</f>
      </c>
      <c r="J132" s="57">
        <f>IF(Lots!F121="","",Lots!EG121)</f>
      </c>
      <c r="K132" s="57">
        <f>IF(Lots!H121="","",Lots!EH121)</f>
      </c>
      <c r="L132" s="58">
        <f t="shared" si="8"/>
        <v>0</v>
      </c>
      <c r="N132" s="49">
        <f t="shared" si="9"/>
        <v>0</v>
      </c>
      <c r="O132" s="50">
        <f t="shared" si="10"/>
        <v>0</v>
      </c>
      <c r="P132" s="45">
        <f t="shared" si="11"/>
        <v>0</v>
      </c>
      <c r="Q132" s="282">
        <f>IF(Lots!A121="","",Lots!EM121)</f>
      </c>
      <c r="R132" s="283">
        <f>IF(Lots!A121="","",Lots!EN121)</f>
      </c>
      <c r="S132" s="282">
        <f>IF(Lots!A121="","",Lots!EO121)</f>
      </c>
      <c r="T132" s="283">
        <f>IF(Lots!A121="","",Lots!EP121)</f>
      </c>
      <c r="U132" s="282">
        <f>IF(Lots!A121="","",Lots!EQ121)</f>
      </c>
      <c r="V132" s="283">
        <f>IF(Lots!A121="","",Lots!ER121)</f>
      </c>
      <c r="W132" s="283">
        <f>IF(Lots!A121="","",IF(Lots!ES121=TRUE,"B","S"))</f>
      </c>
    </row>
    <row r="133" spans="1:23" ht="12" customHeight="1">
      <c r="A133" s="55">
        <f>IF(Lots!A122="","",Lots!A122)</f>
      </c>
      <c r="B133" s="56">
        <f>IF(Lots!A122="","",Lots!F122)</f>
      </c>
      <c r="C133" s="56">
        <f>IF(Lots!A122="","",Lots!J122)</f>
      </c>
      <c r="D133" s="56">
        <f>IF(Lots!A122="","",Lots!G122)</f>
      </c>
      <c r="E133" s="56">
        <f>IF(Lots!A122="","",Lots!H122)</f>
      </c>
      <c r="F133" s="288">
        <f>IF(Lots!A122="","",Lots!EA122)</f>
      </c>
      <c r="G133" s="289">
        <f>IF(Lots!A122="","",Lots!EB122)</f>
      </c>
      <c r="H133" s="289">
        <f>IF(Lots!A122="","",Lots!EK122)</f>
      </c>
      <c r="I133" s="290">
        <f>IF(Lots!A122="","",Lots!EF122)</f>
      </c>
      <c r="J133" s="57">
        <f>IF(Lots!F122="","",Lots!EG122)</f>
      </c>
      <c r="K133" s="57">
        <f>IF(Lots!H122="","",Lots!EH122)</f>
      </c>
      <c r="L133" s="58">
        <f t="shared" si="8"/>
        <v>0</v>
      </c>
      <c r="N133" s="49">
        <f t="shared" si="9"/>
        <v>0</v>
      </c>
      <c r="O133" s="50">
        <f t="shared" si="10"/>
        <v>0</v>
      </c>
      <c r="P133" s="45">
        <f t="shared" si="11"/>
        <v>0</v>
      </c>
      <c r="Q133" s="282">
        <f>IF(Lots!A122="","",Lots!EM122)</f>
      </c>
      <c r="R133" s="283">
        <f>IF(Lots!A122="","",Lots!EN122)</f>
      </c>
      <c r="S133" s="282">
        <f>IF(Lots!A122="","",Lots!EO122)</f>
      </c>
      <c r="T133" s="283">
        <f>IF(Lots!A122="","",Lots!EP122)</f>
      </c>
      <c r="U133" s="282">
        <f>IF(Lots!A122="","",Lots!EQ122)</f>
      </c>
      <c r="V133" s="283">
        <f>IF(Lots!A122="","",Lots!ER122)</f>
      </c>
      <c r="W133" s="283">
        <f>IF(Lots!A122="","",IF(Lots!ES122=TRUE,"B","S"))</f>
      </c>
    </row>
    <row r="134" spans="1:23" ht="12" customHeight="1">
      <c r="A134" s="55">
        <f>IF(Lots!A123="","",Lots!A123)</f>
      </c>
      <c r="B134" s="56">
        <f>IF(Lots!A123="","",Lots!F123)</f>
      </c>
      <c r="C134" s="56">
        <f>IF(Lots!A123="","",Lots!J123)</f>
      </c>
      <c r="D134" s="56">
        <f>IF(Lots!A123="","",Lots!G123)</f>
      </c>
      <c r="E134" s="56">
        <f>IF(Lots!A123="","",Lots!H123)</f>
      </c>
      <c r="F134" s="288">
        <f>IF(Lots!A123="","",Lots!EA123)</f>
      </c>
      <c r="G134" s="289">
        <f>IF(Lots!A123="","",Lots!EB123)</f>
      </c>
      <c r="H134" s="289">
        <f>IF(Lots!A123="","",Lots!EK123)</f>
      </c>
      <c r="I134" s="290">
        <f>IF(Lots!A123="","",Lots!EF123)</f>
      </c>
      <c r="J134" s="57">
        <f>IF(Lots!F123="","",Lots!EG123)</f>
      </c>
      <c r="K134" s="57">
        <f>IF(Lots!H123="","",Lots!EH123)</f>
      </c>
      <c r="L134" s="58">
        <f t="shared" si="8"/>
        <v>0</v>
      </c>
      <c r="N134" s="49">
        <f t="shared" si="9"/>
        <v>0</v>
      </c>
      <c r="O134" s="50">
        <f t="shared" si="10"/>
        <v>0</v>
      </c>
      <c r="P134" s="45">
        <f t="shared" si="11"/>
        <v>0</v>
      </c>
      <c r="Q134" s="282">
        <f>IF(Lots!A123="","",Lots!EM123)</f>
      </c>
      <c r="R134" s="283">
        <f>IF(Lots!A123="","",Lots!EN123)</f>
      </c>
      <c r="S134" s="282">
        <f>IF(Lots!A123="","",Lots!EO123)</f>
      </c>
      <c r="T134" s="283">
        <f>IF(Lots!A123="","",Lots!EP123)</f>
      </c>
      <c r="U134" s="282">
        <f>IF(Lots!A123="","",Lots!EQ123)</f>
      </c>
      <c r="V134" s="283">
        <f>IF(Lots!A123="","",Lots!ER123)</f>
      </c>
      <c r="W134" s="283">
        <f>IF(Lots!A123="","",IF(Lots!ES123=TRUE,"B","S"))</f>
      </c>
    </row>
    <row r="135" spans="1:23" ht="12" customHeight="1">
      <c r="A135" s="55">
        <f>IF(Lots!A124="","",Lots!A124)</f>
      </c>
      <c r="B135" s="56">
        <f>IF(Lots!A124="","",Lots!F124)</f>
      </c>
      <c r="C135" s="56">
        <f>IF(Lots!A124="","",Lots!J124)</f>
      </c>
      <c r="D135" s="56">
        <f>IF(Lots!A124="","",Lots!G124)</f>
      </c>
      <c r="E135" s="56">
        <f>IF(Lots!A124="","",Lots!H124)</f>
      </c>
      <c r="F135" s="288">
        <f>IF(Lots!A124="","",Lots!EA124)</f>
      </c>
      <c r="G135" s="289">
        <f>IF(Lots!A124="","",Lots!EB124)</f>
      </c>
      <c r="H135" s="289">
        <f>IF(Lots!A124="","",Lots!EK124)</f>
      </c>
      <c r="I135" s="290">
        <f>IF(Lots!A124="","",Lots!EF124)</f>
      </c>
      <c r="J135" s="57">
        <f>IF(Lots!F124="","",Lots!EG124)</f>
      </c>
      <c r="K135" s="57">
        <f>IF(Lots!H124="","",Lots!EH124)</f>
      </c>
      <c r="L135" s="58">
        <f t="shared" si="8"/>
        <v>0</v>
      </c>
      <c r="N135" s="49">
        <f t="shared" si="9"/>
        <v>0</v>
      </c>
      <c r="O135" s="50">
        <f t="shared" si="10"/>
        <v>0</v>
      </c>
      <c r="P135" s="45">
        <f t="shared" si="11"/>
        <v>0</v>
      </c>
      <c r="Q135" s="282">
        <f>IF(Lots!A124="","",Lots!EM124)</f>
      </c>
      <c r="R135" s="283">
        <f>IF(Lots!A124="","",Lots!EN124)</f>
      </c>
      <c r="S135" s="282">
        <f>IF(Lots!A124="","",Lots!EO124)</f>
      </c>
      <c r="T135" s="283">
        <f>IF(Lots!A124="","",Lots!EP124)</f>
      </c>
      <c r="U135" s="282">
        <f>IF(Lots!A124="","",Lots!EQ124)</f>
      </c>
      <c r="V135" s="283">
        <f>IF(Lots!A124="","",Lots!ER124)</f>
      </c>
      <c r="W135" s="283">
        <f>IF(Lots!A124="","",IF(Lots!ES124=TRUE,"B","S"))</f>
      </c>
    </row>
    <row r="136" spans="1:23" ht="12" customHeight="1">
      <c r="A136" s="55">
        <f>IF(Lots!A125="","",Lots!A125)</f>
      </c>
      <c r="B136" s="56">
        <f>IF(Lots!A125="","",Lots!F125)</f>
      </c>
      <c r="C136" s="56">
        <f>IF(Lots!A125="","",Lots!J125)</f>
      </c>
      <c r="D136" s="56">
        <f>IF(Lots!A125="","",Lots!G125)</f>
      </c>
      <c r="E136" s="56">
        <f>IF(Lots!A125="","",Lots!H125)</f>
      </c>
      <c r="F136" s="288">
        <f>IF(Lots!A125="","",Lots!EA125)</f>
      </c>
      <c r="G136" s="289">
        <f>IF(Lots!A125="","",Lots!EB125)</f>
      </c>
      <c r="H136" s="289">
        <f>IF(Lots!A125="","",Lots!EK125)</f>
      </c>
      <c r="I136" s="290">
        <f>IF(Lots!A125="","",Lots!EF125)</f>
      </c>
      <c r="J136" s="57">
        <f>IF(Lots!F125="","",Lots!EG125)</f>
      </c>
      <c r="K136" s="57">
        <f>IF(Lots!H125="","",Lots!EH125)</f>
      </c>
      <c r="L136" s="58">
        <f t="shared" si="8"/>
        <v>0</v>
      </c>
      <c r="N136" s="49">
        <f t="shared" si="9"/>
        <v>0</v>
      </c>
      <c r="O136" s="50">
        <f t="shared" si="10"/>
        <v>0</v>
      </c>
      <c r="P136" s="45">
        <f t="shared" si="11"/>
        <v>0</v>
      </c>
      <c r="Q136" s="282">
        <f>IF(Lots!A125="","",Lots!EM125)</f>
      </c>
      <c r="R136" s="283">
        <f>IF(Lots!A125="","",Lots!EN125)</f>
      </c>
      <c r="S136" s="282">
        <f>IF(Lots!A125="","",Lots!EO125)</f>
      </c>
      <c r="T136" s="283">
        <f>IF(Lots!A125="","",Lots!EP125)</f>
      </c>
      <c r="U136" s="282">
        <f>IF(Lots!A125="","",Lots!EQ125)</f>
      </c>
      <c r="V136" s="283">
        <f>IF(Lots!A125="","",Lots!ER125)</f>
      </c>
      <c r="W136" s="283">
        <f>IF(Lots!A125="","",IF(Lots!ES125=TRUE,"B","S"))</f>
      </c>
    </row>
    <row r="137" spans="1:23" ht="12" customHeight="1">
      <c r="A137" s="55">
        <f>IF(Lots!A126="","",Lots!A126)</f>
      </c>
      <c r="B137" s="56">
        <f>IF(Lots!A126="","",Lots!F126)</f>
      </c>
      <c r="C137" s="56">
        <f>IF(Lots!A126="","",Lots!J126)</f>
      </c>
      <c r="D137" s="56">
        <f>IF(Lots!A126="","",Lots!G126)</f>
      </c>
      <c r="E137" s="56">
        <f>IF(Lots!A126="","",Lots!H126)</f>
      </c>
      <c r="F137" s="288">
        <f>IF(Lots!A126="","",Lots!EA126)</f>
      </c>
      <c r="G137" s="289">
        <f>IF(Lots!A126="","",Lots!EB126)</f>
      </c>
      <c r="H137" s="289">
        <f>IF(Lots!A126="","",Lots!EK126)</f>
      </c>
      <c r="I137" s="290">
        <f>IF(Lots!A126="","",Lots!EF126)</f>
      </c>
      <c r="J137" s="57">
        <f>IF(Lots!F126="","",Lots!EG126)</f>
      </c>
      <c r="K137" s="57">
        <f>IF(Lots!H126="","",Lots!EH126)</f>
      </c>
      <c r="L137" s="58">
        <f t="shared" si="8"/>
        <v>0</v>
      </c>
      <c r="N137" s="49">
        <f t="shared" si="9"/>
        <v>0</v>
      </c>
      <c r="O137" s="50">
        <f t="shared" si="10"/>
        <v>0</v>
      </c>
      <c r="P137" s="45">
        <f t="shared" si="11"/>
        <v>0</v>
      </c>
      <c r="Q137" s="282">
        <f>IF(Lots!A126="","",Lots!EM126)</f>
      </c>
      <c r="R137" s="283">
        <f>IF(Lots!A126="","",Lots!EN126)</f>
      </c>
      <c r="S137" s="282">
        <f>IF(Lots!A126="","",Lots!EO126)</f>
      </c>
      <c r="T137" s="283">
        <f>IF(Lots!A126="","",Lots!EP126)</f>
      </c>
      <c r="U137" s="282">
        <f>IF(Lots!A126="","",Lots!EQ126)</f>
      </c>
      <c r="V137" s="283">
        <f>IF(Lots!A126="","",Lots!ER126)</f>
      </c>
      <c r="W137" s="283">
        <f>IF(Lots!A126="","",IF(Lots!ES126=TRUE,"B","S"))</f>
      </c>
    </row>
    <row r="138" spans="1:23" ht="12" customHeight="1">
      <c r="A138" s="55">
        <f>IF(Lots!A127="","",Lots!A127)</f>
      </c>
      <c r="B138" s="56">
        <f>IF(Lots!A127="","",Lots!F127)</f>
      </c>
      <c r="C138" s="56">
        <f>IF(Lots!A127="","",Lots!J127)</f>
      </c>
      <c r="D138" s="56">
        <f>IF(Lots!A127="","",Lots!G127)</f>
      </c>
      <c r="E138" s="56">
        <f>IF(Lots!A127="","",Lots!H127)</f>
      </c>
      <c r="F138" s="288">
        <f>IF(Lots!A127="","",Lots!EA127)</f>
      </c>
      <c r="G138" s="289">
        <f>IF(Lots!A127="","",Lots!EB127)</f>
      </c>
      <c r="H138" s="289">
        <f>IF(Lots!A127="","",Lots!EK127)</f>
      </c>
      <c r="I138" s="290">
        <f>IF(Lots!A127="","",Lots!EF127)</f>
      </c>
      <c r="J138" s="57">
        <f>IF(Lots!F127="","",Lots!EG127)</f>
      </c>
      <c r="K138" s="57">
        <f>IF(Lots!H127="","",Lots!EH127)</f>
      </c>
      <c r="L138" s="58">
        <f t="shared" si="8"/>
        <v>0</v>
      </c>
      <c r="N138" s="49">
        <f t="shared" si="9"/>
        <v>0</v>
      </c>
      <c r="O138" s="50">
        <f t="shared" si="10"/>
        <v>0</v>
      </c>
      <c r="P138" s="45">
        <f t="shared" si="11"/>
        <v>0</v>
      </c>
      <c r="Q138" s="282">
        <f>IF(Lots!A127="","",Lots!EM127)</f>
      </c>
      <c r="R138" s="283">
        <f>IF(Lots!A127="","",Lots!EN127)</f>
      </c>
      <c r="S138" s="282">
        <f>IF(Lots!A127="","",Lots!EO127)</f>
      </c>
      <c r="T138" s="283">
        <f>IF(Lots!A127="","",Lots!EP127)</f>
      </c>
      <c r="U138" s="282">
        <f>IF(Lots!A127="","",Lots!EQ127)</f>
      </c>
      <c r="V138" s="283">
        <f>IF(Lots!A127="","",Lots!ER127)</f>
      </c>
      <c r="W138" s="283">
        <f>IF(Lots!A127="","",IF(Lots!ES127=TRUE,"B","S"))</f>
      </c>
    </row>
    <row r="139" spans="1:23" ht="12" customHeight="1">
      <c r="A139" s="55">
        <f>IF(Lots!A128="","",Lots!A128)</f>
      </c>
      <c r="B139" s="56">
        <f>IF(Lots!A128="","",Lots!F128)</f>
      </c>
      <c r="C139" s="56">
        <f>IF(Lots!A128="","",Lots!J128)</f>
      </c>
      <c r="D139" s="56">
        <f>IF(Lots!A128="","",Lots!G128)</f>
      </c>
      <c r="E139" s="56">
        <f>IF(Lots!A128="","",Lots!H128)</f>
      </c>
      <c r="F139" s="288">
        <f>IF(Lots!A128="","",Lots!EA128)</f>
      </c>
      <c r="G139" s="289">
        <f>IF(Lots!A128="","",Lots!EB128)</f>
      </c>
      <c r="H139" s="289">
        <f>IF(Lots!A128="","",Lots!EK128)</f>
      </c>
      <c r="I139" s="290">
        <f>IF(Lots!A128="","",Lots!EF128)</f>
      </c>
      <c r="J139" s="57">
        <f>IF(Lots!F128="","",Lots!EG128)</f>
      </c>
      <c r="K139" s="57">
        <f>IF(Lots!H128="","",Lots!EH128)</f>
      </c>
      <c r="L139" s="58">
        <f t="shared" si="8"/>
        <v>0</v>
      </c>
      <c r="N139" s="49">
        <f t="shared" si="9"/>
        <v>0</v>
      </c>
      <c r="O139" s="50">
        <f t="shared" si="10"/>
        <v>0</v>
      </c>
      <c r="P139" s="45">
        <f t="shared" si="11"/>
        <v>0</v>
      </c>
      <c r="Q139" s="282">
        <f>IF(Lots!A128="","",Lots!EM128)</f>
      </c>
      <c r="R139" s="283">
        <f>IF(Lots!A128="","",Lots!EN128)</f>
      </c>
      <c r="S139" s="282">
        <f>IF(Lots!A128="","",Lots!EO128)</f>
      </c>
      <c r="T139" s="283">
        <f>IF(Lots!A128="","",Lots!EP128)</f>
      </c>
      <c r="U139" s="282">
        <f>IF(Lots!A128="","",Lots!EQ128)</f>
      </c>
      <c r="V139" s="283">
        <f>IF(Lots!A128="","",Lots!ER128)</f>
      </c>
      <c r="W139" s="283">
        <f>IF(Lots!A128="","",IF(Lots!ES128=TRUE,"B","S"))</f>
      </c>
    </row>
    <row r="140" spans="1:23" ht="12" customHeight="1">
      <c r="A140" s="55">
        <f>IF(Lots!A129="","",Lots!A129)</f>
      </c>
      <c r="B140" s="56">
        <f>IF(Lots!A129="","",Lots!F129)</f>
      </c>
      <c r="C140" s="56">
        <f>IF(Lots!A129="","",Lots!J129)</f>
      </c>
      <c r="D140" s="56">
        <f>IF(Lots!A129="","",Lots!G129)</f>
      </c>
      <c r="E140" s="56">
        <f>IF(Lots!A129="","",Lots!H129)</f>
      </c>
      <c r="F140" s="288">
        <f>IF(Lots!A129="","",Lots!EA129)</f>
      </c>
      <c r="G140" s="289">
        <f>IF(Lots!A129="","",Lots!EB129)</f>
      </c>
      <c r="H140" s="289">
        <f>IF(Lots!A129="","",Lots!EK129)</f>
      </c>
      <c r="I140" s="290">
        <f>IF(Lots!A129="","",Lots!EF129)</f>
      </c>
      <c r="J140" s="57">
        <f>IF(Lots!F129="","",Lots!EG129)</f>
      </c>
      <c r="K140" s="57">
        <f>IF(Lots!H129="","",Lots!EH129)</f>
      </c>
      <c r="L140" s="58">
        <f t="shared" si="8"/>
        <v>0</v>
      </c>
      <c r="N140" s="49">
        <f t="shared" si="9"/>
        <v>0</v>
      </c>
      <c r="O140" s="50">
        <f t="shared" si="10"/>
        <v>0</v>
      </c>
      <c r="P140" s="45">
        <f t="shared" si="11"/>
        <v>0</v>
      </c>
      <c r="Q140" s="282">
        <f>IF(Lots!A129="","",Lots!EM129)</f>
      </c>
      <c r="R140" s="283">
        <f>IF(Lots!A129="","",Lots!EN129)</f>
      </c>
      <c r="S140" s="282">
        <f>IF(Lots!A129="","",Lots!EO129)</f>
      </c>
      <c r="T140" s="283">
        <f>IF(Lots!A129="","",Lots!EP129)</f>
      </c>
      <c r="U140" s="282">
        <f>IF(Lots!A129="","",Lots!EQ129)</f>
      </c>
      <c r="V140" s="283">
        <f>IF(Lots!A129="","",Lots!ER129)</f>
      </c>
      <c r="W140" s="283">
        <f>IF(Lots!A129="","",IF(Lots!ES129=TRUE,"B","S"))</f>
      </c>
    </row>
    <row r="141" spans="1:23" ht="12" customHeight="1">
      <c r="A141" s="55">
        <f>IF(Lots!A130="","",Lots!A130)</f>
      </c>
      <c r="B141" s="56">
        <f>IF(Lots!A130="","",Lots!F130)</f>
      </c>
      <c r="C141" s="56">
        <f>IF(Lots!A130="","",Lots!J130)</f>
      </c>
      <c r="D141" s="56">
        <f>IF(Lots!A130="","",Lots!G130)</f>
      </c>
      <c r="E141" s="56">
        <f>IF(Lots!A130="","",Lots!H130)</f>
      </c>
      <c r="F141" s="288">
        <f>IF(Lots!A130="","",Lots!EA130)</f>
      </c>
      <c r="G141" s="289">
        <f>IF(Lots!A130="","",Lots!EB130)</f>
      </c>
      <c r="H141" s="289">
        <f>IF(Lots!A130="","",Lots!EK130)</f>
      </c>
      <c r="I141" s="290">
        <f>IF(Lots!A130="","",Lots!EF130)</f>
      </c>
      <c r="J141" s="57">
        <f>IF(Lots!F130="","",Lots!EG130)</f>
      </c>
      <c r="K141" s="57">
        <f>IF(Lots!H130="","",Lots!EH130)</f>
      </c>
      <c r="L141" s="58">
        <f t="shared" si="8"/>
        <v>0</v>
      </c>
      <c r="N141" s="49">
        <f t="shared" si="9"/>
        <v>0</v>
      </c>
      <c r="O141" s="50">
        <f t="shared" si="10"/>
        <v>0</v>
      </c>
      <c r="P141" s="45">
        <f t="shared" si="11"/>
        <v>0</v>
      </c>
      <c r="Q141" s="282">
        <f>IF(Lots!A130="","",Lots!EM130)</f>
      </c>
      <c r="R141" s="283">
        <f>IF(Lots!A130="","",Lots!EN130)</f>
      </c>
      <c r="S141" s="282">
        <f>IF(Lots!A130="","",Lots!EO130)</f>
      </c>
      <c r="T141" s="283">
        <f>IF(Lots!A130="","",Lots!EP130)</f>
      </c>
      <c r="U141" s="282">
        <f>IF(Lots!A130="","",Lots!EQ130)</f>
      </c>
      <c r="V141" s="283">
        <f>IF(Lots!A130="","",Lots!ER130)</f>
      </c>
      <c r="W141" s="283">
        <f>IF(Lots!A130="","",IF(Lots!ES130=TRUE,"B","S"))</f>
      </c>
    </row>
    <row r="142" spans="1:23" ht="12" customHeight="1">
      <c r="A142" s="55">
        <f>IF(Lots!A131="","",Lots!A131)</f>
      </c>
      <c r="B142" s="56">
        <f>IF(Lots!A131="","",Lots!F131)</f>
      </c>
      <c r="C142" s="56">
        <f>IF(Lots!A131="","",Lots!J131)</f>
      </c>
      <c r="D142" s="56">
        <f>IF(Lots!A131="","",Lots!G131)</f>
      </c>
      <c r="E142" s="56">
        <f>IF(Lots!A131="","",Lots!H131)</f>
      </c>
      <c r="F142" s="288">
        <f>IF(Lots!A131="","",Lots!EA131)</f>
      </c>
      <c r="G142" s="289">
        <f>IF(Lots!A131="","",Lots!EB131)</f>
      </c>
      <c r="H142" s="289">
        <f>IF(Lots!A131="","",Lots!EK131)</f>
      </c>
      <c r="I142" s="290">
        <f>IF(Lots!A131="","",Lots!EF131)</f>
      </c>
      <c r="J142" s="57">
        <f>IF(Lots!F131="","",Lots!EG131)</f>
      </c>
      <c r="K142" s="57">
        <f>IF(Lots!H131="","",Lots!EH131)</f>
      </c>
      <c r="L142" s="58">
        <f t="shared" si="8"/>
        <v>0</v>
      </c>
      <c r="N142" s="49">
        <f t="shared" si="9"/>
        <v>0</v>
      </c>
      <c r="O142" s="50">
        <f t="shared" si="10"/>
        <v>0</v>
      </c>
      <c r="P142" s="45">
        <f t="shared" si="11"/>
        <v>0</v>
      </c>
      <c r="Q142" s="282">
        <f>IF(Lots!A131="","",Lots!EM131)</f>
      </c>
      <c r="R142" s="283">
        <f>IF(Lots!A131="","",Lots!EN131)</f>
      </c>
      <c r="S142" s="282">
        <f>IF(Lots!A131="","",Lots!EO131)</f>
      </c>
      <c r="T142" s="283">
        <f>IF(Lots!A131="","",Lots!EP131)</f>
      </c>
      <c r="U142" s="282">
        <f>IF(Lots!A131="","",Lots!EQ131)</f>
      </c>
      <c r="V142" s="283">
        <f>IF(Lots!A131="","",Lots!ER131)</f>
      </c>
      <c r="W142" s="283">
        <f>IF(Lots!A131="","",IF(Lots!ES131=TRUE,"B","S"))</f>
      </c>
    </row>
    <row r="143" spans="1:23" ht="12" customHeight="1">
      <c r="A143" s="55">
        <f>IF(Lots!A132="","",Lots!A132)</f>
      </c>
      <c r="B143" s="56">
        <f>IF(Lots!A132="","",Lots!F132)</f>
      </c>
      <c r="C143" s="56">
        <f>IF(Lots!A132="","",Lots!J132)</f>
      </c>
      <c r="D143" s="56">
        <f>IF(Lots!A132="","",Lots!G132)</f>
      </c>
      <c r="E143" s="56">
        <f>IF(Lots!A132="","",Lots!H132)</f>
      </c>
      <c r="F143" s="288">
        <f>IF(Lots!A132="","",Lots!EA132)</f>
      </c>
      <c r="G143" s="289">
        <f>IF(Lots!A132="","",Lots!EB132)</f>
      </c>
      <c r="H143" s="289">
        <f>IF(Lots!A132="","",Lots!EK132)</f>
      </c>
      <c r="I143" s="290">
        <f>IF(Lots!A132="","",Lots!EF132)</f>
      </c>
      <c r="J143" s="57">
        <f>IF(Lots!F132="","",Lots!EG132)</f>
      </c>
      <c r="K143" s="57">
        <f>IF(Lots!H132="","",Lots!EH132)</f>
      </c>
      <c r="L143" s="58">
        <f t="shared" si="8"/>
        <v>0</v>
      </c>
      <c r="N143" s="49">
        <f t="shared" si="9"/>
        <v>0</v>
      </c>
      <c r="O143" s="50">
        <f t="shared" si="10"/>
        <v>0</v>
      </c>
      <c r="P143" s="45">
        <f t="shared" si="11"/>
        <v>0</v>
      </c>
      <c r="Q143" s="282">
        <f>IF(Lots!A132="","",Lots!EM132)</f>
      </c>
      <c r="R143" s="283">
        <f>IF(Lots!A132="","",Lots!EN132)</f>
      </c>
      <c r="S143" s="282">
        <f>IF(Lots!A132="","",Lots!EO132)</f>
      </c>
      <c r="T143" s="283">
        <f>IF(Lots!A132="","",Lots!EP132)</f>
      </c>
      <c r="U143" s="282">
        <f>IF(Lots!A132="","",Lots!EQ132)</f>
      </c>
      <c r="V143" s="283">
        <f>IF(Lots!A132="","",Lots!ER132)</f>
      </c>
      <c r="W143" s="283">
        <f>IF(Lots!A132="","",IF(Lots!ES132=TRUE,"B","S"))</f>
      </c>
    </row>
    <row r="144" spans="1:23" ht="12" customHeight="1">
      <c r="A144" s="55">
        <f>IF(Lots!A133="","",Lots!A133)</f>
      </c>
      <c r="B144" s="56">
        <f>IF(Lots!A133="","",Lots!F133)</f>
      </c>
      <c r="C144" s="56">
        <f>IF(Lots!A133="","",Lots!J133)</f>
      </c>
      <c r="D144" s="56">
        <f>IF(Lots!A133="","",Lots!G133)</f>
      </c>
      <c r="E144" s="56">
        <f>IF(Lots!A133="","",Lots!H133)</f>
      </c>
      <c r="F144" s="288">
        <f>IF(Lots!A133="","",Lots!EA133)</f>
      </c>
      <c r="G144" s="289">
        <f>IF(Lots!A133="","",Lots!EB133)</f>
      </c>
      <c r="H144" s="289">
        <f>IF(Lots!A133="","",Lots!EK133)</f>
      </c>
      <c r="I144" s="290">
        <f>IF(Lots!A133="","",Lots!EF133)</f>
      </c>
      <c r="J144" s="57">
        <f>IF(Lots!F133="","",Lots!EG133)</f>
      </c>
      <c r="K144" s="57">
        <f>IF(Lots!H133="","",Lots!EH133)</f>
      </c>
      <c r="L144" s="58">
        <f t="shared" si="8"/>
        <v>0</v>
      </c>
      <c r="N144" s="49">
        <f t="shared" si="9"/>
        <v>0</v>
      </c>
      <c r="O144" s="50">
        <f t="shared" si="10"/>
        <v>0</v>
      </c>
      <c r="P144" s="45">
        <f t="shared" si="11"/>
        <v>0</v>
      </c>
      <c r="Q144" s="282">
        <f>IF(Lots!A133="","",Lots!EM133)</f>
      </c>
      <c r="R144" s="283">
        <f>IF(Lots!A133="","",Lots!EN133)</f>
      </c>
      <c r="S144" s="282">
        <f>IF(Lots!A133="","",Lots!EO133)</f>
      </c>
      <c r="T144" s="283">
        <f>IF(Lots!A133="","",Lots!EP133)</f>
      </c>
      <c r="U144" s="282">
        <f>IF(Lots!A133="","",Lots!EQ133)</f>
      </c>
      <c r="V144" s="283">
        <f>IF(Lots!A133="","",Lots!ER133)</f>
      </c>
      <c r="W144" s="283">
        <f>IF(Lots!A133="","",IF(Lots!ES133=TRUE,"B","S"))</f>
      </c>
    </row>
    <row r="145" spans="1:23" ht="12" customHeight="1">
      <c r="A145" s="55">
        <f>IF(Lots!A134="","",Lots!A134)</f>
      </c>
      <c r="B145" s="56">
        <f>IF(Lots!A134="","",Lots!F134)</f>
      </c>
      <c r="C145" s="56">
        <f>IF(Lots!A134="","",Lots!J134)</f>
      </c>
      <c r="D145" s="56">
        <f>IF(Lots!A134="","",Lots!G134)</f>
      </c>
      <c r="E145" s="56">
        <f>IF(Lots!A134="","",Lots!H134)</f>
      </c>
      <c r="F145" s="288">
        <f>IF(Lots!A134="","",Lots!EA134)</f>
      </c>
      <c r="G145" s="289">
        <f>IF(Lots!A134="","",Lots!EB134)</f>
      </c>
      <c r="H145" s="289">
        <f>IF(Lots!A134="","",Lots!EK134)</f>
      </c>
      <c r="I145" s="290">
        <f>IF(Lots!A134="","",Lots!EF134)</f>
      </c>
      <c r="J145" s="57">
        <f>IF(Lots!F134="","",Lots!EG134)</f>
      </c>
      <c r="K145" s="57">
        <f>IF(Lots!H134="","",Lots!EH134)</f>
      </c>
      <c r="L145" s="58">
        <f t="shared" si="8"/>
        <v>0</v>
      </c>
      <c r="N145" s="49">
        <f t="shared" si="9"/>
        <v>0</v>
      </c>
      <c r="O145" s="50">
        <f t="shared" si="10"/>
        <v>0</v>
      </c>
      <c r="P145" s="45">
        <f t="shared" si="11"/>
        <v>0</v>
      </c>
      <c r="Q145" s="282">
        <f>IF(Lots!A134="","",Lots!EM134)</f>
      </c>
      <c r="R145" s="283">
        <f>IF(Lots!A134="","",Lots!EN134)</f>
      </c>
      <c r="S145" s="282">
        <f>IF(Lots!A134="","",Lots!EO134)</f>
      </c>
      <c r="T145" s="283">
        <f>IF(Lots!A134="","",Lots!EP134)</f>
      </c>
      <c r="U145" s="282">
        <f>IF(Lots!A134="","",Lots!EQ134)</f>
      </c>
      <c r="V145" s="283">
        <f>IF(Lots!A134="","",Lots!ER134)</f>
      </c>
      <c r="W145" s="283">
        <f>IF(Lots!A134="","",IF(Lots!ES134=TRUE,"B","S"))</f>
      </c>
    </row>
    <row r="146" spans="1:23" ht="12" customHeight="1">
      <c r="A146" s="55">
        <f>IF(Lots!A135="","",Lots!A135)</f>
      </c>
      <c r="B146" s="56">
        <f>IF(Lots!A135="","",Lots!F135)</f>
      </c>
      <c r="C146" s="56">
        <f>IF(Lots!A135="","",Lots!J135)</f>
      </c>
      <c r="D146" s="56">
        <f>IF(Lots!A135="","",Lots!G135)</f>
      </c>
      <c r="E146" s="56">
        <f>IF(Lots!A135="","",Lots!H135)</f>
      </c>
      <c r="F146" s="288">
        <f>IF(Lots!A135="","",Lots!EA135)</f>
      </c>
      <c r="G146" s="289">
        <f>IF(Lots!A135="","",Lots!EB135)</f>
      </c>
      <c r="H146" s="289">
        <f>IF(Lots!A135="","",Lots!EK135)</f>
      </c>
      <c r="I146" s="290">
        <f>IF(Lots!A135="","",Lots!EF135)</f>
      </c>
      <c r="J146" s="57">
        <f>IF(Lots!F135="","",Lots!EG135)</f>
      </c>
      <c r="K146" s="57">
        <f>IF(Lots!H135="","",Lots!EH135)</f>
      </c>
      <c r="L146" s="58">
        <f t="shared" si="8"/>
        <v>0</v>
      </c>
      <c r="N146" s="49">
        <f t="shared" si="9"/>
        <v>0</v>
      </c>
      <c r="O146" s="50">
        <f t="shared" si="10"/>
        <v>0</v>
      </c>
      <c r="P146" s="45">
        <f t="shared" si="11"/>
        <v>0</v>
      </c>
      <c r="Q146" s="282">
        <f>IF(Lots!A135="","",Lots!EM135)</f>
      </c>
      <c r="R146" s="283">
        <f>IF(Lots!A135="","",Lots!EN135)</f>
      </c>
      <c r="S146" s="282">
        <f>IF(Lots!A135="","",Lots!EO135)</f>
      </c>
      <c r="T146" s="283">
        <f>IF(Lots!A135="","",Lots!EP135)</f>
      </c>
      <c r="U146" s="282">
        <f>IF(Lots!A135="","",Lots!EQ135)</f>
      </c>
      <c r="V146" s="283">
        <f>IF(Lots!A135="","",Lots!ER135)</f>
      </c>
      <c r="W146" s="283">
        <f>IF(Lots!A135="","",IF(Lots!ES135=TRUE,"B","S"))</f>
      </c>
    </row>
    <row r="147" spans="1:23" ht="12" customHeight="1">
      <c r="A147" s="55">
        <f>IF(Lots!A136="","",Lots!A136)</f>
      </c>
      <c r="B147" s="56">
        <f>IF(Lots!A136="","",Lots!F136)</f>
      </c>
      <c r="C147" s="56">
        <f>IF(Lots!A136="","",Lots!J136)</f>
      </c>
      <c r="D147" s="56">
        <f>IF(Lots!A136="","",Lots!G136)</f>
      </c>
      <c r="E147" s="56">
        <f>IF(Lots!A136="","",Lots!H136)</f>
      </c>
      <c r="F147" s="288">
        <f>IF(Lots!A136="","",Lots!EA136)</f>
      </c>
      <c r="G147" s="289">
        <f>IF(Lots!A136="","",Lots!EB136)</f>
      </c>
      <c r="H147" s="289">
        <f>IF(Lots!A136="","",Lots!EK136)</f>
      </c>
      <c r="I147" s="290">
        <f>IF(Lots!A136="","",Lots!EF136)</f>
      </c>
      <c r="J147" s="57">
        <f>IF(Lots!F136="","",Lots!EG136)</f>
      </c>
      <c r="K147" s="57">
        <f>IF(Lots!H136="","",Lots!EH136)</f>
      </c>
      <c r="L147" s="58">
        <f t="shared" si="8"/>
        <v>0</v>
      </c>
      <c r="N147" s="49">
        <f t="shared" si="9"/>
        <v>0</v>
      </c>
      <c r="O147" s="50">
        <f t="shared" si="10"/>
        <v>0</v>
      </c>
      <c r="P147" s="45">
        <f t="shared" si="11"/>
        <v>0</v>
      </c>
      <c r="Q147" s="282">
        <f>IF(Lots!A136="","",Lots!EM136)</f>
      </c>
      <c r="R147" s="283">
        <f>IF(Lots!A136="","",Lots!EN136)</f>
      </c>
      <c r="S147" s="282">
        <f>IF(Lots!A136="","",Lots!EO136)</f>
      </c>
      <c r="T147" s="283">
        <f>IF(Lots!A136="","",Lots!EP136)</f>
      </c>
      <c r="U147" s="282">
        <f>IF(Lots!A136="","",Lots!EQ136)</f>
      </c>
      <c r="V147" s="283">
        <f>IF(Lots!A136="","",Lots!ER136)</f>
      </c>
      <c r="W147" s="283">
        <f>IF(Lots!A136="","",IF(Lots!ES136=TRUE,"B","S"))</f>
      </c>
    </row>
    <row r="148" spans="1:23" ht="12" customHeight="1">
      <c r="A148" s="55">
        <f>IF(Lots!A137="","",Lots!A137)</f>
      </c>
      <c r="B148" s="56">
        <f>IF(Lots!A137="","",Lots!F137)</f>
      </c>
      <c r="C148" s="56">
        <f>IF(Lots!A137="","",Lots!J137)</f>
      </c>
      <c r="D148" s="56">
        <f>IF(Lots!A137="","",Lots!G137)</f>
      </c>
      <c r="E148" s="56">
        <f>IF(Lots!A137="","",Lots!H137)</f>
      </c>
      <c r="F148" s="288">
        <f>IF(Lots!A137="","",Lots!EA137)</f>
      </c>
      <c r="G148" s="289">
        <f>IF(Lots!A137="","",Lots!EB137)</f>
      </c>
      <c r="H148" s="289">
        <f>IF(Lots!A137="","",Lots!EK137)</f>
      </c>
      <c r="I148" s="290">
        <f>IF(Lots!A137="","",Lots!EF137)</f>
      </c>
      <c r="J148" s="57">
        <f>IF(Lots!F137="","",Lots!EG137)</f>
      </c>
      <c r="K148" s="57">
        <f>IF(Lots!H137="","",Lots!EH137)</f>
      </c>
      <c r="L148" s="58">
        <f t="shared" si="8"/>
        <v>0</v>
      </c>
      <c r="N148" s="49">
        <f t="shared" si="9"/>
        <v>0</v>
      </c>
      <c r="O148" s="50">
        <f t="shared" si="10"/>
        <v>0</v>
      </c>
      <c r="P148" s="45">
        <f t="shared" si="11"/>
        <v>0</v>
      </c>
      <c r="Q148" s="282">
        <f>IF(Lots!A137="","",Lots!EM137)</f>
      </c>
      <c r="R148" s="283">
        <f>IF(Lots!A137="","",Lots!EN137)</f>
      </c>
      <c r="S148" s="282">
        <f>IF(Lots!A137="","",Lots!EO137)</f>
      </c>
      <c r="T148" s="283">
        <f>IF(Lots!A137="","",Lots!EP137)</f>
      </c>
      <c r="U148" s="282">
        <f>IF(Lots!A137="","",Lots!EQ137)</f>
      </c>
      <c r="V148" s="283">
        <f>IF(Lots!A137="","",Lots!ER137)</f>
      </c>
      <c r="W148" s="283">
        <f>IF(Lots!A137="","",IF(Lots!ES137=TRUE,"B","S"))</f>
      </c>
    </row>
    <row r="149" spans="1:23" ht="12" customHeight="1">
      <c r="A149" s="55">
        <f>IF(Lots!A138="","",Lots!A138)</f>
      </c>
      <c r="B149" s="56">
        <f>IF(Lots!A138="","",Lots!F138)</f>
      </c>
      <c r="C149" s="56">
        <f>IF(Lots!A138="","",Lots!J138)</f>
      </c>
      <c r="D149" s="56">
        <f>IF(Lots!A138="","",Lots!G138)</f>
      </c>
      <c r="E149" s="56">
        <f>IF(Lots!A138="","",Lots!H138)</f>
      </c>
      <c r="F149" s="288">
        <f>IF(Lots!A138="","",Lots!EA138)</f>
      </c>
      <c r="G149" s="289">
        <f>IF(Lots!A138="","",Lots!EB138)</f>
      </c>
      <c r="H149" s="289">
        <f>IF(Lots!A138="","",Lots!EK138)</f>
      </c>
      <c r="I149" s="290">
        <f>IF(Lots!A138="","",Lots!EF138)</f>
      </c>
      <c r="J149" s="57">
        <f>IF(Lots!F138="","",Lots!EG138)</f>
      </c>
      <c r="K149" s="57">
        <f>IF(Lots!H138="","",Lots!EH138)</f>
      </c>
      <c r="L149" s="58">
        <f t="shared" si="8"/>
        <v>0</v>
      </c>
      <c r="N149" s="49">
        <f t="shared" si="9"/>
        <v>0</v>
      </c>
      <c r="O149" s="50">
        <f t="shared" si="10"/>
        <v>0</v>
      </c>
      <c r="P149" s="45">
        <f t="shared" si="11"/>
        <v>0</v>
      </c>
      <c r="Q149" s="282">
        <f>IF(Lots!A138="","",Lots!EM138)</f>
      </c>
      <c r="R149" s="283">
        <f>IF(Lots!A138="","",Lots!EN138)</f>
      </c>
      <c r="S149" s="282">
        <f>IF(Lots!A138="","",Lots!EO138)</f>
      </c>
      <c r="T149" s="283">
        <f>IF(Lots!A138="","",Lots!EP138)</f>
      </c>
      <c r="U149" s="282">
        <f>IF(Lots!A138="","",Lots!EQ138)</f>
      </c>
      <c r="V149" s="283">
        <f>IF(Lots!A138="","",Lots!ER138)</f>
      </c>
      <c r="W149" s="283">
        <f>IF(Lots!A138="","",IF(Lots!ES138=TRUE,"B","S"))</f>
      </c>
    </row>
    <row r="150" spans="1:23" ht="12" customHeight="1">
      <c r="A150" s="55">
        <f>IF(Lots!A139="","",Lots!A139)</f>
      </c>
      <c r="B150" s="56">
        <f>IF(Lots!A139="","",Lots!F139)</f>
      </c>
      <c r="C150" s="56">
        <f>IF(Lots!A139="","",Lots!J139)</f>
      </c>
      <c r="D150" s="56">
        <f>IF(Lots!A139="","",Lots!G139)</f>
      </c>
      <c r="E150" s="56">
        <f>IF(Lots!A139="","",Lots!H139)</f>
      </c>
      <c r="F150" s="288">
        <f>IF(Lots!A139="","",Lots!EA139)</f>
      </c>
      <c r="G150" s="289">
        <f>IF(Lots!A139="","",Lots!EB139)</f>
      </c>
      <c r="H150" s="289">
        <f>IF(Lots!A139="","",Lots!EK139)</f>
      </c>
      <c r="I150" s="290">
        <f>IF(Lots!A139="","",Lots!EF139)</f>
      </c>
      <c r="J150" s="57">
        <f>IF(Lots!F139="","",Lots!EG139)</f>
      </c>
      <c r="K150" s="57">
        <f>IF(Lots!H139="","",Lots!EH139)</f>
      </c>
      <c r="L150" s="58">
        <f t="shared" si="8"/>
        <v>0</v>
      </c>
      <c r="N150" s="49">
        <f t="shared" si="9"/>
        <v>0</v>
      </c>
      <c r="O150" s="50">
        <f t="shared" si="10"/>
        <v>0</v>
      </c>
      <c r="P150" s="45">
        <f t="shared" si="11"/>
        <v>0</v>
      </c>
      <c r="Q150" s="282">
        <f>IF(Lots!A139="","",Lots!EM139)</f>
      </c>
      <c r="R150" s="283">
        <f>IF(Lots!A139="","",Lots!EN139)</f>
      </c>
      <c r="S150" s="282">
        <f>IF(Lots!A139="","",Lots!EO139)</f>
      </c>
      <c r="T150" s="283">
        <f>IF(Lots!A139="","",Lots!EP139)</f>
      </c>
      <c r="U150" s="282">
        <f>IF(Lots!A139="","",Lots!EQ139)</f>
      </c>
      <c r="V150" s="283">
        <f>IF(Lots!A139="","",Lots!ER139)</f>
      </c>
      <c r="W150" s="283">
        <f>IF(Lots!A139="","",IF(Lots!ES139=TRUE,"B","S"))</f>
      </c>
    </row>
    <row r="151" spans="1:23" ht="12" customHeight="1">
      <c r="A151" s="55">
        <f>IF(Lots!A140="","",Lots!A140)</f>
      </c>
      <c r="B151" s="56">
        <f>IF(Lots!A140="","",Lots!F140)</f>
      </c>
      <c r="C151" s="56">
        <f>IF(Lots!A140="","",Lots!J140)</f>
      </c>
      <c r="D151" s="56">
        <f>IF(Lots!A140="","",Lots!G140)</f>
      </c>
      <c r="E151" s="56">
        <f>IF(Lots!A140="","",Lots!H140)</f>
      </c>
      <c r="F151" s="288">
        <f>IF(Lots!A140="","",Lots!EA140)</f>
      </c>
      <c r="G151" s="289">
        <f>IF(Lots!A140="","",Lots!EB140)</f>
      </c>
      <c r="H151" s="289">
        <f>IF(Lots!A140="","",Lots!EK140)</f>
      </c>
      <c r="I151" s="290">
        <f>IF(Lots!A140="","",Lots!EF140)</f>
      </c>
      <c r="J151" s="57">
        <f>IF(Lots!F140="","",Lots!EG140)</f>
      </c>
      <c r="K151" s="57">
        <f>IF(Lots!H140="","",Lots!EH140)</f>
      </c>
      <c r="L151" s="58">
        <f aca="true" t="shared" si="12" ref="L151:L214">SUM(J151:K151)</f>
        <v>0</v>
      </c>
      <c r="N151" s="49">
        <f aca="true" t="shared" si="13" ref="N151:N214">IF(A151="",0,$A$8/100*D151*B151)</f>
        <v>0</v>
      </c>
      <c r="O151" s="50">
        <f aca="true" t="shared" si="14" ref="O151:O214">IF(A151="",0,$A$8/100*E151*C151)</f>
        <v>0</v>
      </c>
      <c r="P151" s="45">
        <f aca="true" t="shared" si="15" ref="P151:P214">IF(I151&gt;50,0,L151)</f>
        <v>0</v>
      </c>
      <c r="Q151" s="282">
        <f>IF(Lots!A140="","",Lots!EM140)</f>
      </c>
      <c r="R151" s="283">
        <f>IF(Lots!A140="","",Lots!EN140)</f>
      </c>
      <c r="S151" s="282">
        <f>IF(Lots!A140="","",Lots!EO140)</f>
      </c>
      <c r="T151" s="283">
        <f>IF(Lots!A140="","",Lots!EP140)</f>
      </c>
      <c r="U151" s="282">
        <f>IF(Lots!A140="","",Lots!EQ140)</f>
      </c>
      <c r="V151" s="283">
        <f>IF(Lots!A140="","",Lots!ER140)</f>
      </c>
      <c r="W151" s="283">
        <f>IF(Lots!A140="","",IF(Lots!ES140=TRUE,"B","S"))</f>
      </c>
    </row>
    <row r="152" spans="1:23" ht="12" customHeight="1">
      <c r="A152" s="55">
        <f>IF(Lots!A141="","",Lots!A141)</f>
      </c>
      <c r="B152" s="56">
        <f>IF(Lots!A141="","",Lots!F141)</f>
      </c>
      <c r="C152" s="56">
        <f>IF(Lots!A141="","",Lots!J141)</f>
      </c>
      <c r="D152" s="56">
        <f>IF(Lots!A141="","",Lots!G141)</f>
      </c>
      <c r="E152" s="56">
        <f>IF(Lots!A141="","",Lots!H141)</f>
      </c>
      <c r="F152" s="288">
        <f>IF(Lots!A141="","",Lots!EA141)</f>
      </c>
      <c r="G152" s="289">
        <f>IF(Lots!A141="","",Lots!EB141)</f>
      </c>
      <c r="H152" s="289">
        <f>IF(Lots!A141="","",Lots!EK141)</f>
      </c>
      <c r="I152" s="290">
        <f>IF(Lots!A141="","",Lots!EF141)</f>
      </c>
      <c r="J152" s="57">
        <f>IF(Lots!F141="","",Lots!EG141)</f>
      </c>
      <c r="K152" s="57">
        <f>IF(Lots!H141="","",Lots!EH141)</f>
      </c>
      <c r="L152" s="58">
        <f t="shared" si="12"/>
        <v>0</v>
      </c>
      <c r="N152" s="49">
        <f t="shared" si="13"/>
        <v>0</v>
      </c>
      <c r="O152" s="50">
        <f t="shared" si="14"/>
        <v>0</v>
      </c>
      <c r="P152" s="45">
        <f t="shared" si="15"/>
        <v>0</v>
      </c>
      <c r="Q152" s="282">
        <f>IF(Lots!A141="","",Lots!EM141)</f>
      </c>
      <c r="R152" s="283">
        <f>IF(Lots!A141="","",Lots!EN141)</f>
      </c>
      <c r="S152" s="282">
        <f>IF(Lots!A141="","",Lots!EO141)</f>
      </c>
      <c r="T152" s="283">
        <f>IF(Lots!A141="","",Lots!EP141)</f>
      </c>
      <c r="U152" s="282">
        <f>IF(Lots!A141="","",Lots!EQ141)</f>
      </c>
      <c r="V152" s="283">
        <f>IF(Lots!A141="","",Lots!ER141)</f>
      </c>
      <c r="W152" s="283">
        <f>IF(Lots!A141="","",IF(Lots!ES141=TRUE,"B","S"))</f>
      </c>
    </row>
    <row r="153" spans="1:23" ht="12" customHeight="1">
      <c r="A153" s="55">
        <f>IF(Lots!A142="","",Lots!A142)</f>
      </c>
      <c r="B153" s="56">
        <f>IF(Lots!A142="","",Lots!F142)</f>
      </c>
      <c r="C153" s="56">
        <f>IF(Lots!A142="","",Lots!J142)</f>
      </c>
      <c r="D153" s="56">
        <f>IF(Lots!A142="","",Lots!G142)</f>
      </c>
      <c r="E153" s="56">
        <f>IF(Lots!A142="","",Lots!H142)</f>
      </c>
      <c r="F153" s="288">
        <f>IF(Lots!A142="","",Lots!EA142)</f>
      </c>
      <c r="G153" s="289">
        <f>IF(Lots!A142="","",Lots!EB142)</f>
      </c>
      <c r="H153" s="289">
        <f>IF(Lots!A142="","",Lots!EK142)</f>
      </c>
      <c r="I153" s="290">
        <f>IF(Lots!A142="","",Lots!EF142)</f>
      </c>
      <c r="J153" s="57">
        <f>IF(Lots!F142="","",Lots!EG142)</f>
      </c>
      <c r="K153" s="57">
        <f>IF(Lots!H142="","",Lots!EH142)</f>
      </c>
      <c r="L153" s="58">
        <f t="shared" si="12"/>
        <v>0</v>
      </c>
      <c r="N153" s="49">
        <f t="shared" si="13"/>
        <v>0</v>
      </c>
      <c r="O153" s="50">
        <f t="shared" si="14"/>
        <v>0</v>
      </c>
      <c r="P153" s="45">
        <f t="shared" si="15"/>
        <v>0</v>
      </c>
      <c r="Q153" s="282">
        <f>IF(Lots!A142="","",Lots!EM142)</f>
      </c>
      <c r="R153" s="283">
        <f>IF(Lots!A142="","",Lots!EN142)</f>
      </c>
      <c r="S153" s="282">
        <f>IF(Lots!A142="","",Lots!EO142)</f>
      </c>
      <c r="T153" s="283">
        <f>IF(Lots!A142="","",Lots!EP142)</f>
      </c>
      <c r="U153" s="282">
        <f>IF(Lots!A142="","",Lots!EQ142)</f>
      </c>
      <c r="V153" s="283">
        <f>IF(Lots!A142="","",Lots!ER142)</f>
      </c>
      <c r="W153" s="283">
        <f>IF(Lots!A142="","",IF(Lots!ES142=TRUE,"B","S"))</f>
      </c>
    </row>
    <row r="154" spans="1:23" ht="12" customHeight="1">
      <c r="A154" s="55">
        <f>IF(Lots!A143="","",Lots!A143)</f>
      </c>
      <c r="B154" s="56">
        <f>IF(Lots!A143="","",Lots!F143)</f>
      </c>
      <c r="C154" s="56">
        <f>IF(Lots!A143="","",Lots!J143)</f>
      </c>
      <c r="D154" s="56">
        <f>IF(Lots!A143="","",Lots!G143)</f>
      </c>
      <c r="E154" s="56">
        <f>IF(Lots!A143="","",Lots!H143)</f>
      </c>
      <c r="F154" s="288">
        <f>IF(Lots!A143="","",Lots!EA143)</f>
      </c>
      <c r="G154" s="289">
        <f>IF(Lots!A143="","",Lots!EB143)</f>
      </c>
      <c r="H154" s="289">
        <f>IF(Lots!A143="","",Lots!EK143)</f>
      </c>
      <c r="I154" s="290">
        <f>IF(Lots!A143="","",Lots!EF143)</f>
      </c>
      <c r="J154" s="57">
        <f>IF(Lots!F143="","",Lots!EG143)</f>
      </c>
      <c r="K154" s="57">
        <f>IF(Lots!H143="","",Lots!EH143)</f>
      </c>
      <c r="L154" s="58">
        <f t="shared" si="12"/>
        <v>0</v>
      </c>
      <c r="N154" s="49">
        <f t="shared" si="13"/>
        <v>0</v>
      </c>
      <c r="O154" s="50">
        <f t="shared" si="14"/>
        <v>0</v>
      </c>
      <c r="P154" s="45">
        <f t="shared" si="15"/>
        <v>0</v>
      </c>
      <c r="Q154" s="282">
        <f>IF(Lots!A143="","",Lots!EM143)</f>
      </c>
      <c r="R154" s="283">
        <f>IF(Lots!A143="","",Lots!EN143)</f>
      </c>
      <c r="S154" s="282">
        <f>IF(Lots!A143="","",Lots!EO143)</f>
      </c>
      <c r="T154" s="283">
        <f>IF(Lots!A143="","",Lots!EP143)</f>
      </c>
      <c r="U154" s="282">
        <f>IF(Lots!A143="","",Lots!EQ143)</f>
      </c>
      <c r="V154" s="283">
        <f>IF(Lots!A143="","",Lots!ER143)</f>
      </c>
      <c r="W154" s="283">
        <f>IF(Lots!A143="","",IF(Lots!ES143=TRUE,"B","S"))</f>
      </c>
    </row>
    <row r="155" spans="1:23" ht="12" customHeight="1">
      <c r="A155" s="55">
        <f>IF(Lots!A144="","",Lots!A144)</f>
      </c>
      <c r="B155" s="56">
        <f>IF(Lots!A144="","",Lots!F144)</f>
      </c>
      <c r="C155" s="56">
        <f>IF(Lots!A144="","",Lots!J144)</f>
      </c>
      <c r="D155" s="56">
        <f>IF(Lots!A144="","",Lots!G144)</f>
      </c>
      <c r="E155" s="56">
        <f>IF(Lots!A144="","",Lots!H144)</f>
      </c>
      <c r="F155" s="288">
        <f>IF(Lots!A144="","",Lots!EA144)</f>
      </c>
      <c r="G155" s="289">
        <f>IF(Lots!A144="","",Lots!EB144)</f>
      </c>
      <c r="H155" s="289">
        <f>IF(Lots!A144="","",Lots!EK144)</f>
      </c>
      <c r="I155" s="290">
        <f>IF(Lots!A144="","",Lots!EF144)</f>
      </c>
      <c r="J155" s="57">
        <f>IF(Lots!F144="","",Lots!EG144)</f>
      </c>
      <c r="K155" s="57">
        <f>IF(Lots!H144="","",Lots!EH144)</f>
      </c>
      <c r="L155" s="58">
        <f t="shared" si="12"/>
        <v>0</v>
      </c>
      <c r="N155" s="49">
        <f t="shared" si="13"/>
        <v>0</v>
      </c>
      <c r="O155" s="50">
        <f t="shared" si="14"/>
        <v>0</v>
      </c>
      <c r="P155" s="45">
        <f t="shared" si="15"/>
        <v>0</v>
      </c>
      <c r="Q155" s="282">
        <f>IF(Lots!A144="","",Lots!EM144)</f>
      </c>
      <c r="R155" s="283">
        <f>IF(Lots!A144="","",Lots!EN144)</f>
      </c>
      <c r="S155" s="282">
        <f>IF(Lots!A144="","",Lots!EO144)</f>
      </c>
      <c r="T155" s="283">
        <f>IF(Lots!A144="","",Lots!EP144)</f>
      </c>
      <c r="U155" s="282">
        <f>IF(Lots!A144="","",Lots!EQ144)</f>
      </c>
      <c r="V155" s="283">
        <f>IF(Lots!A144="","",Lots!ER144)</f>
      </c>
      <c r="W155" s="283">
        <f>IF(Lots!A144="","",IF(Lots!ES144=TRUE,"B","S"))</f>
      </c>
    </row>
    <row r="156" spans="1:23" ht="12" customHeight="1">
      <c r="A156" s="55">
        <f>IF(Lots!A145="","",Lots!A145)</f>
      </c>
      <c r="B156" s="56">
        <f>IF(Lots!A145="","",Lots!F145)</f>
      </c>
      <c r="C156" s="56">
        <f>IF(Lots!A145="","",Lots!J145)</f>
      </c>
      <c r="D156" s="56">
        <f>IF(Lots!A145="","",Lots!G145)</f>
      </c>
      <c r="E156" s="56">
        <f>IF(Lots!A145="","",Lots!H145)</f>
      </c>
      <c r="F156" s="288">
        <f>IF(Lots!A145="","",Lots!EA145)</f>
      </c>
      <c r="G156" s="289">
        <f>IF(Lots!A145="","",Lots!EB145)</f>
      </c>
      <c r="H156" s="289">
        <f>IF(Lots!A145="","",Lots!EK145)</f>
      </c>
      <c r="I156" s="290">
        <f>IF(Lots!A145="","",Lots!EF145)</f>
      </c>
      <c r="J156" s="57">
        <f>IF(Lots!F145="","",Lots!EG145)</f>
      </c>
      <c r="K156" s="57">
        <f>IF(Lots!H145="","",Lots!EH145)</f>
      </c>
      <c r="L156" s="58">
        <f t="shared" si="12"/>
        <v>0</v>
      </c>
      <c r="N156" s="49">
        <f t="shared" si="13"/>
        <v>0</v>
      </c>
      <c r="O156" s="50">
        <f t="shared" si="14"/>
        <v>0</v>
      </c>
      <c r="P156" s="45">
        <f t="shared" si="15"/>
        <v>0</v>
      </c>
      <c r="Q156" s="282">
        <f>IF(Lots!A145="","",Lots!EM145)</f>
      </c>
      <c r="R156" s="283">
        <f>IF(Lots!A145="","",Lots!EN145)</f>
      </c>
      <c r="S156" s="282">
        <f>IF(Lots!A145="","",Lots!EO145)</f>
      </c>
      <c r="T156" s="283">
        <f>IF(Lots!A145="","",Lots!EP145)</f>
      </c>
      <c r="U156" s="282">
        <f>IF(Lots!A145="","",Lots!EQ145)</f>
      </c>
      <c r="V156" s="283">
        <f>IF(Lots!A145="","",Lots!ER145)</f>
      </c>
      <c r="W156" s="283">
        <f>IF(Lots!A145="","",IF(Lots!ES145=TRUE,"B","S"))</f>
      </c>
    </row>
    <row r="157" spans="1:23" ht="12" customHeight="1">
      <c r="A157" s="55">
        <f>IF(Lots!A146="","",Lots!A146)</f>
      </c>
      <c r="B157" s="56">
        <f>IF(Lots!A146="","",Lots!F146)</f>
      </c>
      <c r="C157" s="56">
        <f>IF(Lots!A146="","",Lots!J146)</f>
      </c>
      <c r="D157" s="56">
        <f>IF(Lots!A146="","",Lots!G146)</f>
      </c>
      <c r="E157" s="56">
        <f>IF(Lots!A146="","",Lots!H146)</f>
      </c>
      <c r="F157" s="288">
        <f>IF(Lots!A146="","",Lots!EA146)</f>
      </c>
      <c r="G157" s="289">
        <f>IF(Lots!A146="","",Lots!EB146)</f>
      </c>
      <c r="H157" s="289">
        <f>IF(Lots!A146="","",Lots!EK146)</f>
      </c>
      <c r="I157" s="290">
        <f>IF(Lots!A146="","",Lots!EF146)</f>
      </c>
      <c r="J157" s="57">
        <f>IF(Lots!F146="","",Lots!EG146)</f>
      </c>
      <c r="K157" s="57">
        <f>IF(Lots!H146="","",Lots!EH146)</f>
      </c>
      <c r="L157" s="58">
        <f t="shared" si="12"/>
        <v>0</v>
      </c>
      <c r="N157" s="49">
        <f t="shared" si="13"/>
        <v>0</v>
      </c>
      <c r="O157" s="50">
        <f t="shared" si="14"/>
        <v>0</v>
      </c>
      <c r="P157" s="45">
        <f t="shared" si="15"/>
        <v>0</v>
      </c>
      <c r="Q157" s="282">
        <f>IF(Lots!A146="","",Lots!EM146)</f>
      </c>
      <c r="R157" s="283">
        <f>IF(Lots!A146="","",Lots!EN146)</f>
      </c>
      <c r="S157" s="282">
        <f>IF(Lots!A146="","",Lots!EO146)</f>
      </c>
      <c r="T157" s="283">
        <f>IF(Lots!A146="","",Lots!EP146)</f>
      </c>
      <c r="U157" s="282">
        <f>IF(Lots!A146="","",Lots!EQ146)</f>
      </c>
      <c r="V157" s="283">
        <f>IF(Lots!A146="","",Lots!ER146)</f>
      </c>
      <c r="W157" s="283">
        <f>IF(Lots!A146="","",IF(Lots!ES146=TRUE,"B","S"))</f>
      </c>
    </row>
    <row r="158" spans="1:23" ht="12" customHeight="1">
      <c r="A158" s="55">
        <f>IF(Lots!A147="","",Lots!A147)</f>
      </c>
      <c r="B158" s="56">
        <f>IF(Lots!A147="","",Lots!F147)</f>
      </c>
      <c r="C158" s="56">
        <f>IF(Lots!A147="","",Lots!J147)</f>
      </c>
      <c r="D158" s="56">
        <f>IF(Lots!A147="","",Lots!G147)</f>
      </c>
      <c r="E158" s="56">
        <f>IF(Lots!A147="","",Lots!H147)</f>
      </c>
      <c r="F158" s="288">
        <f>IF(Lots!A147="","",Lots!EA147)</f>
      </c>
      <c r="G158" s="289">
        <f>IF(Lots!A147="","",Lots!EB147)</f>
      </c>
      <c r="H158" s="289">
        <f>IF(Lots!A147="","",Lots!EK147)</f>
      </c>
      <c r="I158" s="290">
        <f>IF(Lots!A147="","",Lots!EF147)</f>
      </c>
      <c r="J158" s="57">
        <f>IF(Lots!F147="","",Lots!EG147)</f>
      </c>
      <c r="K158" s="57">
        <f>IF(Lots!H147="","",Lots!EH147)</f>
      </c>
      <c r="L158" s="58">
        <f t="shared" si="12"/>
        <v>0</v>
      </c>
      <c r="N158" s="49">
        <f t="shared" si="13"/>
        <v>0</v>
      </c>
      <c r="O158" s="50">
        <f t="shared" si="14"/>
        <v>0</v>
      </c>
      <c r="P158" s="45">
        <f t="shared" si="15"/>
        <v>0</v>
      </c>
      <c r="Q158" s="282">
        <f>IF(Lots!A147="","",Lots!EM147)</f>
      </c>
      <c r="R158" s="283">
        <f>IF(Lots!A147="","",Lots!EN147)</f>
      </c>
      <c r="S158" s="282">
        <f>IF(Lots!A147="","",Lots!EO147)</f>
      </c>
      <c r="T158" s="283">
        <f>IF(Lots!A147="","",Lots!EP147)</f>
      </c>
      <c r="U158" s="282">
        <f>IF(Lots!A147="","",Lots!EQ147)</f>
      </c>
      <c r="V158" s="283">
        <f>IF(Lots!A147="","",Lots!ER147)</f>
      </c>
      <c r="W158" s="283">
        <f>IF(Lots!A147="","",IF(Lots!ES147=TRUE,"B","S"))</f>
      </c>
    </row>
    <row r="159" spans="1:23" ht="12" customHeight="1">
      <c r="A159" s="55">
        <f>IF(Lots!A148="","",Lots!A148)</f>
      </c>
      <c r="B159" s="56">
        <f>IF(Lots!A148="","",Lots!F148)</f>
      </c>
      <c r="C159" s="56">
        <f>IF(Lots!A148="","",Lots!J148)</f>
      </c>
      <c r="D159" s="56">
        <f>IF(Lots!A148="","",Lots!G148)</f>
      </c>
      <c r="E159" s="56">
        <f>IF(Lots!A148="","",Lots!H148)</f>
      </c>
      <c r="F159" s="288">
        <f>IF(Lots!A148="","",Lots!EA148)</f>
      </c>
      <c r="G159" s="289">
        <f>IF(Lots!A148="","",Lots!EB148)</f>
      </c>
      <c r="H159" s="289">
        <f>IF(Lots!A148="","",Lots!EK148)</f>
      </c>
      <c r="I159" s="290">
        <f>IF(Lots!A148="","",Lots!EF148)</f>
      </c>
      <c r="J159" s="57">
        <f>IF(Lots!F148="","",Lots!EG148)</f>
      </c>
      <c r="K159" s="57">
        <f>IF(Lots!H148="","",Lots!EH148)</f>
      </c>
      <c r="L159" s="58">
        <f t="shared" si="12"/>
        <v>0</v>
      </c>
      <c r="N159" s="49">
        <f t="shared" si="13"/>
        <v>0</v>
      </c>
      <c r="O159" s="50">
        <f t="shared" si="14"/>
        <v>0</v>
      </c>
      <c r="P159" s="45">
        <f t="shared" si="15"/>
        <v>0</v>
      </c>
      <c r="Q159" s="282">
        <f>IF(Lots!A148="","",Lots!EM148)</f>
      </c>
      <c r="R159" s="283">
        <f>IF(Lots!A148="","",Lots!EN148)</f>
      </c>
      <c r="S159" s="282">
        <f>IF(Lots!A148="","",Lots!EO148)</f>
      </c>
      <c r="T159" s="283">
        <f>IF(Lots!A148="","",Lots!EP148)</f>
      </c>
      <c r="U159" s="282">
        <f>IF(Lots!A148="","",Lots!EQ148)</f>
      </c>
      <c r="V159" s="283">
        <f>IF(Lots!A148="","",Lots!ER148)</f>
      </c>
      <c r="W159" s="283">
        <f>IF(Lots!A148="","",IF(Lots!ES148=TRUE,"B","S"))</f>
      </c>
    </row>
    <row r="160" spans="1:23" ht="12" customHeight="1">
      <c r="A160" s="55">
        <f>IF(Lots!A149="","",Lots!A149)</f>
      </c>
      <c r="B160" s="56">
        <f>IF(Lots!A149="","",Lots!F149)</f>
      </c>
      <c r="C160" s="56">
        <f>IF(Lots!A149="","",Lots!J149)</f>
      </c>
      <c r="D160" s="56">
        <f>IF(Lots!A149="","",Lots!G149)</f>
      </c>
      <c r="E160" s="56">
        <f>IF(Lots!A149="","",Lots!H149)</f>
      </c>
      <c r="F160" s="288">
        <f>IF(Lots!A149="","",Lots!EA149)</f>
      </c>
      <c r="G160" s="289">
        <f>IF(Lots!A149="","",Lots!EB149)</f>
      </c>
      <c r="H160" s="289">
        <f>IF(Lots!A149="","",Lots!EK149)</f>
      </c>
      <c r="I160" s="290">
        <f>IF(Lots!A149="","",Lots!EF149)</f>
      </c>
      <c r="J160" s="57">
        <f>IF(Lots!F149="","",Lots!EG149)</f>
      </c>
      <c r="K160" s="57">
        <f>IF(Lots!H149="","",Lots!EH149)</f>
      </c>
      <c r="L160" s="58">
        <f t="shared" si="12"/>
        <v>0</v>
      </c>
      <c r="N160" s="49">
        <f t="shared" si="13"/>
        <v>0</v>
      </c>
      <c r="O160" s="50">
        <f t="shared" si="14"/>
        <v>0</v>
      </c>
      <c r="P160" s="45">
        <f t="shared" si="15"/>
        <v>0</v>
      </c>
      <c r="Q160" s="282">
        <f>IF(Lots!A149="","",Lots!EM149)</f>
      </c>
      <c r="R160" s="283">
        <f>IF(Lots!A149="","",Lots!EN149)</f>
      </c>
      <c r="S160" s="282">
        <f>IF(Lots!A149="","",Lots!EO149)</f>
      </c>
      <c r="T160" s="283">
        <f>IF(Lots!A149="","",Lots!EP149)</f>
      </c>
      <c r="U160" s="282">
        <f>IF(Lots!A149="","",Lots!EQ149)</f>
      </c>
      <c r="V160" s="283">
        <f>IF(Lots!A149="","",Lots!ER149)</f>
      </c>
      <c r="W160" s="283">
        <f>IF(Lots!A149="","",IF(Lots!ES149=TRUE,"B","S"))</f>
      </c>
    </row>
    <row r="161" spans="1:23" ht="12" customHeight="1">
      <c r="A161" s="55">
        <f>IF(Lots!A150="","",Lots!A150)</f>
      </c>
      <c r="B161" s="56">
        <f>IF(Lots!A150="","",Lots!F150)</f>
      </c>
      <c r="C161" s="56">
        <f>IF(Lots!A150="","",Lots!J150)</f>
      </c>
      <c r="D161" s="56">
        <f>IF(Lots!A150="","",Lots!G150)</f>
      </c>
      <c r="E161" s="56">
        <f>IF(Lots!A150="","",Lots!H150)</f>
      </c>
      <c r="F161" s="288">
        <f>IF(Lots!A150="","",Lots!EA150)</f>
      </c>
      <c r="G161" s="289">
        <f>IF(Lots!A150="","",Lots!EB150)</f>
      </c>
      <c r="H161" s="289">
        <f>IF(Lots!A150="","",Lots!EK150)</f>
      </c>
      <c r="I161" s="290">
        <f>IF(Lots!A150="","",Lots!EF150)</f>
      </c>
      <c r="J161" s="57">
        <f>IF(Lots!F150="","",Lots!EG150)</f>
      </c>
      <c r="K161" s="57">
        <f>IF(Lots!H150="","",Lots!EH150)</f>
      </c>
      <c r="L161" s="58">
        <f t="shared" si="12"/>
        <v>0</v>
      </c>
      <c r="N161" s="49">
        <f t="shared" si="13"/>
        <v>0</v>
      </c>
      <c r="O161" s="50">
        <f t="shared" si="14"/>
        <v>0</v>
      </c>
      <c r="P161" s="45">
        <f t="shared" si="15"/>
        <v>0</v>
      </c>
      <c r="Q161" s="282">
        <f>IF(Lots!A150="","",Lots!EM150)</f>
      </c>
      <c r="R161" s="283">
        <f>IF(Lots!A150="","",Lots!EN150)</f>
      </c>
      <c r="S161" s="282">
        <f>IF(Lots!A150="","",Lots!EO150)</f>
      </c>
      <c r="T161" s="283">
        <f>IF(Lots!A150="","",Lots!EP150)</f>
      </c>
      <c r="U161" s="282">
        <f>IF(Lots!A150="","",Lots!EQ150)</f>
      </c>
      <c r="V161" s="283">
        <f>IF(Lots!A150="","",Lots!ER150)</f>
      </c>
      <c r="W161" s="283">
        <f>IF(Lots!A150="","",IF(Lots!ES150=TRUE,"B","S"))</f>
      </c>
    </row>
    <row r="162" spans="1:23" ht="12" customHeight="1">
      <c r="A162" s="55">
        <f>IF(Lots!A151="","",Lots!A151)</f>
      </c>
      <c r="B162" s="56">
        <f>IF(Lots!A151="","",Lots!F151)</f>
      </c>
      <c r="C162" s="56">
        <f>IF(Lots!A151="","",Lots!J151)</f>
      </c>
      <c r="D162" s="56">
        <f>IF(Lots!A151="","",Lots!G151)</f>
      </c>
      <c r="E162" s="56">
        <f>IF(Lots!A151="","",Lots!H151)</f>
      </c>
      <c r="F162" s="288">
        <f>IF(Lots!A151="","",Lots!EA151)</f>
      </c>
      <c r="G162" s="289">
        <f>IF(Lots!A151="","",Lots!EB151)</f>
      </c>
      <c r="H162" s="289">
        <f>IF(Lots!A151="","",Lots!EK151)</f>
      </c>
      <c r="I162" s="290">
        <f>IF(Lots!A151="","",Lots!EF151)</f>
      </c>
      <c r="J162" s="57">
        <f>IF(Lots!F151="","",Lots!EG151)</f>
      </c>
      <c r="K162" s="57">
        <f>IF(Lots!H151="","",Lots!EH151)</f>
      </c>
      <c r="L162" s="58">
        <f t="shared" si="12"/>
        <v>0</v>
      </c>
      <c r="N162" s="49">
        <f t="shared" si="13"/>
        <v>0</v>
      </c>
      <c r="O162" s="50">
        <f t="shared" si="14"/>
        <v>0</v>
      </c>
      <c r="P162" s="45">
        <f t="shared" si="15"/>
        <v>0</v>
      </c>
      <c r="Q162" s="282">
        <f>IF(Lots!A151="","",Lots!EM151)</f>
      </c>
      <c r="R162" s="283">
        <f>IF(Lots!A151="","",Lots!EN151)</f>
      </c>
      <c r="S162" s="282">
        <f>IF(Lots!A151="","",Lots!EO151)</f>
      </c>
      <c r="T162" s="283">
        <f>IF(Lots!A151="","",Lots!EP151)</f>
      </c>
      <c r="U162" s="282">
        <f>IF(Lots!A151="","",Lots!EQ151)</f>
      </c>
      <c r="V162" s="283">
        <f>IF(Lots!A151="","",Lots!ER151)</f>
      </c>
      <c r="W162" s="283">
        <f>IF(Lots!A151="","",IF(Lots!ES151=TRUE,"B","S"))</f>
      </c>
    </row>
    <row r="163" spans="1:23" ht="12" customHeight="1">
      <c r="A163" s="55">
        <f>IF(Lots!A152="","",Lots!A152)</f>
      </c>
      <c r="B163" s="56">
        <f>IF(Lots!A152="","",Lots!F152)</f>
      </c>
      <c r="C163" s="56">
        <f>IF(Lots!A152="","",Lots!J152)</f>
      </c>
      <c r="D163" s="56">
        <f>IF(Lots!A152="","",Lots!G152)</f>
      </c>
      <c r="E163" s="56">
        <f>IF(Lots!A152="","",Lots!H152)</f>
      </c>
      <c r="F163" s="288">
        <f>IF(Lots!A152="","",Lots!EA152)</f>
      </c>
      <c r="G163" s="289">
        <f>IF(Lots!A152="","",Lots!EB152)</f>
      </c>
      <c r="H163" s="289">
        <f>IF(Lots!A152="","",Lots!EK152)</f>
      </c>
      <c r="I163" s="290">
        <f>IF(Lots!A152="","",Lots!EF152)</f>
      </c>
      <c r="J163" s="57">
        <f>IF(Lots!F152="","",Lots!EG152)</f>
      </c>
      <c r="K163" s="57">
        <f>IF(Lots!H152="","",Lots!EH152)</f>
      </c>
      <c r="L163" s="58">
        <f t="shared" si="12"/>
        <v>0</v>
      </c>
      <c r="N163" s="49">
        <f t="shared" si="13"/>
        <v>0</v>
      </c>
      <c r="O163" s="50">
        <f t="shared" si="14"/>
        <v>0</v>
      </c>
      <c r="P163" s="45">
        <f t="shared" si="15"/>
        <v>0</v>
      </c>
      <c r="Q163" s="282">
        <f>IF(Lots!A152="","",Lots!EM152)</f>
      </c>
      <c r="R163" s="283">
        <f>IF(Lots!A152="","",Lots!EN152)</f>
      </c>
      <c r="S163" s="282">
        <f>IF(Lots!A152="","",Lots!EO152)</f>
      </c>
      <c r="T163" s="283">
        <f>IF(Lots!A152="","",Lots!EP152)</f>
      </c>
      <c r="U163" s="282">
        <f>IF(Lots!A152="","",Lots!EQ152)</f>
      </c>
      <c r="V163" s="283">
        <f>IF(Lots!A152="","",Lots!ER152)</f>
      </c>
      <c r="W163" s="283">
        <f>IF(Lots!A152="","",IF(Lots!ES152=TRUE,"B","S"))</f>
      </c>
    </row>
    <row r="164" spans="1:23" ht="12" customHeight="1">
      <c r="A164" s="55">
        <f>IF(Lots!A153="","",Lots!A153)</f>
      </c>
      <c r="B164" s="56">
        <f>IF(Lots!A153="","",Lots!F153)</f>
      </c>
      <c r="C164" s="56">
        <f>IF(Lots!A153="","",Lots!J153)</f>
      </c>
      <c r="D164" s="56">
        <f>IF(Lots!A153="","",Lots!G153)</f>
      </c>
      <c r="E164" s="56">
        <f>IF(Lots!A153="","",Lots!H153)</f>
      </c>
      <c r="F164" s="288">
        <f>IF(Lots!A153="","",Lots!EA153)</f>
      </c>
      <c r="G164" s="289">
        <f>IF(Lots!A153="","",Lots!EB153)</f>
      </c>
      <c r="H164" s="289">
        <f>IF(Lots!A153="","",Lots!EK153)</f>
      </c>
      <c r="I164" s="290">
        <f>IF(Lots!A153="","",Lots!EF153)</f>
      </c>
      <c r="J164" s="57">
        <f>IF(Lots!F153="","",Lots!EG153)</f>
      </c>
      <c r="K164" s="57">
        <f>IF(Lots!H153="","",Lots!EH153)</f>
      </c>
      <c r="L164" s="58">
        <f t="shared" si="12"/>
        <v>0</v>
      </c>
      <c r="N164" s="49">
        <f t="shared" si="13"/>
        <v>0</v>
      </c>
      <c r="O164" s="50">
        <f t="shared" si="14"/>
        <v>0</v>
      </c>
      <c r="P164" s="45">
        <f t="shared" si="15"/>
        <v>0</v>
      </c>
      <c r="Q164" s="282">
        <f>IF(Lots!A153="","",Lots!EM153)</f>
      </c>
      <c r="R164" s="283">
        <f>IF(Lots!A153="","",Lots!EN153)</f>
      </c>
      <c r="S164" s="282">
        <f>IF(Lots!A153="","",Lots!EO153)</f>
      </c>
      <c r="T164" s="283">
        <f>IF(Lots!A153="","",Lots!EP153)</f>
      </c>
      <c r="U164" s="282">
        <f>IF(Lots!A153="","",Lots!EQ153)</f>
      </c>
      <c r="V164" s="283">
        <f>IF(Lots!A153="","",Lots!ER153)</f>
      </c>
      <c r="W164" s="283">
        <f>IF(Lots!A153="","",IF(Lots!ES153=TRUE,"B","S"))</f>
      </c>
    </row>
    <row r="165" spans="1:23" ht="12" customHeight="1">
      <c r="A165" s="55">
        <f>IF(Lots!A154="","",Lots!A154)</f>
      </c>
      <c r="B165" s="56">
        <f>IF(Lots!A154="","",Lots!F154)</f>
      </c>
      <c r="C165" s="56">
        <f>IF(Lots!A154="","",Lots!J154)</f>
      </c>
      <c r="D165" s="56">
        <f>IF(Lots!A154="","",Lots!G154)</f>
      </c>
      <c r="E165" s="56">
        <f>IF(Lots!A154="","",Lots!H154)</f>
      </c>
      <c r="F165" s="288">
        <f>IF(Lots!A154="","",Lots!EA154)</f>
      </c>
      <c r="G165" s="289">
        <f>IF(Lots!A154="","",Lots!EB154)</f>
      </c>
      <c r="H165" s="289">
        <f>IF(Lots!A154="","",Lots!EK154)</f>
      </c>
      <c r="I165" s="290">
        <f>IF(Lots!A154="","",Lots!EF154)</f>
      </c>
      <c r="J165" s="57">
        <f>IF(Lots!F154="","",Lots!EG154)</f>
      </c>
      <c r="K165" s="57">
        <f>IF(Lots!H154="","",Lots!EH154)</f>
      </c>
      <c r="L165" s="58">
        <f t="shared" si="12"/>
        <v>0</v>
      </c>
      <c r="N165" s="49">
        <f t="shared" si="13"/>
        <v>0</v>
      </c>
      <c r="O165" s="50">
        <f t="shared" si="14"/>
        <v>0</v>
      </c>
      <c r="P165" s="45">
        <f t="shared" si="15"/>
        <v>0</v>
      </c>
      <c r="Q165" s="282">
        <f>IF(Lots!A154="","",Lots!EM154)</f>
      </c>
      <c r="R165" s="283">
        <f>IF(Lots!A154="","",Lots!EN154)</f>
      </c>
      <c r="S165" s="282">
        <f>IF(Lots!A154="","",Lots!EO154)</f>
      </c>
      <c r="T165" s="283">
        <f>IF(Lots!A154="","",Lots!EP154)</f>
      </c>
      <c r="U165" s="282">
        <f>IF(Lots!A154="","",Lots!EQ154)</f>
      </c>
      <c r="V165" s="283">
        <f>IF(Lots!A154="","",Lots!ER154)</f>
      </c>
      <c r="W165" s="283">
        <f>IF(Lots!A154="","",IF(Lots!ES154=TRUE,"B","S"))</f>
      </c>
    </row>
    <row r="166" spans="1:23" ht="12" customHeight="1">
      <c r="A166" s="55">
        <f>IF(Lots!A155="","",Lots!A155)</f>
      </c>
      <c r="B166" s="56">
        <f>IF(Lots!A155="","",Lots!F155)</f>
      </c>
      <c r="C166" s="56">
        <f>IF(Lots!A155="","",Lots!J155)</f>
      </c>
      <c r="D166" s="56">
        <f>IF(Lots!A155="","",Lots!G155)</f>
      </c>
      <c r="E166" s="56">
        <f>IF(Lots!A155="","",Lots!H155)</f>
      </c>
      <c r="F166" s="288">
        <f>IF(Lots!A155="","",Lots!EA155)</f>
      </c>
      <c r="G166" s="289">
        <f>IF(Lots!A155="","",Lots!EB155)</f>
      </c>
      <c r="H166" s="289">
        <f>IF(Lots!A155="","",Lots!EK155)</f>
      </c>
      <c r="I166" s="290">
        <f>IF(Lots!A155="","",Lots!EF155)</f>
      </c>
      <c r="J166" s="57">
        <f>IF(Lots!F155="","",Lots!EG155)</f>
      </c>
      <c r="K166" s="57">
        <f>IF(Lots!H155="","",Lots!EH155)</f>
      </c>
      <c r="L166" s="58">
        <f t="shared" si="12"/>
        <v>0</v>
      </c>
      <c r="N166" s="49">
        <f t="shared" si="13"/>
        <v>0</v>
      </c>
      <c r="O166" s="50">
        <f t="shared" si="14"/>
        <v>0</v>
      </c>
      <c r="P166" s="45">
        <f t="shared" si="15"/>
        <v>0</v>
      </c>
      <c r="Q166" s="282">
        <f>IF(Lots!A155="","",Lots!EM155)</f>
      </c>
      <c r="R166" s="283">
        <f>IF(Lots!A155="","",Lots!EN155)</f>
      </c>
      <c r="S166" s="282">
        <f>IF(Lots!A155="","",Lots!EO155)</f>
      </c>
      <c r="T166" s="283">
        <f>IF(Lots!A155="","",Lots!EP155)</f>
      </c>
      <c r="U166" s="282">
        <f>IF(Lots!A155="","",Lots!EQ155)</f>
      </c>
      <c r="V166" s="283">
        <f>IF(Lots!A155="","",Lots!ER155)</f>
      </c>
      <c r="W166" s="283">
        <f>IF(Lots!A155="","",IF(Lots!ES155=TRUE,"B","S"))</f>
      </c>
    </row>
    <row r="167" spans="1:23" ht="12" customHeight="1">
      <c r="A167" s="55">
        <f>IF(Lots!A156="","",Lots!A156)</f>
      </c>
      <c r="B167" s="56">
        <f>IF(Lots!A156="","",Lots!F156)</f>
      </c>
      <c r="C167" s="56">
        <f>IF(Lots!A156="","",Lots!J156)</f>
      </c>
      <c r="D167" s="56">
        <f>IF(Lots!A156="","",Lots!G156)</f>
      </c>
      <c r="E167" s="56">
        <f>IF(Lots!A156="","",Lots!H156)</f>
      </c>
      <c r="F167" s="288">
        <f>IF(Lots!A156="","",Lots!EA156)</f>
      </c>
      <c r="G167" s="289">
        <f>IF(Lots!A156="","",Lots!EB156)</f>
      </c>
      <c r="H167" s="289">
        <f>IF(Lots!A156="","",Lots!EK156)</f>
      </c>
      <c r="I167" s="290">
        <f>IF(Lots!A156="","",Lots!EF156)</f>
      </c>
      <c r="J167" s="57">
        <f>IF(Lots!F156="","",Lots!EG156)</f>
      </c>
      <c r="K167" s="57">
        <f>IF(Lots!H156="","",Lots!EH156)</f>
      </c>
      <c r="L167" s="58">
        <f t="shared" si="12"/>
        <v>0</v>
      </c>
      <c r="N167" s="49">
        <f t="shared" si="13"/>
        <v>0</v>
      </c>
      <c r="O167" s="50">
        <f t="shared" si="14"/>
        <v>0</v>
      </c>
      <c r="P167" s="45">
        <f t="shared" si="15"/>
        <v>0</v>
      </c>
      <c r="Q167" s="282">
        <f>IF(Lots!A156="","",Lots!EM156)</f>
      </c>
      <c r="R167" s="283">
        <f>IF(Lots!A156="","",Lots!EN156)</f>
      </c>
      <c r="S167" s="282">
        <f>IF(Lots!A156="","",Lots!EO156)</f>
      </c>
      <c r="T167" s="283">
        <f>IF(Lots!A156="","",Lots!EP156)</f>
      </c>
      <c r="U167" s="282">
        <f>IF(Lots!A156="","",Lots!EQ156)</f>
      </c>
      <c r="V167" s="283">
        <f>IF(Lots!A156="","",Lots!ER156)</f>
      </c>
      <c r="W167" s="283">
        <f>IF(Lots!A156="","",IF(Lots!ES156=TRUE,"B","S"))</f>
      </c>
    </row>
    <row r="168" spans="1:23" ht="12" customHeight="1">
      <c r="A168" s="55">
        <f>IF(Lots!A157="","",Lots!A157)</f>
      </c>
      <c r="B168" s="56">
        <f>IF(Lots!A157="","",Lots!F157)</f>
      </c>
      <c r="C168" s="56">
        <f>IF(Lots!A157="","",Lots!J157)</f>
      </c>
      <c r="D168" s="56">
        <f>IF(Lots!A157="","",Lots!G157)</f>
      </c>
      <c r="E168" s="56">
        <f>IF(Lots!A157="","",Lots!H157)</f>
      </c>
      <c r="F168" s="288">
        <f>IF(Lots!A157="","",Lots!EA157)</f>
      </c>
      <c r="G168" s="289">
        <f>IF(Lots!A157="","",Lots!EB157)</f>
      </c>
      <c r="H168" s="289">
        <f>IF(Lots!A157="","",Lots!EK157)</f>
      </c>
      <c r="I168" s="290">
        <f>IF(Lots!A157="","",Lots!EF157)</f>
      </c>
      <c r="J168" s="57">
        <f>IF(Lots!F157="","",Lots!EG157)</f>
      </c>
      <c r="K168" s="57">
        <f>IF(Lots!H157="","",Lots!EH157)</f>
      </c>
      <c r="L168" s="58">
        <f t="shared" si="12"/>
        <v>0</v>
      </c>
      <c r="N168" s="49">
        <f t="shared" si="13"/>
        <v>0</v>
      </c>
      <c r="O168" s="50">
        <f t="shared" si="14"/>
        <v>0</v>
      </c>
      <c r="P168" s="45">
        <f t="shared" si="15"/>
        <v>0</v>
      </c>
      <c r="Q168" s="282">
        <f>IF(Lots!A157="","",Lots!EM157)</f>
      </c>
      <c r="R168" s="283">
        <f>IF(Lots!A157="","",Lots!EN157)</f>
      </c>
      <c r="S168" s="282">
        <f>IF(Lots!A157="","",Lots!EO157)</f>
      </c>
      <c r="T168" s="283">
        <f>IF(Lots!A157="","",Lots!EP157)</f>
      </c>
      <c r="U168" s="282">
        <f>IF(Lots!A157="","",Lots!EQ157)</f>
      </c>
      <c r="V168" s="283">
        <f>IF(Lots!A157="","",Lots!ER157)</f>
      </c>
      <c r="W168" s="283">
        <f>IF(Lots!A157="","",IF(Lots!ES157=TRUE,"B","S"))</f>
      </c>
    </row>
    <row r="169" spans="1:23" ht="12" customHeight="1">
      <c r="A169" s="55">
        <f>IF(Lots!A158="","",Lots!A158)</f>
      </c>
      <c r="B169" s="56">
        <f>IF(Lots!A158="","",Lots!F158)</f>
      </c>
      <c r="C169" s="56">
        <f>IF(Lots!A158="","",Lots!J158)</f>
      </c>
      <c r="D169" s="56">
        <f>IF(Lots!A158="","",Lots!G158)</f>
      </c>
      <c r="E169" s="56">
        <f>IF(Lots!A158="","",Lots!H158)</f>
      </c>
      <c r="F169" s="288">
        <f>IF(Lots!A158="","",Lots!EA158)</f>
      </c>
      <c r="G169" s="289">
        <f>IF(Lots!A158="","",Lots!EB158)</f>
      </c>
      <c r="H169" s="289">
        <f>IF(Lots!A158="","",Lots!EK158)</f>
      </c>
      <c r="I169" s="290">
        <f>IF(Lots!A158="","",Lots!EF158)</f>
      </c>
      <c r="J169" s="57">
        <f>IF(Lots!F158="","",Lots!EG158)</f>
      </c>
      <c r="K169" s="57">
        <f>IF(Lots!H158="","",Lots!EH158)</f>
      </c>
      <c r="L169" s="58">
        <f t="shared" si="12"/>
        <v>0</v>
      </c>
      <c r="N169" s="49">
        <f t="shared" si="13"/>
        <v>0</v>
      </c>
      <c r="O169" s="50">
        <f t="shared" si="14"/>
        <v>0</v>
      </c>
      <c r="P169" s="45">
        <f t="shared" si="15"/>
        <v>0</v>
      </c>
      <c r="Q169" s="282">
        <f>IF(Lots!A158="","",Lots!EM158)</f>
      </c>
      <c r="R169" s="283">
        <f>IF(Lots!A158="","",Lots!EN158)</f>
      </c>
      <c r="S169" s="282">
        <f>IF(Lots!A158="","",Lots!EO158)</f>
      </c>
      <c r="T169" s="283">
        <f>IF(Lots!A158="","",Lots!EP158)</f>
      </c>
      <c r="U169" s="282">
        <f>IF(Lots!A158="","",Lots!EQ158)</f>
      </c>
      <c r="V169" s="283">
        <f>IF(Lots!A158="","",Lots!ER158)</f>
      </c>
      <c r="W169" s="283">
        <f>IF(Lots!A158="","",IF(Lots!ES158=TRUE,"B","S"))</f>
      </c>
    </row>
    <row r="170" spans="1:23" ht="12" customHeight="1">
      <c r="A170" s="55">
        <f>IF(Lots!A159="","",Lots!A159)</f>
      </c>
      <c r="B170" s="56">
        <f>IF(Lots!A159="","",Lots!F159)</f>
      </c>
      <c r="C170" s="56">
        <f>IF(Lots!A159="","",Lots!J159)</f>
      </c>
      <c r="D170" s="56">
        <f>IF(Lots!A159="","",Lots!G159)</f>
      </c>
      <c r="E170" s="56">
        <f>IF(Lots!A159="","",Lots!H159)</f>
      </c>
      <c r="F170" s="288">
        <f>IF(Lots!A159="","",Lots!EA159)</f>
      </c>
      <c r="G170" s="289">
        <f>IF(Lots!A159="","",Lots!EB159)</f>
      </c>
      <c r="H170" s="289">
        <f>IF(Lots!A159="","",Lots!EK159)</f>
      </c>
      <c r="I170" s="290">
        <f>IF(Lots!A159="","",Lots!EF159)</f>
      </c>
      <c r="J170" s="57">
        <f>IF(Lots!F159="","",Lots!EG159)</f>
      </c>
      <c r="K170" s="57">
        <f>IF(Lots!H159="","",Lots!EH159)</f>
      </c>
      <c r="L170" s="58">
        <f t="shared" si="12"/>
        <v>0</v>
      </c>
      <c r="N170" s="49">
        <f t="shared" si="13"/>
        <v>0</v>
      </c>
      <c r="O170" s="50">
        <f t="shared" si="14"/>
        <v>0</v>
      </c>
      <c r="P170" s="45">
        <f t="shared" si="15"/>
        <v>0</v>
      </c>
      <c r="Q170" s="282">
        <f>IF(Lots!A159="","",Lots!EM159)</f>
      </c>
      <c r="R170" s="283">
        <f>IF(Lots!A159="","",Lots!EN159)</f>
      </c>
      <c r="S170" s="282">
        <f>IF(Lots!A159="","",Lots!EO159)</f>
      </c>
      <c r="T170" s="283">
        <f>IF(Lots!A159="","",Lots!EP159)</f>
      </c>
      <c r="U170" s="282">
        <f>IF(Lots!A159="","",Lots!EQ159)</f>
      </c>
      <c r="V170" s="283">
        <f>IF(Lots!A159="","",Lots!ER159)</f>
      </c>
      <c r="W170" s="283">
        <f>IF(Lots!A159="","",IF(Lots!ES159=TRUE,"B","S"))</f>
      </c>
    </row>
    <row r="171" spans="1:23" ht="12" customHeight="1">
      <c r="A171" s="55">
        <f>IF(Lots!A160="","",Lots!A160)</f>
      </c>
      <c r="B171" s="56">
        <f>IF(Lots!A160="","",Lots!F160)</f>
      </c>
      <c r="C171" s="56">
        <f>IF(Lots!A160="","",Lots!J160)</f>
      </c>
      <c r="D171" s="56">
        <f>IF(Lots!A160="","",Lots!G160)</f>
      </c>
      <c r="E171" s="56">
        <f>IF(Lots!A160="","",Lots!H160)</f>
      </c>
      <c r="F171" s="288">
        <f>IF(Lots!A160="","",Lots!EA160)</f>
      </c>
      <c r="G171" s="289">
        <f>IF(Lots!A160="","",Lots!EB160)</f>
      </c>
      <c r="H171" s="289">
        <f>IF(Lots!A160="","",Lots!EK160)</f>
      </c>
      <c r="I171" s="290">
        <f>IF(Lots!A160="","",Lots!EF160)</f>
      </c>
      <c r="J171" s="57">
        <f>IF(Lots!F160="","",Lots!EG160)</f>
      </c>
      <c r="K171" s="57">
        <f>IF(Lots!H160="","",Lots!EH160)</f>
      </c>
      <c r="L171" s="58">
        <f t="shared" si="12"/>
        <v>0</v>
      </c>
      <c r="N171" s="49">
        <f t="shared" si="13"/>
        <v>0</v>
      </c>
      <c r="O171" s="50">
        <f t="shared" si="14"/>
        <v>0</v>
      </c>
      <c r="P171" s="45">
        <f t="shared" si="15"/>
        <v>0</v>
      </c>
      <c r="Q171" s="282">
        <f>IF(Lots!A160="","",Lots!EM160)</f>
      </c>
      <c r="R171" s="283">
        <f>IF(Lots!A160="","",Lots!EN160)</f>
      </c>
      <c r="S171" s="282">
        <f>IF(Lots!A160="","",Lots!EO160)</f>
      </c>
      <c r="T171" s="283">
        <f>IF(Lots!A160="","",Lots!EP160)</f>
      </c>
      <c r="U171" s="282">
        <f>IF(Lots!A160="","",Lots!EQ160)</f>
      </c>
      <c r="V171" s="283">
        <f>IF(Lots!A160="","",Lots!ER160)</f>
      </c>
      <c r="W171" s="283">
        <f>IF(Lots!A160="","",IF(Lots!ES160=TRUE,"B","S"))</f>
      </c>
    </row>
    <row r="172" spans="1:23" ht="12" customHeight="1">
      <c r="A172" s="55">
        <f>IF(Lots!A161="","",Lots!A161)</f>
      </c>
      <c r="B172" s="56">
        <f>IF(Lots!A161="","",Lots!F161)</f>
      </c>
      <c r="C172" s="56">
        <f>IF(Lots!A161="","",Lots!J161)</f>
      </c>
      <c r="D172" s="56">
        <f>IF(Lots!A161="","",Lots!G161)</f>
      </c>
      <c r="E172" s="56">
        <f>IF(Lots!A161="","",Lots!H161)</f>
      </c>
      <c r="F172" s="288">
        <f>IF(Lots!A161="","",Lots!EA161)</f>
      </c>
      <c r="G172" s="289">
        <f>IF(Lots!A161="","",Lots!EB161)</f>
      </c>
      <c r="H172" s="289">
        <f>IF(Lots!A161="","",Lots!EK161)</f>
      </c>
      <c r="I172" s="290">
        <f>IF(Lots!A161="","",Lots!EF161)</f>
      </c>
      <c r="J172" s="57">
        <f>IF(Lots!F161="","",Lots!EG161)</f>
      </c>
      <c r="K172" s="57">
        <f>IF(Lots!H161="","",Lots!EH161)</f>
      </c>
      <c r="L172" s="58">
        <f t="shared" si="12"/>
        <v>0</v>
      </c>
      <c r="N172" s="49">
        <f t="shared" si="13"/>
        <v>0</v>
      </c>
      <c r="O172" s="50">
        <f t="shared" si="14"/>
        <v>0</v>
      </c>
      <c r="P172" s="45">
        <f t="shared" si="15"/>
        <v>0</v>
      </c>
      <c r="Q172" s="282">
        <f>IF(Lots!A161="","",Lots!EM161)</f>
      </c>
      <c r="R172" s="283">
        <f>IF(Lots!A161="","",Lots!EN161)</f>
      </c>
      <c r="S172" s="282">
        <f>IF(Lots!A161="","",Lots!EO161)</f>
      </c>
      <c r="T172" s="283">
        <f>IF(Lots!A161="","",Lots!EP161)</f>
      </c>
      <c r="U172" s="282">
        <f>IF(Lots!A161="","",Lots!EQ161)</f>
      </c>
      <c r="V172" s="283">
        <f>IF(Lots!A161="","",Lots!ER161)</f>
      </c>
      <c r="W172" s="283">
        <f>IF(Lots!A161="","",IF(Lots!ES161=TRUE,"B","S"))</f>
      </c>
    </row>
    <row r="173" spans="1:23" ht="12" customHeight="1">
      <c r="A173" s="55">
        <f>IF(Lots!A162="","",Lots!A162)</f>
      </c>
      <c r="B173" s="56">
        <f>IF(Lots!A162="","",Lots!F162)</f>
      </c>
      <c r="C173" s="56">
        <f>IF(Lots!A162="","",Lots!J162)</f>
      </c>
      <c r="D173" s="56">
        <f>IF(Lots!A162="","",Lots!G162)</f>
      </c>
      <c r="E173" s="56">
        <f>IF(Lots!A162="","",Lots!H162)</f>
      </c>
      <c r="F173" s="288">
        <f>IF(Lots!A162="","",Lots!EA162)</f>
      </c>
      <c r="G173" s="289">
        <f>IF(Lots!A162="","",Lots!EB162)</f>
      </c>
      <c r="H173" s="289">
        <f>IF(Lots!A162="","",Lots!EK162)</f>
      </c>
      <c r="I173" s="290">
        <f>IF(Lots!A162="","",Lots!EF162)</f>
      </c>
      <c r="J173" s="57">
        <f>IF(Lots!F162="","",Lots!EG162)</f>
      </c>
      <c r="K173" s="57">
        <f>IF(Lots!H162="","",Lots!EH162)</f>
      </c>
      <c r="L173" s="58">
        <f t="shared" si="12"/>
        <v>0</v>
      </c>
      <c r="N173" s="49">
        <f t="shared" si="13"/>
        <v>0</v>
      </c>
      <c r="O173" s="50">
        <f t="shared" si="14"/>
        <v>0</v>
      </c>
      <c r="P173" s="45">
        <f t="shared" si="15"/>
        <v>0</v>
      </c>
      <c r="Q173" s="282">
        <f>IF(Lots!A162="","",Lots!EM162)</f>
      </c>
      <c r="R173" s="283">
        <f>IF(Lots!A162="","",Lots!EN162)</f>
      </c>
      <c r="S173" s="282">
        <f>IF(Lots!A162="","",Lots!EO162)</f>
      </c>
      <c r="T173" s="283">
        <f>IF(Lots!A162="","",Lots!EP162)</f>
      </c>
      <c r="U173" s="282">
        <f>IF(Lots!A162="","",Lots!EQ162)</f>
      </c>
      <c r="V173" s="283">
        <f>IF(Lots!A162="","",Lots!ER162)</f>
      </c>
      <c r="W173" s="283">
        <f>IF(Lots!A162="","",IF(Lots!ES162=TRUE,"B","S"))</f>
      </c>
    </row>
    <row r="174" spans="1:23" ht="12" customHeight="1">
      <c r="A174" s="55">
        <f>IF(Lots!A163="","",Lots!A163)</f>
      </c>
      <c r="B174" s="56">
        <f>IF(Lots!A163="","",Lots!F163)</f>
      </c>
      <c r="C174" s="56">
        <f>IF(Lots!A163="","",Lots!J163)</f>
      </c>
      <c r="D174" s="56">
        <f>IF(Lots!A163="","",Lots!G163)</f>
      </c>
      <c r="E174" s="56">
        <f>IF(Lots!A163="","",Lots!H163)</f>
      </c>
      <c r="F174" s="288">
        <f>IF(Lots!A163="","",Lots!EA163)</f>
      </c>
      <c r="G174" s="289">
        <f>IF(Lots!A163="","",Lots!EB163)</f>
      </c>
      <c r="H174" s="289">
        <f>IF(Lots!A163="","",Lots!EK163)</f>
      </c>
      <c r="I174" s="290">
        <f>IF(Lots!A163="","",Lots!EF163)</f>
      </c>
      <c r="J174" s="57">
        <f>IF(Lots!F163="","",Lots!EG163)</f>
      </c>
      <c r="K174" s="57">
        <f>IF(Lots!H163="","",Lots!EH163)</f>
      </c>
      <c r="L174" s="58">
        <f t="shared" si="12"/>
        <v>0</v>
      </c>
      <c r="N174" s="49">
        <f t="shared" si="13"/>
        <v>0</v>
      </c>
      <c r="O174" s="50">
        <f t="shared" si="14"/>
        <v>0</v>
      </c>
      <c r="P174" s="45">
        <f t="shared" si="15"/>
        <v>0</v>
      </c>
      <c r="Q174" s="282">
        <f>IF(Lots!A163="","",Lots!EM163)</f>
      </c>
      <c r="R174" s="283">
        <f>IF(Lots!A163="","",Lots!EN163)</f>
      </c>
      <c r="S174" s="282">
        <f>IF(Lots!A163="","",Lots!EO163)</f>
      </c>
      <c r="T174" s="283">
        <f>IF(Lots!A163="","",Lots!EP163)</f>
      </c>
      <c r="U174" s="282">
        <f>IF(Lots!A163="","",Lots!EQ163)</f>
      </c>
      <c r="V174" s="283">
        <f>IF(Lots!A163="","",Lots!ER163)</f>
      </c>
      <c r="W174" s="283">
        <f>IF(Lots!A163="","",IF(Lots!ES163=TRUE,"B","S"))</f>
      </c>
    </row>
    <row r="175" spans="1:23" ht="12" customHeight="1">
      <c r="A175" s="55">
        <f>IF(Lots!A164="","",Lots!A164)</f>
      </c>
      <c r="B175" s="56">
        <f>IF(Lots!A164="","",Lots!F164)</f>
      </c>
      <c r="C175" s="56">
        <f>IF(Lots!A164="","",Lots!J164)</f>
      </c>
      <c r="D175" s="56">
        <f>IF(Lots!A164="","",Lots!G164)</f>
      </c>
      <c r="E175" s="56">
        <f>IF(Lots!A164="","",Lots!H164)</f>
      </c>
      <c r="F175" s="288">
        <f>IF(Lots!A164="","",Lots!EA164)</f>
      </c>
      <c r="G175" s="289">
        <f>IF(Lots!A164="","",Lots!EB164)</f>
      </c>
      <c r="H175" s="289">
        <f>IF(Lots!A164="","",Lots!EK164)</f>
      </c>
      <c r="I175" s="290">
        <f>IF(Lots!A164="","",Lots!EF164)</f>
      </c>
      <c r="J175" s="57">
        <f>IF(Lots!F164="","",Lots!EG164)</f>
      </c>
      <c r="K175" s="57">
        <f>IF(Lots!H164="","",Lots!EH164)</f>
      </c>
      <c r="L175" s="58">
        <f t="shared" si="12"/>
        <v>0</v>
      </c>
      <c r="N175" s="49">
        <f t="shared" si="13"/>
        <v>0</v>
      </c>
      <c r="O175" s="50">
        <f t="shared" si="14"/>
        <v>0</v>
      </c>
      <c r="P175" s="45">
        <f t="shared" si="15"/>
        <v>0</v>
      </c>
      <c r="Q175" s="282">
        <f>IF(Lots!A164="","",Lots!EM164)</f>
      </c>
      <c r="R175" s="283">
        <f>IF(Lots!A164="","",Lots!EN164)</f>
      </c>
      <c r="S175" s="282">
        <f>IF(Lots!A164="","",Lots!EO164)</f>
      </c>
      <c r="T175" s="283">
        <f>IF(Lots!A164="","",Lots!EP164)</f>
      </c>
      <c r="U175" s="282">
        <f>IF(Lots!A164="","",Lots!EQ164)</f>
      </c>
      <c r="V175" s="283">
        <f>IF(Lots!A164="","",Lots!ER164)</f>
      </c>
      <c r="W175" s="283">
        <f>IF(Lots!A164="","",IF(Lots!ES164=TRUE,"B","S"))</f>
      </c>
    </row>
    <row r="176" spans="1:23" ht="12" customHeight="1">
      <c r="A176" s="55">
        <f>IF(Lots!A165="","",Lots!A165)</f>
      </c>
      <c r="B176" s="56">
        <f>IF(Lots!A165="","",Lots!F165)</f>
      </c>
      <c r="C176" s="56">
        <f>IF(Lots!A165="","",Lots!J165)</f>
      </c>
      <c r="D176" s="56">
        <f>IF(Lots!A165="","",Lots!G165)</f>
      </c>
      <c r="E176" s="56">
        <f>IF(Lots!A165="","",Lots!H165)</f>
      </c>
      <c r="F176" s="288">
        <f>IF(Lots!A165="","",Lots!EA165)</f>
      </c>
      <c r="G176" s="289">
        <f>IF(Lots!A165="","",Lots!EB165)</f>
      </c>
      <c r="H176" s="289">
        <f>IF(Lots!A165="","",Lots!EK165)</f>
      </c>
      <c r="I176" s="290">
        <f>IF(Lots!A165="","",Lots!EF165)</f>
      </c>
      <c r="J176" s="57">
        <f>IF(Lots!F165="","",Lots!EG165)</f>
      </c>
      <c r="K176" s="57">
        <f>IF(Lots!H165="","",Lots!EH165)</f>
      </c>
      <c r="L176" s="58">
        <f t="shared" si="12"/>
        <v>0</v>
      </c>
      <c r="N176" s="49">
        <f t="shared" si="13"/>
        <v>0</v>
      </c>
      <c r="O176" s="50">
        <f t="shared" si="14"/>
        <v>0</v>
      </c>
      <c r="P176" s="45">
        <f t="shared" si="15"/>
        <v>0</v>
      </c>
      <c r="Q176" s="282">
        <f>IF(Lots!A165="","",Lots!EM165)</f>
      </c>
      <c r="R176" s="283">
        <f>IF(Lots!A165="","",Lots!EN165)</f>
      </c>
      <c r="S176" s="282">
        <f>IF(Lots!A165="","",Lots!EO165)</f>
      </c>
      <c r="T176" s="283">
        <f>IF(Lots!A165="","",Lots!EP165)</f>
      </c>
      <c r="U176" s="282">
        <f>IF(Lots!A165="","",Lots!EQ165)</f>
      </c>
      <c r="V176" s="283">
        <f>IF(Lots!A165="","",Lots!ER165)</f>
      </c>
      <c r="W176" s="283">
        <f>IF(Lots!A165="","",IF(Lots!ES165=TRUE,"B","S"))</f>
      </c>
    </row>
    <row r="177" spans="1:23" ht="12" customHeight="1">
      <c r="A177" s="55">
        <f>IF(Lots!A166="","",Lots!A166)</f>
      </c>
      <c r="B177" s="56">
        <f>IF(Lots!A166="","",Lots!F166)</f>
      </c>
      <c r="C177" s="56">
        <f>IF(Lots!A166="","",Lots!J166)</f>
      </c>
      <c r="D177" s="56">
        <f>IF(Lots!A166="","",Lots!G166)</f>
      </c>
      <c r="E177" s="56">
        <f>IF(Lots!A166="","",Lots!H166)</f>
      </c>
      <c r="F177" s="288">
        <f>IF(Lots!A166="","",Lots!EA166)</f>
      </c>
      <c r="G177" s="289">
        <f>IF(Lots!A166="","",Lots!EB166)</f>
      </c>
      <c r="H177" s="289">
        <f>IF(Lots!A166="","",Lots!EK166)</f>
      </c>
      <c r="I177" s="290">
        <f>IF(Lots!A166="","",Lots!EF166)</f>
      </c>
      <c r="J177" s="57">
        <f>IF(Lots!F166="","",Lots!EG166)</f>
      </c>
      <c r="K177" s="57">
        <f>IF(Lots!H166="","",Lots!EH166)</f>
      </c>
      <c r="L177" s="58">
        <f t="shared" si="12"/>
        <v>0</v>
      </c>
      <c r="N177" s="49">
        <f t="shared" si="13"/>
        <v>0</v>
      </c>
      <c r="O177" s="50">
        <f t="shared" si="14"/>
        <v>0</v>
      </c>
      <c r="P177" s="45">
        <f t="shared" si="15"/>
        <v>0</v>
      </c>
      <c r="Q177" s="282">
        <f>IF(Lots!A166="","",Lots!EM166)</f>
      </c>
      <c r="R177" s="283">
        <f>IF(Lots!A166="","",Lots!EN166)</f>
      </c>
      <c r="S177" s="282">
        <f>IF(Lots!A166="","",Lots!EO166)</f>
      </c>
      <c r="T177" s="283">
        <f>IF(Lots!A166="","",Lots!EP166)</f>
      </c>
      <c r="U177" s="282">
        <f>IF(Lots!A166="","",Lots!EQ166)</f>
      </c>
      <c r="V177" s="283">
        <f>IF(Lots!A166="","",Lots!ER166)</f>
      </c>
      <c r="W177" s="283">
        <f>IF(Lots!A166="","",IF(Lots!ES166=TRUE,"B","S"))</f>
      </c>
    </row>
    <row r="178" spans="1:23" ht="12" customHeight="1">
      <c r="A178" s="55">
        <f>IF(Lots!A167="","",Lots!A167)</f>
      </c>
      <c r="B178" s="56">
        <f>IF(Lots!A167="","",Lots!F167)</f>
      </c>
      <c r="C178" s="56">
        <f>IF(Lots!A167="","",Lots!J167)</f>
      </c>
      <c r="D178" s="56">
        <f>IF(Lots!A167="","",Lots!G167)</f>
      </c>
      <c r="E178" s="56">
        <f>IF(Lots!A167="","",Lots!H167)</f>
      </c>
      <c r="F178" s="288">
        <f>IF(Lots!A167="","",Lots!EA167)</f>
      </c>
      <c r="G178" s="289">
        <f>IF(Lots!A167="","",Lots!EB167)</f>
      </c>
      <c r="H178" s="289">
        <f>IF(Lots!A167="","",Lots!EK167)</f>
      </c>
      <c r="I178" s="290">
        <f>IF(Lots!A167="","",Lots!EF167)</f>
      </c>
      <c r="J178" s="57">
        <f>IF(Lots!F167="","",Lots!EG167)</f>
      </c>
      <c r="K178" s="57">
        <f>IF(Lots!H167="","",Lots!EH167)</f>
      </c>
      <c r="L178" s="58">
        <f t="shared" si="12"/>
        <v>0</v>
      </c>
      <c r="N178" s="49">
        <f t="shared" si="13"/>
        <v>0</v>
      </c>
      <c r="O178" s="50">
        <f t="shared" si="14"/>
        <v>0</v>
      </c>
      <c r="P178" s="45">
        <f t="shared" si="15"/>
        <v>0</v>
      </c>
      <c r="Q178" s="282">
        <f>IF(Lots!A167="","",Lots!EM167)</f>
      </c>
      <c r="R178" s="283">
        <f>IF(Lots!A167="","",Lots!EN167)</f>
      </c>
      <c r="S178" s="282">
        <f>IF(Lots!A167="","",Lots!EO167)</f>
      </c>
      <c r="T178" s="283">
        <f>IF(Lots!A167="","",Lots!EP167)</f>
      </c>
      <c r="U178" s="282">
        <f>IF(Lots!A167="","",Lots!EQ167)</f>
      </c>
      <c r="V178" s="283">
        <f>IF(Lots!A167="","",Lots!ER167)</f>
      </c>
      <c r="W178" s="283">
        <f>IF(Lots!A167="","",IF(Lots!ES167=TRUE,"B","S"))</f>
      </c>
    </row>
    <row r="179" spans="1:23" ht="12" customHeight="1">
      <c r="A179" s="55">
        <f>IF(Lots!A168="","",Lots!A168)</f>
      </c>
      <c r="B179" s="56">
        <f>IF(Lots!A168="","",Lots!F168)</f>
      </c>
      <c r="C179" s="56">
        <f>IF(Lots!A168="","",Lots!J168)</f>
      </c>
      <c r="D179" s="56">
        <f>IF(Lots!A168="","",Lots!G168)</f>
      </c>
      <c r="E179" s="56">
        <f>IF(Lots!A168="","",Lots!H168)</f>
      </c>
      <c r="F179" s="288">
        <f>IF(Lots!A168="","",Lots!EA168)</f>
      </c>
      <c r="G179" s="289">
        <f>IF(Lots!A168="","",Lots!EB168)</f>
      </c>
      <c r="H179" s="289">
        <f>IF(Lots!A168="","",Lots!EK168)</f>
      </c>
      <c r="I179" s="290">
        <f>IF(Lots!A168="","",Lots!EF168)</f>
      </c>
      <c r="J179" s="57">
        <f>IF(Lots!F168="","",Lots!EG168)</f>
      </c>
      <c r="K179" s="57">
        <f>IF(Lots!H168="","",Lots!EH168)</f>
      </c>
      <c r="L179" s="58">
        <f t="shared" si="12"/>
        <v>0</v>
      </c>
      <c r="N179" s="49">
        <f t="shared" si="13"/>
        <v>0</v>
      </c>
      <c r="O179" s="50">
        <f t="shared" si="14"/>
        <v>0</v>
      </c>
      <c r="P179" s="45">
        <f t="shared" si="15"/>
        <v>0</v>
      </c>
      <c r="Q179" s="282">
        <f>IF(Lots!A168="","",Lots!EM168)</f>
      </c>
      <c r="R179" s="283">
        <f>IF(Lots!A168="","",Lots!EN168)</f>
      </c>
      <c r="S179" s="282">
        <f>IF(Lots!A168="","",Lots!EO168)</f>
      </c>
      <c r="T179" s="283">
        <f>IF(Lots!A168="","",Lots!EP168)</f>
      </c>
      <c r="U179" s="282">
        <f>IF(Lots!A168="","",Lots!EQ168)</f>
      </c>
      <c r="V179" s="283">
        <f>IF(Lots!A168="","",Lots!ER168)</f>
      </c>
      <c r="W179" s="283">
        <f>IF(Lots!A168="","",IF(Lots!ES168=TRUE,"B","S"))</f>
      </c>
    </row>
    <row r="180" spans="1:23" ht="12" customHeight="1">
      <c r="A180" s="55">
        <f>IF(Lots!A169="","",Lots!A169)</f>
      </c>
      <c r="B180" s="56">
        <f>IF(Lots!A169="","",Lots!F169)</f>
      </c>
      <c r="C180" s="56">
        <f>IF(Lots!A169="","",Lots!J169)</f>
      </c>
      <c r="D180" s="56">
        <f>IF(Lots!A169="","",Lots!G169)</f>
      </c>
      <c r="E180" s="56">
        <f>IF(Lots!A169="","",Lots!H169)</f>
      </c>
      <c r="F180" s="288">
        <f>IF(Lots!A169="","",Lots!EA169)</f>
      </c>
      <c r="G180" s="289">
        <f>IF(Lots!A169="","",Lots!EB169)</f>
      </c>
      <c r="H180" s="289">
        <f>IF(Lots!A169="","",Lots!EK169)</f>
      </c>
      <c r="I180" s="290">
        <f>IF(Lots!A169="","",Lots!EF169)</f>
      </c>
      <c r="J180" s="57">
        <f>IF(Lots!F169="","",Lots!EG169)</f>
      </c>
      <c r="K180" s="57">
        <f>IF(Lots!H169="","",Lots!EH169)</f>
      </c>
      <c r="L180" s="58">
        <f t="shared" si="12"/>
        <v>0</v>
      </c>
      <c r="N180" s="49">
        <f t="shared" si="13"/>
        <v>0</v>
      </c>
      <c r="O180" s="50">
        <f t="shared" si="14"/>
        <v>0</v>
      </c>
      <c r="P180" s="45">
        <f t="shared" si="15"/>
        <v>0</v>
      </c>
      <c r="Q180" s="282">
        <f>IF(Lots!A169="","",Lots!EM169)</f>
      </c>
      <c r="R180" s="283">
        <f>IF(Lots!A169="","",Lots!EN169)</f>
      </c>
      <c r="S180" s="282">
        <f>IF(Lots!A169="","",Lots!EO169)</f>
      </c>
      <c r="T180" s="283">
        <f>IF(Lots!A169="","",Lots!EP169)</f>
      </c>
      <c r="U180" s="282">
        <f>IF(Lots!A169="","",Lots!EQ169)</f>
      </c>
      <c r="V180" s="283">
        <f>IF(Lots!A169="","",Lots!ER169)</f>
      </c>
      <c r="W180" s="283">
        <f>IF(Lots!A169="","",IF(Lots!ES169=TRUE,"B","S"))</f>
      </c>
    </row>
    <row r="181" spans="1:23" ht="12" customHeight="1">
      <c r="A181" s="55">
        <f>IF(Lots!A170="","",Lots!A170)</f>
      </c>
      <c r="B181" s="56">
        <f>IF(Lots!A170="","",Lots!F170)</f>
      </c>
      <c r="C181" s="56">
        <f>IF(Lots!A170="","",Lots!J170)</f>
      </c>
      <c r="D181" s="56">
        <f>IF(Lots!A170="","",Lots!G170)</f>
      </c>
      <c r="E181" s="56">
        <f>IF(Lots!A170="","",Lots!H170)</f>
      </c>
      <c r="F181" s="288">
        <f>IF(Lots!A170="","",Lots!EA170)</f>
      </c>
      <c r="G181" s="289">
        <f>IF(Lots!A170="","",Lots!EB170)</f>
      </c>
      <c r="H181" s="289">
        <f>IF(Lots!A170="","",Lots!EK170)</f>
      </c>
      <c r="I181" s="290">
        <f>IF(Lots!A170="","",Lots!EF170)</f>
      </c>
      <c r="J181" s="57">
        <f>IF(Lots!F170="","",Lots!EG170)</f>
      </c>
      <c r="K181" s="57">
        <f>IF(Lots!H170="","",Lots!EH170)</f>
      </c>
      <c r="L181" s="58">
        <f t="shared" si="12"/>
        <v>0</v>
      </c>
      <c r="N181" s="49">
        <f t="shared" si="13"/>
        <v>0</v>
      </c>
      <c r="O181" s="50">
        <f t="shared" si="14"/>
        <v>0</v>
      </c>
      <c r="P181" s="45">
        <f t="shared" si="15"/>
        <v>0</v>
      </c>
      <c r="Q181" s="282">
        <f>IF(Lots!A170="","",Lots!EM170)</f>
      </c>
      <c r="R181" s="283">
        <f>IF(Lots!A170="","",Lots!EN170)</f>
      </c>
      <c r="S181" s="282">
        <f>IF(Lots!A170="","",Lots!EO170)</f>
      </c>
      <c r="T181" s="283">
        <f>IF(Lots!A170="","",Lots!EP170)</f>
      </c>
      <c r="U181" s="282">
        <f>IF(Lots!A170="","",Lots!EQ170)</f>
      </c>
      <c r="V181" s="283">
        <f>IF(Lots!A170="","",Lots!ER170)</f>
      </c>
      <c r="W181" s="283">
        <f>IF(Lots!A170="","",IF(Lots!ES170=TRUE,"B","S"))</f>
      </c>
    </row>
    <row r="182" spans="1:23" ht="12" customHeight="1">
      <c r="A182" s="55">
        <f>IF(Lots!A171="","",Lots!A171)</f>
      </c>
      <c r="B182" s="56">
        <f>IF(Lots!A171="","",Lots!F171)</f>
      </c>
      <c r="C182" s="56">
        <f>IF(Lots!A171="","",Lots!J171)</f>
      </c>
      <c r="D182" s="56">
        <f>IF(Lots!A171="","",Lots!G171)</f>
      </c>
      <c r="E182" s="56">
        <f>IF(Lots!A171="","",Lots!H171)</f>
      </c>
      <c r="F182" s="288">
        <f>IF(Lots!A171="","",Lots!EA171)</f>
      </c>
      <c r="G182" s="289">
        <f>IF(Lots!A171="","",Lots!EB171)</f>
      </c>
      <c r="H182" s="289">
        <f>IF(Lots!A171="","",Lots!EK171)</f>
      </c>
      <c r="I182" s="290">
        <f>IF(Lots!A171="","",Lots!EF171)</f>
      </c>
      <c r="J182" s="57">
        <f>IF(Lots!F171="","",Lots!EG171)</f>
      </c>
      <c r="K182" s="57">
        <f>IF(Lots!H171="","",Lots!EH171)</f>
      </c>
      <c r="L182" s="58">
        <f t="shared" si="12"/>
        <v>0</v>
      </c>
      <c r="N182" s="49">
        <f t="shared" si="13"/>
        <v>0</v>
      </c>
      <c r="O182" s="50">
        <f t="shared" si="14"/>
        <v>0</v>
      </c>
      <c r="P182" s="45">
        <f t="shared" si="15"/>
        <v>0</v>
      </c>
      <c r="Q182" s="282">
        <f>IF(Lots!A171="","",Lots!EM171)</f>
      </c>
      <c r="R182" s="283">
        <f>IF(Lots!A171="","",Lots!EN171)</f>
      </c>
      <c r="S182" s="282">
        <f>IF(Lots!A171="","",Lots!EO171)</f>
      </c>
      <c r="T182" s="283">
        <f>IF(Lots!A171="","",Lots!EP171)</f>
      </c>
      <c r="U182" s="282">
        <f>IF(Lots!A171="","",Lots!EQ171)</f>
      </c>
      <c r="V182" s="283">
        <f>IF(Lots!A171="","",Lots!ER171)</f>
      </c>
      <c r="W182" s="283">
        <f>IF(Lots!A171="","",IF(Lots!ES171=TRUE,"B","S"))</f>
      </c>
    </row>
    <row r="183" spans="1:23" ht="12" customHeight="1">
      <c r="A183" s="55">
        <f>IF(Lots!A172="","",Lots!A172)</f>
      </c>
      <c r="B183" s="56">
        <f>IF(Lots!A172="","",Lots!F172)</f>
      </c>
      <c r="C183" s="56">
        <f>IF(Lots!A172="","",Lots!J172)</f>
      </c>
      <c r="D183" s="56">
        <f>IF(Lots!A172="","",Lots!G172)</f>
      </c>
      <c r="E183" s="56">
        <f>IF(Lots!A172="","",Lots!H172)</f>
      </c>
      <c r="F183" s="288">
        <f>IF(Lots!A172="","",Lots!EA172)</f>
      </c>
      <c r="G183" s="289">
        <f>IF(Lots!A172="","",Lots!EB172)</f>
      </c>
      <c r="H183" s="289">
        <f>IF(Lots!A172="","",Lots!EK172)</f>
      </c>
      <c r="I183" s="290">
        <f>IF(Lots!A172="","",Lots!EF172)</f>
      </c>
      <c r="J183" s="57">
        <f>IF(Lots!F172="","",Lots!EG172)</f>
      </c>
      <c r="K183" s="57">
        <f>IF(Lots!H172="","",Lots!EH172)</f>
      </c>
      <c r="L183" s="58">
        <f t="shared" si="12"/>
        <v>0</v>
      </c>
      <c r="N183" s="49">
        <f t="shared" si="13"/>
        <v>0</v>
      </c>
      <c r="O183" s="50">
        <f t="shared" si="14"/>
        <v>0</v>
      </c>
      <c r="P183" s="45">
        <f t="shared" si="15"/>
        <v>0</v>
      </c>
      <c r="Q183" s="282">
        <f>IF(Lots!A172="","",Lots!EM172)</f>
      </c>
      <c r="R183" s="283">
        <f>IF(Lots!A172="","",Lots!EN172)</f>
      </c>
      <c r="S183" s="282">
        <f>IF(Lots!A172="","",Lots!EO172)</f>
      </c>
      <c r="T183" s="283">
        <f>IF(Lots!A172="","",Lots!EP172)</f>
      </c>
      <c r="U183" s="282">
        <f>IF(Lots!A172="","",Lots!EQ172)</f>
      </c>
      <c r="V183" s="283">
        <f>IF(Lots!A172="","",Lots!ER172)</f>
      </c>
      <c r="W183" s="283">
        <f>IF(Lots!A172="","",IF(Lots!ES172=TRUE,"B","S"))</f>
      </c>
    </row>
    <row r="184" spans="1:23" ht="12" customHeight="1">
      <c r="A184" s="55">
        <f>IF(Lots!A173="","",Lots!A173)</f>
      </c>
      <c r="B184" s="56">
        <f>IF(Lots!A173="","",Lots!F173)</f>
      </c>
      <c r="C184" s="56">
        <f>IF(Lots!A173="","",Lots!J173)</f>
      </c>
      <c r="D184" s="56">
        <f>IF(Lots!A173="","",Lots!G173)</f>
      </c>
      <c r="E184" s="56">
        <f>IF(Lots!A173="","",Lots!H173)</f>
      </c>
      <c r="F184" s="288">
        <f>IF(Lots!A173="","",Lots!EA173)</f>
      </c>
      <c r="G184" s="289">
        <f>IF(Lots!A173="","",Lots!EB173)</f>
      </c>
      <c r="H184" s="289">
        <f>IF(Lots!A173="","",Lots!EK173)</f>
      </c>
      <c r="I184" s="290">
        <f>IF(Lots!A173="","",Lots!EF173)</f>
      </c>
      <c r="J184" s="57">
        <f>IF(Lots!F173="","",Lots!EG173)</f>
      </c>
      <c r="K184" s="57">
        <f>IF(Lots!H173="","",Lots!EH173)</f>
      </c>
      <c r="L184" s="58">
        <f t="shared" si="12"/>
        <v>0</v>
      </c>
      <c r="N184" s="49">
        <f t="shared" si="13"/>
        <v>0</v>
      </c>
      <c r="O184" s="50">
        <f t="shared" si="14"/>
        <v>0</v>
      </c>
      <c r="P184" s="45">
        <f t="shared" si="15"/>
        <v>0</v>
      </c>
      <c r="Q184" s="282">
        <f>IF(Lots!A173="","",Lots!EM173)</f>
      </c>
      <c r="R184" s="283">
        <f>IF(Lots!A173="","",Lots!EN173)</f>
      </c>
      <c r="S184" s="282">
        <f>IF(Lots!A173="","",Lots!EO173)</f>
      </c>
      <c r="T184" s="283">
        <f>IF(Lots!A173="","",Lots!EP173)</f>
      </c>
      <c r="U184" s="282">
        <f>IF(Lots!A173="","",Lots!EQ173)</f>
      </c>
      <c r="V184" s="283">
        <f>IF(Lots!A173="","",Lots!ER173)</f>
      </c>
      <c r="W184" s="283">
        <f>IF(Lots!A173="","",IF(Lots!ES173=TRUE,"B","S"))</f>
      </c>
    </row>
    <row r="185" spans="1:23" ht="12" customHeight="1">
      <c r="A185" s="55">
        <f>IF(Lots!A174="","",Lots!A174)</f>
      </c>
      <c r="B185" s="56">
        <f>IF(Lots!A174="","",Lots!F174)</f>
      </c>
      <c r="C185" s="56">
        <f>IF(Lots!A174="","",Lots!J174)</f>
      </c>
      <c r="D185" s="56">
        <f>IF(Lots!A174="","",Lots!G174)</f>
      </c>
      <c r="E185" s="56">
        <f>IF(Lots!A174="","",Lots!H174)</f>
      </c>
      <c r="F185" s="288">
        <f>IF(Lots!A174="","",Lots!EA174)</f>
      </c>
      <c r="G185" s="289">
        <f>IF(Lots!A174="","",Lots!EB174)</f>
      </c>
      <c r="H185" s="289">
        <f>IF(Lots!A174="","",Lots!EK174)</f>
      </c>
      <c r="I185" s="290">
        <f>IF(Lots!A174="","",Lots!EF174)</f>
      </c>
      <c r="J185" s="57">
        <f>IF(Lots!F174="","",Lots!EG174)</f>
      </c>
      <c r="K185" s="57">
        <f>IF(Lots!H174="","",Lots!EH174)</f>
      </c>
      <c r="L185" s="58">
        <f t="shared" si="12"/>
        <v>0</v>
      </c>
      <c r="N185" s="49">
        <f t="shared" si="13"/>
        <v>0</v>
      </c>
      <c r="O185" s="50">
        <f t="shared" si="14"/>
        <v>0</v>
      </c>
      <c r="P185" s="45">
        <f t="shared" si="15"/>
        <v>0</v>
      </c>
      <c r="Q185" s="282">
        <f>IF(Lots!A174="","",Lots!EM174)</f>
      </c>
      <c r="R185" s="283">
        <f>IF(Lots!A174="","",Lots!EN174)</f>
      </c>
      <c r="S185" s="282">
        <f>IF(Lots!A174="","",Lots!EO174)</f>
      </c>
      <c r="T185" s="283">
        <f>IF(Lots!A174="","",Lots!EP174)</f>
      </c>
      <c r="U185" s="282">
        <f>IF(Lots!A174="","",Lots!EQ174)</f>
      </c>
      <c r="V185" s="283">
        <f>IF(Lots!A174="","",Lots!ER174)</f>
      </c>
      <c r="W185" s="283">
        <f>IF(Lots!A174="","",IF(Lots!ES174=TRUE,"B","S"))</f>
      </c>
    </row>
    <row r="186" spans="1:23" ht="12" customHeight="1">
      <c r="A186" s="55">
        <f>IF(Lots!A175="","",Lots!A175)</f>
      </c>
      <c r="B186" s="56">
        <f>IF(Lots!A175="","",Lots!F175)</f>
      </c>
      <c r="C186" s="56">
        <f>IF(Lots!A175="","",Lots!J175)</f>
      </c>
      <c r="D186" s="56">
        <f>IF(Lots!A175="","",Lots!G175)</f>
      </c>
      <c r="E186" s="56">
        <f>IF(Lots!A175="","",Lots!H175)</f>
      </c>
      <c r="F186" s="288">
        <f>IF(Lots!A175="","",Lots!EA175)</f>
      </c>
      <c r="G186" s="289">
        <f>IF(Lots!A175="","",Lots!EB175)</f>
      </c>
      <c r="H186" s="289">
        <f>IF(Lots!A175="","",Lots!EK175)</f>
      </c>
      <c r="I186" s="290">
        <f>IF(Lots!A175="","",Lots!EF175)</f>
      </c>
      <c r="J186" s="57">
        <f>IF(Lots!F175="","",Lots!EG175)</f>
      </c>
      <c r="K186" s="57">
        <f>IF(Lots!H175="","",Lots!EH175)</f>
      </c>
      <c r="L186" s="58">
        <f t="shared" si="12"/>
        <v>0</v>
      </c>
      <c r="N186" s="49">
        <f t="shared" si="13"/>
        <v>0</v>
      </c>
      <c r="O186" s="50">
        <f t="shared" si="14"/>
        <v>0</v>
      </c>
      <c r="P186" s="45">
        <f t="shared" si="15"/>
        <v>0</v>
      </c>
      <c r="Q186" s="282">
        <f>IF(Lots!A175="","",Lots!EM175)</f>
      </c>
      <c r="R186" s="283">
        <f>IF(Lots!A175="","",Lots!EN175)</f>
      </c>
      <c r="S186" s="282">
        <f>IF(Lots!A175="","",Lots!EO175)</f>
      </c>
      <c r="T186" s="283">
        <f>IF(Lots!A175="","",Lots!EP175)</f>
      </c>
      <c r="U186" s="282">
        <f>IF(Lots!A175="","",Lots!EQ175)</f>
      </c>
      <c r="V186" s="283">
        <f>IF(Lots!A175="","",Lots!ER175)</f>
      </c>
      <c r="W186" s="283">
        <f>IF(Lots!A175="","",IF(Lots!ES175=TRUE,"B","S"))</f>
      </c>
    </row>
    <row r="187" spans="1:23" ht="12" customHeight="1">
      <c r="A187" s="55">
        <f>IF(Lots!A176="","",Lots!A176)</f>
      </c>
      <c r="B187" s="56">
        <f>IF(Lots!A176="","",Lots!F176)</f>
      </c>
      <c r="C187" s="56">
        <f>IF(Lots!A176="","",Lots!J176)</f>
      </c>
      <c r="D187" s="56">
        <f>IF(Lots!A176="","",Lots!G176)</f>
      </c>
      <c r="E187" s="56">
        <f>IF(Lots!A176="","",Lots!H176)</f>
      </c>
      <c r="F187" s="288">
        <f>IF(Lots!A176="","",Lots!EA176)</f>
      </c>
      <c r="G187" s="289">
        <f>IF(Lots!A176="","",Lots!EB176)</f>
      </c>
      <c r="H187" s="289">
        <f>IF(Lots!A176="","",Lots!EK176)</f>
      </c>
      <c r="I187" s="290">
        <f>IF(Lots!A176="","",Lots!EF176)</f>
      </c>
      <c r="J187" s="57">
        <f>IF(Lots!F176="","",Lots!EG176)</f>
      </c>
      <c r="K187" s="57">
        <f>IF(Lots!H176="","",Lots!EH176)</f>
      </c>
      <c r="L187" s="58">
        <f t="shared" si="12"/>
        <v>0</v>
      </c>
      <c r="N187" s="49">
        <f t="shared" si="13"/>
        <v>0</v>
      </c>
      <c r="O187" s="50">
        <f t="shared" si="14"/>
        <v>0</v>
      </c>
      <c r="P187" s="45">
        <f t="shared" si="15"/>
        <v>0</v>
      </c>
      <c r="Q187" s="282">
        <f>IF(Lots!A176="","",Lots!EM176)</f>
      </c>
      <c r="R187" s="283">
        <f>IF(Lots!A176="","",Lots!EN176)</f>
      </c>
      <c r="S187" s="282">
        <f>IF(Lots!A176="","",Lots!EO176)</f>
      </c>
      <c r="T187" s="283">
        <f>IF(Lots!A176="","",Lots!EP176)</f>
      </c>
      <c r="U187" s="282">
        <f>IF(Lots!A176="","",Lots!EQ176)</f>
      </c>
      <c r="V187" s="283">
        <f>IF(Lots!A176="","",Lots!ER176)</f>
      </c>
      <c r="W187" s="283">
        <f>IF(Lots!A176="","",IF(Lots!ES176=TRUE,"B","S"))</f>
      </c>
    </row>
    <row r="188" spans="1:23" ht="12" customHeight="1">
      <c r="A188" s="55">
        <f>IF(Lots!A177="","",Lots!A177)</f>
      </c>
      <c r="B188" s="56">
        <f>IF(Lots!A177="","",Lots!F177)</f>
      </c>
      <c r="C188" s="56">
        <f>IF(Lots!A177="","",Lots!J177)</f>
      </c>
      <c r="D188" s="56">
        <f>IF(Lots!A177="","",Lots!G177)</f>
      </c>
      <c r="E188" s="56">
        <f>IF(Lots!A177="","",Lots!H177)</f>
      </c>
      <c r="F188" s="288">
        <f>IF(Lots!A177="","",Lots!EA177)</f>
      </c>
      <c r="G188" s="289">
        <f>IF(Lots!A177="","",Lots!EB177)</f>
      </c>
      <c r="H188" s="289">
        <f>IF(Lots!A177="","",Lots!EK177)</f>
      </c>
      <c r="I188" s="290">
        <f>IF(Lots!A177="","",Lots!EF177)</f>
      </c>
      <c r="J188" s="57">
        <f>IF(Lots!F177="","",Lots!EG177)</f>
      </c>
      <c r="K188" s="57">
        <f>IF(Lots!H177="","",Lots!EH177)</f>
      </c>
      <c r="L188" s="58">
        <f t="shared" si="12"/>
        <v>0</v>
      </c>
      <c r="N188" s="49">
        <f t="shared" si="13"/>
        <v>0</v>
      </c>
      <c r="O188" s="50">
        <f t="shared" si="14"/>
        <v>0</v>
      </c>
      <c r="P188" s="45">
        <f t="shared" si="15"/>
        <v>0</v>
      </c>
      <c r="Q188" s="282">
        <f>IF(Lots!A177="","",Lots!EM177)</f>
      </c>
      <c r="R188" s="283">
        <f>IF(Lots!A177="","",Lots!EN177)</f>
      </c>
      <c r="S188" s="282">
        <f>IF(Lots!A177="","",Lots!EO177)</f>
      </c>
      <c r="T188" s="283">
        <f>IF(Lots!A177="","",Lots!EP177)</f>
      </c>
      <c r="U188" s="282">
        <f>IF(Lots!A177="","",Lots!EQ177)</f>
      </c>
      <c r="V188" s="283">
        <f>IF(Lots!A177="","",Lots!ER177)</f>
      </c>
      <c r="W188" s="283">
        <f>IF(Lots!A177="","",IF(Lots!ES177=TRUE,"B","S"))</f>
      </c>
    </row>
    <row r="189" spans="1:23" ht="12" customHeight="1">
      <c r="A189" s="55">
        <f>IF(Lots!A178="","",Lots!A178)</f>
      </c>
      <c r="B189" s="56">
        <f>IF(Lots!A178="","",Lots!F178)</f>
      </c>
      <c r="C189" s="56">
        <f>IF(Lots!A178="","",Lots!J178)</f>
      </c>
      <c r="D189" s="56">
        <f>IF(Lots!A178="","",Lots!G178)</f>
      </c>
      <c r="E189" s="56">
        <f>IF(Lots!A178="","",Lots!H178)</f>
      </c>
      <c r="F189" s="288">
        <f>IF(Lots!A178="","",Lots!EA178)</f>
      </c>
      <c r="G189" s="289">
        <f>IF(Lots!A178="","",Lots!EB178)</f>
      </c>
      <c r="H189" s="289">
        <f>IF(Lots!A178="","",Lots!EK178)</f>
      </c>
      <c r="I189" s="290">
        <f>IF(Lots!A178="","",Lots!EF178)</f>
      </c>
      <c r="J189" s="57">
        <f>IF(Lots!F178="","",Lots!EG178)</f>
      </c>
      <c r="K189" s="57">
        <f>IF(Lots!H178="","",Lots!EH178)</f>
      </c>
      <c r="L189" s="58">
        <f t="shared" si="12"/>
        <v>0</v>
      </c>
      <c r="N189" s="49">
        <f t="shared" si="13"/>
        <v>0</v>
      </c>
      <c r="O189" s="50">
        <f t="shared" si="14"/>
        <v>0</v>
      </c>
      <c r="P189" s="45">
        <f t="shared" si="15"/>
        <v>0</v>
      </c>
      <c r="Q189" s="282">
        <f>IF(Lots!A178="","",Lots!EM178)</f>
      </c>
      <c r="R189" s="283">
        <f>IF(Lots!A178="","",Lots!EN178)</f>
      </c>
      <c r="S189" s="282">
        <f>IF(Lots!A178="","",Lots!EO178)</f>
      </c>
      <c r="T189" s="283">
        <f>IF(Lots!A178="","",Lots!EP178)</f>
      </c>
      <c r="U189" s="282">
        <f>IF(Lots!A178="","",Lots!EQ178)</f>
      </c>
      <c r="V189" s="283">
        <f>IF(Lots!A178="","",Lots!ER178)</f>
      </c>
      <c r="W189" s="283">
        <f>IF(Lots!A178="","",IF(Lots!ES178=TRUE,"B","S"))</f>
      </c>
    </row>
    <row r="190" spans="1:23" ht="12" customHeight="1">
      <c r="A190" s="55">
        <f>IF(Lots!A179="","",Lots!A179)</f>
      </c>
      <c r="B190" s="56">
        <f>IF(Lots!A179="","",Lots!F179)</f>
      </c>
      <c r="C190" s="56">
        <f>IF(Lots!A179="","",Lots!J179)</f>
      </c>
      <c r="D190" s="56">
        <f>IF(Lots!A179="","",Lots!G179)</f>
      </c>
      <c r="E190" s="56">
        <f>IF(Lots!A179="","",Lots!H179)</f>
      </c>
      <c r="F190" s="288">
        <f>IF(Lots!A179="","",Lots!EA179)</f>
      </c>
      <c r="G190" s="289">
        <f>IF(Lots!A179="","",Lots!EB179)</f>
      </c>
      <c r="H190" s="289">
        <f>IF(Lots!A179="","",Lots!EK179)</f>
      </c>
      <c r="I190" s="290">
        <f>IF(Lots!A179="","",Lots!EF179)</f>
      </c>
      <c r="J190" s="57">
        <f>IF(Lots!F179="","",Lots!EG179)</f>
      </c>
      <c r="K190" s="57">
        <f>IF(Lots!H179="","",Lots!EH179)</f>
      </c>
      <c r="L190" s="58">
        <f t="shared" si="12"/>
        <v>0</v>
      </c>
      <c r="N190" s="49">
        <f t="shared" si="13"/>
        <v>0</v>
      </c>
      <c r="O190" s="50">
        <f t="shared" si="14"/>
        <v>0</v>
      </c>
      <c r="P190" s="45">
        <f t="shared" si="15"/>
        <v>0</v>
      </c>
      <c r="Q190" s="282">
        <f>IF(Lots!A179="","",Lots!EM179)</f>
      </c>
      <c r="R190" s="283">
        <f>IF(Lots!A179="","",Lots!EN179)</f>
      </c>
      <c r="S190" s="282">
        <f>IF(Lots!A179="","",Lots!EO179)</f>
      </c>
      <c r="T190" s="283">
        <f>IF(Lots!A179="","",Lots!EP179)</f>
      </c>
      <c r="U190" s="282">
        <f>IF(Lots!A179="","",Lots!EQ179)</f>
      </c>
      <c r="V190" s="283">
        <f>IF(Lots!A179="","",Lots!ER179)</f>
      </c>
      <c r="W190" s="283">
        <f>IF(Lots!A179="","",IF(Lots!ES179=TRUE,"B","S"))</f>
      </c>
    </row>
    <row r="191" spans="1:23" ht="12" customHeight="1">
      <c r="A191" s="55">
        <f>IF(Lots!A180="","",Lots!A180)</f>
      </c>
      <c r="B191" s="56">
        <f>IF(Lots!A180="","",Lots!F180)</f>
      </c>
      <c r="C191" s="56">
        <f>IF(Lots!A180="","",Lots!J180)</f>
      </c>
      <c r="D191" s="56">
        <f>IF(Lots!A180="","",Lots!G180)</f>
      </c>
      <c r="E191" s="56">
        <f>IF(Lots!A180="","",Lots!H180)</f>
      </c>
      <c r="F191" s="288">
        <f>IF(Lots!A180="","",Lots!EA180)</f>
      </c>
      <c r="G191" s="289">
        <f>IF(Lots!A180="","",Lots!EB180)</f>
      </c>
      <c r="H191" s="289">
        <f>IF(Lots!A180="","",Lots!EK180)</f>
      </c>
      <c r="I191" s="290">
        <f>IF(Lots!A180="","",Lots!EF180)</f>
      </c>
      <c r="J191" s="57">
        <f>IF(Lots!F180="","",Lots!EG180)</f>
      </c>
      <c r="K191" s="57">
        <f>IF(Lots!H180="","",Lots!EH180)</f>
      </c>
      <c r="L191" s="58">
        <f t="shared" si="12"/>
        <v>0</v>
      </c>
      <c r="N191" s="49">
        <f t="shared" si="13"/>
        <v>0</v>
      </c>
      <c r="O191" s="50">
        <f t="shared" si="14"/>
        <v>0</v>
      </c>
      <c r="P191" s="45">
        <f t="shared" si="15"/>
        <v>0</v>
      </c>
      <c r="Q191" s="282">
        <f>IF(Lots!A180="","",Lots!EM180)</f>
      </c>
      <c r="R191" s="283">
        <f>IF(Lots!A180="","",Lots!EN180)</f>
      </c>
      <c r="S191" s="282">
        <f>IF(Lots!A180="","",Lots!EO180)</f>
      </c>
      <c r="T191" s="283">
        <f>IF(Lots!A180="","",Lots!EP180)</f>
      </c>
      <c r="U191" s="282">
        <f>IF(Lots!A180="","",Lots!EQ180)</f>
      </c>
      <c r="V191" s="283">
        <f>IF(Lots!A180="","",Lots!ER180)</f>
      </c>
      <c r="W191" s="283">
        <f>IF(Lots!A180="","",IF(Lots!ES180=TRUE,"B","S"))</f>
      </c>
    </row>
    <row r="192" spans="1:23" ht="12" customHeight="1">
      <c r="A192" s="55">
        <f>IF(Lots!A181="","",Lots!A181)</f>
      </c>
      <c r="B192" s="56">
        <f>IF(Lots!A181="","",Lots!F181)</f>
      </c>
      <c r="C192" s="56">
        <f>IF(Lots!A181="","",Lots!J181)</f>
      </c>
      <c r="D192" s="56">
        <f>IF(Lots!A181="","",Lots!G181)</f>
      </c>
      <c r="E192" s="56">
        <f>IF(Lots!A181="","",Lots!H181)</f>
      </c>
      <c r="F192" s="288">
        <f>IF(Lots!A181="","",Lots!EA181)</f>
      </c>
      <c r="G192" s="289">
        <f>IF(Lots!A181="","",Lots!EB181)</f>
      </c>
      <c r="H192" s="289">
        <f>IF(Lots!A181="","",Lots!EK181)</f>
      </c>
      <c r="I192" s="290">
        <f>IF(Lots!A181="","",Lots!EF181)</f>
      </c>
      <c r="J192" s="57">
        <f>IF(Lots!F181="","",Lots!EG181)</f>
      </c>
      <c r="K192" s="57">
        <f>IF(Lots!H181="","",Lots!EH181)</f>
      </c>
      <c r="L192" s="58">
        <f t="shared" si="12"/>
        <v>0</v>
      </c>
      <c r="N192" s="49">
        <f t="shared" si="13"/>
        <v>0</v>
      </c>
      <c r="O192" s="50">
        <f t="shared" si="14"/>
        <v>0</v>
      </c>
      <c r="P192" s="45">
        <f t="shared" si="15"/>
        <v>0</v>
      </c>
      <c r="Q192" s="282">
        <f>IF(Lots!A181="","",Lots!EM181)</f>
      </c>
      <c r="R192" s="283">
        <f>IF(Lots!A181="","",Lots!EN181)</f>
      </c>
      <c r="S192" s="282">
        <f>IF(Lots!A181="","",Lots!EO181)</f>
      </c>
      <c r="T192" s="283">
        <f>IF(Lots!A181="","",Lots!EP181)</f>
      </c>
      <c r="U192" s="282">
        <f>IF(Lots!A181="","",Lots!EQ181)</f>
      </c>
      <c r="V192" s="283">
        <f>IF(Lots!A181="","",Lots!ER181)</f>
      </c>
      <c r="W192" s="283">
        <f>IF(Lots!A181="","",IF(Lots!ES181=TRUE,"B","S"))</f>
      </c>
    </row>
    <row r="193" spans="1:23" ht="12" customHeight="1">
      <c r="A193" s="55">
        <f>IF(Lots!A182="","",Lots!A182)</f>
      </c>
      <c r="B193" s="56">
        <f>IF(Lots!A182="","",Lots!F182)</f>
      </c>
      <c r="C193" s="56">
        <f>IF(Lots!A182="","",Lots!J182)</f>
      </c>
      <c r="D193" s="56">
        <f>IF(Lots!A182="","",Lots!G182)</f>
      </c>
      <c r="E193" s="56">
        <f>IF(Lots!A182="","",Lots!H182)</f>
      </c>
      <c r="F193" s="288">
        <f>IF(Lots!A182="","",Lots!EA182)</f>
      </c>
      <c r="G193" s="289">
        <f>IF(Lots!A182="","",Lots!EB182)</f>
      </c>
      <c r="H193" s="289">
        <f>IF(Lots!A182="","",Lots!EK182)</f>
      </c>
      <c r="I193" s="290">
        <f>IF(Lots!A182="","",Lots!EF182)</f>
      </c>
      <c r="J193" s="57">
        <f>IF(Lots!F182="","",Lots!EG182)</f>
      </c>
      <c r="K193" s="57">
        <f>IF(Lots!H182="","",Lots!EH182)</f>
      </c>
      <c r="L193" s="58">
        <f t="shared" si="12"/>
        <v>0</v>
      </c>
      <c r="N193" s="49">
        <f t="shared" si="13"/>
        <v>0</v>
      </c>
      <c r="O193" s="50">
        <f t="shared" si="14"/>
        <v>0</v>
      </c>
      <c r="P193" s="45">
        <f t="shared" si="15"/>
        <v>0</v>
      </c>
      <c r="Q193" s="282">
        <f>IF(Lots!A182="","",Lots!EM182)</f>
      </c>
      <c r="R193" s="283">
        <f>IF(Lots!A182="","",Lots!EN182)</f>
      </c>
      <c r="S193" s="282">
        <f>IF(Lots!A182="","",Lots!EO182)</f>
      </c>
      <c r="T193" s="283">
        <f>IF(Lots!A182="","",Lots!EP182)</f>
      </c>
      <c r="U193" s="282">
        <f>IF(Lots!A182="","",Lots!EQ182)</f>
      </c>
      <c r="V193" s="283">
        <f>IF(Lots!A182="","",Lots!ER182)</f>
      </c>
      <c r="W193" s="283">
        <f>IF(Lots!A182="","",IF(Lots!ES182=TRUE,"B","S"))</f>
      </c>
    </row>
    <row r="194" spans="1:23" ht="12" customHeight="1">
      <c r="A194" s="55">
        <f>IF(Lots!A183="","",Lots!A183)</f>
      </c>
      <c r="B194" s="56">
        <f>IF(Lots!A183="","",Lots!F183)</f>
      </c>
      <c r="C194" s="56">
        <f>IF(Lots!A183="","",Lots!J183)</f>
      </c>
      <c r="D194" s="56">
        <f>IF(Lots!A183="","",Lots!G183)</f>
      </c>
      <c r="E194" s="56">
        <f>IF(Lots!A183="","",Lots!H183)</f>
      </c>
      <c r="F194" s="288">
        <f>IF(Lots!A183="","",Lots!EA183)</f>
      </c>
      <c r="G194" s="289">
        <f>IF(Lots!A183="","",Lots!EB183)</f>
      </c>
      <c r="H194" s="289">
        <f>IF(Lots!A183="","",Lots!EK183)</f>
      </c>
      <c r="I194" s="290">
        <f>IF(Lots!A183="","",Lots!EF183)</f>
      </c>
      <c r="J194" s="57">
        <f>IF(Lots!F183="","",Lots!EG183)</f>
      </c>
      <c r="K194" s="57">
        <f>IF(Lots!H183="","",Lots!EH183)</f>
      </c>
      <c r="L194" s="58">
        <f t="shared" si="12"/>
        <v>0</v>
      </c>
      <c r="N194" s="49">
        <f t="shared" si="13"/>
        <v>0</v>
      </c>
      <c r="O194" s="50">
        <f t="shared" si="14"/>
        <v>0</v>
      </c>
      <c r="P194" s="45">
        <f t="shared" si="15"/>
        <v>0</v>
      </c>
      <c r="Q194" s="282">
        <f>IF(Lots!A183="","",Lots!EM183)</f>
      </c>
      <c r="R194" s="283">
        <f>IF(Lots!A183="","",Lots!EN183)</f>
      </c>
      <c r="S194" s="282">
        <f>IF(Lots!A183="","",Lots!EO183)</f>
      </c>
      <c r="T194" s="283">
        <f>IF(Lots!A183="","",Lots!EP183)</f>
      </c>
      <c r="U194" s="282">
        <f>IF(Lots!A183="","",Lots!EQ183)</f>
      </c>
      <c r="V194" s="283">
        <f>IF(Lots!A183="","",Lots!ER183)</f>
      </c>
      <c r="W194" s="283">
        <f>IF(Lots!A183="","",IF(Lots!ES183=TRUE,"B","S"))</f>
      </c>
    </row>
    <row r="195" spans="1:23" ht="12" customHeight="1">
      <c r="A195" s="55">
        <f>IF(Lots!A184="","",Lots!A184)</f>
      </c>
      <c r="B195" s="56">
        <f>IF(Lots!A184="","",Lots!F184)</f>
      </c>
      <c r="C195" s="56">
        <f>IF(Lots!A184="","",Lots!J184)</f>
      </c>
      <c r="D195" s="56">
        <f>IF(Lots!A184="","",Lots!G184)</f>
      </c>
      <c r="E195" s="56">
        <f>IF(Lots!A184="","",Lots!H184)</f>
      </c>
      <c r="F195" s="288">
        <f>IF(Lots!A184="","",Lots!EA184)</f>
      </c>
      <c r="G195" s="289">
        <f>IF(Lots!A184="","",Lots!EB184)</f>
      </c>
      <c r="H195" s="289">
        <f>IF(Lots!A184="","",Lots!EK184)</f>
      </c>
      <c r="I195" s="290">
        <f>IF(Lots!A184="","",Lots!EF184)</f>
      </c>
      <c r="J195" s="57">
        <f>IF(Lots!F184="","",Lots!EG184)</f>
      </c>
      <c r="K195" s="57">
        <f>IF(Lots!H184="","",Lots!EH184)</f>
      </c>
      <c r="L195" s="58">
        <f t="shared" si="12"/>
        <v>0</v>
      </c>
      <c r="N195" s="49">
        <f t="shared" si="13"/>
        <v>0</v>
      </c>
      <c r="O195" s="50">
        <f t="shared" si="14"/>
        <v>0</v>
      </c>
      <c r="P195" s="45">
        <f t="shared" si="15"/>
        <v>0</v>
      </c>
      <c r="Q195" s="282">
        <f>IF(Lots!A184="","",Lots!EM184)</f>
      </c>
      <c r="R195" s="283">
        <f>IF(Lots!A184="","",Lots!EN184)</f>
      </c>
      <c r="S195" s="282">
        <f>IF(Lots!A184="","",Lots!EO184)</f>
      </c>
      <c r="T195" s="283">
        <f>IF(Lots!A184="","",Lots!EP184)</f>
      </c>
      <c r="U195" s="282">
        <f>IF(Lots!A184="","",Lots!EQ184)</f>
      </c>
      <c r="V195" s="283">
        <f>IF(Lots!A184="","",Lots!ER184)</f>
      </c>
      <c r="W195" s="283">
        <f>IF(Lots!A184="","",IF(Lots!ES184=TRUE,"B","S"))</f>
      </c>
    </row>
    <row r="196" spans="1:23" ht="12" customHeight="1">
      <c r="A196" s="55">
        <f>IF(Lots!A185="","",Lots!A185)</f>
      </c>
      <c r="B196" s="56">
        <f>IF(Lots!A185="","",Lots!F185)</f>
      </c>
      <c r="C196" s="56">
        <f>IF(Lots!A185="","",Lots!J185)</f>
      </c>
      <c r="D196" s="56">
        <f>IF(Lots!A185="","",Lots!G185)</f>
      </c>
      <c r="E196" s="56">
        <f>IF(Lots!A185="","",Lots!H185)</f>
      </c>
      <c r="F196" s="288">
        <f>IF(Lots!A185="","",Lots!EA185)</f>
      </c>
      <c r="G196" s="289">
        <f>IF(Lots!A185="","",Lots!EB185)</f>
      </c>
      <c r="H196" s="289">
        <f>IF(Lots!A185="","",Lots!EK185)</f>
      </c>
      <c r="I196" s="290">
        <f>IF(Lots!A185="","",Lots!EF185)</f>
      </c>
      <c r="J196" s="57">
        <f>IF(Lots!F185="","",Lots!EG185)</f>
      </c>
      <c r="K196" s="57">
        <f>IF(Lots!H185="","",Lots!EH185)</f>
      </c>
      <c r="L196" s="58">
        <f t="shared" si="12"/>
        <v>0</v>
      </c>
      <c r="N196" s="49">
        <f t="shared" si="13"/>
        <v>0</v>
      </c>
      <c r="O196" s="50">
        <f t="shared" si="14"/>
        <v>0</v>
      </c>
      <c r="P196" s="45">
        <f t="shared" si="15"/>
        <v>0</v>
      </c>
      <c r="Q196" s="282">
        <f>IF(Lots!A185="","",Lots!EM185)</f>
      </c>
      <c r="R196" s="283">
        <f>IF(Lots!A185="","",Lots!EN185)</f>
      </c>
      <c r="S196" s="282">
        <f>IF(Lots!A185="","",Lots!EO185)</f>
      </c>
      <c r="T196" s="283">
        <f>IF(Lots!A185="","",Lots!EP185)</f>
      </c>
      <c r="U196" s="282">
        <f>IF(Lots!A185="","",Lots!EQ185)</f>
      </c>
      <c r="V196" s="283">
        <f>IF(Lots!A185="","",Lots!ER185)</f>
      </c>
      <c r="W196" s="283">
        <f>IF(Lots!A185="","",IF(Lots!ES185=TRUE,"B","S"))</f>
      </c>
    </row>
    <row r="197" spans="1:23" ht="12" customHeight="1">
      <c r="A197" s="55">
        <f>IF(Lots!A186="","",Lots!A186)</f>
      </c>
      <c r="B197" s="56">
        <f>IF(Lots!A186="","",Lots!F186)</f>
      </c>
      <c r="C197" s="56">
        <f>IF(Lots!A186="","",Lots!J186)</f>
      </c>
      <c r="D197" s="56">
        <f>IF(Lots!A186="","",Lots!G186)</f>
      </c>
      <c r="E197" s="56">
        <f>IF(Lots!A186="","",Lots!H186)</f>
      </c>
      <c r="F197" s="288">
        <f>IF(Lots!A186="","",Lots!EA186)</f>
      </c>
      <c r="G197" s="289">
        <f>IF(Lots!A186="","",Lots!EB186)</f>
      </c>
      <c r="H197" s="289">
        <f>IF(Lots!A186="","",Lots!EK186)</f>
      </c>
      <c r="I197" s="290">
        <f>IF(Lots!A186="","",Lots!EF186)</f>
      </c>
      <c r="J197" s="57">
        <f>IF(Lots!F186="","",Lots!EG186)</f>
      </c>
      <c r="K197" s="57">
        <f>IF(Lots!H186="","",Lots!EH186)</f>
      </c>
      <c r="L197" s="58">
        <f t="shared" si="12"/>
        <v>0</v>
      </c>
      <c r="N197" s="49">
        <f t="shared" si="13"/>
        <v>0</v>
      </c>
      <c r="O197" s="50">
        <f t="shared" si="14"/>
        <v>0</v>
      </c>
      <c r="P197" s="45">
        <f t="shared" si="15"/>
        <v>0</v>
      </c>
      <c r="Q197" s="282">
        <f>IF(Lots!A186="","",Lots!EM186)</f>
      </c>
      <c r="R197" s="283">
        <f>IF(Lots!A186="","",Lots!EN186)</f>
      </c>
      <c r="S197" s="282">
        <f>IF(Lots!A186="","",Lots!EO186)</f>
      </c>
      <c r="T197" s="283">
        <f>IF(Lots!A186="","",Lots!EP186)</f>
      </c>
      <c r="U197" s="282">
        <f>IF(Lots!A186="","",Lots!EQ186)</f>
      </c>
      <c r="V197" s="283">
        <f>IF(Lots!A186="","",Lots!ER186)</f>
      </c>
      <c r="W197" s="283">
        <f>IF(Lots!A186="","",IF(Lots!ES186=TRUE,"B","S"))</f>
      </c>
    </row>
    <row r="198" spans="1:23" ht="12" customHeight="1">
      <c r="A198" s="55">
        <f>IF(Lots!A187="","",Lots!A187)</f>
      </c>
      <c r="B198" s="56">
        <f>IF(Lots!A187="","",Lots!F187)</f>
      </c>
      <c r="C198" s="56">
        <f>IF(Lots!A187="","",Lots!J187)</f>
      </c>
      <c r="D198" s="56">
        <f>IF(Lots!A187="","",Lots!G187)</f>
      </c>
      <c r="E198" s="56">
        <f>IF(Lots!A187="","",Lots!H187)</f>
      </c>
      <c r="F198" s="288">
        <f>IF(Lots!A187="","",Lots!EA187)</f>
      </c>
      <c r="G198" s="289">
        <f>IF(Lots!A187="","",Lots!EB187)</f>
      </c>
      <c r="H198" s="289">
        <f>IF(Lots!A187="","",Lots!EK187)</f>
      </c>
      <c r="I198" s="290">
        <f>IF(Lots!A187="","",Lots!EF187)</f>
      </c>
      <c r="J198" s="57">
        <f>IF(Lots!F187="","",Lots!EG187)</f>
      </c>
      <c r="K198" s="57">
        <f>IF(Lots!H187="","",Lots!EH187)</f>
      </c>
      <c r="L198" s="58">
        <f t="shared" si="12"/>
        <v>0</v>
      </c>
      <c r="N198" s="49">
        <f t="shared" si="13"/>
        <v>0</v>
      </c>
      <c r="O198" s="50">
        <f t="shared" si="14"/>
        <v>0</v>
      </c>
      <c r="P198" s="45">
        <f t="shared" si="15"/>
        <v>0</v>
      </c>
      <c r="Q198" s="282">
        <f>IF(Lots!A187="","",Lots!EM187)</f>
      </c>
      <c r="R198" s="283">
        <f>IF(Lots!A187="","",Lots!EN187)</f>
      </c>
      <c r="S198" s="282">
        <f>IF(Lots!A187="","",Lots!EO187)</f>
      </c>
      <c r="T198" s="283">
        <f>IF(Lots!A187="","",Lots!EP187)</f>
      </c>
      <c r="U198" s="282">
        <f>IF(Lots!A187="","",Lots!EQ187)</f>
      </c>
      <c r="V198" s="283">
        <f>IF(Lots!A187="","",Lots!ER187)</f>
      </c>
      <c r="W198" s="283">
        <f>IF(Lots!A187="","",IF(Lots!ES187=TRUE,"B","S"))</f>
      </c>
    </row>
    <row r="199" spans="1:23" ht="12" customHeight="1">
      <c r="A199" s="55">
        <f>IF(Lots!A188="","",Lots!A188)</f>
      </c>
      <c r="B199" s="56">
        <f>IF(Lots!A188="","",Lots!F188)</f>
      </c>
      <c r="C199" s="56">
        <f>IF(Lots!A188="","",Lots!J188)</f>
      </c>
      <c r="D199" s="56">
        <f>IF(Lots!A188="","",Lots!G188)</f>
      </c>
      <c r="E199" s="56">
        <f>IF(Lots!A188="","",Lots!H188)</f>
      </c>
      <c r="F199" s="288">
        <f>IF(Lots!A188="","",Lots!EA188)</f>
      </c>
      <c r="G199" s="289">
        <f>IF(Lots!A188="","",Lots!EB188)</f>
      </c>
      <c r="H199" s="289">
        <f>IF(Lots!A188="","",Lots!EK188)</f>
      </c>
      <c r="I199" s="290">
        <f>IF(Lots!A188="","",Lots!EF188)</f>
      </c>
      <c r="J199" s="57">
        <f>IF(Lots!F188="","",Lots!EG188)</f>
      </c>
      <c r="K199" s="57">
        <f>IF(Lots!H188="","",Lots!EH188)</f>
      </c>
      <c r="L199" s="58">
        <f t="shared" si="12"/>
        <v>0</v>
      </c>
      <c r="N199" s="49">
        <f t="shared" si="13"/>
        <v>0</v>
      </c>
      <c r="O199" s="50">
        <f t="shared" si="14"/>
        <v>0</v>
      </c>
      <c r="P199" s="45">
        <f t="shared" si="15"/>
        <v>0</v>
      </c>
      <c r="Q199" s="282">
        <f>IF(Lots!A188="","",Lots!EM188)</f>
      </c>
      <c r="R199" s="283">
        <f>IF(Lots!A188="","",Lots!EN188)</f>
      </c>
      <c r="S199" s="282">
        <f>IF(Lots!A188="","",Lots!EO188)</f>
      </c>
      <c r="T199" s="283">
        <f>IF(Lots!A188="","",Lots!EP188)</f>
      </c>
      <c r="U199" s="282">
        <f>IF(Lots!A188="","",Lots!EQ188)</f>
      </c>
      <c r="V199" s="283">
        <f>IF(Lots!A188="","",Lots!ER188)</f>
      </c>
      <c r="W199" s="283">
        <f>IF(Lots!A188="","",IF(Lots!ES188=TRUE,"B","S"))</f>
      </c>
    </row>
    <row r="200" spans="1:23" ht="12" customHeight="1">
      <c r="A200" s="55">
        <f>IF(Lots!A189="","",Lots!A189)</f>
      </c>
      <c r="B200" s="56">
        <f>IF(Lots!A189="","",Lots!F189)</f>
      </c>
      <c r="C200" s="56">
        <f>IF(Lots!A189="","",Lots!J189)</f>
      </c>
      <c r="D200" s="56">
        <f>IF(Lots!A189="","",Lots!G189)</f>
      </c>
      <c r="E200" s="56">
        <f>IF(Lots!A189="","",Lots!H189)</f>
      </c>
      <c r="F200" s="288">
        <f>IF(Lots!A189="","",Lots!EA189)</f>
      </c>
      <c r="G200" s="289">
        <f>IF(Lots!A189="","",Lots!EB189)</f>
      </c>
      <c r="H200" s="289">
        <f>IF(Lots!A189="","",Lots!EK189)</f>
      </c>
      <c r="I200" s="290">
        <f>IF(Lots!A189="","",Lots!EF189)</f>
      </c>
      <c r="J200" s="57">
        <f>IF(Lots!F189="","",Lots!EG189)</f>
      </c>
      <c r="K200" s="57">
        <f>IF(Lots!H189="","",Lots!EH189)</f>
      </c>
      <c r="L200" s="58">
        <f t="shared" si="12"/>
        <v>0</v>
      </c>
      <c r="N200" s="49">
        <f t="shared" si="13"/>
        <v>0</v>
      </c>
      <c r="O200" s="50">
        <f t="shared" si="14"/>
        <v>0</v>
      </c>
      <c r="P200" s="45">
        <f t="shared" si="15"/>
        <v>0</v>
      </c>
      <c r="Q200" s="282">
        <f>IF(Lots!A189="","",Lots!EM189)</f>
      </c>
      <c r="R200" s="283">
        <f>IF(Lots!A189="","",Lots!EN189)</f>
      </c>
      <c r="S200" s="282">
        <f>IF(Lots!A189="","",Lots!EO189)</f>
      </c>
      <c r="T200" s="283">
        <f>IF(Lots!A189="","",Lots!EP189)</f>
      </c>
      <c r="U200" s="282">
        <f>IF(Lots!A189="","",Lots!EQ189)</f>
      </c>
      <c r="V200" s="283">
        <f>IF(Lots!A189="","",Lots!ER189)</f>
      </c>
      <c r="W200" s="283">
        <f>IF(Lots!A189="","",IF(Lots!ES189=TRUE,"B","S"))</f>
      </c>
    </row>
    <row r="201" spans="1:23" ht="12" customHeight="1">
      <c r="A201" s="55">
        <f>IF(Lots!A190="","",Lots!A190)</f>
      </c>
      <c r="B201" s="56">
        <f>IF(Lots!A190="","",Lots!F190)</f>
      </c>
      <c r="C201" s="56">
        <f>IF(Lots!A190="","",Lots!J190)</f>
      </c>
      <c r="D201" s="56">
        <f>IF(Lots!A190="","",Lots!G190)</f>
      </c>
      <c r="E201" s="56">
        <f>IF(Lots!A190="","",Lots!H190)</f>
      </c>
      <c r="F201" s="288">
        <f>IF(Lots!A190="","",Lots!EA190)</f>
      </c>
      <c r="G201" s="289">
        <f>IF(Lots!A190="","",Lots!EB190)</f>
      </c>
      <c r="H201" s="289">
        <f>IF(Lots!A190="","",Lots!EK190)</f>
      </c>
      <c r="I201" s="290">
        <f>IF(Lots!A190="","",Lots!EF190)</f>
      </c>
      <c r="J201" s="57">
        <f>IF(Lots!F190="","",Lots!EG190)</f>
      </c>
      <c r="K201" s="57">
        <f>IF(Lots!H190="","",Lots!EH190)</f>
      </c>
      <c r="L201" s="58">
        <f t="shared" si="12"/>
        <v>0</v>
      </c>
      <c r="N201" s="49">
        <f t="shared" si="13"/>
        <v>0</v>
      </c>
      <c r="O201" s="50">
        <f t="shared" si="14"/>
        <v>0</v>
      </c>
      <c r="P201" s="45">
        <f t="shared" si="15"/>
        <v>0</v>
      </c>
      <c r="Q201" s="282">
        <f>IF(Lots!A190="","",Lots!EM190)</f>
      </c>
      <c r="R201" s="283">
        <f>IF(Lots!A190="","",Lots!EN190)</f>
      </c>
      <c r="S201" s="282">
        <f>IF(Lots!A190="","",Lots!EO190)</f>
      </c>
      <c r="T201" s="283">
        <f>IF(Lots!A190="","",Lots!EP190)</f>
      </c>
      <c r="U201" s="282">
        <f>IF(Lots!A190="","",Lots!EQ190)</f>
      </c>
      <c r="V201" s="283">
        <f>IF(Lots!A190="","",Lots!ER190)</f>
      </c>
      <c r="W201" s="283">
        <f>IF(Lots!A190="","",IF(Lots!ES190=TRUE,"B","S"))</f>
      </c>
    </row>
    <row r="202" spans="1:23" ht="12" customHeight="1">
      <c r="A202" s="55">
        <f>IF(Lots!A191="","",Lots!A191)</f>
      </c>
      <c r="B202" s="56">
        <f>IF(Lots!A191="","",Lots!F191)</f>
      </c>
      <c r="C202" s="56">
        <f>IF(Lots!A191="","",Lots!J191)</f>
      </c>
      <c r="D202" s="56">
        <f>IF(Lots!A191="","",Lots!G191)</f>
      </c>
      <c r="E202" s="56">
        <f>IF(Lots!A191="","",Lots!H191)</f>
      </c>
      <c r="F202" s="288">
        <f>IF(Lots!A191="","",Lots!EA191)</f>
      </c>
      <c r="G202" s="289">
        <f>IF(Lots!A191="","",Lots!EB191)</f>
      </c>
      <c r="H202" s="289">
        <f>IF(Lots!A191="","",Lots!EK191)</f>
      </c>
      <c r="I202" s="290">
        <f>IF(Lots!A191="","",Lots!EF191)</f>
      </c>
      <c r="J202" s="57">
        <f>IF(Lots!F191="","",Lots!EG191)</f>
      </c>
      <c r="K202" s="57">
        <f>IF(Lots!H191="","",Lots!EH191)</f>
      </c>
      <c r="L202" s="58">
        <f t="shared" si="12"/>
        <v>0</v>
      </c>
      <c r="N202" s="49">
        <f t="shared" si="13"/>
        <v>0</v>
      </c>
      <c r="O202" s="50">
        <f t="shared" si="14"/>
        <v>0</v>
      </c>
      <c r="P202" s="45">
        <f t="shared" si="15"/>
        <v>0</v>
      </c>
      <c r="Q202" s="282">
        <f>IF(Lots!A191="","",Lots!EM191)</f>
      </c>
      <c r="R202" s="283">
        <f>IF(Lots!A191="","",Lots!EN191)</f>
      </c>
      <c r="S202" s="282">
        <f>IF(Lots!A191="","",Lots!EO191)</f>
      </c>
      <c r="T202" s="283">
        <f>IF(Lots!A191="","",Lots!EP191)</f>
      </c>
      <c r="U202" s="282">
        <f>IF(Lots!A191="","",Lots!EQ191)</f>
      </c>
      <c r="V202" s="283">
        <f>IF(Lots!A191="","",Lots!ER191)</f>
      </c>
      <c r="W202" s="283">
        <f>IF(Lots!A191="","",IF(Lots!ES191=TRUE,"B","S"))</f>
      </c>
    </row>
    <row r="203" spans="1:23" ht="12" customHeight="1">
      <c r="A203" s="55">
        <f>IF(Lots!A192="","",Lots!A192)</f>
      </c>
      <c r="B203" s="56">
        <f>IF(Lots!A192="","",Lots!F192)</f>
      </c>
      <c r="C203" s="56">
        <f>IF(Lots!A192="","",Lots!J192)</f>
      </c>
      <c r="D203" s="56">
        <f>IF(Lots!A192="","",Lots!G192)</f>
      </c>
      <c r="E203" s="56">
        <f>IF(Lots!A192="","",Lots!H192)</f>
      </c>
      <c r="F203" s="288">
        <f>IF(Lots!A192="","",Lots!EA192)</f>
      </c>
      <c r="G203" s="289">
        <f>IF(Lots!A192="","",Lots!EB192)</f>
      </c>
      <c r="H203" s="289">
        <f>IF(Lots!A192="","",Lots!EK192)</f>
      </c>
      <c r="I203" s="290">
        <f>IF(Lots!A192="","",Lots!EF192)</f>
      </c>
      <c r="J203" s="57">
        <f>IF(Lots!F192="","",Lots!EG192)</f>
      </c>
      <c r="K203" s="57">
        <f>IF(Lots!H192="","",Lots!EH192)</f>
      </c>
      <c r="L203" s="58">
        <f t="shared" si="12"/>
        <v>0</v>
      </c>
      <c r="N203" s="49">
        <f t="shared" si="13"/>
        <v>0</v>
      </c>
      <c r="O203" s="50">
        <f t="shared" si="14"/>
        <v>0</v>
      </c>
      <c r="P203" s="45">
        <f t="shared" si="15"/>
        <v>0</v>
      </c>
      <c r="Q203" s="282">
        <f>IF(Lots!A192="","",Lots!EM192)</f>
      </c>
      <c r="R203" s="283">
        <f>IF(Lots!A192="","",Lots!EN192)</f>
      </c>
      <c r="S203" s="282">
        <f>IF(Lots!A192="","",Lots!EO192)</f>
      </c>
      <c r="T203" s="283">
        <f>IF(Lots!A192="","",Lots!EP192)</f>
      </c>
      <c r="U203" s="282">
        <f>IF(Lots!A192="","",Lots!EQ192)</f>
      </c>
      <c r="V203" s="283">
        <f>IF(Lots!A192="","",Lots!ER192)</f>
      </c>
      <c r="W203" s="283">
        <f>IF(Lots!A192="","",IF(Lots!ES192=TRUE,"B","S"))</f>
      </c>
    </row>
    <row r="204" spans="1:23" ht="12" customHeight="1">
      <c r="A204" s="55">
        <f>IF(Lots!A193="","",Lots!A193)</f>
      </c>
      <c r="B204" s="56">
        <f>IF(Lots!A193="","",Lots!F193)</f>
      </c>
      <c r="C204" s="56">
        <f>IF(Lots!A193="","",Lots!J193)</f>
      </c>
      <c r="D204" s="56">
        <f>IF(Lots!A193="","",Lots!G193)</f>
      </c>
      <c r="E204" s="56">
        <f>IF(Lots!A193="","",Lots!H193)</f>
      </c>
      <c r="F204" s="288">
        <f>IF(Lots!A193="","",Lots!EA193)</f>
      </c>
      <c r="G204" s="289">
        <f>IF(Lots!A193="","",Lots!EB193)</f>
      </c>
      <c r="H204" s="289">
        <f>IF(Lots!A193="","",Lots!EK193)</f>
      </c>
      <c r="I204" s="290">
        <f>IF(Lots!A193="","",Lots!EF193)</f>
      </c>
      <c r="J204" s="57">
        <f>IF(Lots!F193="","",Lots!EG193)</f>
      </c>
      <c r="K204" s="57">
        <f>IF(Lots!H193="","",Lots!EH193)</f>
      </c>
      <c r="L204" s="58">
        <f t="shared" si="12"/>
        <v>0</v>
      </c>
      <c r="N204" s="49">
        <f t="shared" si="13"/>
        <v>0</v>
      </c>
      <c r="O204" s="50">
        <f t="shared" si="14"/>
        <v>0</v>
      </c>
      <c r="P204" s="45">
        <f t="shared" si="15"/>
        <v>0</v>
      </c>
      <c r="Q204" s="282">
        <f>IF(Lots!A193="","",Lots!EM193)</f>
      </c>
      <c r="R204" s="283">
        <f>IF(Lots!A193="","",Lots!EN193)</f>
      </c>
      <c r="S204" s="282">
        <f>IF(Lots!A193="","",Lots!EO193)</f>
      </c>
      <c r="T204" s="283">
        <f>IF(Lots!A193="","",Lots!EP193)</f>
      </c>
      <c r="U204" s="282">
        <f>IF(Lots!A193="","",Lots!EQ193)</f>
      </c>
      <c r="V204" s="283">
        <f>IF(Lots!A193="","",Lots!ER193)</f>
      </c>
      <c r="W204" s="283">
        <f>IF(Lots!A193="","",IF(Lots!ES193=TRUE,"B","S"))</f>
      </c>
    </row>
    <row r="205" spans="1:23" ht="12" customHeight="1">
      <c r="A205" s="55">
        <f>IF(Lots!A194="","",Lots!A194)</f>
      </c>
      <c r="B205" s="56">
        <f>IF(Lots!A194="","",Lots!F194)</f>
      </c>
      <c r="C205" s="56">
        <f>IF(Lots!A194="","",Lots!J194)</f>
      </c>
      <c r="D205" s="56">
        <f>IF(Lots!A194="","",Lots!G194)</f>
      </c>
      <c r="E205" s="56">
        <f>IF(Lots!A194="","",Lots!H194)</f>
      </c>
      <c r="F205" s="288">
        <f>IF(Lots!A194="","",Lots!EA194)</f>
      </c>
      <c r="G205" s="289">
        <f>IF(Lots!A194="","",Lots!EB194)</f>
      </c>
      <c r="H205" s="289">
        <f>IF(Lots!A194="","",Lots!EK194)</f>
      </c>
      <c r="I205" s="290">
        <f>IF(Lots!A194="","",Lots!EF194)</f>
      </c>
      <c r="J205" s="57">
        <f>IF(Lots!F194="","",Lots!EG194)</f>
      </c>
      <c r="K205" s="57">
        <f>IF(Lots!H194="","",Lots!EH194)</f>
      </c>
      <c r="L205" s="58">
        <f t="shared" si="12"/>
        <v>0</v>
      </c>
      <c r="N205" s="49">
        <f t="shared" si="13"/>
        <v>0</v>
      </c>
      <c r="O205" s="50">
        <f t="shared" si="14"/>
        <v>0</v>
      </c>
      <c r="P205" s="45">
        <f t="shared" si="15"/>
        <v>0</v>
      </c>
      <c r="Q205" s="282">
        <f>IF(Lots!A194="","",Lots!EM194)</f>
      </c>
      <c r="R205" s="283">
        <f>IF(Lots!A194="","",Lots!EN194)</f>
      </c>
      <c r="S205" s="282">
        <f>IF(Lots!A194="","",Lots!EO194)</f>
      </c>
      <c r="T205" s="283">
        <f>IF(Lots!A194="","",Lots!EP194)</f>
      </c>
      <c r="U205" s="282">
        <f>IF(Lots!A194="","",Lots!EQ194)</f>
      </c>
      <c r="V205" s="283">
        <f>IF(Lots!A194="","",Lots!ER194)</f>
      </c>
      <c r="W205" s="283">
        <f>IF(Lots!A194="","",IF(Lots!ES194=TRUE,"B","S"))</f>
      </c>
    </row>
    <row r="206" spans="1:23" ht="12" customHeight="1">
      <c r="A206" s="55">
        <f>IF(Lots!A195="","",Lots!A195)</f>
      </c>
      <c r="B206" s="56">
        <f>IF(Lots!A195="","",Lots!F195)</f>
      </c>
      <c r="C206" s="56">
        <f>IF(Lots!A195="","",Lots!J195)</f>
      </c>
      <c r="D206" s="56">
        <f>IF(Lots!A195="","",Lots!G195)</f>
      </c>
      <c r="E206" s="56">
        <f>IF(Lots!A195="","",Lots!H195)</f>
      </c>
      <c r="F206" s="288">
        <f>IF(Lots!A195="","",Lots!EA195)</f>
      </c>
      <c r="G206" s="289">
        <f>IF(Lots!A195="","",Lots!EB195)</f>
      </c>
      <c r="H206" s="289">
        <f>IF(Lots!A195="","",Lots!EK195)</f>
      </c>
      <c r="I206" s="290">
        <f>IF(Lots!A195="","",Lots!EF195)</f>
      </c>
      <c r="J206" s="57">
        <f>IF(Lots!F195="","",Lots!EG195)</f>
      </c>
      <c r="K206" s="57">
        <f>IF(Lots!H195="","",Lots!EH195)</f>
      </c>
      <c r="L206" s="58">
        <f t="shared" si="12"/>
        <v>0</v>
      </c>
      <c r="N206" s="49">
        <f t="shared" si="13"/>
        <v>0</v>
      </c>
      <c r="O206" s="50">
        <f t="shared" si="14"/>
        <v>0</v>
      </c>
      <c r="P206" s="45">
        <f t="shared" si="15"/>
        <v>0</v>
      </c>
      <c r="Q206" s="282">
        <f>IF(Lots!A195="","",Lots!EM195)</f>
      </c>
      <c r="R206" s="283">
        <f>IF(Lots!A195="","",Lots!EN195)</f>
      </c>
      <c r="S206" s="282">
        <f>IF(Lots!A195="","",Lots!EO195)</f>
      </c>
      <c r="T206" s="283">
        <f>IF(Lots!A195="","",Lots!EP195)</f>
      </c>
      <c r="U206" s="282">
        <f>IF(Lots!A195="","",Lots!EQ195)</f>
      </c>
      <c r="V206" s="283">
        <f>IF(Lots!A195="","",Lots!ER195)</f>
      </c>
      <c r="W206" s="283">
        <f>IF(Lots!A195="","",IF(Lots!ES195=TRUE,"B","S"))</f>
      </c>
    </row>
    <row r="207" spans="1:23" ht="12" customHeight="1">
      <c r="A207" s="55">
        <f>IF(Lots!A196="","",Lots!A196)</f>
      </c>
      <c r="B207" s="56">
        <f>IF(Lots!A196="","",Lots!F196)</f>
      </c>
      <c r="C207" s="56">
        <f>IF(Lots!A196="","",Lots!J196)</f>
      </c>
      <c r="D207" s="56">
        <f>IF(Lots!A196="","",Lots!G196)</f>
      </c>
      <c r="E207" s="56">
        <f>IF(Lots!A196="","",Lots!H196)</f>
      </c>
      <c r="F207" s="288">
        <f>IF(Lots!A196="","",Lots!EA196)</f>
      </c>
      <c r="G207" s="289">
        <f>IF(Lots!A196="","",Lots!EB196)</f>
      </c>
      <c r="H207" s="289">
        <f>IF(Lots!A196="","",Lots!EK196)</f>
      </c>
      <c r="I207" s="290">
        <f>IF(Lots!A196="","",Lots!EF196)</f>
      </c>
      <c r="J207" s="57">
        <f>IF(Lots!F196="","",Lots!EG196)</f>
      </c>
      <c r="K207" s="57">
        <f>IF(Lots!H196="","",Lots!EH196)</f>
      </c>
      <c r="L207" s="58">
        <f t="shared" si="12"/>
        <v>0</v>
      </c>
      <c r="N207" s="49">
        <f t="shared" si="13"/>
        <v>0</v>
      </c>
      <c r="O207" s="50">
        <f t="shared" si="14"/>
        <v>0</v>
      </c>
      <c r="P207" s="45">
        <f t="shared" si="15"/>
        <v>0</v>
      </c>
      <c r="Q207" s="282">
        <f>IF(Lots!A196="","",Lots!EM196)</f>
      </c>
      <c r="R207" s="283">
        <f>IF(Lots!A196="","",Lots!EN196)</f>
      </c>
      <c r="S207" s="282">
        <f>IF(Lots!A196="","",Lots!EO196)</f>
      </c>
      <c r="T207" s="283">
        <f>IF(Lots!A196="","",Lots!EP196)</f>
      </c>
      <c r="U207" s="282">
        <f>IF(Lots!A196="","",Lots!EQ196)</f>
      </c>
      <c r="V207" s="283">
        <f>IF(Lots!A196="","",Lots!ER196)</f>
      </c>
      <c r="W207" s="283">
        <f>IF(Lots!A196="","",IF(Lots!ES196=TRUE,"B","S"))</f>
      </c>
    </row>
    <row r="208" spans="1:23" ht="12" customHeight="1">
      <c r="A208" s="55">
        <f>IF(Lots!A197="","",Lots!A197)</f>
      </c>
      <c r="B208" s="56">
        <f>IF(Lots!A197="","",Lots!F197)</f>
      </c>
      <c r="C208" s="56">
        <f>IF(Lots!A197="","",Lots!J197)</f>
      </c>
      <c r="D208" s="56">
        <f>IF(Lots!A197="","",Lots!G197)</f>
      </c>
      <c r="E208" s="56">
        <f>IF(Lots!A197="","",Lots!H197)</f>
      </c>
      <c r="F208" s="288">
        <f>IF(Lots!A197="","",Lots!EA197)</f>
      </c>
      <c r="G208" s="289">
        <f>IF(Lots!A197="","",Lots!EB197)</f>
      </c>
      <c r="H208" s="289">
        <f>IF(Lots!A197="","",Lots!EK197)</f>
      </c>
      <c r="I208" s="290">
        <f>IF(Lots!A197="","",Lots!EF197)</f>
      </c>
      <c r="J208" s="57">
        <f>IF(Lots!F197="","",Lots!EG197)</f>
      </c>
      <c r="K208" s="57">
        <f>IF(Lots!H197="","",Lots!EH197)</f>
      </c>
      <c r="L208" s="58">
        <f t="shared" si="12"/>
        <v>0</v>
      </c>
      <c r="N208" s="49">
        <f t="shared" si="13"/>
        <v>0</v>
      </c>
      <c r="O208" s="50">
        <f t="shared" si="14"/>
        <v>0</v>
      </c>
      <c r="P208" s="45">
        <f t="shared" si="15"/>
        <v>0</v>
      </c>
      <c r="Q208" s="282">
        <f>IF(Lots!A197="","",Lots!EM197)</f>
      </c>
      <c r="R208" s="283">
        <f>IF(Lots!A197="","",Lots!EN197)</f>
      </c>
      <c r="S208" s="282">
        <f>IF(Lots!A197="","",Lots!EO197)</f>
      </c>
      <c r="T208" s="283">
        <f>IF(Lots!A197="","",Lots!EP197)</f>
      </c>
      <c r="U208" s="282">
        <f>IF(Lots!A197="","",Lots!EQ197)</f>
      </c>
      <c r="V208" s="283">
        <f>IF(Lots!A197="","",Lots!ER197)</f>
      </c>
      <c r="W208" s="283">
        <f>IF(Lots!A197="","",IF(Lots!ES197=TRUE,"B","S"))</f>
      </c>
    </row>
    <row r="209" spans="1:23" ht="12" customHeight="1">
      <c r="A209" s="55">
        <f>IF(Lots!A198="","",Lots!A198)</f>
      </c>
      <c r="B209" s="56">
        <f>IF(Lots!A198="","",Lots!F198)</f>
      </c>
      <c r="C209" s="56">
        <f>IF(Lots!A198="","",Lots!J198)</f>
      </c>
      <c r="D209" s="56">
        <f>IF(Lots!A198="","",Lots!G198)</f>
      </c>
      <c r="E209" s="56">
        <f>IF(Lots!A198="","",Lots!H198)</f>
      </c>
      <c r="F209" s="288">
        <f>IF(Lots!A198="","",Lots!EA198)</f>
      </c>
      <c r="G209" s="289">
        <f>IF(Lots!A198="","",Lots!EB198)</f>
      </c>
      <c r="H209" s="289">
        <f>IF(Lots!A198="","",Lots!EK198)</f>
      </c>
      <c r="I209" s="290">
        <f>IF(Lots!A198="","",Lots!EF198)</f>
      </c>
      <c r="J209" s="57">
        <f>IF(Lots!F198="","",Lots!EG198)</f>
      </c>
      <c r="K209" s="57">
        <f>IF(Lots!H198="","",Lots!EH198)</f>
      </c>
      <c r="L209" s="58">
        <f t="shared" si="12"/>
        <v>0</v>
      </c>
      <c r="N209" s="49">
        <f t="shared" si="13"/>
        <v>0</v>
      </c>
      <c r="O209" s="50">
        <f t="shared" si="14"/>
        <v>0</v>
      </c>
      <c r="P209" s="45">
        <f t="shared" si="15"/>
        <v>0</v>
      </c>
      <c r="Q209" s="282">
        <f>IF(Lots!A198="","",Lots!EM198)</f>
      </c>
      <c r="R209" s="283">
        <f>IF(Lots!A198="","",Lots!EN198)</f>
      </c>
      <c r="S209" s="282">
        <f>IF(Lots!A198="","",Lots!EO198)</f>
      </c>
      <c r="T209" s="283">
        <f>IF(Lots!A198="","",Lots!EP198)</f>
      </c>
      <c r="U209" s="282">
        <f>IF(Lots!A198="","",Lots!EQ198)</f>
      </c>
      <c r="V209" s="283">
        <f>IF(Lots!A198="","",Lots!ER198)</f>
      </c>
      <c r="W209" s="283">
        <f>IF(Lots!A198="","",IF(Lots!ES198=TRUE,"B","S"))</f>
      </c>
    </row>
    <row r="210" spans="1:23" ht="12" customHeight="1">
      <c r="A210" s="55">
        <f>IF(Lots!A199="","",Lots!A199)</f>
      </c>
      <c r="B210" s="56">
        <f>IF(Lots!A199="","",Lots!F199)</f>
      </c>
      <c r="C210" s="56">
        <f>IF(Lots!A199="","",Lots!J199)</f>
      </c>
      <c r="D210" s="56">
        <f>IF(Lots!A199="","",Lots!G199)</f>
      </c>
      <c r="E210" s="56">
        <f>IF(Lots!A199="","",Lots!H199)</f>
      </c>
      <c r="F210" s="288">
        <f>IF(Lots!A199="","",Lots!EA199)</f>
      </c>
      <c r="G210" s="289">
        <f>IF(Lots!A199="","",Lots!EB199)</f>
      </c>
      <c r="H210" s="289">
        <f>IF(Lots!A199="","",Lots!EK199)</f>
      </c>
      <c r="I210" s="290">
        <f>IF(Lots!A199="","",Lots!EF199)</f>
      </c>
      <c r="J210" s="57">
        <f>IF(Lots!F199="","",Lots!EG199)</f>
      </c>
      <c r="K210" s="57">
        <f>IF(Lots!H199="","",Lots!EH199)</f>
      </c>
      <c r="L210" s="58">
        <f t="shared" si="12"/>
        <v>0</v>
      </c>
      <c r="N210" s="49">
        <f t="shared" si="13"/>
        <v>0</v>
      </c>
      <c r="O210" s="50">
        <f t="shared" si="14"/>
        <v>0</v>
      </c>
      <c r="P210" s="45">
        <f t="shared" si="15"/>
        <v>0</v>
      </c>
      <c r="Q210" s="282">
        <f>IF(Lots!A199="","",Lots!EM199)</f>
      </c>
      <c r="R210" s="283">
        <f>IF(Lots!A199="","",Lots!EN199)</f>
      </c>
      <c r="S210" s="282">
        <f>IF(Lots!A199="","",Lots!EO199)</f>
      </c>
      <c r="T210" s="283">
        <f>IF(Lots!A199="","",Lots!EP199)</f>
      </c>
      <c r="U210" s="282">
        <f>IF(Lots!A199="","",Lots!EQ199)</f>
      </c>
      <c r="V210" s="283">
        <f>IF(Lots!A199="","",Lots!ER199)</f>
      </c>
      <c r="W210" s="283">
        <f>IF(Lots!A199="","",IF(Lots!ES199=TRUE,"B","S"))</f>
      </c>
    </row>
    <row r="211" spans="1:23" ht="12" customHeight="1">
      <c r="A211" s="55">
        <f>IF(Lots!A200="","",Lots!A200)</f>
      </c>
      <c r="B211" s="56">
        <f>IF(Lots!A200="","",Lots!F200)</f>
      </c>
      <c r="C211" s="56">
        <f>IF(Lots!A200="","",Lots!J200)</f>
      </c>
      <c r="D211" s="56">
        <f>IF(Lots!A200="","",Lots!G200)</f>
      </c>
      <c r="E211" s="56">
        <f>IF(Lots!A200="","",Lots!H200)</f>
      </c>
      <c r="F211" s="288">
        <f>IF(Lots!A200="","",Lots!EA200)</f>
      </c>
      <c r="G211" s="289">
        <f>IF(Lots!A200="","",Lots!EB200)</f>
      </c>
      <c r="H211" s="289">
        <f>IF(Lots!A200="","",Lots!EK200)</f>
      </c>
      <c r="I211" s="290">
        <f>IF(Lots!A200="","",Lots!EF200)</f>
      </c>
      <c r="J211" s="57">
        <f>IF(Lots!F200="","",Lots!EG200)</f>
      </c>
      <c r="K211" s="57">
        <f>IF(Lots!H200="","",Lots!EH200)</f>
      </c>
      <c r="L211" s="58">
        <f t="shared" si="12"/>
        <v>0</v>
      </c>
      <c r="N211" s="49">
        <f t="shared" si="13"/>
        <v>0</v>
      </c>
      <c r="O211" s="50">
        <f t="shared" si="14"/>
        <v>0</v>
      </c>
      <c r="P211" s="45">
        <f t="shared" si="15"/>
        <v>0</v>
      </c>
      <c r="Q211" s="282">
        <f>IF(Lots!A200="","",Lots!EM200)</f>
      </c>
      <c r="R211" s="283">
        <f>IF(Lots!A200="","",Lots!EN200)</f>
      </c>
      <c r="S211" s="282">
        <f>IF(Lots!A200="","",Lots!EO200)</f>
      </c>
      <c r="T211" s="283">
        <f>IF(Lots!A200="","",Lots!EP200)</f>
      </c>
      <c r="U211" s="282">
        <f>IF(Lots!A200="","",Lots!EQ200)</f>
      </c>
      <c r="V211" s="283">
        <f>IF(Lots!A200="","",Lots!ER200)</f>
      </c>
      <c r="W211" s="283">
        <f>IF(Lots!A200="","",IF(Lots!ES200=TRUE,"B","S"))</f>
      </c>
    </row>
    <row r="212" spans="1:23" ht="12" customHeight="1">
      <c r="A212" s="55">
        <f>IF(Lots!A201="","",Lots!A201)</f>
      </c>
      <c r="B212" s="56">
        <f>IF(Lots!A201="","",Lots!F201)</f>
      </c>
      <c r="C212" s="56">
        <f>IF(Lots!A201="","",Lots!J201)</f>
      </c>
      <c r="D212" s="56">
        <f>IF(Lots!A201="","",Lots!G201)</f>
      </c>
      <c r="E212" s="56">
        <f>IF(Lots!A201="","",Lots!H201)</f>
      </c>
      <c r="F212" s="288">
        <f>IF(Lots!A201="","",Lots!EA201)</f>
      </c>
      <c r="G212" s="289">
        <f>IF(Lots!A201="","",Lots!EB201)</f>
      </c>
      <c r="H212" s="289">
        <f>IF(Lots!A201="","",Lots!EK201)</f>
      </c>
      <c r="I212" s="290">
        <f>IF(Lots!A201="","",Lots!EF201)</f>
      </c>
      <c r="J212" s="57">
        <f>IF(Lots!F201="","",Lots!EG201)</f>
      </c>
      <c r="K212" s="57">
        <f>IF(Lots!H201="","",Lots!EH201)</f>
      </c>
      <c r="L212" s="58">
        <f t="shared" si="12"/>
        <v>0</v>
      </c>
      <c r="N212" s="49">
        <f t="shared" si="13"/>
        <v>0</v>
      </c>
      <c r="O212" s="50">
        <f t="shared" si="14"/>
        <v>0</v>
      </c>
      <c r="P212" s="45">
        <f t="shared" si="15"/>
        <v>0</v>
      </c>
      <c r="Q212" s="282">
        <f>IF(Lots!A201="","",Lots!EM201)</f>
      </c>
      <c r="R212" s="283">
        <f>IF(Lots!A201="","",Lots!EN201)</f>
      </c>
      <c r="S212" s="282">
        <f>IF(Lots!A201="","",Lots!EO201)</f>
      </c>
      <c r="T212" s="283">
        <f>IF(Lots!A201="","",Lots!EP201)</f>
      </c>
      <c r="U212" s="282">
        <f>IF(Lots!A201="","",Lots!EQ201)</f>
      </c>
      <c r="V212" s="283">
        <f>IF(Lots!A201="","",Lots!ER201)</f>
      </c>
      <c r="W212" s="283">
        <f>IF(Lots!A201="","",IF(Lots!ES201=TRUE,"B","S"))</f>
      </c>
    </row>
    <row r="213" spans="1:23" ht="12" customHeight="1">
      <c r="A213" s="55">
        <f>IF(Lots!A202="","",Lots!A202)</f>
      </c>
      <c r="B213" s="56">
        <f>IF(Lots!A202="","",Lots!F202)</f>
      </c>
      <c r="C213" s="56">
        <f>IF(Lots!A202="","",Lots!J202)</f>
      </c>
      <c r="D213" s="56">
        <f>IF(Lots!A202="","",Lots!G202)</f>
      </c>
      <c r="E213" s="56">
        <f>IF(Lots!A202="","",Lots!H202)</f>
      </c>
      <c r="F213" s="288">
        <f>IF(Lots!A202="","",Lots!EA202)</f>
      </c>
      <c r="G213" s="289">
        <f>IF(Lots!A202="","",Lots!EB202)</f>
      </c>
      <c r="H213" s="289">
        <f>IF(Lots!A202="","",Lots!EK202)</f>
      </c>
      <c r="I213" s="290">
        <f>IF(Lots!A202="","",Lots!EF202)</f>
      </c>
      <c r="J213" s="57">
        <f>IF(Lots!F202="","",Lots!EG202)</f>
      </c>
      <c r="K213" s="57">
        <f>IF(Lots!H202="","",Lots!EH202)</f>
      </c>
      <c r="L213" s="58">
        <f t="shared" si="12"/>
        <v>0</v>
      </c>
      <c r="N213" s="49">
        <f t="shared" si="13"/>
        <v>0</v>
      </c>
      <c r="O213" s="50">
        <f t="shared" si="14"/>
        <v>0</v>
      </c>
      <c r="P213" s="45">
        <f t="shared" si="15"/>
        <v>0</v>
      </c>
      <c r="Q213" s="282">
        <f>IF(Lots!A202="","",Lots!EM202)</f>
      </c>
      <c r="R213" s="283">
        <f>IF(Lots!A202="","",Lots!EN202)</f>
      </c>
      <c r="S213" s="282">
        <f>IF(Lots!A202="","",Lots!EO202)</f>
      </c>
      <c r="T213" s="283">
        <f>IF(Lots!A202="","",Lots!EP202)</f>
      </c>
      <c r="U213" s="282">
        <f>IF(Lots!A202="","",Lots!EQ202)</f>
      </c>
      <c r="V213" s="283">
        <f>IF(Lots!A202="","",Lots!ER202)</f>
      </c>
      <c r="W213" s="283">
        <f>IF(Lots!A202="","",IF(Lots!ES202=TRUE,"B","S"))</f>
      </c>
    </row>
    <row r="214" spans="1:23" ht="12" customHeight="1">
      <c r="A214" s="55">
        <f>IF(Lots!A203="","",Lots!A203)</f>
      </c>
      <c r="B214" s="56">
        <f>IF(Lots!A203="","",Lots!F203)</f>
      </c>
      <c r="C214" s="56">
        <f>IF(Lots!A203="","",Lots!J203)</f>
      </c>
      <c r="D214" s="56">
        <f>IF(Lots!A203="","",Lots!G203)</f>
      </c>
      <c r="E214" s="56">
        <f>IF(Lots!A203="","",Lots!H203)</f>
      </c>
      <c r="F214" s="288">
        <f>IF(Lots!A203="","",Lots!EA203)</f>
      </c>
      <c r="G214" s="289">
        <f>IF(Lots!A203="","",Lots!EB203)</f>
      </c>
      <c r="H214" s="289">
        <f>IF(Lots!A203="","",Lots!EK203)</f>
      </c>
      <c r="I214" s="290">
        <f>IF(Lots!A203="","",Lots!EF203)</f>
      </c>
      <c r="J214" s="57">
        <f>IF(Lots!F203="","",Lots!EG203)</f>
      </c>
      <c r="K214" s="57">
        <f>IF(Lots!H203="","",Lots!EH203)</f>
      </c>
      <c r="L214" s="58">
        <f t="shared" si="12"/>
        <v>0</v>
      </c>
      <c r="N214" s="49">
        <f t="shared" si="13"/>
        <v>0</v>
      </c>
      <c r="O214" s="50">
        <f t="shared" si="14"/>
        <v>0</v>
      </c>
      <c r="P214" s="45">
        <f t="shared" si="15"/>
        <v>0</v>
      </c>
      <c r="Q214" s="282">
        <f>IF(Lots!A203="","",Lots!EM203)</f>
      </c>
      <c r="R214" s="283">
        <f>IF(Lots!A203="","",Lots!EN203)</f>
      </c>
      <c r="S214" s="282">
        <f>IF(Lots!A203="","",Lots!EO203)</f>
      </c>
      <c r="T214" s="283">
        <f>IF(Lots!A203="","",Lots!EP203)</f>
      </c>
      <c r="U214" s="282">
        <f>IF(Lots!A203="","",Lots!EQ203)</f>
      </c>
      <c r="V214" s="283">
        <f>IF(Lots!A203="","",Lots!ER203)</f>
      </c>
      <c r="W214" s="283">
        <f>IF(Lots!A203="","",IF(Lots!ES203=TRUE,"B","S"))</f>
      </c>
    </row>
    <row r="215" spans="1:23" ht="12" customHeight="1">
      <c r="A215" s="55">
        <f>IF(Lots!A204="","",Lots!A204)</f>
      </c>
      <c r="B215" s="56">
        <f>IF(Lots!A204="","",Lots!F204)</f>
      </c>
      <c r="C215" s="56">
        <f>IF(Lots!A204="","",Lots!J204)</f>
      </c>
      <c r="D215" s="56">
        <f>IF(Lots!A204="","",Lots!G204)</f>
      </c>
      <c r="E215" s="56">
        <f>IF(Lots!A204="","",Lots!H204)</f>
      </c>
      <c r="F215" s="288">
        <f>IF(Lots!A204="","",Lots!EA204)</f>
      </c>
      <c r="G215" s="289">
        <f>IF(Lots!A204="","",Lots!EB204)</f>
      </c>
      <c r="H215" s="289">
        <f>IF(Lots!A204="","",Lots!EK204)</f>
      </c>
      <c r="I215" s="290">
        <f>IF(Lots!A204="","",Lots!EF204)</f>
      </c>
      <c r="J215" s="57">
        <f>IF(Lots!F204="","",Lots!EG204)</f>
      </c>
      <c r="K215" s="57">
        <f>IF(Lots!H204="","",Lots!EH204)</f>
      </c>
      <c r="L215" s="58">
        <f aca="true" t="shared" si="16" ref="L215:L278">SUM(J215:K215)</f>
        <v>0</v>
      </c>
      <c r="N215" s="49">
        <f aca="true" t="shared" si="17" ref="N215:N278">IF(A215="",0,$A$8/100*D215*B215)</f>
        <v>0</v>
      </c>
      <c r="O215" s="50">
        <f aca="true" t="shared" si="18" ref="O215:O278">IF(A215="",0,$A$8/100*E215*C215)</f>
        <v>0</v>
      </c>
      <c r="P215" s="45">
        <f aca="true" t="shared" si="19" ref="P215:P278">IF(I215&gt;50,0,L215)</f>
        <v>0</v>
      </c>
      <c r="Q215" s="282">
        <f>IF(Lots!A204="","",Lots!EM204)</f>
      </c>
      <c r="R215" s="283">
        <f>IF(Lots!A204="","",Lots!EN204)</f>
      </c>
      <c r="S215" s="282">
        <f>IF(Lots!A204="","",Lots!EO204)</f>
      </c>
      <c r="T215" s="283">
        <f>IF(Lots!A204="","",Lots!EP204)</f>
      </c>
      <c r="U215" s="282">
        <f>IF(Lots!A204="","",Lots!EQ204)</f>
      </c>
      <c r="V215" s="283">
        <f>IF(Lots!A204="","",Lots!ER204)</f>
      </c>
      <c r="W215" s="283">
        <f>IF(Lots!A204="","",IF(Lots!ES204=TRUE,"B","S"))</f>
      </c>
    </row>
    <row r="216" spans="1:23" ht="12" customHeight="1">
      <c r="A216" s="55">
        <f>IF(Lots!A205="","",Lots!A205)</f>
      </c>
      <c r="B216" s="56">
        <f>IF(Lots!A205="","",Lots!F205)</f>
      </c>
      <c r="C216" s="56">
        <f>IF(Lots!A205="","",Lots!J205)</f>
      </c>
      <c r="D216" s="56">
        <f>IF(Lots!A205="","",Lots!G205)</f>
      </c>
      <c r="E216" s="56">
        <f>IF(Lots!A205="","",Lots!H205)</f>
      </c>
      <c r="F216" s="288">
        <f>IF(Lots!A205="","",Lots!EA205)</f>
      </c>
      <c r="G216" s="289">
        <f>IF(Lots!A205="","",Lots!EB205)</f>
      </c>
      <c r="H216" s="289">
        <f>IF(Lots!A205="","",Lots!EK205)</f>
      </c>
      <c r="I216" s="290">
        <f>IF(Lots!A205="","",Lots!EF205)</f>
      </c>
      <c r="J216" s="57">
        <f>IF(Lots!F205="","",Lots!EG205)</f>
      </c>
      <c r="K216" s="57">
        <f>IF(Lots!H205="","",Lots!EH205)</f>
      </c>
      <c r="L216" s="58">
        <f t="shared" si="16"/>
        <v>0</v>
      </c>
      <c r="N216" s="49">
        <f t="shared" si="17"/>
        <v>0</v>
      </c>
      <c r="O216" s="50">
        <f t="shared" si="18"/>
        <v>0</v>
      </c>
      <c r="P216" s="45">
        <f t="shared" si="19"/>
        <v>0</v>
      </c>
      <c r="Q216" s="282">
        <f>IF(Lots!A205="","",Lots!EM205)</f>
      </c>
      <c r="R216" s="283">
        <f>IF(Lots!A205="","",Lots!EN205)</f>
      </c>
      <c r="S216" s="282">
        <f>IF(Lots!A205="","",Lots!EO205)</f>
      </c>
      <c r="T216" s="283">
        <f>IF(Lots!A205="","",Lots!EP205)</f>
      </c>
      <c r="U216" s="282">
        <f>IF(Lots!A205="","",Lots!EQ205)</f>
      </c>
      <c r="V216" s="283">
        <f>IF(Lots!A205="","",Lots!ER205)</f>
      </c>
      <c r="W216" s="283">
        <f>IF(Lots!A205="","",IF(Lots!ES205=TRUE,"B","S"))</f>
      </c>
    </row>
    <row r="217" spans="1:23" ht="12" customHeight="1">
      <c r="A217" s="55">
        <f>IF(Lots!A206="","",Lots!A206)</f>
      </c>
      <c r="B217" s="56">
        <f>IF(Lots!A206="","",Lots!F206)</f>
      </c>
      <c r="C217" s="56">
        <f>IF(Lots!A206="","",Lots!J206)</f>
      </c>
      <c r="D217" s="56">
        <f>IF(Lots!A206="","",Lots!G206)</f>
      </c>
      <c r="E217" s="56">
        <f>IF(Lots!A206="","",Lots!H206)</f>
      </c>
      <c r="F217" s="288">
        <f>IF(Lots!A206="","",Lots!EA206)</f>
      </c>
      <c r="G217" s="289">
        <f>IF(Lots!A206="","",Lots!EB206)</f>
      </c>
      <c r="H217" s="289">
        <f>IF(Lots!A206="","",Lots!EK206)</f>
      </c>
      <c r="I217" s="290">
        <f>IF(Lots!A206="","",Lots!EF206)</f>
      </c>
      <c r="J217" s="57">
        <f>IF(Lots!F206="","",Lots!EG206)</f>
      </c>
      <c r="K217" s="57">
        <f>IF(Lots!H206="","",Lots!EH206)</f>
      </c>
      <c r="L217" s="58">
        <f t="shared" si="16"/>
        <v>0</v>
      </c>
      <c r="N217" s="49">
        <f t="shared" si="17"/>
        <v>0</v>
      </c>
      <c r="O217" s="50">
        <f t="shared" si="18"/>
        <v>0</v>
      </c>
      <c r="P217" s="45">
        <f t="shared" si="19"/>
        <v>0</v>
      </c>
      <c r="Q217" s="282">
        <f>IF(Lots!A206="","",Lots!EM206)</f>
      </c>
      <c r="R217" s="283">
        <f>IF(Lots!A206="","",Lots!EN206)</f>
      </c>
      <c r="S217" s="282">
        <f>IF(Lots!A206="","",Lots!EO206)</f>
      </c>
      <c r="T217" s="283">
        <f>IF(Lots!A206="","",Lots!EP206)</f>
      </c>
      <c r="U217" s="282">
        <f>IF(Lots!A206="","",Lots!EQ206)</f>
      </c>
      <c r="V217" s="283">
        <f>IF(Lots!A206="","",Lots!ER206)</f>
      </c>
      <c r="W217" s="283">
        <f>IF(Lots!A206="","",IF(Lots!ES206=TRUE,"B","S"))</f>
      </c>
    </row>
    <row r="218" spans="1:23" ht="12" customHeight="1">
      <c r="A218" s="55">
        <f>IF(Lots!A207="","",Lots!A207)</f>
      </c>
      <c r="B218" s="56">
        <f>IF(Lots!A207="","",Lots!F207)</f>
      </c>
      <c r="C218" s="56">
        <f>IF(Lots!A207="","",Lots!J207)</f>
      </c>
      <c r="D218" s="56">
        <f>IF(Lots!A207="","",Lots!G207)</f>
      </c>
      <c r="E218" s="56">
        <f>IF(Lots!A207="","",Lots!H207)</f>
      </c>
      <c r="F218" s="288">
        <f>IF(Lots!A207="","",Lots!EA207)</f>
      </c>
      <c r="G218" s="289">
        <f>IF(Lots!A207="","",Lots!EB207)</f>
      </c>
      <c r="H218" s="289">
        <f>IF(Lots!A207="","",Lots!EK207)</f>
      </c>
      <c r="I218" s="290">
        <f>IF(Lots!A207="","",Lots!EF207)</f>
      </c>
      <c r="J218" s="57">
        <f>IF(Lots!F207="","",Lots!EG207)</f>
      </c>
      <c r="K218" s="57">
        <f>IF(Lots!H207="","",Lots!EH207)</f>
      </c>
      <c r="L218" s="58">
        <f t="shared" si="16"/>
        <v>0</v>
      </c>
      <c r="N218" s="49">
        <f t="shared" si="17"/>
        <v>0</v>
      </c>
      <c r="O218" s="50">
        <f t="shared" si="18"/>
        <v>0</v>
      </c>
      <c r="P218" s="45">
        <f t="shared" si="19"/>
        <v>0</v>
      </c>
      <c r="Q218" s="282">
        <f>IF(Lots!A207="","",Lots!EM207)</f>
      </c>
      <c r="R218" s="283">
        <f>IF(Lots!A207="","",Lots!EN207)</f>
      </c>
      <c r="S218" s="282">
        <f>IF(Lots!A207="","",Lots!EO207)</f>
      </c>
      <c r="T218" s="283">
        <f>IF(Lots!A207="","",Lots!EP207)</f>
      </c>
      <c r="U218" s="282">
        <f>IF(Lots!A207="","",Lots!EQ207)</f>
      </c>
      <c r="V218" s="283">
        <f>IF(Lots!A207="","",Lots!ER207)</f>
      </c>
      <c r="W218" s="283">
        <f>IF(Lots!A207="","",IF(Lots!ES207=TRUE,"B","S"))</f>
      </c>
    </row>
    <row r="219" spans="1:23" ht="12" customHeight="1">
      <c r="A219" s="55">
        <f>IF(Lots!A208="","",Lots!A208)</f>
      </c>
      <c r="B219" s="56">
        <f>IF(Lots!A208="","",Lots!F208)</f>
      </c>
      <c r="C219" s="56">
        <f>IF(Lots!A208="","",Lots!J208)</f>
      </c>
      <c r="D219" s="56">
        <f>IF(Lots!A208="","",Lots!G208)</f>
      </c>
      <c r="E219" s="56">
        <f>IF(Lots!A208="","",Lots!H208)</f>
      </c>
      <c r="F219" s="288">
        <f>IF(Lots!A208="","",Lots!EA208)</f>
      </c>
      <c r="G219" s="289">
        <f>IF(Lots!A208="","",Lots!EB208)</f>
      </c>
      <c r="H219" s="289">
        <f>IF(Lots!A208="","",Lots!EK208)</f>
      </c>
      <c r="I219" s="290">
        <f>IF(Lots!A208="","",Lots!EF208)</f>
      </c>
      <c r="J219" s="57">
        <f>IF(Lots!F208="","",Lots!EG208)</f>
      </c>
      <c r="K219" s="57">
        <f>IF(Lots!H208="","",Lots!EH208)</f>
      </c>
      <c r="L219" s="58">
        <f t="shared" si="16"/>
        <v>0</v>
      </c>
      <c r="N219" s="49">
        <f t="shared" si="17"/>
        <v>0</v>
      </c>
      <c r="O219" s="50">
        <f t="shared" si="18"/>
        <v>0</v>
      </c>
      <c r="P219" s="45">
        <f t="shared" si="19"/>
        <v>0</v>
      </c>
      <c r="Q219" s="282">
        <f>IF(Lots!A208="","",Lots!EM208)</f>
      </c>
      <c r="R219" s="283">
        <f>IF(Lots!A208="","",Lots!EN208)</f>
      </c>
      <c r="S219" s="282">
        <f>IF(Lots!A208="","",Lots!EO208)</f>
      </c>
      <c r="T219" s="283">
        <f>IF(Lots!A208="","",Lots!EP208)</f>
      </c>
      <c r="U219" s="282">
        <f>IF(Lots!A208="","",Lots!EQ208)</f>
      </c>
      <c r="V219" s="283">
        <f>IF(Lots!A208="","",Lots!ER208)</f>
      </c>
      <c r="W219" s="283">
        <f>IF(Lots!A208="","",IF(Lots!ES208=TRUE,"B","S"))</f>
      </c>
    </row>
    <row r="220" spans="1:23" ht="12" customHeight="1">
      <c r="A220" s="55">
        <f>IF(Lots!A209="","",Lots!A209)</f>
      </c>
      <c r="B220" s="56">
        <f>IF(Lots!A209="","",Lots!F209)</f>
      </c>
      <c r="C220" s="56">
        <f>IF(Lots!A209="","",Lots!J209)</f>
      </c>
      <c r="D220" s="56">
        <f>IF(Lots!A209="","",Lots!G209)</f>
      </c>
      <c r="E220" s="56">
        <f>IF(Lots!A209="","",Lots!H209)</f>
      </c>
      <c r="F220" s="288">
        <f>IF(Lots!A209="","",Lots!EA209)</f>
      </c>
      <c r="G220" s="289">
        <f>IF(Lots!A209="","",Lots!EB209)</f>
      </c>
      <c r="H220" s="289">
        <f>IF(Lots!A209="","",Lots!EK209)</f>
      </c>
      <c r="I220" s="290">
        <f>IF(Lots!A209="","",Lots!EF209)</f>
      </c>
      <c r="J220" s="57">
        <f>IF(Lots!F209="","",Lots!EG209)</f>
      </c>
      <c r="K220" s="57">
        <f>IF(Lots!H209="","",Lots!EH209)</f>
      </c>
      <c r="L220" s="58">
        <f t="shared" si="16"/>
        <v>0</v>
      </c>
      <c r="N220" s="49">
        <f t="shared" si="17"/>
        <v>0</v>
      </c>
      <c r="O220" s="50">
        <f t="shared" si="18"/>
        <v>0</v>
      </c>
      <c r="P220" s="45">
        <f t="shared" si="19"/>
        <v>0</v>
      </c>
      <c r="Q220" s="282">
        <f>IF(Lots!A209="","",Lots!EM209)</f>
      </c>
      <c r="R220" s="283">
        <f>IF(Lots!A209="","",Lots!EN209)</f>
      </c>
      <c r="S220" s="282">
        <f>IF(Lots!A209="","",Lots!EO209)</f>
      </c>
      <c r="T220" s="283">
        <f>IF(Lots!A209="","",Lots!EP209)</f>
      </c>
      <c r="U220" s="282">
        <f>IF(Lots!A209="","",Lots!EQ209)</f>
      </c>
      <c r="V220" s="283">
        <f>IF(Lots!A209="","",Lots!ER209)</f>
      </c>
      <c r="W220" s="283">
        <f>IF(Lots!A209="","",IF(Lots!ES209=TRUE,"B","S"))</f>
      </c>
    </row>
    <row r="221" spans="1:23" ht="12" customHeight="1">
      <c r="A221" s="55">
        <f>IF(Lots!A210="","",Lots!A210)</f>
      </c>
      <c r="B221" s="56">
        <f>IF(Lots!A210="","",Lots!F210)</f>
      </c>
      <c r="C221" s="56">
        <f>IF(Lots!A210="","",Lots!J210)</f>
      </c>
      <c r="D221" s="56">
        <f>IF(Lots!A210="","",Lots!G210)</f>
      </c>
      <c r="E221" s="56">
        <f>IF(Lots!A210="","",Lots!H210)</f>
      </c>
      <c r="F221" s="288">
        <f>IF(Lots!A210="","",Lots!EA210)</f>
      </c>
      <c r="G221" s="289">
        <f>IF(Lots!A210="","",Lots!EB210)</f>
      </c>
      <c r="H221" s="289">
        <f>IF(Lots!A210="","",Lots!EK210)</f>
      </c>
      <c r="I221" s="290">
        <f>IF(Lots!A210="","",Lots!EF210)</f>
      </c>
      <c r="J221" s="57">
        <f>IF(Lots!F210="","",Lots!EG210)</f>
      </c>
      <c r="K221" s="57">
        <f>IF(Lots!H210="","",Lots!EH210)</f>
      </c>
      <c r="L221" s="58">
        <f t="shared" si="16"/>
        <v>0</v>
      </c>
      <c r="N221" s="49">
        <f t="shared" si="17"/>
        <v>0</v>
      </c>
      <c r="O221" s="50">
        <f t="shared" si="18"/>
        <v>0</v>
      </c>
      <c r="P221" s="45">
        <f t="shared" si="19"/>
        <v>0</v>
      </c>
      <c r="Q221" s="282">
        <f>IF(Lots!A210="","",Lots!EM210)</f>
      </c>
      <c r="R221" s="283">
        <f>IF(Lots!A210="","",Lots!EN210)</f>
      </c>
      <c r="S221" s="282">
        <f>IF(Lots!A210="","",Lots!EO210)</f>
      </c>
      <c r="T221" s="283">
        <f>IF(Lots!A210="","",Lots!EP210)</f>
      </c>
      <c r="U221" s="282">
        <f>IF(Lots!A210="","",Lots!EQ210)</f>
      </c>
      <c r="V221" s="283">
        <f>IF(Lots!A210="","",Lots!ER210)</f>
      </c>
      <c r="W221" s="283">
        <f>IF(Lots!A210="","",IF(Lots!ES210=TRUE,"B","S"))</f>
      </c>
    </row>
    <row r="222" spans="1:23" ht="12" customHeight="1">
      <c r="A222" s="55">
        <f>IF(Lots!A211="","",Lots!A211)</f>
      </c>
      <c r="B222" s="56">
        <f>IF(Lots!A211="","",Lots!F211)</f>
      </c>
      <c r="C222" s="56">
        <f>IF(Lots!A211="","",Lots!J211)</f>
      </c>
      <c r="D222" s="56">
        <f>IF(Lots!A211="","",Lots!G211)</f>
      </c>
      <c r="E222" s="56">
        <f>IF(Lots!A211="","",Lots!H211)</f>
      </c>
      <c r="F222" s="288">
        <f>IF(Lots!A211="","",Lots!EA211)</f>
      </c>
      <c r="G222" s="289">
        <f>IF(Lots!A211="","",Lots!EB211)</f>
      </c>
      <c r="H222" s="289">
        <f>IF(Lots!A211="","",Lots!EK211)</f>
      </c>
      <c r="I222" s="290">
        <f>IF(Lots!A211="","",Lots!EF211)</f>
      </c>
      <c r="J222" s="57">
        <f>IF(Lots!F211="","",Lots!EG211)</f>
      </c>
      <c r="K222" s="57">
        <f>IF(Lots!H211="","",Lots!EH211)</f>
      </c>
      <c r="L222" s="58">
        <f t="shared" si="16"/>
        <v>0</v>
      </c>
      <c r="N222" s="49">
        <f t="shared" si="17"/>
        <v>0</v>
      </c>
      <c r="O222" s="50">
        <f t="shared" si="18"/>
        <v>0</v>
      </c>
      <c r="P222" s="45">
        <f t="shared" si="19"/>
        <v>0</v>
      </c>
      <c r="Q222" s="282">
        <f>IF(Lots!A211="","",Lots!EM211)</f>
      </c>
      <c r="R222" s="283">
        <f>IF(Lots!A211="","",Lots!EN211)</f>
      </c>
      <c r="S222" s="282">
        <f>IF(Lots!A211="","",Lots!EO211)</f>
      </c>
      <c r="T222" s="283">
        <f>IF(Lots!A211="","",Lots!EP211)</f>
      </c>
      <c r="U222" s="282">
        <f>IF(Lots!A211="","",Lots!EQ211)</f>
      </c>
      <c r="V222" s="283">
        <f>IF(Lots!A211="","",Lots!ER211)</f>
      </c>
      <c r="W222" s="283">
        <f>IF(Lots!A211="","",IF(Lots!ES211=TRUE,"B","S"))</f>
      </c>
    </row>
    <row r="223" spans="1:23" ht="12" customHeight="1">
      <c r="A223" s="55">
        <f>IF(Lots!A212="","",Lots!A212)</f>
      </c>
      <c r="B223" s="56">
        <f>IF(Lots!A212="","",Lots!F212)</f>
      </c>
      <c r="C223" s="56">
        <f>IF(Lots!A212="","",Lots!J212)</f>
      </c>
      <c r="D223" s="56">
        <f>IF(Lots!A212="","",Lots!G212)</f>
      </c>
      <c r="E223" s="56">
        <f>IF(Lots!A212="","",Lots!H212)</f>
      </c>
      <c r="F223" s="288">
        <f>IF(Lots!A212="","",Lots!EA212)</f>
      </c>
      <c r="G223" s="289">
        <f>IF(Lots!A212="","",Lots!EB212)</f>
      </c>
      <c r="H223" s="289">
        <f>IF(Lots!A212="","",Lots!EK212)</f>
      </c>
      <c r="I223" s="290">
        <f>IF(Lots!A212="","",Lots!EF212)</f>
      </c>
      <c r="J223" s="57">
        <f>IF(Lots!F212="","",Lots!EG212)</f>
      </c>
      <c r="K223" s="57">
        <f>IF(Lots!H212="","",Lots!EH212)</f>
      </c>
      <c r="L223" s="58">
        <f t="shared" si="16"/>
        <v>0</v>
      </c>
      <c r="N223" s="49">
        <f t="shared" si="17"/>
        <v>0</v>
      </c>
      <c r="O223" s="50">
        <f t="shared" si="18"/>
        <v>0</v>
      </c>
      <c r="P223" s="45">
        <f t="shared" si="19"/>
        <v>0</v>
      </c>
      <c r="Q223" s="282">
        <f>IF(Lots!A212="","",Lots!EM212)</f>
      </c>
      <c r="R223" s="283">
        <f>IF(Lots!A212="","",Lots!EN212)</f>
      </c>
      <c r="S223" s="282">
        <f>IF(Lots!A212="","",Lots!EO212)</f>
      </c>
      <c r="T223" s="283">
        <f>IF(Lots!A212="","",Lots!EP212)</f>
      </c>
      <c r="U223" s="282">
        <f>IF(Lots!A212="","",Lots!EQ212)</f>
      </c>
      <c r="V223" s="283">
        <f>IF(Lots!A212="","",Lots!ER212)</f>
      </c>
      <c r="W223" s="283">
        <f>IF(Lots!A212="","",IF(Lots!ES212=TRUE,"B","S"))</f>
      </c>
    </row>
    <row r="224" spans="1:23" ht="12" customHeight="1">
      <c r="A224" s="55">
        <f>IF(Lots!A213="","",Lots!A213)</f>
      </c>
      <c r="B224" s="56">
        <f>IF(Lots!A213="","",Lots!F213)</f>
      </c>
      <c r="C224" s="56">
        <f>IF(Lots!A213="","",Lots!J213)</f>
      </c>
      <c r="D224" s="56">
        <f>IF(Lots!A213="","",Lots!G213)</f>
      </c>
      <c r="E224" s="56">
        <f>IF(Lots!A213="","",Lots!H213)</f>
      </c>
      <c r="F224" s="288">
        <f>IF(Lots!A213="","",Lots!EA213)</f>
      </c>
      <c r="G224" s="289">
        <f>IF(Lots!A213="","",Lots!EB213)</f>
      </c>
      <c r="H224" s="289">
        <f>IF(Lots!A213="","",Lots!EK213)</f>
      </c>
      <c r="I224" s="290">
        <f>IF(Lots!A213="","",Lots!EF213)</f>
      </c>
      <c r="J224" s="57">
        <f>IF(Lots!F213="","",Lots!EG213)</f>
      </c>
      <c r="K224" s="57">
        <f>IF(Lots!H213="","",Lots!EH213)</f>
      </c>
      <c r="L224" s="58">
        <f t="shared" si="16"/>
        <v>0</v>
      </c>
      <c r="N224" s="49">
        <f t="shared" si="17"/>
        <v>0</v>
      </c>
      <c r="O224" s="50">
        <f t="shared" si="18"/>
        <v>0</v>
      </c>
      <c r="P224" s="45">
        <f t="shared" si="19"/>
        <v>0</v>
      </c>
      <c r="Q224" s="282">
        <f>IF(Lots!A213="","",Lots!EM213)</f>
      </c>
      <c r="R224" s="283">
        <f>IF(Lots!A213="","",Lots!EN213)</f>
      </c>
      <c r="S224" s="282">
        <f>IF(Lots!A213="","",Lots!EO213)</f>
      </c>
      <c r="T224" s="283">
        <f>IF(Lots!A213="","",Lots!EP213)</f>
      </c>
      <c r="U224" s="282">
        <f>IF(Lots!A213="","",Lots!EQ213)</f>
      </c>
      <c r="V224" s="283">
        <f>IF(Lots!A213="","",Lots!ER213)</f>
      </c>
      <c r="W224" s="283">
        <f>IF(Lots!A213="","",IF(Lots!ES213=TRUE,"B","S"))</f>
      </c>
    </row>
    <row r="225" spans="1:23" ht="12" customHeight="1">
      <c r="A225" s="55">
        <f>IF(Lots!A214="","",Lots!A214)</f>
      </c>
      <c r="B225" s="56">
        <f>IF(Lots!A214="","",Lots!F214)</f>
      </c>
      <c r="C225" s="56">
        <f>IF(Lots!A214="","",Lots!J214)</f>
      </c>
      <c r="D225" s="56">
        <f>IF(Lots!A214="","",Lots!G214)</f>
      </c>
      <c r="E225" s="56">
        <f>IF(Lots!A214="","",Lots!H214)</f>
      </c>
      <c r="F225" s="288">
        <f>IF(Lots!A214="","",Lots!EA214)</f>
      </c>
      <c r="G225" s="289">
        <f>IF(Lots!A214="","",Lots!EB214)</f>
      </c>
      <c r="H225" s="289">
        <f>IF(Lots!A214="","",Lots!EK214)</f>
      </c>
      <c r="I225" s="290">
        <f>IF(Lots!A214="","",Lots!EF214)</f>
      </c>
      <c r="J225" s="57">
        <f>IF(Lots!F214="","",Lots!EG214)</f>
      </c>
      <c r="K225" s="57">
        <f>IF(Lots!H214="","",Lots!EH214)</f>
      </c>
      <c r="L225" s="58">
        <f t="shared" si="16"/>
        <v>0</v>
      </c>
      <c r="N225" s="49">
        <f t="shared" si="17"/>
        <v>0</v>
      </c>
      <c r="O225" s="50">
        <f t="shared" si="18"/>
        <v>0</v>
      </c>
      <c r="P225" s="45">
        <f t="shared" si="19"/>
        <v>0</v>
      </c>
      <c r="Q225" s="282">
        <f>IF(Lots!A214="","",Lots!EM214)</f>
      </c>
      <c r="R225" s="283">
        <f>IF(Lots!A214="","",Lots!EN214)</f>
      </c>
      <c r="S225" s="282">
        <f>IF(Lots!A214="","",Lots!EO214)</f>
      </c>
      <c r="T225" s="283">
        <f>IF(Lots!A214="","",Lots!EP214)</f>
      </c>
      <c r="U225" s="282">
        <f>IF(Lots!A214="","",Lots!EQ214)</f>
      </c>
      <c r="V225" s="283">
        <f>IF(Lots!A214="","",Lots!ER214)</f>
      </c>
      <c r="W225" s="283">
        <f>IF(Lots!A214="","",IF(Lots!ES214=TRUE,"B","S"))</f>
      </c>
    </row>
    <row r="226" spans="1:23" ht="12" customHeight="1">
      <c r="A226" s="55">
        <f>IF(Lots!A215="","",Lots!A215)</f>
      </c>
      <c r="B226" s="56">
        <f>IF(Lots!A215="","",Lots!F215)</f>
      </c>
      <c r="C226" s="56">
        <f>IF(Lots!A215="","",Lots!J215)</f>
      </c>
      <c r="D226" s="56">
        <f>IF(Lots!A215="","",Lots!G215)</f>
      </c>
      <c r="E226" s="56">
        <f>IF(Lots!A215="","",Lots!H215)</f>
      </c>
      <c r="F226" s="288">
        <f>IF(Lots!A215="","",Lots!EA215)</f>
      </c>
      <c r="G226" s="289">
        <f>IF(Lots!A215="","",Lots!EB215)</f>
      </c>
      <c r="H226" s="289">
        <f>IF(Lots!A215="","",Lots!EK215)</f>
      </c>
      <c r="I226" s="290">
        <f>IF(Lots!A215="","",Lots!EF215)</f>
      </c>
      <c r="J226" s="57">
        <f>IF(Lots!F215="","",Lots!EG215)</f>
      </c>
      <c r="K226" s="57">
        <f>IF(Lots!H215="","",Lots!EH215)</f>
      </c>
      <c r="L226" s="58">
        <f t="shared" si="16"/>
        <v>0</v>
      </c>
      <c r="N226" s="49">
        <f t="shared" si="17"/>
        <v>0</v>
      </c>
      <c r="O226" s="50">
        <f t="shared" si="18"/>
        <v>0</v>
      </c>
      <c r="P226" s="45">
        <f t="shared" si="19"/>
        <v>0</v>
      </c>
      <c r="Q226" s="282">
        <f>IF(Lots!A215="","",Lots!EM215)</f>
      </c>
      <c r="R226" s="283">
        <f>IF(Lots!A215="","",Lots!EN215)</f>
      </c>
      <c r="S226" s="282">
        <f>IF(Lots!A215="","",Lots!EO215)</f>
      </c>
      <c r="T226" s="283">
        <f>IF(Lots!A215="","",Lots!EP215)</f>
      </c>
      <c r="U226" s="282">
        <f>IF(Lots!A215="","",Lots!EQ215)</f>
      </c>
      <c r="V226" s="283">
        <f>IF(Lots!A215="","",Lots!ER215)</f>
      </c>
      <c r="W226" s="283">
        <f>IF(Lots!A215="","",IF(Lots!ES215=TRUE,"B","S"))</f>
      </c>
    </row>
    <row r="227" spans="1:23" ht="12" customHeight="1">
      <c r="A227" s="55">
        <f>IF(Lots!A216="","",Lots!A216)</f>
      </c>
      <c r="B227" s="56">
        <f>IF(Lots!A216="","",Lots!F216)</f>
      </c>
      <c r="C227" s="56">
        <f>IF(Lots!A216="","",Lots!J216)</f>
      </c>
      <c r="D227" s="56">
        <f>IF(Lots!A216="","",Lots!G216)</f>
      </c>
      <c r="E227" s="56">
        <f>IF(Lots!A216="","",Lots!H216)</f>
      </c>
      <c r="F227" s="288">
        <f>IF(Lots!A216="","",Lots!EA216)</f>
      </c>
      <c r="G227" s="289">
        <f>IF(Lots!A216="","",Lots!EB216)</f>
      </c>
      <c r="H227" s="289">
        <f>IF(Lots!A216="","",Lots!EK216)</f>
      </c>
      <c r="I227" s="290">
        <f>IF(Lots!A216="","",Lots!EF216)</f>
      </c>
      <c r="J227" s="57">
        <f>IF(Lots!F216="","",Lots!EG216)</f>
      </c>
      <c r="K227" s="57">
        <f>IF(Lots!H216="","",Lots!EH216)</f>
      </c>
      <c r="L227" s="58">
        <f t="shared" si="16"/>
        <v>0</v>
      </c>
      <c r="N227" s="49">
        <f t="shared" si="17"/>
        <v>0</v>
      </c>
      <c r="O227" s="50">
        <f t="shared" si="18"/>
        <v>0</v>
      </c>
      <c r="P227" s="45">
        <f t="shared" si="19"/>
        <v>0</v>
      </c>
      <c r="Q227" s="282">
        <f>IF(Lots!A216="","",Lots!EM216)</f>
      </c>
      <c r="R227" s="283">
        <f>IF(Lots!A216="","",Lots!EN216)</f>
      </c>
      <c r="S227" s="282">
        <f>IF(Lots!A216="","",Lots!EO216)</f>
      </c>
      <c r="T227" s="283">
        <f>IF(Lots!A216="","",Lots!EP216)</f>
      </c>
      <c r="U227" s="282">
        <f>IF(Lots!A216="","",Lots!EQ216)</f>
      </c>
      <c r="V227" s="283">
        <f>IF(Lots!A216="","",Lots!ER216)</f>
      </c>
      <c r="W227" s="283">
        <f>IF(Lots!A216="","",IF(Lots!ES216=TRUE,"B","S"))</f>
      </c>
    </row>
    <row r="228" spans="1:23" ht="12" customHeight="1">
      <c r="A228" s="55">
        <f>IF(Lots!A217="","",Lots!A217)</f>
      </c>
      <c r="B228" s="56">
        <f>IF(Lots!A217="","",Lots!F217)</f>
      </c>
      <c r="C228" s="56">
        <f>IF(Lots!A217="","",Lots!J217)</f>
      </c>
      <c r="D228" s="56">
        <f>IF(Lots!A217="","",Lots!G217)</f>
      </c>
      <c r="E228" s="56">
        <f>IF(Lots!A217="","",Lots!H217)</f>
      </c>
      <c r="F228" s="288">
        <f>IF(Lots!A217="","",Lots!EA217)</f>
      </c>
      <c r="G228" s="289">
        <f>IF(Lots!A217="","",Lots!EB217)</f>
      </c>
      <c r="H228" s="289">
        <f>IF(Lots!A217="","",Lots!EK217)</f>
      </c>
      <c r="I228" s="290">
        <f>IF(Lots!A217="","",Lots!EF217)</f>
      </c>
      <c r="J228" s="57">
        <f>IF(Lots!F217="","",Lots!EG217)</f>
      </c>
      <c r="K228" s="57">
        <f>IF(Lots!H217="","",Lots!EH217)</f>
      </c>
      <c r="L228" s="58">
        <f t="shared" si="16"/>
        <v>0</v>
      </c>
      <c r="N228" s="49">
        <f t="shared" si="17"/>
        <v>0</v>
      </c>
      <c r="O228" s="50">
        <f t="shared" si="18"/>
        <v>0</v>
      </c>
      <c r="P228" s="45">
        <f t="shared" si="19"/>
        <v>0</v>
      </c>
      <c r="Q228" s="282">
        <f>IF(Lots!A217="","",Lots!EM217)</f>
      </c>
      <c r="R228" s="283">
        <f>IF(Lots!A217="","",Lots!EN217)</f>
      </c>
      <c r="S228" s="282">
        <f>IF(Lots!A217="","",Lots!EO217)</f>
      </c>
      <c r="T228" s="283">
        <f>IF(Lots!A217="","",Lots!EP217)</f>
      </c>
      <c r="U228" s="282">
        <f>IF(Lots!A217="","",Lots!EQ217)</f>
      </c>
      <c r="V228" s="283">
        <f>IF(Lots!A217="","",Lots!ER217)</f>
      </c>
      <c r="W228" s="283">
        <f>IF(Lots!A217="","",IF(Lots!ES217=TRUE,"B","S"))</f>
      </c>
    </row>
    <row r="229" spans="1:23" ht="12" customHeight="1">
      <c r="A229" s="55">
        <f>IF(Lots!A218="","",Lots!A218)</f>
      </c>
      <c r="B229" s="56">
        <f>IF(Lots!A218="","",Lots!F218)</f>
      </c>
      <c r="C229" s="56">
        <f>IF(Lots!A218="","",Lots!J218)</f>
      </c>
      <c r="D229" s="56">
        <f>IF(Lots!A218="","",Lots!G218)</f>
      </c>
      <c r="E229" s="56">
        <f>IF(Lots!A218="","",Lots!H218)</f>
      </c>
      <c r="F229" s="288">
        <f>IF(Lots!A218="","",Lots!EA218)</f>
      </c>
      <c r="G229" s="289">
        <f>IF(Lots!A218="","",Lots!EB218)</f>
      </c>
      <c r="H229" s="289">
        <f>IF(Lots!A218="","",Lots!EK218)</f>
      </c>
      <c r="I229" s="290">
        <f>IF(Lots!A218="","",Lots!EF218)</f>
      </c>
      <c r="J229" s="57">
        <f>IF(Lots!F218="","",Lots!EG218)</f>
      </c>
      <c r="K229" s="57">
        <f>IF(Lots!H218="","",Lots!EH218)</f>
      </c>
      <c r="L229" s="58">
        <f t="shared" si="16"/>
        <v>0</v>
      </c>
      <c r="N229" s="49">
        <f t="shared" si="17"/>
        <v>0</v>
      </c>
      <c r="O229" s="50">
        <f t="shared" si="18"/>
        <v>0</v>
      </c>
      <c r="P229" s="45">
        <f t="shared" si="19"/>
        <v>0</v>
      </c>
      <c r="Q229" s="282">
        <f>IF(Lots!A218="","",Lots!EM218)</f>
      </c>
      <c r="R229" s="283">
        <f>IF(Lots!A218="","",Lots!EN218)</f>
      </c>
      <c r="S229" s="282">
        <f>IF(Lots!A218="","",Lots!EO218)</f>
      </c>
      <c r="T229" s="283">
        <f>IF(Lots!A218="","",Lots!EP218)</f>
      </c>
      <c r="U229" s="282">
        <f>IF(Lots!A218="","",Lots!EQ218)</f>
      </c>
      <c r="V229" s="283">
        <f>IF(Lots!A218="","",Lots!ER218)</f>
      </c>
      <c r="W229" s="283">
        <f>IF(Lots!A218="","",IF(Lots!ES218=TRUE,"B","S"))</f>
      </c>
    </row>
    <row r="230" spans="1:23" ht="12" customHeight="1">
      <c r="A230" s="55">
        <f>IF(Lots!A219="","",Lots!A219)</f>
      </c>
      <c r="B230" s="56">
        <f>IF(Lots!A219="","",Lots!F219)</f>
      </c>
      <c r="C230" s="56">
        <f>IF(Lots!A219="","",Lots!J219)</f>
      </c>
      <c r="D230" s="56">
        <f>IF(Lots!A219="","",Lots!G219)</f>
      </c>
      <c r="E230" s="56">
        <f>IF(Lots!A219="","",Lots!H219)</f>
      </c>
      <c r="F230" s="288">
        <f>IF(Lots!A219="","",Lots!EA219)</f>
      </c>
      <c r="G230" s="289">
        <f>IF(Lots!A219="","",Lots!EB219)</f>
      </c>
      <c r="H230" s="289">
        <f>IF(Lots!A219="","",Lots!EK219)</f>
      </c>
      <c r="I230" s="290">
        <f>IF(Lots!A219="","",Lots!EF219)</f>
      </c>
      <c r="J230" s="57">
        <f>IF(Lots!F219="","",Lots!EG219)</f>
      </c>
      <c r="K230" s="57">
        <f>IF(Lots!H219="","",Lots!EH219)</f>
      </c>
      <c r="L230" s="58">
        <f t="shared" si="16"/>
        <v>0</v>
      </c>
      <c r="N230" s="49">
        <f t="shared" si="17"/>
        <v>0</v>
      </c>
      <c r="O230" s="50">
        <f t="shared" si="18"/>
        <v>0</v>
      </c>
      <c r="P230" s="45">
        <f t="shared" si="19"/>
        <v>0</v>
      </c>
      <c r="Q230" s="282">
        <f>IF(Lots!A219="","",Lots!EM219)</f>
      </c>
      <c r="R230" s="283">
        <f>IF(Lots!A219="","",Lots!EN219)</f>
      </c>
      <c r="S230" s="282">
        <f>IF(Lots!A219="","",Lots!EO219)</f>
      </c>
      <c r="T230" s="283">
        <f>IF(Lots!A219="","",Lots!EP219)</f>
      </c>
      <c r="U230" s="282">
        <f>IF(Lots!A219="","",Lots!EQ219)</f>
      </c>
      <c r="V230" s="283">
        <f>IF(Lots!A219="","",Lots!ER219)</f>
      </c>
      <c r="W230" s="283">
        <f>IF(Lots!A219="","",IF(Lots!ES219=TRUE,"B","S"))</f>
      </c>
    </row>
    <row r="231" spans="1:23" ht="12" customHeight="1">
      <c r="A231" s="55">
        <f>IF(Lots!A220="","",Lots!A220)</f>
      </c>
      <c r="B231" s="56">
        <f>IF(Lots!A220="","",Lots!F220)</f>
      </c>
      <c r="C231" s="56">
        <f>IF(Lots!A220="","",Lots!J220)</f>
      </c>
      <c r="D231" s="56">
        <f>IF(Lots!A220="","",Lots!G220)</f>
      </c>
      <c r="E231" s="56">
        <f>IF(Lots!A220="","",Lots!H220)</f>
      </c>
      <c r="F231" s="288">
        <f>IF(Lots!A220="","",Lots!EA220)</f>
      </c>
      <c r="G231" s="289">
        <f>IF(Lots!A220="","",Lots!EB220)</f>
      </c>
      <c r="H231" s="289">
        <f>IF(Lots!A220="","",Lots!EK220)</f>
      </c>
      <c r="I231" s="290">
        <f>IF(Lots!A220="","",Lots!EF220)</f>
      </c>
      <c r="J231" s="57">
        <f>IF(Lots!F220="","",Lots!EG220)</f>
      </c>
      <c r="K231" s="57">
        <f>IF(Lots!H220="","",Lots!EH220)</f>
      </c>
      <c r="L231" s="58">
        <f t="shared" si="16"/>
        <v>0</v>
      </c>
      <c r="N231" s="49">
        <f t="shared" si="17"/>
        <v>0</v>
      </c>
      <c r="O231" s="50">
        <f t="shared" si="18"/>
        <v>0</v>
      </c>
      <c r="P231" s="45">
        <f t="shared" si="19"/>
        <v>0</v>
      </c>
      <c r="Q231" s="282">
        <f>IF(Lots!A220="","",Lots!EM220)</f>
      </c>
      <c r="R231" s="283">
        <f>IF(Lots!A220="","",Lots!EN220)</f>
      </c>
      <c r="S231" s="282">
        <f>IF(Lots!A220="","",Lots!EO220)</f>
      </c>
      <c r="T231" s="283">
        <f>IF(Lots!A220="","",Lots!EP220)</f>
      </c>
      <c r="U231" s="282">
        <f>IF(Lots!A220="","",Lots!EQ220)</f>
      </c>
      <c r="V231" s="283">
        <f>IF(Lots!A220="","",Lots!ER220)</f>
      </c>
      <c r="W231" s="283">
        <f>IF(Lots!A220="","",IF(Lots!ES220=TRUE,"B","S"))</f>
      </c>
    </row>
    <row r="232" spans="1:23" ht="12" customHeight="1">
      <c r="A232" s="55">
        <f>IF(Lots!A221="","",Lots!A221)</f>
      </c>
      <c r="B232" s="56">
        <f>IF(Lots!A221="","",Lots!F221)</f>
      </c>
      <c r="C232" s="56">
        <f>IF(Lots!A221="","",Lots!J221)</f>
      </c>
      <c r="D232" s="56">
        <f>IF(Lots!A221="","",Lots!G221)</f>
      </c>
      <c r="E232" s="56">
        <f>IF(Lots!A221="","",Lots!H221)</f>
      </c>
      <c r="F232" s="288">
        <f>IF(Lots!A221="","",Lots!EA221)</f>
      </c>
      <c r="G232" s="289">
        <f>IF(Lots!A221="","",Lots!EB221)</f>
      </c>
      <c r="H232" s="289">
        <f>IF(Lots!A221="","",Lots!EK221)</f>
      </c>
      <c r="I232" s="290">
        <f>IF(Lots!A221="","",Lots!EF221)</f>
      </c>
      <c r="J232" s="57">
        <f>IF(Lots!F221="","",Lots!EG221)</f>
      </c>
      <c r="K232" s="57">
        <f>IF(Lots!H221="","",Lots!EH221)</f>
      </c>
      <c r="L232" s="58">
        <f t="shared" si="16"/>
        <v>0</v>
      </c>
      <c r="N232" s="49">
        <f t="shared" si="17"/>
        <v>0</v>
      </c>
      <c r="O232" s="50">
        <f t="shared" si="18"/>
        <v>0</v>
      </c>
      <c r="P232" s="45">
        <f t="shared" si="19"/>
        <v>0</v>
      </c>
      <c r="Q232" s="282">
        <f>IF(Lots!A221="","",Lots!EM221)</f>
      </c>
      <c r="R232" s="283">
        <f>IF(Lots!A221="","",Lots!EN221)</f>
      </c>
      <c r="S232" s="282">
        <f>IF(Lots!A221="","",Lots!EO221)</f>
      </c>
      <c r="T232" s="283">
        <f>IF(Lots!A221="","",Lots!EP221)</f>
      </c>
      <c r="U232" s="282">
        <f>IF(Lots!A221="","",Lots!EQ221)</f>
      </c>
      <c r="V232" s="283">
        <f>IF(Lots!A221="","",Lots!ER221)</f>
      </c>
      <c r="W232" s="283">
        <f>IF(Lots!A221="","",IF(Lots!ES221=TRUE,"B","S"))</f>
      </c>
    </row>
    <row r="233" spans="1:23" ht="12" customHeight="1">
      <c r="A233" s="55">
        <f>IF(Lots!A222="","",Lots!A222)</f>
      </c>
      <c r="B233" s="56">
        <f>IF(Lots!A222="","",Lots!F222)</f>
      </c>
      <c r="C233" s="56">
        <f>IF(Lots!A222="","",Lots!J222)</f>
      </c>
      <c r="D233" s="56">
        <f>IF(Lots!A222="","",Lots!G222)</f>
      </c>
      <c r="E233" s="56">
        <f>IF(Lots!A222="","",Lots!H222)</f>
      </c>
      <c r="F233" s="288">
        <f>IF(Lots!A222="","",Lots!EA222)</f>
      </c>
      <c r="G233" s="289">
        <f>IF(Lots!A222="","",Lots!EB222)</f>
      </c>
      <c r="H233" s="289">
        <f>IF(Lots!A222="","",Lots!EK222)</f>
      </c>
      <c r="I233" s="290">
        <f>IF(Lots!A222="","",Lots!EF222)</f>
      </c>
      <c r="J233" s="57">
        <f>IF(Lots!F222="","",Lots!EG222)</f>
      </c>
      <c r="K233" s="57">
        <f>IF(Lots!H222="","",Lots!EH222)</f>
      </c>
      <c r="L233" s="58">
        <f t="shared" si="16"/>
        <v>0</v>
      </c>
      <c r="N233" s="49">
        <f t="shared" si="17"/>
        <v>0</v>
      </c>
      <c r="O233" s="50">
        <f t="shared" si="18"/>
        <v>0</v>
      </c>
      <c r="P233" s="45">
        <f t="shared" si="19"/>
        <v>0</v>
      </c>
      <c r="Q233" s="282">
        <f>IF(Lots!A222="","",Lots!EM222)</f>
      </c>
      <c r="R233" s="283">
        <f>IF(Lots!A222="","",Lots!EN222)</f>
      </c>
      <c r="S233" s="282">
        <f>IF(Lots!A222="","",Lots!EO222)</f>
      </c>
      <c r="T233" s="283">
        <f>IF(Lots!A222="","",Lots!EP222)</f>
      </c>
      <c r="U233" s="282">
        <f>IF(Lots!A222="","",Lots!EQ222)</f>
      </c>
      <c r="V233" s="283">
        <f>IF(Lots!A222="","",Lots!ER222)</f>
      </c>
      <c r="W233" s="283">
        <f>IF(Lots!A222="","",IF(Lots!ES222=TRUE,"B","S"))</f>
      </c>
    </row>
    <row r="234" spans="1:23" ht="12" customHeight="1">
      <c r="A234" s="55">
        <f>IF(Lots!A223="","",Lots!A223)</f>
      </c>
      <c r="B234" s="56">
        <f>IF(Lots!A223="","",Lots!F223)</f>
      </c>
      <c r="C234" s="56">
        <f>IF(Lots!A223="","",Lots!J223)</f>
      </c>
      <c r="D234" s="56">
        <f>IF(Lots!A223="","",Lots!G223)</f>
      </c>
      <c r="E234" s="56">
        <f>IF(Lots!A223="","",Lots!H223)</f>
      </c>
      <c r="F234" s="288">
        <f>IF(Lots!A223="","",Lots!EA223)</f>
      </c>
      <c r="G234" s="289">
        <f>IF(Lots!A223="","",Lots!EB223)</f>
      </c>
      <c r="H234" s="289">
        <f>IF(Lots!A223="","",Lots!EK223)</f>
      </c>
      <c r="I234" s="290">
        <f>IF(Lots!A223="","",Lots!EF223)</f>
      </c>
      <c r="J234" s="57">
        <f>IF(Lots!F223="","",Lots!EG223)</f>
      </c>
      <c r="K234" s="57">
        <f>IF(Lots!H223="","",Lots!EH223)</f>
      </c>
      <c r="L234" s="58">
        <f t="shared" si="16"/>
        <v>0</v>
      </c>
      <c r="N234" s="49">
        <f t="shared" si="17"/>
        <v>0</v>
      </c>
      <c r="O234" s="50">
        <f t="shared" si="18"/>
        <v>0</v>
      </c>
      <c r="P234" s="45">
        <f t="shared" si="19"/>
        <v>0</v>
      </c>
      <c r="Q234" s="282">
        <f>IF(Lots!A223="","",Lots!EM223)</f>
      </c>
      <c r="R234" s="283">
        <f>IF(Lots!A223="","",Lots!EN223)</f>
      </c>
      <c r="S234" s="282">
        <f>IF(Lots!A223="","",Lots!EO223)</f>
      </c>
      <c r="T234" s="283">
        <f>IF(Lots!A223="","",Lots!EP223)</f>
      </c>
      <c r="U234" s="282">
        <f>IF(Lots!A223="","",Lots!EQ223)</f>
      </c>
      <c r="V234" s="283">
        <f>IF(Lots!A223="","",Lots!ER223)</f>
      </c>
      <c r="W234" s="283">
        <f>IF(Lots!A223="","",IF(Lots!ES223=TRUE,"B","S"))</f>
      </c>
    </row>
    <row r="235" spans="1:23" ht="12" customHeight="1">
      <c r="A235" s="55">
        <f>IF(Lots!A224="","",Lots!A224)</f>
      </c>
      <c r="B235" s="56">
        <f>IF(Lots!A224="","",Lots!F224)</f>
      </c>
      <c r="C235" s="56">
        <f>IF(Lots!A224="","",Lots!J224)</f>
      </c>
      <c r="D235" s="56">
        <f>IF(Lots!A224="","",Lots!G224)</f>
      </c>
      <c r="E235" s="56">
        <f>IF(Lots!A224="","",Lots!H224)</f>
      </c>
      <c r="F235" s="288">
        <f>IF(Lots!A224="","",Lots!EA224)</f>
      </c>
      <c r="G235" s="289">
        <f>IF(Lots!A224="","",Lots!EB224)</f>
      </c>
      <c r="H235" s="289">
        <f>IF(Lots!A224="","",Lots!EK224)</f>
      </c>
      <c r="I235" s="290">
        <f>IF(Lots!A224="","",Lots!EF224)</f>
      </c>
      <c r="J235" s="57">
        <f>IF(Lots!F224="","",Lots!EG224)</f>
      </c>
      <c r="K235" s="57">
        <f>IF(Lots!H224="","",Lots!EH224)</f>
      </c>
      <c r="L235" s="58">
        <f t="shared" si="16"/>
        <v>0</v>
      </c>
      <c r="N235" s="49">
        <f t="shared" si="17"/>
        <v>0</v>
      </c>
      <c r="O235" s="50">
        <f t="shared" si="18"/>
        <v>0</v>
      </c>
      <c r="P235" s="45">
        <f t="shared" si="19"/>
        <v>0</v>
      </c>
      <c r="Q235" s="282">
        <f>IF(Lots!A224="","",Lots!EM224)</f>
      </c>
      <c r="R235" s="283">
        <f>IF(Lots!A224="","",Lots!EN224)</f>
      </c>
      <c r="S235" s="282">
        <f>IF(Lots!A224="","",Lots!EO224)</f>
      </c>
      <c r="T235" s="283">
        <f>IF(Lots!A224="","",Lots!EP224)</f>
      </c>
      <c r="U235" s="282">
        <f>IF(Lots!A224="","",Lots!EQ224)</f>
      </c>
      <c r="V235" s="283">
        <f>IF(Lots!A224="","",Lots!ER224)</f>
      </c>
      <c r="W235" s="283">
        <f>IF(Lots!A224="","",IF(Lots!ES224=TRUE,"B","S"))</f>
      </c>
    </row>
    <row r="236" spans="1:23" ht="12" customHeight="1">
      <c r="A236" s="55">
        <f>IF(Lots!A225="","",Lots!A225)</f>
      </c>
      <c r="B236" s="56">
        <f>IF(Lots!A225="","",Lots!F225)</f>
      </c>
      <c r="C236" s="56">
        <f>IF(Lots!A225="","",Lots!J225)</f>
      </c>
      <c r="D236" s="56">
        <f>IF(Lots!A225="","",Lots!G225)</f>
      </c>
      <c r="E236" s="56">
        <f>IF(Lots!A225="","",Lots!H225)</f>
      </c>
      <c r="F236" s="288">
        <f>IF(Lots!A225="","",Lots!EA225)</f>
      </c>
      <c r="G236" s="289">
        <f>IF(Lots!A225="","",Lots!EB225)</f>
      </c>
      <c r="H236" s="289">
        <f>IF(Lots!A225="","",Lots!EK225)</f>
      </c>
      <c r="I236" s="290">
        <f>IF(Lots!A225="","",Lots!EF225)</f>
      </c>
      <c r="J236" s="57">
        <f>IF(Lots!F225="","",Lots!EG225)</f>
      </c>
      <c r="K236" s="57">
        <f>IF(Lots!H225="","",Lots!EH225)</f>
      </c>
      <c r="L236" s="58">
        <f t="shared" si="16"/>
        <v>0</v>
      </c>
      <c r="N236" s="49">
        <f t="shared" si="17"/>
        <v>0</v>
      </c>
      <c r="O236" s="50">
        <f t="shared" si="18"/>
        <v>0</v>
      </c>
      <c r="P236" s="45">
        <f t="shared" si="19"/>
        <v>0</v>
      </c>
      <c r="Q236" s="282">
        <f>IF(Lots!A225="","",Lots!EM225)</f>
      </c>
      <c r="R236" s="283">
        <f>IF(Lots!A225="","",Lots!EN225)</f>
      </c>
      <c r="S236" s="282">
        <f>IF(Lots!A225="","",Lots!EO225)</f>
      </c>
      <c r="T236" s="283">
        <f>IF(Lots!A225="","",Lots!EP225)</f>
      </c>
      <c r="U236" s="282">
        <f>IF(Lots!A225="","",Lots!EQ225)</f>
      </c>
      <c r="V236" s="283">
        <f>IF(Lots!A225="","",Lots!ER225)</f>
      </c>
      <c r="W236" s="283">
        <f>IF(Lots!A225="","",IF(Lots!ES225=TRUE,"B","S"))</f>
      </c>
    </row>
    <row r="237" spans="1:23" ht="12" customHeight="1">
      <c r="A237" s="55">
        <f>IF(Lots!A226="","",Lots!A226)</f>
      </c>
      <c r="B237" s="56">
        <f>IF(Lots!A226="","",Lots!F226)</f>
      </c>
      <c r="C237" s="56">
        <f>IF(Lots!A226="","",Lots!J226)</f>
      </c>
      <c r="D237" s="56">
        <f>IF(Lots!A226="","",Lots!G226)</f>
      </c>
      <c r="E237" s="56">
        <f>IF(Lots!A226="","",Lots!H226)</f>
      </c>
      <c r="F237" s="288">
        <f>IF(Lots!A226="","",Lots!EA226)</f>
      </c>
      <c r="G237" s="289">
        <f>IF(Lots!A226="","",Lots!EB226)</f>
      </c>
      <c r="H237" s="289">
        <f>IF(Lots!A226="","",Lots!EK226)</f>
      </c>
      <c r="I237" s="290">
        <f>IF(Lots!A226="","",Lots!EF226)</f>
      </c>
      <c r="J237" s="57">
        <f>IF(Lots!F226="","",Lots!EG226)</f>
      </c>
      <c r="K237" s="57">
        <f>IF(Lots!H226="","",Lots!EH226)</f>
      </c>
      <c r="L237" s="58">
        <f t="shared" si="16"/>
        <v>0</v>
      </c>
      <c r="N237" s="49">
        <f t="shared" si="17"/>
        <v>0</v>
      </c>
      <c r="O237" s="50">
        <f t="shared" si="18"/>
        <v>0</v>
      </c>
      <c r="P237" s="45">
        <f t="shared" si="19"/>
        <v>0</v>
      </c>
      <c r="Q237" s="282">
        <f>IF(Lots!A226="","",Lots!EM226)</f>
      </c>
      <c r="R237" s="283">
        <f>IF(Lots!A226="","",Lots!EN226)</f>
      </c>
      <c r="S237" s="282">
        <f>IF(Lots!A226="","",Lots!EO226)</f>
      </c>
      <c r="T237" s="283">
        <f>IF(Lots!A226="","",Lots!EP226)</f>
      </c>
      <c r="U237" s="282">
        <f>IF(Lots!A226="","",Lots!EQ226)</f>
      </c>
      <c r="V237" s="283">
        <f>IF(Lots!A226="","",Lots!ER226)</f>
      </c>
      <c r="W237" s="283">
        <f>IF(Lots!A226="","",IF(Lots!ES226=TRUE,"B","S"))</f>
      </c>
    </row>
    <row r="238" spans="1:23" ht="12" customHeight="1">
      <c r="A238" s="55">
        <f>IF(Lots!A227="","",Lots!A227)</f>
      </c>
      <c r="B238" s="56">
        <f>IF(Lots!A227="","",Lots!F227)</f>
      </c>
      <c r="C238" s="56">
        <f>IF(Lots!A227="","",Lots!J227)</f>
      </c>
      <c r="D238" s="56">
        <f>IF(Lots!A227="","",Lots!G227)</f>
      </c>
      <c r="E238" s="56">
        <f>IF(Lots!A227="","",Lots!H227)</f>
      </c>
      <c r="F238" s="288">
        <f>IF(Lots!A227="","",Lots!EA227)</f>
      </c>
      <c r="G238" s="289">
        <f>IF(Lots!A227="","",Lots!EB227)</f>
      </c>
      <c r="H238" s="289">
        <f>IF(Lots!A227="","",Lots!EK227)</f>
      </c>
      <c r="I238" s="290">
        <f>IF(Lots!A227="","",Lots!EF227)</f>
      </c>
      <c r="J238" s="57">
        <f>IF(Lots!F227="","",Lots!EG227)</f>
      </c>
      <c r="K238" s="57">
        <f>IF(Lots!H227="","",Lots!EH227)</f>
      </c>
      <c r="L238" s="58">
        <f t="shared" si="16"/>
        <v>0</v>
      </c>
      <c r="N238" s="49">
        <f t="shared" si="17"/>
        <v>0</v>
      </c>
      <c r="O238" s="50">
        <f t="shared" si="18"/>
        <v>0</v>
      </c>
      <c r="P238" s="45">
        <f t="shared" si="19"/>
        <v>0</v>
      </c>
      <c r="Q238" s="282">
        <f>IF(Lots!A227="","",Lots!EM227)</f>
      </c>
      <c r="R238" s="283">
        <f>IF(Lots!A227="","",Lots!EN227)</f>
      </c>
      <c r="S238" s="282">
        <f>IF(Lots!A227="","",Lots!EO227)</f>
      </c>
      <c r="T238" s="283">
        <f>IF(Lots!A227="","",Lots!EP227)</f>
      </c>
      <c r="U238" s="282">
        <f>IF(Lots!A227="","",Lots!EQ227)</f>
      </c>
      <c r="V238" s="283">
        <f>IF(Lots!A227="","",Lots!ER227)</f>
      </c>
      <c r="W238" s="283">
        <f>IF(Lots!A227="","",IF(Lots!ES227=TRUE,"B","S"))</f>
      </c>
    </row>
    <row r="239" spans="1:23" ht="12" customHeight="1">
      <c r="A239" s="55">
        <f>IF(Lots!A228="","",Lots!A228)</f>
      </c>
      <c r="B239" s="56">
        <f>IF(Lots!A228="","",Lots!F228)</f>
      </c>
      <c r="C239" s="56">
        <f>IF(Lots!A228="","",Lots!J228)</f>
      </c>
      <c r="D239" s="56">
        <f>IF(Lots!A228="","",Lots!G228)</f>
      </c>
      <c r="E239" s="56">
        <f>IF(Lots!A228="","",Lots!H228)</f>
      </c>
      <c r="F239" s="288">
        <f>IF(Lots!A228="","",Lots!EA228)</f>
      </c>
      <c r="G239" s="289">
        <f>IF(Lots!A228="","",Lots!EB228)</f>
      </c>
      <c r="H239" s="289">
        <f>IF(Lots!A228="","",Lots!EK228)</f>
      </c>
      <c r="I239" s="290">
        <f>IF(Lots!A228="","",Lots!EF228)</f>
      </c>
      <c r="J239" s="57">
        <f>IF(Lots!F228="","",Lots!EG228)</f>
      </c>
      <c r="K239" s="57">
        <f>IF(Lots!H228="","",Lots!EH228)</f>
      </c>
      <c r="L239" s="58">
        <f t="shared" si="16"/>
        <v>0</v>
      </c>
      <c r="N239" s="49">
        <f t="shared" si="17"/>
        <v>0</v>
      </c>
      <c r="O239" s="50">
        <f t="shared" si="18"/>
        <v>0</v>
      </c>
      <c r="P239" s="45">
        <f t="shared" si="19"/>
        <v>0</v>
      </c>
      <c r="Q239" s="282">
        <f>IF(Lots!A228="","",Lots!EM228)</f>
      </c>
      <c r="R239" s="283">
        <f>IF(Lots!A228="","",Lots!EN228)</f>
      </c>
      <c r="S239" s="282">
        <f>IF(Lots!A228="","",Lots!EO228)</f>
      </c>
      <c r="T239" s="283">
        <f>IF(Lots!A228="","",Lots!EP228)</f>
      </c>
      <c r="U239" s="282">
        <f>IF(Lots!A228="","",Lots!EQ228)</f>
      </c>
      <c r="V239" s="283">
        <f>IF(Lots!A228="","",Lots!ER228)</f>
      </c>
      <c r="W239" s="283">
        <f>IF(Lots!A228="","",IF(Lots!ES228=TRUE,"B","S"))</f>
      </c>
    </row>
    <row r="240" spans="1:23" ht="12" customHeight="1">
      <c r="A240" s="55">
        <f>IF(Lots!A229="","",Lots!A229)</f>
      </c>
      <c r="B240" s="56">
        <f>IF(Lots!A229="","",Lots!F229)</f>
      </c>
      <c r="C240" s="56">
        <f>IF(Lots!A229="","",Lots!J229)</f>
      </c>
      <c r="D240" s="56">
        <f>IF(Lots!A229="","",Lots!G229)</f>
      </c>
      <c r="E240" s="56">
        <f>IF(Lots!A229="","",Lots!H229)</f>
      </c>
      <c r="F240" s="288">
        <f>IF(Lots!A229="","",Lots!EA229)</f>
      </c>
      <c r="G240" s="289">
        <f>IF(Lots!A229="","",Lots!EB229)</f>
      </c>
      <c r="H240" s="289">
        <f>IF(Lots!A229="","",Lots!EK229)</f>
      </c>
      <c r="I240" s="290">
        <f>IF(Lots!A229="","",Lots!EF229)</f>
      </c>
      <c r="J240" s="57">
        <f>IF(Lots!F229="","",Lots!EG229)</f>
      </c>
      <c r="K240" s="57">
        <f>IF(Lots!H229="","",Lots!EH229)</f>
      </c>
      <c r="L240" s="58">
        <f t="shared" si="16"/>
        <v>0</v>
      </c>
      <c r="N240" s="49">
        <f t="shared" si="17"/>
        <v>0</v>
      </c>
      <c r="O240" s="50">
        <f t="shared" si="18"/>
        <v>0</v>
      </c>
      <c r="P240" s="45">
        <f t="shared" si="19"/>
        <v>0</v>
      </c>
      <c r="Q240" s="282">
        <f>IF(Lots!A229="","",Lots!EM229)</f>
      </c>
      <c r="R240" s="283">
        <f>IF(Lots!A229="","",Lots!EN229)</f>
      </c>
      <c r="S240" s="282">
        <f>IF(Lots!A229="","",Lots!EO229)</f>
      </c>
      <c r="T240" s="283">
        <f>IF(Lots!A229="","",Lots!EP229)</f>
      </c>
      <c r="U240" s="282">
        <f>IF(Lots!A229="","",Lots!EQ229)</f>
      </c>
      <c r="V240" s="283">
        <f>IF(Lots!A229="","",Lots!ER229)</f>
      </c>
      <c r="W240" s="283">
        <f>IF(Lots!A229="","",IF(Lots!ES229=TRUE,"B","S"))</f>
      </c>
    </row>
    <row r="241" spans="1:23" ht="12" customHeight="1">
      <c r="A241" s="55">
        <f>IF(Lots!A230="","",Lots!A230)</f>
      </c>
      <c r="B241" s="56">
        <f>IF(Lots!A230="","",Lots!F230)</f>
      </c>
      <c r="C241" s="56">
        <f>IF(Lots!A230="","",Lots!J230)</f>
      </c>
      <c r="D241" s="56">
        <f>IF(Lots!A230="","",Lots!G230)</f>
      </c>
      <c r="E241" s="56">
        <f>IF(Lots!A230="","",Lots!H230)</f>
      </c>
      <c r="F241" s="288">
        <f>IF(Lots!A230="","",Lots!EA230)</f>
      </c>
      <c r="G241" s="289">
        <f>IF(Lots!A230="","",Lots!EB230)</f>
      </c>
      <c r="H241" s="289">
        <f>IF(Lots!A230="","",Lots!EK230)</f>
      </c>
      <c r="I241" s="290">
        <f>IF(Lots!A230="","",Lots!EF230)</f>
      </c>
      <c r="J241" s="57">
        <f>IF(Lots!F230="","",Lots!EG230)</f>
      </c>
      <c r="K241" s="57">
        <f>IF(Lots!H230="","",Lots!EH230)</f>
      </c>
      <c r="L241" s="58">
        <f t="shared" si="16"/>
        <v>0</v>
      </c>
      <c r="N241" s="49">
        <f t="shared" si="17"/>
        <v>0</v>
      </c>
      <c r="O241" s="50">
        <f t="shared" si="18"/>
        <v>0</v>
      </c>
      <c r="P241" s="45">
        <f t="shared" si="19"/>
        <v>0</v>
      </c>
      <c r="Q241" s="282">
        <f>IF(Lots!A230="","",Lots!EM230)</f>
      </c>
      <c r="R241" s="283">
        <f>IF(Lots!A230="","",Lots!EN230)</f>
      </c>
      <c r="S241" s="282">
        <f>IF(Lots!A230="","",Lots!EO230)</f>
      </c>
      <c r="T241" s="283">
        <f>IF(Lots!A230="","",Lots!EP230)</f>
      </c>
      <c r="U241" s="282">
        <f>IF(Lots!A230="","",Lots!EQ230)</f>
      </c>
      <c r="V241" s="283">
        <f>IF(Lots!A230="","",Lots!ER230)</f>
      </c>
      <c r="W241" s="283">
        <f>IF(Lots!A230="","",IF(Lots!ES230=TRUE,"B","S"))</f>
      </c>
    </row>
    <row r="242" spans="1:23" ht="12" customHeight="1">
      <c r="A242" s="55">
        <f>IF(Lots!A231="","",Lots!A231)</f>
      </c>
      <c r="B242" s="56">
        <f>IF(Lots!A231="","",Lots!F231)</f>
      </c>
      <c r="C242" s="56">
        <f>IF(Lots!A231="","",Lots!J231)</f>
      </c>
      <c r="D242" s="56">
        <f>IF(Lots!A231="","",Lots!G231)</f>
      </c>
      <c r="E242" s="56">
        <f>IF(Lots!A231="","",Lots!H231)</f>
      </c>
      <c r="F242" s="288">
        <f>IF(Lots!A231="","",Lots!EA231)</f>
      </c>
      <c r="G242" s="289">
        <f>IF(Lots!A231="","",Lots!EB231)</f>
      </c>
      <c r="H242" s="289">
        <f>IF(Lots!A231="","",Lots!EK231)</f>
      </c>
      <c r="I242" s="290">
        <f>IF(Lots!A231="","",Lots!EF231)</f>
      </c>
      <c r="J242" s="57">
        <f>IF(Lots!F231="","",Lots!EG231)</f>
      </c>
      <c r="K242" s="57">
        <f>IF(Lots!H231="","",Lots!EH231)</f>
      </c>
      <c r="L242" s="58">
        <f t="shared" si="16"/>
        <v>0</v>
      </c>
      <c r="N242" s="49">
        <f t="shared" si="17"/>
        <v>0</v>
      </c>
      <c r="O242" s="50">
        <f t="shared" si="18"/>
        <v>0</v>
      </c>
      <c r="P242" s="45">
        <f t="shared" si="19"/>
        <v>0</v>
      </c>
      <c r="Q242" s="282">
        <f>IF(Lots!A231="","",Lots!EM231)</f>
      </c>
      <c r="R242" s="283">
        <f>IF(Lots!A231="","",Lots!EN231)</f>
      </c>
      <c r="S242" s="282">
        <f>IF(Lots!A231="","",Lots!EO231)</f>
      </c>
      <c r="T242" s="283">
        <f>IF(Lots!A231="","",Lots!EP231)</f>
      </c>
      <c r="U242" s="282">
        <f>IF(Lots!A231="","",Lots!EQ231)</f>
      </c>
      <c r="V242" s="283">
        <f>IF(Lots!A231="","",Lots!ER231)</f>
      </c>
      <c r="W242" s="283">
        <f>IF(Lots!A231="","",IF(Lots!ES231=TRUE,"B","S"))</f>
      </c>
    </row>
    <row r="243" spans="1:23" ht="12" customHeight="1">
      <c r="A243" s="55">
        <f>IF(Lots!A232="","",Lots!A232)</f>
      </c>
      <c r="B243" s="56">
        <f>IF(Lots!A232="","",Lots!F232)</f>
      </c>
      <c r="C243" s="56">
        <f>IF(Lots!A232="","",Lots!J232)</f>
      </c>
      <c r="D243" s="56">
        <f>IF(Lots!A232="","",Lots!G232)</f>
      </c>
      <c r="E243" s="56">
        <f>IF(Lots!A232="","",Lots!H232)</f>
      </c>
      <c r="F243" s="288">
        <f>IF(Lots!A232="","",Lots!EA232)</f>
      </c>
      <c r="G243" s="289">
        <f>IF(Lots!A232="","",Lots!EB232)</f>
      </c>
      <c r="H243" s="289">
        <f>IF(Lots!A232="","",Lots!EK232)</f>
      </c>
      <c r="I243" s="290">
        <f>IF(Lots!A232="","",Lots!EF232)</f>
      </c>
      <c r="J243" s="57">
        <f>IF(Lots!F232="","",Lots!EG232)</f>
      </c>
      <c r="K243" s="57">
        <f>IF(Lots!H232="","",Lots!EH232)</f>
      </c>
      <c r="L243" s="58">
        <f t="shared" si="16"/>
        <v>0</v>
      </c>
      <c r="N243" s="49">
        <f t="shared" si="17"/>
        <v>0</v>
      </c>
      <c r="O243" s="50">
        <f t="shared" si="18"/>
        <v>0</v>
      </c>
      <c r="P243" s="45">
        <f t="shared" si="19"/>
        <v>0</v>
      </c>
      <c r="Q243" s="282">
        <f>IF(Lots!A232="","",Lots!EM232)</f>
      </c>
      <c r="R243" s="283">
        <f>IF(Lots!A232="","",Lots!EN232)</f>
      </c>
      <c r="S243" s="282">
        <f>IF(Lots!A232="","",Lots!EO232)</f>
      </c>
      <c r="T243" s="283">
        <f>IF(Lots!A232="","",Lots!EP232)</f>
      </c>
      <c r="U243" s="282">
        <f>IF(Lots!A232="","",Lots!EQ232)</f>
      </c>
      <c r="V243" s="283">
        <f>IF(Lots!A232="","",Lots!ER232)</f>
      </c>
      <c r="W243" s="283">
        <f>IF(Lots!A232="","",IF(Lots!ES232=TRUE,"B","S"))</f>
      </c>
    </row>
    <row r="244" spans="1:23" ht="12" customHeight="1">
      <c r="A244" s="55">
        <f>IF(Lots!A233="","",Lots!A233)</f>
      </c>
      <c r="B244" s="56">
        <f>IF(Lots!A233="","",Lots!F233)</f>
      </c>
      <c r="C244" s="56">
        <f>IF(Lots!A233="","",Lots!J233)</f>
      </c>
      <c r="D244" s="56">
        <f>IF(Lots!A233="","",Lots!G233)</f>
      </c>
      <c r="E244" s="56">
        <f>IF(Lots!A233="","",Lots!H233)</f>
      </c>
      <c r="F244" s="288">
        <f>IF(Lots!A233="","",Lots!EA233)</f>
      </c>
      <c r="G244" s="289">
        <f>IF(Lots!A233="","",Lots!EB233)</f>
      </c>
      <c r="H244" s="289">
        <f>IF(Lots!A233="","",Lots!EK233)</f>
      </c>
      <c r="I244" s="290">
        <f>IF(Lots!A233="","",Lots!EF233)</f>
      </c>
      <c r="J244" s="57">
        <f>IF(Lots!F233="","",Lots!EG233)</f>
      </c>
      <c r="K244" s="57">
        <f>IF(Lots!H233="","",Lots!EH233)</f>
      </c>
      <c r="L244" s="58">
        <f t="shared" si="16"/>
        <v>0</v>
      </c>
      <c r="N244" s="49">
        <f t="shared" si="17"/>
        <v>0</v>
      </c>
      <c r="O244" s="50">
        <f t="shared" si="18"/>
        <v>0</v>
      </c>
      <c r="P244" s="45">
        <f t="shared" si="19"/>
        <v>0</v>
      </c>
      <c r="Q244" s="282">
        <f>IF(Lots!A233="","",Lots!EM233)</f>
      </c>
      <c r="R244" s="283">
        <f>IF(Lots!A233="","",Lots!EN233)</f>
      </c>
      <c r="S244" s="282">
        <f>IF(Lots!A233="","",Lots!EO233)</f>
      </c>
      <c r="T244" s="283">
        <f>IF(Lots!A233="","",Lots!EP233)</f>
      </c>
      <c r="U244" s="282">
        <f>IF(Lots!A233="","",Lots!EQ233)</f>
      </c>
      <c r="V244" s="283">
        <f>IF(Lots!A233="","",Lots!ER233)</f>
      </c>
      <c r="W244" s="283">
        <f>IF(Lots!A233="","",IF(Lots!ES233=TRUE,"B","S"))</f>
      </c>
    </row>
    <row r="245" spans="1:23" ht="12" customHeight="1">
      <c r="A245" s="55">
        <f>IF(Lots!A234="","",Lots!A234)</f>
      </c>
      <c r="B245" s="56">
        <f>IF(Lots!A234="","",Lots!F234)</f>
      </c>
      <c r="C245" s="56">
        <f>IF(Lots!A234="","",Lots!J234)</f>
      </c>
      <c r="D245" s="56">
        <f>IF(Lots!A234="","",Lots!G234)</f>
      </c>
      <c r="E245" s="56">
        <f>IF(Lots!A234="","",Lots!H234)</f>
      </c>
      <c r="F245" s="288">
        <f>IF(Lots!A234="","",Lots!EA234)</f>
      </c>
      <c r="G245" s="289">
        <f>IF(Lots!A234="","",Lots!EB234)</f>
      </c>
      <c r="H245" s="289">
        <f>IF(Lots!A234="","",Lots!EK234)</f>
      </c>
      <c r="I245" s="290">
        <f>IF(Lots!A234="","",Lots!EF234)</f>
      </c>
      <c r="J245" s="57">
        <f>IF(Lots!F234="","",Lots!EG234)</f>
      </c>
      <c r="K245" s="57">
        <f>IF(Lots!H234="","",Lots!EH234)</f>
      </c>
      <c r="L245" s="58">
        <f t="shared" si="16"/>
        <v>0</v>
      </c>
      <c r="N245" s="49">
        <f t="shared" si="17"/>
        <v>0</v>
      </c>
      <c r="O245" s="50">
        <f t="shared" si="18"/>
        <v>0</v>
      </c>
      <c r="P245" s="45">
        <f t="shared" si="19"/>
        <v>0</v>
      </c>
      <c r="Q245" s="282">
        <f>IF(Lots!A234="","",Lots!EM234)</f>
      </c>
      <c r="R245" s="283">
        <f>IF(Lots!A234="","",Lots!EN234)</f>
      </c>
      <c r="S245" s="282">
        <f>IF(Lots!A234="","",Lots!EO234)</f>
      </c>
      <c r="T245" s="283">
        <f>IF(Lots!A234="","",Lots!EP234)</f>
      </c>
      <c r="U245" s="282">
        <f>IF(Lots!A234="","",Lots!EQ234)</f>
      </c>
      <c r="V245" s="283">
        <f>IF(Lots!A234="","",Lots!ER234)</f>
      </c>
      <c r="W245" s="283">
        <f>IF(Lots!A234="","",IF(Lots!ES234=TRUE,"B","S"))</f>
      </c>
    </row>
    <row r="246" spans="1:23" ht="12" customHeight="1">
      <c r="A246" s="55">
        <f>IF(Lots!A235="","",Lots!A235)</f>
      </c>
      <c r="B246" s="56">
        <f>IF(Lots!A235="","",Lots!F235)</f>
      </c>
      <c r="C246" s="56">
        <f>IF(Lots!A235="","",Lots!J235)</f>
      </c>
      <c r="D246" s="56">
        <f>IF(Lots!A235="","",Lots!G235)</f>
      </c>
      <c r="E246" s="56">
        <f>IF(Lots!A235="","",Lots!H235)</f>
      </c>
      <c r="F246" s="288">
        <f>IF(Lots!A235="","",Lots!EA235)</f>
      </c>
      <c r="G246" s="289">
        <f>IF(Lots!A235="","",Lots!EB235)</f>
      </c>
      <c r="H246" s="289">
        <f>IF(Lots!A235="","",Lots!EK235)</f>
      </c>
      <c r="I246" s="290">
        <f>IF(Lots!A235="","",Lots!EF235)</f>
      </c>
      <c r="J246" s="57">
        <f>IF(Lots!F235="","",Lots!EG235)</f>
      </c>
      <c r="K246" s="57">
        <f>IF(Lots!H235="","",Lots!EH235)</f>
      </c>
      <c r="L246" s="58">
        <f t="shared" si="16"/>
        <v>0</v>
      </c>
      <c r="N246" s="49">
        <f t="shared" si="17"/>
        <v>0</v>
      </c>
      <c r="O246" s="50">
        <f t="shared" si="18"/>
        <v>0</v>
      </c>
      <c r="P246" s="45">
        <f t="shared" si="19"/>
        <v>0</v>
      </c>
      <c r="Q246" s="282">
        <f>IF(Lots!A235="","",Lots!EM235)</f>
      </c>
      <c r="R246" s="283">
        <f>IF(Lots!A235="","",Lots!EN235)</f>
      </c>
      <c r="S246" s="282">
        <f>IF(Lots!A235="","",Lots!EO235)</f>
      </c>
      <c r="T246" s="283">
        <f>IF(Lots!A235="","",Lots!EP235)</f>
      </c>
      <c r="U246" s="282">
        <f>IF(Lots!A235="","",Lots!EQ235)</f>
      </c>
      <c r="V246" s="283">
        <f>IF(Lots!A235="","",Lots!ER235)</f>
      </c>
      <c r="W246" s="283">
        <f>IF(Lots!A235="","",IF(Lots!ES235=TRUE,"B","S"))</f>
      </c>
    </row>
    <row r="247" spans="1:23" ht="12" customHeight="1">
      <c r="A247" s="55">
        <f>IF(Lots!A236="","",Lots!A236)</f>
      </c>
      <c r="B247" s="56">
        <f>IF(Lots!A236="","",Lots!F236)</f>
      </c>
      <c r="C247" s="56">
        <f>IF(Lots!A236="","",Lots!J236)</f>
      </c>
      <c r="D247" s="56">
        <f>IF(Lots!A236="","",Lots!G236)</f>
      </c>
      <c r="E247" s="56">
        <f>IF(Lots!A236="","",Lots!H236)</f>
      </c>
      <c r="F247" s="288">
        <f>IF(Lots!A236="","",Lots!EA236)</f>
      </c>
      <c r="G247" s="289">
        <f>IF(Lots!A236="","",Lots!EB236)</f>
      </c>
      <c r="H247" s="289">
        <f>IF(Lots!A236="","",Lots!EK236)</f>
      </c>
      <c r="I247" s="290">
        <f>IF(Lots!A236="","",Lots!EF236)</f>
      </c>
      <c r="J247" s="57">
        <f>IF(Lots!F236="","",Lots!EG236)</f>
      </c>
      <c r="K247" s="57">
        <f>IF(Lots!H236="","",Lots!EH236)</f>
      </c>
      <c r="L247" s="58">
        <f t="shared" si="16"/>
        <v>0</v>
      </c>
      <c r="N247" s="49">
        <f t="shared" si="17"/>
        <v>0</v>
      </c>
      <c r="O247" s="50">
        <f t="shared" si="18"/>
        <v>0</v>
      </c>
      <c r="P247" s="45">
        <f t="shared" si="19"/>
        <v>0</v>
      </c>
      <c r="Q247" s="282">
        <f>IF(Lots!A236="","",Lots!EM236)</f>
      </c>
      <c r="R247" s="283">
        <f>IF(Lots!A236="","",Lots!EN236)</f>
      </c>
      <c r="S247" s="282">
        <f>IF(Lots!A236="","",Lots!EO236)</f>
      </c>
      <c r="T247" s="283">
        <f>IF(Lots!A236="","",Lots!EP236)</f>
      </c>
      <c r="U247" s="282">
        <f>IF(Lots!A236="","",Lots!EQ236)</f>
      </c>
      <c r="V247" s="283">
        <f>IF(Lots!A236="","",Lots!ER236)</f>
      </c>
      <c r="W247" s="283">
        <f>IF(Lots!A236="","",IF(Lots!ES236=TRUE,"B","S"))</f>
      </c>
    </row>
    <row r="248" spans="1:23" ht="12" customHeight="1">
      <c r="A248" s="55">
        <f>IF(Lots!A237="","",Lots!A237)</f>
      </c>
      <c r="B248" s="56">
        <f>IF(Lots!A237="","",Lots!F237)</f>
      </c>
      <c r="C248" s="56">
        <f>IF(Lots!A237="","",Lots!J237)</f>
      </c>
      <c r="D248" s="56">
        <f>IF(Lots!A237="","",Lots!G237)</f>
      </c>
      <c r="E248" s="56">
        <f>IF(Lots!A237="","",Lots!H237)</f>
      </c>
      <c r="F248" s="288">
        <f>IF(Lots!A237="","",Lots!EA237)</f>
      </c>
      <c r="G248" s="289">
        <f>IF(Lots!A237="","",Lots!EB237)</f>
      </c>
      <c r="H248" s="289">
        <f>IF(Lots!A237="","",Lots!EK237)</f>
      </c>
      <c r="I248" s="290">
        <f>IF(Lots!A237="","",Lots!EF237)</f>
      </c>
      <c r="J248" s="57">
        <f>IF(Lots!F237="","",Lots!EG237)</f>
      </c>
      <c r="K248" s="57">
        <f>IF(Lots!H237="","",Lots!EH237)</f>
      </c>
      <c r="L248" s="58">
        <f t="shared" si="16"/>
        <v>0</v>
      </c>
      <c r="N248" s="49">
        <f t="shared" si="17"/>
        <v>0</v>
      </c>
      <c r="O248" s="50">
        <f t="shared" si="18"/>
        <v>0</v>
      </c>
      <c r="P248" s="45">
        <f t="shared" si="19"/>
        <v>0</v>
      </c>
      <c r="Q248" s="282">
        <f>IF(Lots!A237="","",Lots!EM237)</f>
      </c>
      <c r="R248" s="283">
        <f>IF(Lots!A237="","",Lots!EN237)</f>
      </c>
      <c r="S248" s="282">
        <f>IF(Lots!A237="","",Lots!EO237)</f>
      </c>
      <c r="T248" s="283">
        <f>IF(Lots!A237="","",Lots!EP237)</f>
      </c>
      <c r="U248" s="282">
        <f>IF(Lots!A237="","",Lots!EQ237)</f>
      </c>
      <c r="V248" s="283">
        <f>IF(Lots!A237="","",Lots!ER237)</f>
      </c>
      <c r="W248" s="283">
        <f>IF(Lots!A237="","",IF(Lots!ES237=TRUE,"B","S"))</f>
      </c>
    </row>
    <row r="249" spans="1:23" ht="12" customHeight="1">
      <c r="A249" s="55">
        <f>IF(Lots!A238="","",Lots!A238)</f>
      </c>
      <c r="B249" s="56">
        <f>IF(Lots!A238="","",Lots!F238)</f>
      </c>
      <c r="C249" s="56">
        <f>IF(Lots!A238="","",Lots!J238)</f>
      </c>
      <c r="D249" s="56">
        <f>IF(Lots!A238="","",Lots!G238)</f>
      </c>
      <c r="E249" s="56">
        <f>IF(Lots!A238="","",Lots!H238)</f>
      </c>
      <c r="F249" s="288">
        <f>IF(Lots!A238="","",Lots!EA238)</f>
      </c>
      <c r="G249" s="289">
        <f>IF(Lots!A238="","",Lots!EB238)</f>
      </c>
      <c r="H249" s="289">
        <f>IF(Lots!A238="","",Lots!EK238)</f>
      </c>
      <c r="I249" s="290">
        <f>IF(Lots!A238="","",Lots!EF238)</f>
      </c>
      <c r="J249" s="57">
        <f>IF(Lots!F238="","",Lots!EG238)</f>
      </c>
      <c r="K249" s="57">
        <f>IF(Lots!H238="","",Lots!EH238)</f>
      </c>
      <c r="L249" s="58">
        <f t="shared" si="16"/>
        <v>0</v>
      </c>
      <c r="N249" s="49">
        <f t="shared" si="17"/>
        <v>0</v>
      </c>
      <c r="O249" s="50">
        <f t="shared" si="18"/>
        <v>0</v>
      </c>
      <c r="P249" s="45">
        <f t="shared" si="19"/>
        <v>0</v>
      </c>
      <c r="Q249" s="282">
        <f>IF(Lots!A238="","",Lots!EM238)</f>
      </c>
      <c r="R249" s="283">
        <f>IF(Lots!A238="","",Lots!EN238)</f>
      </c>
      <c r="S249" s="282">
        <f>IF(Lots!A238="","",Lots!EO238)</f>
      </c>
      <c r="T249" s="283">
        <f>IF(Lots!A238="","",Lots!EP238)</f>
      </c>
      <c r="U249" s="282">
        <f>IF(Lots!A238="","",Lots!EQ238)</f>
      </c>
      <c r="V249" s="283">
        <f>IF(Lots!A238="","",Lots!ER238)</f>
      </c>
      <c r="W249" s="283">
        <f>IF(Lots!A238="","",IF(Lots!ES238=TRUE,"B","S"))</f>
      </c>
    </row>
    <row r="250" spans="1:23" ht="12" customHeight="1">
      <c r="A250" s="55">
        <f>IF(Lots!A239="","",Lots!A239)</f>
      </c>
      <c r="B250" s="56">
        <f>IF(Lots!A239="","",Lots!F239)</f>
      </c>
      <c r="C250" s="56">
        <f>IF(Lots!A239="","",Lots!J239)</f>
      </c>
      <c r="D250" s="56">
        <f>IF(Lots!A239="","",Lots!G239)</f>
      </c>
      <c r="E250" s="56">
        <f>IF(Lots!A239="","",Lots!H239)</f>
      </c>
      <c r="F250" s="288">
        <f>IF(Lots!A239="","",Lots!EA239)</f>
      </c>
      <c r="G250" s="289">
        <f>IF(Lots!A239="","",Lots!EB239)</f>
      </c>
      <c r="H250" s="289">
        <f>IF(Lots!A239="","",Lots!EK239)</f>
      </c>
      <c r="I250" s="290">
        <f>IF(Lots!A239="","",Lots!EF239)</f>
      </c>
      <c r="J250" s="57">
        <f>IF(Lots!F239="","",Lots!EG239)</f>
      </c>
      <c r="K250" s="57">
        <f>IF(Lots!H239="","",Lots!EH239)</f>
      </c>
      <c r="L250" s="58">
        <f t="shared" si="16"/>
        <v>0</v>
      </c>
      <c r="N250" s="49">
        <f t="shared" si="17"/>
        <v>0</v>
      </c>
      <c r="O250" s="50">
        <f t="shared" si="18"/>
        <v>0</v>
      </c>
      <c r="P250" s="45">
        <f t="shared" si="19"/>
        <v>0</v>
      </c>
      <c r="Q250" s="282">
        <f>IF(Lots!A239="","",Lots!EM239)</f>
      </c>
      <c r="R250" s="283">
        <f>IF(Lots!A239="","",Lots!EN239)</f>
      </c>
      <c r="S250" s="282">
        <f>IF(Lots!A239="","",Lots!EO239)</f>
      </c>
      <c r="T250" s="283">
        <f>IF(Lots!A239="","",Lots!EP239)</f>
      </c>
      <c r="U250" s="282">
        <f>IF(Lots!A239="","",Lots!EQ239)</f>
      </c>
      <c r="V250" s="283">
        <f>IF(Lots!A239="","",Lots!ER239)</f>
      </c>
      <c r="W250" s="283">
        <f>IF(Lots!A239="","",IF(Lots!ES239=TRUE,"B","S"))</f>
      </c>
    </row>
    <row r="251" spans="1:23" ht="12" customHeight="1">
      <c r="A251" s="55">
        <f>IF(Lots!A240="","",Lots!A240)</f>
      </c>
      <c r="B251" s="56">
        <f>IF(Lots!A240="","",Lots!F240)</f>
      </c>
      <c r="C251" s="56">
        <f>IF(Lots!A240="","",Lots!J240)</f>
      </c>
      <c r="D251" s="56">
        <f>IF(Lots!A240="","",Lots!G240)</f>
      </c>
      <c r="E251" s="56">
        <f>IF(Lots!A240="","",Lots!H240)</f>
      </c>
      <c r="F251" s="288">
        <f>IF(Lots!A240="","",Lots!EA240)</f>
      </c>
      <c r="G251" s="289">
        <f>IF(Lots!A240="","",Lots!EB240)</f>
      </c>
      <c r="H251" s="289">
        <f>IF(Lots!A240="","",Lots!EK240)</f>
      </c>
      <c r="I251" s="290">
        <f>IF(Lots!A240="","",Lots!EF240)</f>
      </c>
      <c r="J251" s="57">
        <f>IF(Lots!F240="","",Lots!EG240)</f>
      </c>
      <c r="K251" s="57">
        <f>IF(Lots!H240="","",Lots!EH240)</f>
      </c>
      <c r="L251" s="58">
        <f t="shared" si="16"/>
        <v>0</v>
      </c>
      <c r="N251" s="49">
        <f t="shared" si="17"/>
        <v>0</v>
      </c>
      <c r="O251" s="50">
        <f t="shared" si="18"/>
        <v>0</v>
      </c>
      <c r="P251" s="45">
        <f t="shared" si="19"/>
        <v>0</v>
      </c>
      <c r="Q251" s="282">
        <f>IF(Lots!A240="","",Lots!EM240)</f>
      </c>
      <c r="R251" s="283">
        <f>IF(Lots!A240="","",Lots!EN240)</f>
      </c>
      <c r="S251" s="282">
        <f>IF(Lots!A240="","",Lots!EO240)</f>
      </c>
      <c r="T251" s="283">
        <f>IF(Lots!A240="","",Lots!EP240)</f>
      </c>
      <c r="U251" s="282">
        <f>IF(Lots!A240="","",Lots!EQ240)</f>
      </c>
      <c r="V251" s="283">
        <f>IF(Lots!A240="","",Lots!ER240)</f>
      </c>
      <c r="W251" s="283">
        <f>IF(Lots!A240="","",IF(Lots!ES240=TRUE,"B","S"))</f>
      </c>
    </row>
    <row r="252" spans="1:23" ht="12" customHeight="1">
      <c r="A252" s="55">
        <f>IF(Lots!A241="","",Lots!A241)</f>
      </c>
      <c r="B252" s="56">
        <f>IF(Lots!A241="","",Lots!F241)</f>
      </c>
      <c r="C252" s="56">
        <f>IF(Lots!A241="","",Lots!J241)</f>
      </c>
      <c r="D252" s="56">
        <f>IF(Lots!A241="","",Lots!G241)</f>
      </c>
      <c r="E252" s="56">
        <f>IF(Lots!A241="","",Lots!H241)</f>
      </c>
      <c r="F252" s="288">
        <f>IF(Lots!A241="","",Lots!EA241)</f>
      </c>
      <c r="G252" s="289">
        <f>IF(Lots!A241="","",Lots!EB241)</f>
      </c>
      <c r="H252" s="289">
        <f>IF(Lots!A241="","",Lots!EK241)</f>
      </c>
      <c r="I252" s="290">
        <f>IF(Lots!A241="","",Lots!EF241)</f>
      </c>
      <c r="J252" s="57">
        <f>IF(Lots!F241="","",Lots!EG241)</f>
      </c>
      <c r="K252" s="57">
        <f>IF(Lots!H241="","",Lots!EH241)</f>
      </c>
      <c r="L252" s="58">
        <f t="shared" si="16"/>
        <v>0</v>
      </c>
      <c r="N252" s="49">
        <f t="shared" si="17"/>
        <v>0</v>
      </c>
      <c r="O252" s="50">
        <f t="shared" si="18"/>
        <v>0</v>
      </c>
      <c r="P252" s="45">
        <f t="shared" si="19"/>
        <v>0</v>
      </c>
      <c r="Q252" s="282">
        <f>IF(Lots!A241="","",Lots!EM241)</f>
      </c>
      <c r="R252" s="283">
        <f>IF(Lots!A241="","",Lots!EN241)</f>
      </c>
      <c r="S252" s="282">
        <f>IF(Lots!A241="","",Lots!EO241)</f>
      </c>
      <c r="T252" s="283">
        <f>IF(Lots!A241="","",Lots!EP241)</f>
      </c>
      <c r="U252" s="282">
        <f>IF(Lots!A241="","",Lots!EQ241)</f>
      </c>
      <c r="V252" s="283">
        <f>IF(Lots!A241="","",Lots!ER241)</f>
      </c>
      <c r="W252" s="283">
        <f>IF(Lots!A241="","",IF(Lots!ES241=TRUE,"B","S"))</f>
      </c>
    </row>
    <row r="253" spans="1:23" ht="12" customHeight="1">
      <c r="A253" s="55">
        <f>IF(Lots!A242="","",Lots!A242)</f>
      </c>
      <c r="B253" s="56">
        <f>IF(Lots!A242="","",Lots!F242)</f>
      </c>
      <c r="C253" s="56">
        <f>IF(Lots!A242="","",Lots!J242)</f>
      </c>
      <c r="D253" s="56">
        <f>IF(Lots!A242="","",Lots!G242)</f>
      </c>
      <c r="E253" s="56">
        <f>IF(Lots!A242="","",Lots!H242)</f>
      </c>
      <c r="F253" s="288">
        <f>IF(Lots!A242="","",Lots!EA242)</f>
      </c>
      <c r="G253" s="289">
        <f>IF(Lots!A242="","",Lots!EB242)</f>
      </c>
      <c r="H253" s="289">
        <f>IF(Lots!A242="","",Lots!EK242)</f>
      </c>
      <c r="I253" s="290">
        <f>IF(Lots!A242="","",Lots!EF242)</f>
      </c>
      <c r="J253" s="57">
        <f>IF(Lots!F242="","",Lots!EG242)</f>
      </c>
      <c r="K253" s="57">
        <f>IF(Lots!H242="","",Lots!EH242)</f>
      </c>
      <c r="L253" s="58">
        <f t="shared" si="16"/>
        <v>0</v>
      </c>
      <c r="N253" s="49">
        <f t="shared" si="17"/>
        <v>0</v>
      </c>
      <c r="O253" s="50">
        <f t="shared" si="18"/>
        <v>0</v>
      </c>
      <c r="P253" s="45">
        <f t="shared" si="19"/>
        <v>0</v>
      </c>
      <c r="Q253" s="282">
        <f>IF(Lots!A242="","",Lots!EM242)</f>
      </c>
      <c r="R253" s="283">
        <f>IF(Lots!A242="","",Lots!EN242)</f>
      </c>
      <c r="S253" s="282">
        <f>IF(Lots!A242="","",Lots!EO242)</f>
      </c>
      <c r="T253" s="283">
        <f>IF(Lots!A242="","",Lots!EP242)</f>
      </c>
      <c r="U253" s="282">
        <f>IF(Lots!A242="","",Lots!EQ242)</f>
      </c>
      <c r="V253" s="283">
        <f>IF(Lots!A242="","",Lots!ER242)</f>
      </c>
      <c r="W253" s="283">
        <f>IF(Lots!A242="","",IF(Lots!ES242=TRUE,"B","S"))</f>
      </c>
    </row>
    <row r="254" spans="1:23" ht="12" customHeight="1">
      <c r="A254" s="55">
        <f>IF(Lots!A243="","",Lots!A243)</f>
      </c>
      <c r="B254" s="56">
        <f>IF(Lots!A243="","",Lots!F243)</f>
      </c>
      <c r="C254" s="56">
        <f>IF(Lots!A243="","",Lots!J243)</f>
      </c>
      <c r="D254" s="56">
        <f>IF(Lots!A243="","",Lots!G243)</f>
      </c>
      <c r="E254" s="56">
        <f>IF(Lots!A243="","",Lots!H243)</f>
      </c>
      <c r="F254" s="288">
        <f>IF(Lots!A243="","",Lots!EA243)</f>
      </c>
      <c r="G254" s="289">
        <f>IF(Lots!A243="","",Lots!EB243)</f>
      </c>
      <c r="H254" s="289">
        <f>IF(Lots!A243="","",Lots!EK243)</f>
      </c>
      <c r="I254" s="290">
        <f>IF(Lots!A243="","",Lots!EF243)</f>
      </c>
      <c r="J254" s="57">
        <f>IF(Lots!F243="","",Lots!EG243)</f>
      </c>
      <c r="K254" s="57">
        <f>IF(Lots!H243="","",Lots!EH243)</f>
      </c>
      <c r="L254" s="58">
        <f t="shared" si="16"/>
        <v>0</v>
      </c>
      <c r="N254" s="49">
        <f t="shared" si="17"/>
        <v>0</v>
      </c>
      <c r="O254" s="50">
        <f t="shared" si="18"/>
        <v>0</v>
      </c>
      <c r="P254" s="45">
        <f t="shared" si="19"/>
        <v>0</v>
      </c>
      <c r="Q254" s="282">
        <f>IF(Lots!A243="","",Lots!EM243)</f>
      </c>
      <c r="R254" s="283">
        <f>IF(Lots!A243="","",Lots!EN243)</f>
      </c>
      <c r="S254" s="282">
        <f>IF(Lots!A243="","",Lots!EO243)</f>
      </c>
      <c r="T254" s="283">
        <f>IF(Lots!A243="","",Lots!EP243)</f>
      </c>
      <c r="U254" s="282">
        <f>IF(Lots!A243="","",Lots!EQ243)</f>
      </c>
      <c r="V254" s="283">
        <f>IF(Lots!A243="","",Lots!ER243)</f>
      </c>
      <c r="W254" s="283">
        <f>IF(Lots!A243="","",IF(Lots!ES243=TRUE,"B","S"))</f>
      </c>
    </row>
    <row r="255" spans="1:23" ht="12" customHeight="1">
      <c r="A255" s="55">
        <f>IF(Lots!A244="","",Lots!A244)</f>
      </c>
      <c r="B255" s="56">
        <f>IF(Lots!A244="","",Lots!F244)</f>
      </c>
      <c r="C255" s="56">
        <f>IF(Lots!A244="","",Lots!J244)</f>
      </c>
      <c r="D255" s="56">
        <f>IF(Lots!A244="","",Lots!G244)</f>
      </c>
      <c r="E255" s="56">
        <f>IF(Lots!A244="","",Lots!H244)</f>
      </c>
      <c r="F255" s="288">
        <f>IF(Lots!A244="","",Lots!EA244)</f>
      </c>
      <c r="G255" s="289">
        <f>IF(Lots!A244="","",Lots!EB244)</f>
      </c>
      <c r="H255" s="289">
        <f>IF(Lots!A244="","",Lots!EK244)</f>
      </c>
      <c r="I255" s="290">
        <f>IF(Lots!A244="","",Lots!EF244)</f>
      </c>
      <c r="J255" s="57">
        <f>IF(Lots!F244="","",Lots!EG244)</f>
      </c>
      <c r="K255" s="57">
        <f>IF(Lots!H244="","",Lots!EH244)</f>
      </c>
      <c r="L255" s="58">
        <f t="shared" si="16"/>
        <v>0</v>
      </c>
      <c r="N255" s="49">
        <f t="shared" si="17"/>
        <v>0</v>
      </c>
      <c r="O255" s="50">
        <f t="shared" si="18"/>
        <v>0</v>
      </c>
      <c r="P255" s="45">
        <f t="shared" si="19"/>
        <v>0</v>
      </c>
      <c r="Q255" s="282">
        <f>IF(Lots!A244="","",Lots!EM244)</f>
      </c>
      <c r="R255" s="283">
        <f>IF(Lots!A244="","",Lots!EN244)</f>
      </c>
      <c r="S255" s="282">
        <f>IF(Lots!A244="","",Lots!EO244)</f>
      </c>
      <c r="T255" s="283">
        <f>IF(Lots!A244="","",Lots!EP244)</f>
      </c>
      <c r="U255" s="282">
        <f>IF(Lots!A244="","",Lots!EQ244)</f>
      </c>
      <c r="V255" s="283">
        <f>IF(Lots!A244="","",Lots!ER244)</f>
      </c>
      <c r="W255" s="283">
        <f>IF(Lots!A244="","",IF(Lots!ES244=TRUE,"B","S"))</f>
      </c>
    </row>
    <row r="256" spans="1:23" ht="12" customHeight="1">
      <c r="A256" s="55">
        <f>IF(Lots!A245="","",Lots!A245)</f>
      </c>
      <c r="B256" s="56">
        <f>IF(Lots!A245="","",Lots!F245)</f>
      </c>
      <c r="C256" s="56">
        <f>IF(Lots!A245="","",Lots!J245)</f>
      </c>
      <c r="D256" s="56">
        <f>IF(Lots!A245="","",Lots!G245)</f>
      </c>
      <c r="E256" s="56">
        <f>IF(Lots!A245="","",Lots!H245)</f>
      </c>
      <c r="F256" s="288">
        <f>IF(Lots!A245="","",Lots!EA245)</f>
      </c>
      <c r="G256" s="289">
        <f>IF(Lots!A245="","",Lots!EB245)</f>
      </c>
      <c r="H256" s="289">
        <f>IF(Lots!A245="","",Lots!EK245)</f>
      </c>
      <c r="I256" s="290">
        <f>IF(Lots!A245="","",Lots!EF245)</f>
      </c>
      <c r="J256" s="57">
        <f>IF(Lots!F245="","",Lots!EG245)</f>
      </c>
      <c r="K256" s="57">
        <f>IF(Lots!H245="","",Lots!EH245)</f>
      </c>
      <c r="L256" s="58">
        <f t="shared" si="16"/>
        <v>0</v>
      </c>
      <c r="N256" s="49">
        <f t="shared" si="17"/>
        <v>0</v>
      </c>
      <c r="O256" s="50">
        <f t="shared" si="18"/>
        <v>0</v>
      </c>
      <c r="P256" s="45">
        <f t="shared" si="19"/>
        <v>0</v>
      </c>
      <c r="Q256" s="282">
        <f>IF(Lots!A245="","",Lots!EM245)</f>
      </c>
      <c r="R256" s="283">
        <f>IF(Lots!A245="","",Lots!EN245)</f>
      </c>
      <c r="S256" s="282">
        <f>IF(Lots!A245="","",Lots!EO245)</f>
      </c>
      <c r="T256" s="283">
        <f>IF(Lots!A245="","",Lots!EP245)</f>
      </c>
      <c r="U256" s="282">
        <f>IF(Lots!A245="","",Lots!EQ245)</f>
      </c>
      <c r="V256" s="283">
        <f>IF(Lots!A245="","",Lots!ER245)</f>
      </c>
      <c r="W256" s="283">
        <f>IF(Lots!A245="","",IF(Lots!ES245=TRUE,"B","S"))</f>
      </c>
    </row>
    <row r="257" spans="1:23" ht="12" customHeight="1">
      <c r="A257" s="55">
        <f>IF(Lots!A246="","",Lots!A246)</f>
      </c>
      <c r="B257" s="56">
        <f>IF(Lots!A246="","",Lots!F246)</f>
      </c>
      <c r="C257" s="56">
        <f>IF(Lots!A246="","",Lots!J246)</f>
      </c>
      <c r="D257" s="56">
        <f>IF(Lots!A246="","",Lots!G246)</f>
      </c>
      <c r="E257" s="56">
        <f>IF(Lots!A246="","",Lots!H246)</f>
      </c>
      <c r="F257" s="288">
        <f>IF(Lots!A246="","",Lots!EA246)</f>
      </c>
      <c r="G257" s="289">
        <f>IF(Lots!A246="","",Lots!EB246)</f>
      </c>
      <c r="H257" s="289">
        <f>IF(Lots!A246="","",Lots!EK246)</f>
      </c>
      <c r="I257" s="290">
        <f>IF(Lots!A246="","",Lots!EF246)</f>
      </c>
      <c r="J257" s="57">
        <f>IF(Lots!F246="","",Lots!EG246)</f>
      </c>
      <c r="K257" s="57">
        <f>IF(Lots!H246="","",Lots!EH246)</f>
      </c>
      <c r="L257" s="58">
        <f t="shared" si="16"/>
        <v>0</v>
      </c>
      <c r="N257" s="49">
        <f t="shared" si="17"/>
        <v>0</v>
      </c>
      <c r="O257" s="50">
        <f t="shared" si="18"/>
        <v>0</v>
      </c>
      <c r="P257" s="45">
        <f t="shared" si="19"/>
        <v>0</v>
      </c>
      <c r="Q257" s="282">
        <f>IF(Lots!A246="","",Lots!EM246)</f>
      </c>
      <c r="R257" s="283">
        <f>IF(Lots!A246="","",Lots!EN246)</f>
      </c>
      <c r="S257" s="282">
        <f>IF(Lots!A246="","",Lots!EO246)</f>
      </c>
      <c r="T257" s="283">
        <f>IF(Lots!A246="","",Lots!EP246)</f>
      </c>
      <c r="U257" s="282">
        <f>IF(Lots!A246="","",Lots!EQ246)</f>
      </c>
      <c r="V257" s="283">
        <f>IF(Lots!A246="","",Lots!ER246)</f>
      </c>
      <c r="W257" s="283">
        <f>IF(Lots!A246="","",IF(Lots!ES246=TRUE,"B","S"))</f>
      </c>
    </row>
    <row r="258" spans="1:23" ht="12" customHeight="1">
      <c r="A258" s="55">
        <f>IF(Lots!A247="","",Lots!A247)</f>
      </c>
      <c r="B258" s="56">
        <f>IF(Lots!A247="","",Lots!F247)</f>
      </c>
      <c r="C258" s="56">
        <f>IF(Lots!A247="","",Lots!J247)</f>
      </c>
      <c r="D258" s="56">
        <f>IF(Lots!A247="","",Lots!G247)</f>
      </c>
      <c r="E258" s="56">
        <f>IF(Lots!A247="","",Lots!H247)</f>
      </c>
      <c r="F258" s="288">
        <f>IF(Lots!A247="","",Lots!EA247)</f>
      </c>
      <c r="G258" s="289">
        <f>IF(Lots!A247="","",Lots!EB247)</f>
      </c>
      <c r="H258" s="289">
        <f>IF(Lots!A247="","",Lots!EK247)</f>
      </c>
      <c r="I258" s="290">
        <f>IF(Lots!A247="","",Lots!EF247)</f>
      </c>
      <c r="J258" s="57">
        <f>IF(Lots!F247="","",Lots!EG247)</f>
      </c>
      <c r="K258" s="57">
        <f>IF(Lots!H247="","",Lots!EH247)</f>
      </c>
      <c r="L258" s="58">
        <f t="shared" si="16"/>
        <v>0</v>
      </c>
      <c r="N258" s="49">
        <f t="shared" si="17"/>
        <v>0</v>
      </c>
      <c r="O258" s="50">
        <f t="shared" si="18"/>
        <v>0</v>
      </c>
      <c r="P258" s="45">
        <f t="shared" si="19"/>
        <v>0</v>
      </c>
      <c r="Q258" s="282">
        <f>IF(Lots!A247="","",Lots!EM247)</f>
      </c>
      <c r="R258" s="283">
        <f>IF(Lots!A247="","",Lots!EN247)</f>
      </c>
      <c r="S258" s="282">
        <f>IF(Lots!A247="","",Lots!EO247)</f>
      </c>
      <c r="T258" s="283">
        <f>IF(Lots!A247="","",Lots!EP247)</f>
      </c>
      <c r="U258" s="282">
        <f>IF(Lots!A247="","",Lots!EQ247)</f>
      </c>
      <c r="V258" s="283">
        <f>IF(Lots!A247="","",Lots!ER247)</f>
      </c>
      <c r="W258" s="283">
        <f>IF(Lots!A247="","",IF(Lots!ES247=TRUE,"B","S"))</f>
      </c>
    </row>
    <row r="259" spans="1:23" ht="12" customHeight="1">
      <c r="A259" s="55">
        <f>IF(Lots!A248="","",Lots!A248)</f>
      </c>
      <c r="B259" s="56">
        <f>IF(Lots!A248="","",Lots!F248)</f>
      </c>
      <c r="C259" s="56">
        <f>IF(Lots!A248="","",Lots!J248)</f>
      </c>
      <c r="D259" s="56">
        <f>IF(Lots!A248="","",Lots!G248)</f>
      </c>
      <c r="E259" s="56">
        <f>IF(Lots!A248="","",Lots!H248)</f>
      </c>
      <c r="F259" s="288">
        <f>IF(Lots!A248="","",Lots!EA248)</f>
      </c>
      <c r="G259" s="289">
        <f>IF(Lots!A248="","",Lots!EB248)</f>
      </c>
      <c r="H259" s="289">
        <f>IF(Lots!A248="","",Lots!EK248)</f>
      </c>
      <c r="I259" s="290">
        <f>IF(Lots!A248="","",Lots!EF248)</f>
      </c>
      <c r="J259" s="57">
        <f>IF(Lots!F248="","",Lots!EG248)</f>
      </c>
      <c r="K259" s="57">
        <f>IF(Lots!H248="","",Lots!EH248)</f>
      </c>
      <c r="L259" s="58">
        <f t="shared" si="16"/>
        <v>0</v>
      </c>
      <c r="N259" s="49">
        <f t="shared" si="17"/>
        <v>0</v>
      </c>
      <c r="O259" s="50">
        <f t="shared" si="18"/>
        <v>0</v>
      </c>
      <c r="P259" s="45">
        <f t="shared" si="19"/>
        <v>0</v>
      </c>
      <c r="Q259" s="282">
        <f>IF(Lots!A248="","",Lots!EM248)</f>
      </c>
      <c r="R259" s="283">
        <f>IF(Lots!A248="","",Lots!EN248)</f>
      </c>
      <c r="S259" s="282">
        <f>IF(Lots!A248="","",Lots!EO248)</f>
      </c>
      <c r="T259" s="283">
        <f>IF(Lots!A248="","",Lots!EP248)</f>
      </c>
      <c r="U259" s="282">
        <f>IF(Lots!A248="","",Lots!EQ248)</f>
      </c>
      <c r="V259" s="283">
        <f>IF(Lots!A248="","",Lots!ER248)</f>
      </c>
      <c r="W259" s="283">
        <f>IF(Lots!A248="","",IF(Lots!ES248=TRUE,"B","S"))</f>
      </c>
    </row>
    <row r="260" spans="1:23" ht="12" customHeight="1">
      <c r="A260" s="55">
        <f>IF(Lots!A249="","",Lots!A249)</f>
      </c>
      <c r="B260" s="56">
        <f>IF(Lots!A249="","",Lots!F249)</f>
      </c>
      <c r="C260" s="56">
        <f>IF(Lots!A249="","",Lots!J249)</f>
      </c>
      <c r="D260" s="56">
        <f>IF(Lots!A249="","",Lots!G249)</f>
      </c>
      <c r="E260" s="56">
        <f>IF(Lots!A249="","",Lots!H249)</f>
      </c>
      <c r="F260" s="288">
        <f>IF(Lots!A249="","",Lots!EA249)</f>
      </c>
      <c r="G260" s="289">
        <f>IF(Lots!A249="","",Lots!EB249)</f>
      </c>
      <c r="H260" s="289">
        <f>IF(Lots!A249="","",Lots!EK249)</f>
      </c>
      <c r="I260" s="290">
        <f>IF(Lots!A249="","",Lots!EF249)</f>
      </c>
      <c r="J260" s="57">
        <f>IF(Lots!F249="","",Lots!EG249)</f>
      </c>
      <c r="K260" s="57">
        <f>IF(Lots!H249="","",Lots!EH249)</f>
      </c>
      <c r="L260" s="58">
        <f t="shared" si="16"/>
        <v>0</v>
      </c>
      <c r="N260" s="49">
        <f t="shared" si="17"/>
        <v>0</v>
      </c>
      <c r="O260" s="50">
        <f t="shared" si="18"/>
        <v>0</v>
      </c>
      <c r="P260" s="45">
        <f t="shared" si="19"/>
        <v>0</v>
      </c>
      <c r="Q260" s="282">
        <f>IF(Lots!A249="","",Lots!EM249)</f>
      </c>
      <c r="R260" s="283">
        <f>IF(Lots!A249="","",Lots!EN249)</f>
      </c>
      <c r="S260" s="282">
        <f>IF(Lots!A249="","",Lots!EO249)</f>
      </c>
      <c r="T260" s="283">
        <f>IF(Lots!A249="","",Lots!EP249)</f>
      </c>
      <c r="U260" s="282">
        <f>IF(Lots!A249="","",Lots!EQ249)</f>
      </c>
      <c r="V260" s="283">
        <f>IF(Lots!A249="","",Lots!ER249)</f>
      </c>
      <c r="W260" s="283">
        <f>IF(Lots!A249="","",IF(Lots!ES249=TRUE,"B","S"))</f>
      </c>
    </row>
    <row r="261" spans="1:23" ht="12" customHeight="1">
      <c r="A261" s="55">
        <f>IF(Lots!A250="","",Lots!A250)</f>
      </c>
      <c r="B261" s="56">
        <f>IF(Lots!A250="","",Lots!F250)</f>
      </c>
      <c r="C261" s="56">
        <f>IF(Lots!A250="","",Lots!J250)</f>
      </c>
      <c r="D261" s="56">
        <f>IF(Lots!A250="","",Lots!G250)</f>
      </c>
      <c r="E261" s="56">
        <f>IF(Lots!A250="","",Lots!H250)</f>
      </c>
      <c r="F261" s="288">
        <f>IF(Lots!A250="","",Lots!EA250)</f>
      </c>
      <c r="G261" s="289">
        <f>IF(Lots!A250="","",Lots!EB250)</f>
      </c>
      <c r="H261" s="289">
        <f>IF(Lots!A250="","",Lots!EK250)</f>
      </c>
      <c r="I261" s="290">
        <f>IF(Lots!A250="","",Lots!EF250)</f>
      </c>
      <c r="J261" s="57">
        <f>IF(Lots!F250="","",Lots!EG250)</f>
      </c>
      <c r="K261" s="57">
        <f>IF(Lots!H250="","",Lots!EH250)</f>
      </c>
      <c r="L261" s="58">
        <f t="shared" si="16"/>
        <v>0</v>
      </c>
      <c r="N261" s="49">
        <f t="shared" si="17"/>
        <v>0</v>
      </c>
      <c r="O261" s="50">
        <f t="shared" si="18"/>
        <v>0</v>
      </c>
      <c r="P261" s="45">
        <f t="shared" si="19"/>
        <v>0</v>
      </c>
      <c r="Q261" s="282">
        <f>IF(Lots!A250="","",Lots!EM250)</f>
      </c>
      <c r="R261" s="283">
        <f>IF(Lots!A250="","",Lots!EN250)</f>
      </c>
      <c r="S261" s="282">
        <f>IF(Lots!A250="","",Lots!EO250)</f>
      </c>
      <c r="T261" s="283">
        <f>IF(Lots!A250="","",Lots!EP250)</f>
      </c>
      <c r="U261" s="282">
        <f>IF(Lots!A250="","",Lots!EQ250)</f>
      </c>
      <c r="V261" s="283">
        <f>IF(Lots!A250="","",Lots!ER250)</f>
      </c>
      <c r="W261" s="283">
        <f>IF(Lots!A250="","",IF(Lots!ES250=TRUE,"B","S"))</f>
      </c>
    </row>
    <row r="262" spans="1:23" ht="12" customHeight="1">
      <c r="A262" s="55">
        <f>IF(Lots!A251="","",Lots!A251)</f>
      </c>
      <c r="B262" s="56">
        <f>IF(Lots!A251="","",Lots!F251)</f>
      </c>
      <c r="C262" s="56">
        <f>IF(Lots!A251="","",Lots!J251)</f>
      </c>
      <c r="D262" s="56">
        <f>IF(Lots!A251="","",Lots!G251)</f>
      </c>
      <c r="E262" s="56">
        <f>IF(Lots!A251="","",Lots!H251)</f>
      </c>
      <c r="F262" s="288">
        <f>IF(Lots!A251="","",Lots!EA251)</f>
      </c>
      <c r="G262" s="289">
        <f>IF(Lots!A251="","",Lots!EB251)</f>
      </c>
      <c r="H262" s="289">
        <f>IF(Lots!A251="","",Lots!EK251)</f>
      </c>
      <c r="I262" s="290">
        <f>IF(Lots!A251="","",Lots!EF251)</f>
      </c>
      <c r="J262" s="57">
        <f>IF(Lots!F251="","",Lots!EG251)</f>
      </c>
      <c r="K262" s="57">
        <f>IF(Lots!H251="","",Lots!EH251)</f>
      </c>
      <c r="L262" s="58">
        <f t="shared" si="16"/>
        <v>0</v>
      </c>
      <c r="N262" s="49">
        <f t="shared" si="17"/>
        <v>0</v>
      </c>
      <c r="O262" s="50">
        <f t="shared" si="18"/>
        <v>0</v>
      </c>
      <c r="P262" s="45">
        <f t="shared" si="19"/>
        <v>0</v>
      </c>
      <c r="Q262" s="282">
        <f>IF(Lots!A251="","",Lots!EM251)</f>
      </c>
      <c r="R262" s="283">
        <f>IF(Lots!A251="","",Lots!EN251)</f>
      </c>
      <c r="S262" s="282">
        <f>IF(Lots!A251="","",Lots!EO251)</f>
      </c>
      <c r="T262" s="283">
        <f>IF(Lots!A251="","",Lots!EP251)</f>
      </c>
      <c r="U262" s="282">
        <f>IF(Lots!A251="","",Lots!EQ251)</f>
      </c>
      <c r="V262" s="283">
        <f>IF(Lots!A251="","",Lots!ER251)</f>
      </c>
      <c r="W262" s="283">
        <f>IF(Lots!A251="","",IF(Lots!ES251=TRUE,"B","S"))</f>
      </c>
    </row>
    <row r="263" spans="1:23" ht="12" customHeight="1">
      <c r="A263" s="55">
        <f>IF(Lots!A252="","",Lots!A252)</f>
      </c>
      <c r="B263" s="56">
        <f>IF(Lots!A252="","",Lots!F252)</f>
      </c>
      <c r="C263" s="56">
        <f>IF(Lots!A252="","",Lots!J252)</f>
      </c>
      <c r="D263" s="56">
        <f>IF(Lots!A252="","",Lots!G252)</f>
      </c>
      <c r="E263" s="56">
        <f>IF(Lots!A252="","",Lots!H252)</f>
      </c>
      <c r="F263" s="288">
        <f>IF(Lots!A252="","",Lots!EA252)</f>
      </c>
      <c r="G263" s="289">
        <f>IF(Lots!A252="","",Lots!EB252)</f>
      </c>
      <c r="H263" s="289">
        <f>IF(Lots!A252="","",Lots!EK252)</f>
      </c>
      <c r="I263" s="290">
        <f>IF(Lots!A252="","",Lots!EF252)</f>
      </c>
      <c r="J263" s="57">
        <f>IF(Lots!F252="","",Lots!EG252)</f>
      </c>
      <c r="K263" s="57">
        <f>IF(Lots!H252="","",Lots!EH252)</f>
      </c>
      <c r="L263" s="58">
        <f t="shared" si="16"/>
        <v>0</v>
      </c>
      <c r="N263" s="49">
        <f t="shared" si="17"/>
        <v>0</v>
      </c>
      <c r="O263" s="50">
        <f t="shared" si="18"/>
        <v>0</v>
      </c>
      <c r="P263" s="45">
        <f t="shared" si="19"/>
        <v>0</v>
      </c>
      <c r="Q263" s="282">
        <f>IF(Lots!A252="","",Lots!EM252)</f>
      </c>
      <c r="R263" s="283">
        <f>IF(Lots!A252="","",Lots!EN252)</f>
      </c>
      <c r="S263" s="282">
        <f>IF(Lots!A252="","",Lots!EO252)</f>
      </c>
      <c r="T263" s="283">
        <f>IF(Lots!A252="","",Lots!EP252)</f>
      </c>
      <c r="U263" s="282">
        <f>IF(Lots!A252="","",Lots!EQ252)</f>
      </c>
      <c r="V263" s="283">
        <f>IF(Lots!A252="","",Lots!ER252)</f>
      </c>
      <c r="W263" s="283">
        <f>IF(Lots!A252="","",IF(Lots!ES252=TRUE,"B","S"))</f>
      </c>
    </row>
    <row r="264" spans="1:23" ht="12" customHeight="1">
      <c r="A264" s="55">
        <f>IF(Lots!A253="","",Lots!A253)</f>
      </c>
      <c r="B264" s="56">
        <f>IF(Lots!A253="","",Lots!F253)</f>
      </c>
      <c r="C264" s="56">
        <f>IF(Lots!A253="","",Lots!J253)</f>
      </c>
      <c r="D264" s="56">
        <f>IF(Lots!A253="","",Lots!G253)</f>
      </c>
      <c r="E264" s="56">
        <f>IF(Lots!A253="","",Lots!H253)</f>
      </c>
      <c r="F264" s="288">
        <f>IF(Lots!A253="","",Lots!EA253)</f>
      </c>
      <c r="G264" s="289">
        <f>IF(Lots!A253="","",Lots!EB253)</f>
      </c>
      <c r="H264" s="289">
        <f>IF(Lots!A253="","",Lots!EK253)</f>
      </c>
      <c r="I264" s="290">
        <f>IF(Lots!A253="","",Lots!EF253)</f>
      </c>
      <c r="J264" s="57">
        <f>IF(Lots!F253="","",Lots!EG253)</f>
      </c>
      <c r="K264" s="57">
        <f>IF(Lots!H253="","",Lots!EH253)</f>
      </c>
      <c r="L264" s="58">
        <f t="shared" si="16"/>
        <v>0</v>
      </c>
      <c r="N264" s="49">
        <f t="shared" si="17"/>
        <v>0</v>
      </c>
      <c r="O264" s="50">
        <f t="shared" si="18"/>
        <v>0</v>
      </c>
      <c r="P264" s="45">
        <f t="shared" si="19"/>
        <v>0</v>
      </c>
      <c r="Q264" s="282">
        <f>IF(Lots!A253="","",Lots!EM253)</f>
      </c>
      <c r="R264" s="283">
        <f>IF(Lots!A253="","",Lots!EN253)</f>
      </c>
      <c r="S264" s="282">
        <f>IF(Lots!A253="","",Lots!EO253)</f>
      </c>
      <c r="T264" s="283">
        <f>IF(Lots!A253="","",Lots!EP253)</f>
      </c>
      <c r="U264" s="282">
        <f>IF(Lots!A253="","",Lots!EQ253)</f>
      </c>
      <c r="V264" s="283">
        <f>IF(Lots!A253="","",Lots!ER253)</f>
      </c>
      <c r="W264" s="283">
        <f>IF(Lots!A253="","",IF(Lots!ES253=TRUE,"B","S"))</f>
      </c>
    </row>
    <row r="265" spans="1:23" ht="12" customHeight="1">
      <c r="A265" s="55">
        <f>IF(Lots!A254="","",Lots!A254)</f>
      </c>
      <c r="B265" s="56">
        <f>IF(Lots!A254="","",Lots!F254)</f>
      </c>
      <c r="C265" s="56">
        <f>IF(Lots!A254="","",Lots!J254)</f>
      </c>
      <c r="D265" s="56">
        <f>IF(Lots!A254="","",Lots!G254)</f>
      </c>
      <c r="E265" s="56">
        <f>IF(Lots!A254="","",Lots!H254)</f>
      </c>
      <c r="F265" s="288">
        <f>IF(Lots!A254="","",Lots!EA254)</f>
      </c>
      <c r="G265" s="289">
        <f>IF(Lots!A254="","",Lots!EB254)</f>
      </c>
      <c r="H265" s="289">
        <f>IF(Lots!A254="","",Lots!EK254)</f>
      </c>
      <c r="I265" s="290">
        <f>IF(Lots!A254="","",Lots!EF254)</f>
      </c>
      <c r="J265" s="57">
        <f>IF(Lots!F254="","",Lots!EG254)</f>
      </c>
      <c r="K265" s="57">
        <f>IF(Lots!H254="","",Lots!EH254)</f>
      </c>
      <c r="L265" s="58">
        <f t="shared" si="16"/>
        <v>0</v>
      </c>
      <c r="N265" s="49">
        <f t="shared" si="17"/>
        <v>0</v>
      </c>
      <c r="O265" s="50">
        <f t="shared" si="18"/>
        <v>0</v>
      </c>
      <c r="P265" s="45">
        <f t="shared" si="19"/>
        <v>0</v>
      </c>
      <c r="Q265" s="282">
        <f>IF(Lots!A254="","",Lots!EM254)</f>
      </c>
      <c r="R265" s="283">
        <f>IF(Lots!A254="","",Lots!EN254)</f>
      </c>
      <c r="S265" s="282">
        <f>IF(Lots!A254="","",Lots!EO254)</f>
      </c>
      <c r="T265" s="283">
        <f>IF(Lots!A254="","",Lots!EP254)</f>
      </c>
      <c r="U265" s="282">
        <f>IF(Lots!A254="","",Lots!EQ254)</f>
      </c>
      <c r="V265" s="283">
        <f>IF(Lots!A254="","",Lots!ER254)</f>
      </c>
      <c r="W265" s="283">
        <f>IF(Lots!A254="","",IF(Lots!ES254=TRUE,"B","S"))</f>
      </c>
    </row>
    <row r="266" spans="1:23" ht="12" customHeight="1">
      <c r="A266" s="55">
        <f>IF(Lots!A255="","",Lots!A255)</f>
      </c>
      <c r="B266" s="56">
        <f>IF(Lots!A255="","",Lots!F255)</f>
      </c>
      <c r="C266" s="56">
        <f>IF(Lots!A255="","",Lots!J255)</f>
      </c>
      <c r="D266" s="56">
        <f>IF(Lots!A255="","",Lots!G255)</f>
      </c>
      <c r="E266" s="56">
        <f>IF(Lots!A255="","",Lots!H255)</f>
      </c>
      <c r="F266" s="288">
        <f>IF(Lots!A255="","",Lots!EA255)</f>
      </c>
      <c r="G266" s="289">
        <f>IF(Lots!A255="","",Lots!EB255)</f>
      </c>
      <c r="H266" s="289">
        <f>IF(Lots!A255="","",Lots!EK255)</f>
      </c>
      <c r="I266" s="290">
        <f>IF(Lots!A255="","",Lots!EF255)</f>
      </c>
      <c r="J266" s="57">
        <f>IF(Lots!F255="","",Lots!EG255)</f>
      </c>
      <c r="K266" s="57">
        <f>IF(Lots!H255="","",Lots!EH255)</f>
      </c>
      <c r="L266" s="58">
        <f t="shared" si="16"/>
        <v>0</v>
      </c>
      <c r="N266" s="49">
        <f t="shared" si="17"/>
        <v>0</v>
      </c>
      <c r="O266" s="50">
        <f t="shared" si="18"/>
        <v>0</v>
      </c>
      <c r="P266" s="45">
        <f t="shared" si="19"/>
        <v>0</v>
      </c>
      <c r="Q266" s="282">
        <f>IF(Lots!A255="","",Lots!EM255)</f>
      </c>
      <c r="R266" s="283">
        <f>IF(Lots!A255="","",Lots!EN255)</f>
      </c>
      <c r="S266" s="282">
        <f>IF(Lots!A255="","",Lots!EO255)</f>
      </c>
      <c r="T266" s="283">
        <f>IF(Lots!A255="","",Lots!EP255)</f>
      </c>
      <c r="U266" s="282">
        <f>IF(Lots!A255="","",Lots!EQ255)</f>
      </c>
      <c r="V266" s="283">
        <f>IF(Lots!A255="","",Lots!ER255)</f>
      </c>
      <c r="W266" s="283">
        <f>IF(Lots!A255="","",IF(Lots!ES255=TRUE,"B","S"))</f>
      </c>
    </row>
    <row r="267" spans="1:23" ht="12" customHeight="1">
      <c r="A267" s="55">
        <f>IF(Lots!A256="","",Lots!A256)</f>
      </c>
      <c r="B267" s="56">
        <f>IF(Lots!A256="","",Lots!F256)</f>
      </c>
      <c r="C267" s="56">
        <f>IF(Lots!A256="","",Lots!J256)</f>
      </c>
      <c r="D267" s="56">
        <f>IF(Lots!A256="","",Lots!G256)</f>
      </c>
      <c r="E267" s="56">
        <f>IF(Lots!A256="","",Lots!H256)</f>
      </c>
      <c r="F267" s="288">
        <f>IF(Lots!A256="","",Lots!EA256)</f>
      </c>
      <c r="G267" s="289">
        <f>IF(Lots!A256="","",Lots!EB256)</f>
      </c>
      <c r="H267" s="289">
        <f>IF(Lots!A256="","",Lots!EK256)</f>
      </c>
      <c r="I267" s="290">
        <f>IF(Lots!A256="","",Lots!EF256)</f>
      </c>
      <c r="J267" s="57">
        <f>IF(Lots!F256="","",Lots!EG256)</f>
      </c>
      <c r="K267" s="57">
        <f>IF(Lots!H256="","",Lots!EH256)</f>
      </c>
      <c r="L267" s="58">
        <f t="shared" si="16"/>
        <v>0</v>
      </c>
      <c r="N267" s="49">
        <f t="shared" si="17"/>
        <v>0</v>
      </c>
      <c r="O267" s="50">
        <f t="shared" si="18"/>
        <v>0</v>
      </c>
      <c r="P267" s="45">
        <f t="shared" si="19"/>
        <v>0</v>
      </c>
      <c r="Q267" s="282">
        <f>IF(Lots!A256="","",Lots!EM256)</f>
      </c>
      <c r="R267" s="283">
        <f>IF(Lots!A256="","",Lots!EN256)</f>
      </c>
      <c r="S267" s="282">
        <f>IF(Lots!A256="","",Lots!EO256)</f>
      </c>
      <c r="T267" s="283">
        <f>IF(Lots!A256="","",Lots!EP256)</f>
      </c>
      <c r="U267" s="282">
        <f>IF(Lots!A256="","",Lots!EQ256)</f>
      </c>
      <c r="V267" s="283">
        <f>IF(Lots!A256="","",Lots!ER256)</f>
      </c>
      <c r="W267" s="283">
        <f>IF(Lots!A256="","",IF(Lots!ES256=TRUE,"B","S"))</f>
      </c>
    </row>
    <row r="268" spans="1:23" ht="12" customHeight="1">
      <c r="A268" s="55">
        <f>IF(Lots!A257="","",Lots!A257)</f>
      </c>
      <c r="B268" s="56">
        <f>IF(Lots!A257="","",Lots!F257)</f>
      </c>
      <c r="C268" s="56">
        <f>IF(Lots!A257="","",Lots!J257)</f>
      </c>
      <c r="D268" s="56">
        <f>IF(Lots!A257="","",Lots!G257)</f>
      </c>
      <c r="E268" s="56">
        <f>IF(Lots!A257="","",Lots!H257)</f>
      </c>
      <c r="F268" s="288">
        <f>IF(Lots!A257="","",Lots!EA257)</f>
      </c>
      <c r="G268" s="289">
        <f>IF(Lots!A257="","",Lots!EB257)</f>
      </c>
      <c r="H268" s="289">
        <f>IF(Lots!A257="","",Lots!EK257)</f>
      </c>
      <c r="I268" s="290">
        <f>IF(Lots!A257="","",Lots!EF257)</f>
      </c>
      <c r="J268" s="57">
        <f>IF(Lots!F257="","",Lots!EG257)</f>
      </c>
      <c r="K268" s="57">
        <f>IF(Lots!H257="","",Lots!EH257)</f>
      </c>
      <c r="L268" s="58">
        <f t="shared" si="16"/>
        <v>0</v>
      </c>
      <c r="N268" s="49">
        <f t="shared" si="17"/>
        <v>0</v>
      </c>
      <c r="O268" s="50">
        <f t="shared" si="18"/>
        <v>0</v>
      </c>
      <c r="P268" s="45">
        <f t="shared" si="19"/>
        <v>0</v>
      </c>
      <c r="Q268" s="282">
        <f>IF(Lots!A257="","",Lots!EM257)</f>
      </c>
      <c r="R268" s="283">
        <f>IF(Lots!A257="","",Lots!EN257)</f>
      </c>
      <c r="S268" s="282">
        <f>IF(Lots!A257="","",Lots!EO257)</f>
      </c>
      <c r="T268" s="283">
        <f>IF(Lots!A257="","",Lots!EP257)</f>
      </c>
      <c r="U268" s="282">
        <f>IF(Lots!A257="","",Lots!EQ257)</f>
      </c>
      <c r="V268" s="283">
        <f>IF(Lots!A257="","",Lots!ER257)</f>
      </c>
      <c r="W268" s="283">
        <f>IF(Lots!A257="","",IF(Lots!ES257=TRUE,"B","S"))</f>
      </c>
    </row>
    <row r="269" spans="1:23" ht="12" customHeight="1">
      <c r="A269" s="55">
        <f>IF(Lots!A258="","",Lots!A258)</f>
      </c>
      <c r="B269" s="56">
        <f>IF(Lots!A258="","",Lots!F258)</f>
      </c>
      <c r="C269" s="56">
        <f>IF(Lots!A258="","",Lots!J258)</f>
      </c>
      <c r="D269" s="56">
        <f>IF(Lots!A258="","",Lots!G258)</f>
      </c>
      <c r="E269" s="56">
        <f>IF(Lots!A258="","",Lots!H258)</f>
      </c>
      <c r="F269" s="288">
        <f>IF(Lots!A258="","",Lots!EA258)</f>
      </c>
      <c r="G269" s="289">
        <f>IF(Lots!A258="","",Lots!EB258)</f>
      </c>
      <c r="H269" s="289">
        <f>IF(Lots!A258="","",Lots!EK258)</f>
      </c>
      <c r="I269" s="290">
        <f>IF(Lots!A258="","",Lots!EF258)</f>
      </c>
      <c r="J269" s="57">
        <f>IF(Lots!F258="","",Lots!EG258)</f>
      </c>
      <c r="K269" s="57">
        <f>IF(Lots!H258="","",Lots!EH258)</f>
      </c>
      <c r="L269" s="58">
        <f t="shared" si="16"/>
        <v>0</v>
      </c>
      <c r="N269" s="49">
        <f t="shared" si="17"/>
        <v>0</v>
      </c>
      <c r="O269" s="50">
        <f t="shared" si="18"/>
        <v>0</v>
      </c>
      <c r="P269" s="45">
        <f t="shared" si="19"/>
        <v>0</v>
      </c>
      <c r="Q269" s="282">
        <f>IF(Lots!A258="","",Lots!EM258)</f>
      </c>
      <c r="R269" s="283">
        <f>IF(Lots!A258="","",Lots!EN258)</f>
      </c>
      <c r="S269" s="282">
        <f>IF(Lots!A258="","",Lots!EO258)</f>
      </c>
      <c r="T269" s="283">
        <f>IF(Lots!A258="","",Lots!EP258)</f>
      </c>
      <c r="U269" s="282">
        <f>IF(Lots!A258="","",Lots!EQ258)</f>
      </c>
      <c r="V269" s="283">
        <f>IF(Lots!A258="","",Lots!ER258)</f>
      </c>
      <c r="W269" s="283">
        <f>IF(Lots!A258="","",IF(Lots!ES258=TRUE,"B","S"))</f>
      </c>
    </row>
    <row r="270" spans="1:23" ht="12" customHeight="1">
      <c r="A270" s="55">
        <f>IF(Lots!A259="","",Lots!A259)</f>
      </c>
      <c r="B270" s="56">
        <f>IF(Lots!A259="","",Lots!F259)</f>
      </c>
      <c r="C270" s="56">
        <f>IF(Lots!A259="","",Lots!J259)</f>
      </c>
      <c r="D270" s="56">
        <f>IF(Lots!A259="","",Lots!G259)</f>
      </c>
      <c r="E270" s="56">
        <f>IF(Lots!A259="","",Lots!H259)</f>
      </c>
      <c r="F270" s="288">
        <f>IF(Lots!A259="","",Lots!EA259)</f>
      </c>
      <c r="G270" s="289">
        <f>IF(Lots!A259="","",Lots!EB259)</f>
      </c>
      <c r="H270" s="289">
        <f>IF(Lots!A259="","",Lots!EK259)</f>
      </c>
      <c r="I270" s="290">
        <f>IF(Lots!A259="","",Lots!EF259)</f>
      </c>
      <c r="J270" s="57">
        <f>IF(Lots!F259="","",Lots!EG259)</f>
      </c>
      <c r="K270" s="57">
        <f>IF(Lots!H259="","",Lots!EH259)</f>
      </c>
      <c r="L270" s="58">
        <f t="shared" si="16"/>
        <v>0</v>
      </c>
      <c r="N270" s="49">
        <f t="shared" si="17"/>
        <v>0</v>
      </c>
      <c r="O270" s="50">
        <f t="shared" si="18"/>
        <v>0</v>
      </c>
      <c r="P270" s="45">
        <f t="shared" si="19"/>
        <v>0</v>
      </c>
      <c r="Q270" s="282">
        <f>IF(Lots!A259="","",Lots!EM259)</f>
      </c>
      <c r="R270" s="283">
        <f>IF(Lots!A259="","",Lots!EN259)</f>
      </c>
      <c r="S270" s="282">
        <f>IF(Lots!A259="","",Lots!EO259)</f>
      </c>
      <c r="T270" s="283">
        <f>IF(Lots!A259="","",Lots!EP259)</f>
      </c>
      <c r="U270" s="282">
        <f>IF(Lots!A259="","",Lots!EQ259)</f>
      </c>
      <c r="V270" s="283">
        <f>IF(Lots!A259="","",Lots!ER259)</f>
      </c>
      <c r="W270" s="283">
        <f>IF(Lots!A259="","",IF(Lots!ES259=TRUE,"B","S"))</f>
      </c>
    </row>
    <row r="271" spans="1:23" ht="12" customHeight="1">
      <c r="A271" s="55">
        <f>IF(Lots!A260="","",Lots!A260)</f>
      </c>
      <c r="B271" s="56">
        <f>IF(Lots!A260="","",Lots!F260)</f>
      </c>
      <c r="C271" s="56">
        <f>IF(Lots!A260="","",Lots!J260)</f>
      </c>
      <c r="D271" s="56">
        <f>IF(Lots!A260="","",Lots!G260)</f>
      </c>
      <c r="E271" s="56">
        <f>IF(Lots!A260="","",Lots!H260)</f>
      </c>
      <c r="F271" s="288">
        <f>IF(Lots!A260="","",Lots!EA260)</f>
      </c>
      <c r="G271" s="289">
        <f>IF(Lots!A260="","",Lots!EB260)</f>
      </c>
      <c r="H271" s="289">
        <f>IF(Lots!A260="","",Lots!EK260)</f>
      </c>
      <c r="I271" s="290">
        <f>IF(Lots!A260="","",Lots!EF260)</f>
      </c>
      <c r="J271" s="57">
        <f>IF(Lots!F260="","",Lots!EG260)</f>
      </c>
      <c r="K271" s="57">
        <f>IF(Lots!H260="","",Lots!EH260)</f>
      </c>
      <c r="L271" s="58">
        <f t="shared" si="16"/>
        <v>0</v>
      </c>
      <c r="N271" s="49">
        <f t="shared" si="17"/>
        <v>0</v>
      </c>
      <c r="O271" s="50">
        <f t="shared" si="18"/>
        <v>0</v>
      </c>
      <c r="P271" s="45">
        <f t="shared" si="19"/>
        <v>0</v>
      </c>
      <c r="Q271" s="282">
        <f>IF(Lots!A260="","",Lots!EM260)</f>
      </c>
      <c r="R271" s="283">
        <f>IF(Lots!A260="","",Lots!EN260)</f>
      </c>
      <c r="S271" s="282">
        <f>IF(Lots!A260="","",Lots!EO260)</f>
      </c>
      <c r="T271" s="283">
        <f>IF(Lots!A260="","",Lots!EP260)</f>
      </c>
      <c r="U271" s="282">
        <f>IF(Lots!A260="","",Lots!EQ260)</f>
      </c>
      <c r="V271" s="283">
        <f>IF(Lots!A260="","",Lots!ER260)</f>
      </c>
      <c r="W271" s="283">
        <f>IF(Lots!A260="","",IF(Lots!ES260=TRUE,"B","S"))</f>
      </c>
    </row>
    <row r="272" spans="1:23" ht="12" customHeight="1">
      <c r="A272" s="55">
        <f>IF(Lots!A261="","",Lots!A261)</f>
      </c>
      <c r="B272" s="56">
        <f>IF(Lots!A261="","",Lots!F261)</f>
      </c>
      <c r="C272" s="56">
        <f>IF(Lots!A261="","",Lots!J261)</f>
      </c>
      <c r="D272" s="56">
        <f>IF(Lots!A261="","",Lots!G261)</f>
      </c>
      <c r="E272" s="56">
        <f>IF(Lots!A261="","",Lots!H261)</f>
      </c>
      <c r="F272" s="288">
        <f>IF(Lots!A261="","",Lots!EA261)</f>
      </c>
      <c r="G272" s="289">
        <f>IF(Lots!A261="","",Lots!EB261)</f>
      </c>
      <c r="H272" s="289">
        <f>IF(Lots!A261="","",Lots!EK261)</f>
      </c>
      <c r="I272" s="290">
        <f>IF(Lots!A261="","",Lots!EF261)</f>
      </c>
      <c r="J272" s="57">
        <f>IF(Lots!F261="","",Lots!EG261)</f>
      </c>
      <c r="K272" s="57">
        <f>IF(Lots!H261="","",Lots!EH261)</f>
      </c>
      <c r="L272" s="58">
        <f t="shared" si="16"/>
        <v>0</v>
      </c>
      <c r="N272" s="49">
        <f t="shared" si="17"/>
        <v>0</v>
      </c>
      <c r="O272" s="50">
        <f t="shared" si="18"/>
        <v>0</v>
      </c>
      <c r="P272" s="45">
        <f t="shared" si="19"/>
        <v>0</v>
      </c>
      <c r="Q272" s="282">
        <f>IF(Lots!A261="","",Lots!EM261)</f>
      </c>
      <c r="R272" s="283">
        <f>IF(Lots!A261="","",Lots!EN261)</f>
      </c>
      <c r="S272" s="282">
        <f>IF(Lots!A261="","",Lots!EO261)</f>
      </c>
      <c r="T272" s="283">
        <f>IF(Lots!A261="","",Lots!EP261)</f>
      </c>
      <c r="U272" s="282">
        <f>IF(Lots!A261="","",Lots!EQ261)</f>
      </c>
      <c r="V272" s="283">
        <f>IF(Lots!A261="","",Lots!ER261)</f>
      </c>
      <c r="W272" s="283">
        <f>IF(Lots!A261="","",IF(Lots!ES261=TRUE,"B","S"))</f>
      </c>
    </row>
    <row r="273" spans="1:23" ht="12" customHeight="1">
      <c r="A273" s="55">
        <f>IF(Lots!A262="","",Lots!A262)</f>
      </c>
      <c r="B273" s="56">
        <f>IF(Lots!A262="","",Lots!F262)</f>
      </c>
      <c r="C273" s="56">
        <f>IF(Lots!A262="","",Lots!J262)</f>
      </c>
      <c r="D273" s="56">
        <f>IF(Lots!A262="","",Lots!G262)</f>
      </c>
      <c r="E273" s="56">
        <f>IF(Lots!A262="","",Lots!H262)</f>
      </c>
      <c r="F273" s="288">
        <f>IF(Lots!A262="","",Lots!EA262)</f>
      </c>
      <c r="G273" s="289">
        <f>IF(Lots!A262="","",Lots!EB262)</f>
      </c>
      <c r="H273" s="289">
        <f>IF(Lots!A262="","",Lots!EK262)</f>
      </c>
      <c r="I273" s="290">
        <f>IF(Lots!A262="","",Lots!EF262)</f>
      </c>
      <c r="J273" s="57">
        <f>IF(Lots!F262="","",Lots!EG262)</f>
      </c>
      <c r="K273" s="57">
        <f>IF(Lots!H262="","",Lots!EH262)</f>
      </c>
      <c r="L273" s="58">
        <f t="shared" si="16"/>
        <v>0</v>
      </c>
      <c r="N273" s="49">
        <f t="shared" si="17"/>
        <v>0</v>
      </c>
      <c r="O273" s="50">
        <f t="shared" si="18"/>
        <v>0</v>
      </c>
      <c r="P273" s="45">
        <f t="shared" si="19"/>
        <v>0</v>
      </c>
      <c r="Q273" s="282">
        <f>IF(Lots!A262="","",Lots!EM262)</f>
      </c>
      <c r="R273" s="283">
        <f>IF(Lots!A262="","",Lots!EN262)</f>
      </c>
      <c r="S273" s="282">
        <f>IF(Lots!A262="","",Lots!EO262)</f>
      </c>
      <c r="T273" s="283">
        <f>IF(Lots!A262="","",Lots!EP262)</f>
      </c>
      <c r="U273" s="282">
        <f>IF(Lots!A262="","",Lots!EQ262)</f>
      </c>
      <c r="V273" s="283">
        <f>IF(Lots!A262="","",Lots!ER262)</f>
      </c>
      <c r="W273" s="283">
        <f>IF(Lots!A262="","",IF(Lots!ES262=TRUE,"B","S"))</f>
      </c>
    </row>
    <row r="274" spans="1:23" ht="12" customHeight="1">
      <c r="A274" s="55">
        <f>IF(Lots!A263="","",Lots!A263)</f>
      </c>
      <c r="B274" s="56">
        <f>IF(Lots!A263="","",Lots!F263)</f>
      </c>
      <c r="C274" s="56">
        <f>IF(Lots!A263="","",Lots!J263)</f>
      </c>
      <c r="D274" s="56">
        <f>IF(Lots!A263="","",Lots!G263)</f>
      </c>
      <c r="E274" s="56">
        <f>IF(Lots!A263="","",Lots!H263)</f>
      </c>
      <c r="F274" s="288">
        <f>IF(Lots!A263="","",Lots!EA263)</f>
      </c>
      <c r="G274" s="289">
        <f>IF(Lots!A263="","",Lots!EB263)</f>
      </c>
      <c r="H274" s="289">
        <f>IF(Lots!A263="","",Lots!EK263)</f>
      </c>
      <c r="I274" s="290">
        <f>IF(Lots!A263="","",Lots!EF263)</f>
      </c>
      <c r="J274" s="57">
        <f>IF(Lots!F263="","",Lots!EG263)</f>
      </c>
      <c r="K274" s="57">
        <f>IF(Lots!H263="","",Lots!EH263)</f>
      </c>
      <c r="L274" s="58">
        <f t="shared" si="16"/>
        <v>0</v>
      </c>
      <c r="N274" s="49">
        <f t="shared" si="17"/>
        <v>0</v>
      </c>
      <c r="O274" s="50">
        <f t="shared" si="18"/>
        <v>0</v>
      </c>
      <c r="P274" s="45">
        <f t="shared" si="19"/>
        <v>0</v>
      </c>
      <c r="Q274" s="282">
        <f>IF(Lots!A263="","",Lots!EM263)</f>
      </c>
      <c r="R274" s="283">
        <f>IF(Lots!A263="","",Lots!EN263)</f>
      </c>
      <c r="S274" s="282">
        <f>IF(Lots!A263="","",Lots!EO263)</f>
      </c>
      <c r="T274" s="283">
        <f>IF(Lots!A263="","",Lots!EP263)</f>
      </c>
      <c r="U274" s="282">
        <f>IF(Lots!A263="","",Lots!EQ263)</f>
      </c>
      <c r="V274" s="283">
        <f>IF(Lots!A263="","",Lots!ER263)</f>
      </c>
      <c r="W274" s="283">
        <f>IF(Lots!A263="","",IF(Lots!ES263=TRUE,"B","S"))</f>
      </c>
    </row>
    <row r="275" spans="1:23" ht="12" customHeight="1">
      <c r="A275" s="55">
        <f>IF(Lots!A264="","",Lots!A264)</f>
      </c>
      <c r="B275" s="56">
        <f>IF(Lots!A264="","",Lots!F264)</f>
      </c>
      <c r="C275" s="56">
        <f>IF(Lots!A264="","",Lots!J264)</f>
      </c>
      <c r="D275" s="56">
        <f>IF(Lots!A264="","",Lots!G264)</f>
      </c>
      <c r="E275" s="56">
        <f>IF(Lots!A264="","",Lots!H264)</f>
      </c>
      <c r="F275" s="288">
        <f>IF(Lots!A264="","",Lots!EA264)</f>
      </c>
      <c r="G275" s="289">
        <f>IF(Lots!A264="","",Lots!EB264)</f>
      </c>
      <c r="H275" s="289">
        <f>IF(Lots!A264="","",Lots!EK264)</f>
      </c>
      <c r="I275" s="290">
        <f>IF(Lots!A264="","",Lots!EF264)</f>
      </c>
      <c r="J275" s="57">
        <f>IF(Lots!F264="","",Lots!EG264)</f>
      </c>
      <c r="K275" s="57">
        <f>IF(Lots!H264="","",Lots!EH264)</f>
      </c>
      <c r="L275" s="58">
        <f t="shared" si="16"/>
        <v>0</v>
      </c>
      <c r="N275" s="49">
        <f t="shared" si="17"/>
        <v>0</v>
      </c>
      <c r="O275" s="50">
        <f t="shared" si="18"/>
        <v>0</v>
      </c>
      <c r="P275" s="45">
        <f t="shared" si="19"/>
        <v>0</v>
      </c>
      <c r="Q275" s="282">
        <f>IF(Lots!A264="","",Lots!EM264)</f>
      </c>
      <c r="R275" s="283">
        <f>IF(Lots!A264="","",Lots!EN264)</f>
      </c>
      <c r="S275" s="282">
        <f>IF(Lots!A264="","",Lots!EO264)</f>
      </c>
      <c r="T275" s="283">
        <f>IF(Lots!A264="","",Lots!EP264)</f>
      </c>
      <c r="U275" s="282">
        <f>IF(Lots!A264="","",Lots!EQ264)</f>
      </c>
      <c r="V275" s="283">
        <f>IF(Lots!A264="","",Lots!ER264)</f>
      </c>
      <c r="W275" s="283">
        <f>IF(Lots!A264="","",IF(Lots!ES264=TRUE,"B","S"))</f>
      </c>
    </row>
    <row r="276" spans="1:23" ht="12" customHeight="1">
      <c r="A276" s="55">
        <f>IF(Lots!A265="","",Lots!A265)</f>
      </c>
      <c r="B276" s="56">
        <f>IF(Lots!A265="","",Lots!F265)</f>
      </c>
      <c r="C276" s="56">
        <f>IF(Lots!A265="","",Lots!J265)</f>
      </c>
      <c r="D276" s="56">
        <f>IF(Lots!A265="","",Lots!G265)</f>
      </c>
      <c r="E276" s="56">
        <f>IF(Lots!A265="","",Lots!H265)</f>
      </c>
      <c r="F276" s="288">
        <f>IF(Lots!A265="","",Lots!EA265)</f>
      </c>
      <c r="G276" s="289">
        <f>IF(Lots!A265="","",Lots!EB265)</f>
      </c>
      <c r="H276" s="289">
        <f>IF(Lots!A265="","",Lots!EK265)</f>
      </c>
      <c r="I276" s="290">
        <f>IF(Lots!A265="","",Lots!EF265)</f>
      </c>
      <c r="J276" s="57">
        <f>IF(Lots!F265="","",Lots!EG265)</f>
      </c>
      <c r="K276" s="57">
        <f>IF(Lots!H265="","",Lots!EH265)</f>
      </c>
      <c r="L276" s="58">
        <f t="shared" si="16"/>
        <v>0</v>
      </c>
      <c r="N276" s="49">
        <f t="shared" si="17"/>
        <v>0</v>
      </c>
      <c r="O276" s="50">
        <f t="shared" si="18"/>
        <v>0</v>
      </c>
      <c r="P276" s="45">
        <f t="shared" si="19"/>
        <v>0</v>
      </c>
      <c r="Q276" s="282">
        <f>IF(Lots!A265="","",Lots!EM265)</f>
      </c>
      <c r="R276" s="283">
        <f>IF(Lots!A265="","",Lots!EN265)</f>
      </c>
      <c r="S276" s="282">
        <f>IF(Lots!A265="","",Lots!EO265)</f>
      </c>
      <c r="T276" s="283">
        <f>IF(Lots!A265="","",Lots!EP265)</f>
      </c>
      <c r="U276" s="282">
        <f>IF(Lots!A265="","",Lots!EQ265)</f>
      </c>
      <c r="V276" s="283">
        <f>IF(Lots!A265="","",Lots!ER265)</f>
      </c>
      <c r="W276" s="283">
        <f>IF(Lots!A265="","",IF(Lots!ES265=TRUE,"B","S"))</f>
      </c>
    </row>
    <row r="277" spans="1:23" ht="12" customHeight="1">
      <c r="A277" s="55">
        <f>IF(Lots!A266="","",Lots!A266)</f>
      </c>
      <c r="B277" s="56">
        <f>IF(Lots!A266="","",Lots!F266)</f>
      </c>
      <c r="C277" s="56">
        <f>IF(Lots!A266="","",Lots!J266)</f>
      </c>
      <c r="D277" s="56">
        <f>IF(Lots!A266="","",Lots!G266)</f>
      </c>
      <c r="E277" s="56">
        <f>IF(Lots!A266="","",Lots!H266)</f>
      </c>
      <c r="F277" s="288">
        <f>IF(Lots!A266="","",Lots!EA266)</f>
      </c>
      <c r="G277" s="289">
        <f>IF(Lots!A266="","",Lots!EB266)</f>
      </c>
      <c r="H277" s="289">
        <f>IF(Lots!A266="","",Lots!EK266)</f>
      </c>
      <c r="I277" s="290">
        <f>IF(Lots!A266="","",Lots!EF266)</f>
      </c>
      <c r="J277" s="57">
        <f>IF(Lots!F266="","",Lots!EG266)</f>
      </c>
      <c r="K277" s="57">
        <f>IF(Lots!H266="","",Lots!EH266)</f>
      </c>
      <c r="L277" s="58">
        <f t="shared" si="16"/>
        <v>0</v>
      </c>
      <c r="N277" s="49">
        <f t="shared" si="17"/>
        <v>0</v>
      </c>
      <c r="O277" s="50">
        <f t="shared" si="18"/>
        <v>0</v>
      </c>
      <c r="P277" s="45">
        <f t="shared" si="19"/>
        <v>0</v>
      </c>
      <c r="Q277" s="282">
        <f>IF(Lots!A266="","",Lots!EM266)</f>
      </c>
      <c r="R277" s="283">
        <f>IF(Lots!A266="","",Lots!EN266)</f>
      </c>
      <c r="S277" s="282">
        <f>IF(Lots!A266="","",Lots!EO266)</f>
      </c>
      <c r="T277" s="283">
        <f>IF(Lots!A266="","",Lots!EP266)</f>
      </c>
      <c r="U277" s="282">
        <f>IF(Lots!A266="","",Lots!EQ266)</f>
      </c>
      <c r="V277" s="283">
        <f>IF(Lots!A266="","",Lots!ER266)</f>
      </c>
      <c r="W277" s="283">
        <f>IF(Lots!A266="","",IF(Lots!ES266=TRUE,"B","S"))</f>
      </c>
    </row>
    <row r="278" spans="1:23" ht="12" customHeight="1">
      <c r="A278" s="55">
        <f>IF(Lots!A267="","",Lots!A267)</f>
      </c>
      <c r="B278" s="56">
        <f>IF(Lots!A267="","",Lots!F267)</f>
      </c>
      <c r="C278" s="56">
        <f>IF(Lots!A267="","",Lots!J267)</f>
      </c>
      <c r="D278" s="56">
        <f>IF(Lots!A267="","",Lots!G267)</f>
      </c>
      <c r="E278" s="56">
        <f>IF(Lots!A267="","",Lots!H267)</f>
      </c>
      <c r="F278" s="288">
        <f>IF(Lots!A267="","",Lots!EA267)</f>
      </c>
      <c r="G278" s="289">
        <f>IF(Lots!A267="","",Lots!EB267)</f>
      </c>
      <c r="H278" s="289">
        <f>IF(Lots!A267="","",Lots!EK267)</f>
      </c>
      <c r="I278" s="290">
        <f>IF(Lots!A267="","",Lots!EF267)</f>
      </c>
      <c r="J278" s="57">
        <f>IF(Lots!F267="","",Lots!EG267)</f>
      </c>
      <c r="K278" s="57">
        <f>IF(Lots!H267="","",Lots!EH267)</f>
      </c>
      <c r="L278" s="58">
        <f t="shared" si="16"/>
        <v>0</v>
      </c>
      <c r="N278" s="49">
        <f t="shared" si="17"/>
        <v>0</v>
      </c>
      <c r="O278" s="50">
        <f t="shared" si="18"/>
        <v>0</v>
      </c>
      <c r="P278" s="45">
        <f t="shared" si="19"/>
        <v>0</v>
      </c>
      <c r="Q278" s="282">
        <f>IF(Lots!A267="","",Lots!EM267)</f>
      </c>
      <c r="R278" s="283">
        <f>IF(Lots!A267="","",Lots!EN267)</f>
      </c>
      <c r="S278" s="282">
        <f>IF(Lots!A267="","",Lots!EO267)</f>
      </c>
      <c r="T278" s="283">
        <f>IF(Lots!A267="","",Lots!EP267)</f>
      </c>
      <c r="U278" s="282">
        <f>IF(Lots!A267="","",Lots!EQ267)</f>
      </c>
      <c r="V278" s="283">
        <f>IF(Lots!A267="","",Lots!ER267)</f>
      </c>
      <c r="W278" s="283">
        <f>IF(Lots!A267="","",IF(Lots!ES267=TRUE,"B","S"))</f>
      </c>
    </row>
    <row r="279" spans="1:23" ht="12" customHeight="1">
      <c r="A279" s="55">
        <f>IF(Lots!A268="","",Lots!A268)</f>
      </c>
      <c r="B279" s="56">
        <f>IF(Lots!A268="","",Lots!F268)</f>
      </c>
      <c r="C279" s="56">
        <f>IF(Lots!A268="","",Lots!J268)</f>
      </c>
      <c r="D279" s="56">
        <f>IF(Lots!A268="","",Lots!G268)</f>
      </c>
      <c r="E279" s="56">
        <f>IF(Lots!A268="","",Lots!H268)</f>
      </c>
      <c r="F279" s="288">
        <f>IF(Lots!A268="","",Lots!EA268)</f>
      </c>
      <c r="G279" s="289">
        <f>IF(Lots!A268="","",Lots!EB268)</f>
      </c>
      <c r="H279" s="289">
        <f>IF(Lots!A268="","",Lots!EK268)</f>
      </c>
      <c r="I279" s="290">
        <f>IF(Lots!A268="","",Lots!EF268)</f>
      </c>
      <c r="J279" s="57">
        <f>IF(Lots!F268="","",Lots!EG268)</f>
      </c>
      <c r="K279" s="57">
        <f>IF(Lots!H268="","",Lots!EH268)</f>
      </c>
      <c r="L279" s="58">
        <f aca="true" t="shared" si="20" ref="L279:L312">SUM(J279:K279)</f>
        <v>0</v>
      </c>
      <c r="N279" s="49">
        <f aca="true" t="shared" si="21" ref="N279:N312">IF(A279="",0,$A$8/100*D279*B279)</f>
        <v>0</v>
      </c>
      <c r="O279" s="50">
        <f aca="true" t="shared" si="22" ref="O279:O312">IF(A279="",0,$A$8/100*E279*C279)</f>
        <v>0</v>
      </c>
      <c r="P279" s="45">
        <f aca="true" t="shared" si="23" ref="P279:P312">IF(I279&gt;50,0,L279)</f>
        <v>0</v>
      </c>
      <c r="Q279" s="282">
        <f>IF(Lots!A268="","",Lots!EM268)</f>
      </c>
      <c r="R279" s="283">
        <f>IF(Lots!A268="","",Lots!EN268)</f>
      </c>
      <c r="S279" s="282">
        <f>IF(Lots!A268="","",Lots!EO268)</f>
      </c>
      <c r="T279" s="283">
        <f>IF(Lots!A268="","",Lots!EP268)</f>
      </c>
      <c r="U279" s="282">
        <f>IF(Lots!A268="","",Lots!EQ268)</f>
      </c>
      <c r="V279" s="283">
        <f>IF(Lots!A268="","",Lots!ER268)</f>
      </c>
      <c r="W279" s="283">
        <f>IF(Lots!A268="","",IF(Lots!ES268=TRUE,"B","S"))</f>
      </c>
    </row>
    <row r="280" spans="1:23" ht="12" customHeight="1">
      <c r="A280" s="55">
        <f>IF(Lots!A269="","",Lots!A269)</f>
      </c>
      <c r="B280" s="56">
        <f>IF(Lots!A269="","",Lots!F269)</f>
      </c>
      <c r="C280" s="56">
        <f>IF(Lots!A269="","",Lots!J269)</f>
      </c>
      <c r="D280" s="56">
        <f>IF(Lots!A269="","",Lots!G269)</f>
      </c>
      <c r="E280" s="56">
        <f>IF(Lots!A269="","",Lots!H269)</f>
      </c>
      <c r="F280" s="288">
        <f>IF(Lots!A269="","",Lots!EA269)</f>
      </c>
      <c r="G280" s="289">
        <f>IF(Lots!A269="","",Lots!EB269)</f>
      </c>
      <c r="H280" s="289">
        <f>IF(Lots!A269="","",Lots!EK269)</f>
      </c>
      <c r="I280" s="290">
        <f>IF(Lots!A269="","",Lots!EF269)</f>
      </c>
      <c r="J280" s="57">
        <f>IF(Lots!F269="","",Lots!EG269)</f>
      </c>
      <c r="K280" s="57">
        <f>IF(Lots!H269="","",Lots!EH269)</f>
      </c>
      <c r="L280" s="58">
        <f t="shared" si="20"/>
        <v>0</v>
      </c>
      <c r="N280" s="49">
        <f t="shared" si="21"/>
        <v>0</v>
      </c>
      <c r="O280" s="50">
        <f t="shared" si="22"/>
        <v>0</v>
      </c>
      <c r="P280" s="45">
        <f t="shared" si="23"/>
        <v>0</v>
      </c>
      <c r="Q280" s="282">
        <f>IF(Lots!A269="","",Lots!EM269)</f>
      </c>
      <c r="R280" s="283">
        <f>IF(Lots!A269="","",Lots!EN269)</f>
      </c>
      <c r="S280" s="282">
        <f>IF(Lots!A269="","",Lots!EO269)</f>
      </c>
      <c r="T280" s="283">
        <f>IF(Lots!A269="","",Lots!EP269)</f>
      </c>
      <c r="U280" s="282">
        <f>IF(Lots!A269="","",Lots!EQ269)</f>
      </c>
      <c r="V280" s="283">
        <f>IF(Lots!A269="","",Lots!ER269)</f>
      </c>
      <c r="W280" s="283">
        <f>IF(Lots!A269="","",IF(Lots!ES269=TRUE,"B","S"))</f>
      </c>
    </row>
    <row r="281" spans="1:23" ht="12" customHeight="1">
      <c r="A281" s="55">
        <f>IF(Lots!A270="","",Lots!A270)</f>
      </c>
      <c r="B281" s="56">
        <f>IF(Lots!A270="","",Lots!F270)</f>
      </c>
      <c r="C281" s="56">
        <f>IF(Lots!A270="","",Lots!J270)</f>
      </c>
      <c r="D281" s="56">
        <f>IF(Lots!A270="","",Lots!G270)</f>
      </c>
      <c r="E281" s="56">
        <f>IF(Lots!A270="","",Lots!H270)</f>
      </c>
      <c r="F281" s="288">
        <f>IF(Lots!A270="","",Lots!EA270)</f>
      </c>
      <c r="G281" s="289">
        <f>IF(Lots!A270="","",Lots!EB270)</f>
      </c>
      <c r="H281" s="289">
        <f>IF(Lots!A270="","",Lots!EK270)</f>
      </c>
      <c r="I281" s="290">
        <f>IF(Lots!A270="","",Lots!EF270)</f>
      </c>
      <c r="J281" s="57">
        <f>IF(Lots!F270="","",Lots!EG270)</f>
      </c>
      <c r="K281" s="57">
        <f>IF(Lots!H270="","",Lots!EH270)</f>
      </c>
      <c r="L281" s="58">
        <f t="shared" si="20"/>
        <v>0</v>
      </c>
      <c r="N281" s="49">
        <f t="shared" si="21"/>
        <v>0</v>
      </c>
      <c r="O281" s="50">
        <f t="shared" si="22"/>
        <v>0</v>
      </c>
      <c r="P281" s="45">
        <f t="shared" si="23"/>
        <v>0</v>
      </c>
      <c r="Q281" s="282">
        <f>IF(Lots!A270="","",Lots!EM270)</f>
      </c>
      <c r="R281" s="283">
        <f>IF(Lots!A270="","",Lots!EN270)</f>
      </c>
      <c r="S281" s="282">
        <f>IF(Lots!A270="","",Lots!EO270)</f>
      </c>
      <c r="T281" s="283">
        <f>IF(Lots!A270="","",Lots!EP270)</f>
      </c>
      <c r="U281" s="282">
        <f>IF(Lots!A270="","",Lots!EQ270)</f>
      </c>
      <c r="V281" s="283">
        <f>IF(Lots!A270="","",Lots!ER270)</f>
      </c>
      <c r="W281" s="283">
        <f>IF(Lots!A270="","",IF(Lots!ES270=TRUE,"B","S"))</f>
      </c>
    </row>
    <row r="282" spans="1:23" ht="12" customHeight="1">
      <c r="A282" s="55">
        <f>IF(Lots!A271="","",Lots!A271)</f>
      </c>
      <c r="B282" s="56">
        <f>IF(Lots!A271="","",Lots!F271)</f>
      </c>
      <c r="C282" s="56">
        <f>IF(Lots!A271="","",Lots!J271)</f>
      </c>
      <c r="D282" s="56">
        <f>IF(Lots!A271="","",Lots!G271)</f>
      </c>
      <c r="E282" s="56">
        <f>IF(Lots!A271="","",Lots!H271)</f>
      </c>
      <c r="F282" s="288">
        <f>IF(Lots!A271="","",Lots!EA271)</f>
      </c>
      <c r="G282" s="289">
        <f>IF(Lots!A271="","",Lots!EB271)</f>
      </c>
      <c r="H282" s="289">
        <f>IF(Lots!A271="","",Lots!EK271)</f>
      </c>
      <c r="I282" s="290">
        <f>IF(Lots!A271="","",Lots!EF271)</f>
      </c>
      <c r="J282" s="57">
        <f>IF(Lots!F271="","",Lots!EG271)</f>
      </c>
      <c r="K282" s="57">
        <f>IF(Lots!H271="","",Lots!EH271)</f>
      </c>
      <c r="L282" s="58">
        <f t="shared" si="20"/>
        <v>0</v>
      </c>
      <c r="N282" s="49">
        <f t="shared" si="21"/>
        <v>0</v>
      </c>
      <c r="O282" s="50">
        <f t="shared" si="22"/>
        <v>0</v>
      </c>
      <c r="P282" s="45">
        <f t="shared" si="23"/>
        <v>0</v>
      </c>
      <c r="Q282" s="282">
        <f>IF(Lots!A271="","",Lots!EM271)</f>
      </c>
      <c r="R282" s="283">
        <f>IF(Lots!A271="","",Lots!EN271)</f>
      </c>
      <c r="S282" s="282">
        <f>IF(Lots!A271="","",Lots!EO271)</f>
      </c>
      <c r="T282" s="283">
        <f>IF(Lots!A271="","",Lots!EP271)</f>
      </c>
      <c r="U282" s="282">
        <f>IF(Lots!A271="","",Lots!EQ271)</f>
      </c>
      <c r="V282" s="283">
        <f>IF(Lots!A271="","",Lots!ER271)</f>
      </c>
      <c r="W282" s="283">
        <f>IF(Lots!A271="","",IF(Lots!ES271=TRUE,"B","S"))</f>
      </c>
    </row>
    <row r="283" spans="1:23" ht="12" customHeight="1">
      <c r="A283" s="55">
        <f>IF(Lots!A272="","",Lots!A272)</f>
      </c>
      <c r="B283" s="56">
        <f>IF(Lots!A272="","",Lots!F272)</f>
      </c>
      <c r="C283" s="56">
        <f>IF(Lots!A272="","",Lots!J272)</f>
      </c>
      <c r="D283" s="56">
        <f>IF(Lots!A272="","",Lots!G272)</f>
      </c>
      <c r="E283" s="56">
        <f>IF(Lots!A272="","",Lots!H272)</f>
      </c>
      <c r="F283" s="288">
        <f>IF(Lots!A272="","",Lots!EA272)</f>
      </c>
      <c r="G283" s="289">
        <f>IF(Lots!A272="","",Lots!EB272)</f>
      </c>
      <c r="H283" s="289">
        <f>IF(Lots!A272="","",Lots!EK272)</f>
      </c>
      <c r="I283" s="290">
        <f>IF(Lots!A272="","",Lots!EF272)</f>
      </c>
      <c r="J283" s="57">
        <f>IF(Lots!F272="","",Lots!EG272)</f>
      </c>
      <c r="K283" s="57">
        <f>IF(Lots!H272="","",Lots!EH272)</f>
      </c>
      <c r="L283" s="58">
        <f t="shared" si="20"/>
        <v>0</v>
      </c>
      <c r="N283" s="49">
        <f t="shared" si="21"/>
        <v>0</v>
      </c>
      <c r="O283" s="50">
        <f t="shared" si="22"/>
        <v>0</v>
      </c>
      <c r="P283" s="45">
        <f t="shared" si="23"/>
        <v>0</v>
      </c>
      <c r="Q283" s="282">
        <f>IF(Lots!A272="","",Lots!EM272)</f>
      </c>
      <c r="R283" s="283">
        <f>IF(Lots!A272="","",Lots!EN272)</f>
      </c>
      <c r="S283" s="282">
        <f>IF(Lots!A272="","",Lots!EO272)</f>
      </c>
      <c r="T283" s="283">
        <f>IF(Lots!A272="","",Lots!EP272)</f>
      </c>
      <c r="U283" s="282">
        <f>IF(Lots!A272="","",Lots!EQ272)</f>
      </c>
      <c r="V283" s="283">
        <f>IF(Lots!A272="","",Lots!ER272)</f>
      </c>
      <c r="W283" s="283">
        <f>IF(Lots!A272="","",IF(Lots!ES272=TRUE,"B","S"))</f>
      </c>
    </row>
    <row r="284" spans="1:23" ht="12" customHeight="1">
      <c r="A284" s="55">
        <f>IF(Lots!A273="","",Lots!A273)</f>
      </c>
      <c r="B284" s="56">
        <f>IF(Lots!A273="","",Lots!F273)</f>
      </c>
      <c r="C284" s="56">
        <f>IF(Lots!A273="","",Lots!J273)</f>
      </c>
      <c r="D284" s="56">
        <f>IF(Lots!A273="","",Lots!G273)</f>
      </c>
      <c r="E284" s="56">
        <f>IF(Lots!A273="","",Lots!H273)</f>
      </c>
      <c r="F284" s="288">
        <f>IF(Lots!A273="","",Lots!EA273)</f>
      </c>
      <c r="G284" s="289">
        <f>IF(Lots!A273="","",Lots!EB273)</f>
      </c>
      <c r="H284" s="289">
        <f>IF(Lots!A273="","",Lots!EK273)</f>
      </c>
      <c r="I284" s="290">
        <f>IF(Lots!A273="","",Lots!EF273)</f>
      </c>
      <c r="J284" s="57">
        <f>IF(Lots!F273="","",Lots!EG273)</f>
      </c>
      <c r="K284" s="57">
        <f>IF(Lots!H273="","",Lots!EH273)</f>
      </c>
      <c r="L284" s="58">
        <f t="shared" si="20"/>
        <v>0</v>
      </c>
      <c r="N284" s="49">
        <f t="shared" si="21"/>
        <v>0</v>
      </c>
      <c r="O284" s="50">
        <f t="shared" si="22"/>
        <v>0</v>
      </c>
      <c r="P284" s="45">
        <f t="shared" si="23"/>
        <v>0</v>
      </c>
      <c r="Q284" s="282">
        <f>IF(Lots!A273="","",Lots!EM273)</f>
      </c>
      <c r="R284" s="283">
        <f>IF(Lots!A273="","",Lots!EN273)</f>
      </c>
      <c r="S284" s="282">
        <f>IF(Lots!A273="","",Lots!EO273)</f>
      </c>
      <c r="T284" s="283">
        <f>IF(Lots!A273="","",Lots!EP273)</f>
      </c>
      <c r="U284" s="282">
        <f>IF(Lots!A273="","",Lots!EQ273)</f>
      </c>
      <c r="V284" s="283">
        <f>IF(Lots!A273="","",Lots!ER273)</f>
      </c>
      <c r="W284" s="283">
        <f>IF(Lots!A273="","",IF(Lots!ES273=TRUE,"B","S"))</f>
      </c>
    </row>
    <row r="285" spans="1:23" ht="12" customHeight="1">
      <c r="A285" s="55">
        <f>IF(Lots!A274="","",Lots!A274)</f>
      </c>
      <c r="B285" s="56">
        <f>IF(Lots!A274="","",Lots!F274)</f>
      </c>
      <c r="C285" s="56">
        <f>IF(Lots!A274="","",Lots!J274)</f>
      </c>
      <c r="D285" s="56">
        <f>IF(Lots!A274="","",Lots!G274)</f>
      </c>
      <c r="E285" s="56">
        <f>IF(Lots!A274="","",Lots!H274)</f>
      </c>
      <c r="F285" s="288">
        <f>IF(Lots!A274="","",Lots!EA274)</f>
      </c>
      <c r="G285" s="289">
        <f>IF(Lots!A274="","",Lots!EB274)</f>
      </c>
      <c r="H285" s="289">
        <f>IF(Lots!A274="","",Lots!EK274)</f>
      </c>
      <c r="I285" s="290">
        <f>IF(Lots!A274="","",Lots!EF274)</f>
      </c>
      <c r="J285" s="57">
        <f>IF(Lots!F274="","",Lots!EG274)</f>
      </c>
      <c r="K285" s="57">
        <f>IF(Lots!H274="","",Lots!EH274)</f>
      </c>
      <c r="L285" s="58">
        <f t="shared" si="20"/>
        <v>0</v>
      </c>
      <c r="N285" s="49">
        <f t="shared" si="21"/>
        <v>0</v>
      </c>
      <c r="O285" s="50">
        <f t="shared" si="22"/>
        <v>0</v>
      </c>
      <c r="P285" s="45">
        <f t="shared" si="23"/>
        <v>0</v>
      </c>
      <c r="Q285" s="282">
        <f>IF(Lots!A274="","",Lots!EM274)</f>
      </c>
      <c r="R285" s="283">
        <f>IF(Lots!A274="","",Lots!EN274)</f>
      </c>
      <c r="S285" s="282">
        <f>IF(Lots!A274="","",Lots!EO274)</f>
      </c>
      <c r="T285" s="283">
        <f>IF(Lots!A274="","",Lots!EP274)</f>
      </c>
      <c r="U285" s="282">
        <f>IF(Lots!A274="","",Lots!EQ274)</f>
      </c>
      <c r="V285" s="283">
        <f>IF(Lots!A274="","",Lots!ER274)</f>
      </c>
      <c r="W285" s="283">
        <f>IF(Lots!A274="","",IF(Lots!ES274=TRUE,"B","S"))</f>
      </c>
    </row>
    <row r="286" spans="1:23" ht="12" customHeight="1">
      <c r="A286" s="55">
        <f>IF(Lots!A275="","",Lots!A275)</f>
      </c>
      <c r="B286" s="56">
        <f>IF(Lots!A275="","",Lots!F275)</f>
      </c>
      <c r="C286" s="56">
        <f>IF(Lots!A275="","",Lots!J275)</f>
      </c>
      <c r="D286" s="56">
        <f>IF(Lots!A275="","",Lots!G275)</f>
      </c>
      <c r="E286" s="56">
        <f>IF(Lots!A275="","",Lots!H275)</f>
      </c>
      <c r="F286" s="288">
        <f>IF(Lots!A275="","",Lots!EA275)</f>
      </c>
      <c r="G286" s="289">
        <f>IF(Lots!A275="","",Lots!EB275)</f>
      </c>
      <c r="H286" s="289">
        <f>IF(Lots!A275="","",Lots!EK275)</f>
      </c>
      <c r="I286" s="290">
        <f>IF(Lots!A275="","",Lots!EF275)</f>
      </c>
      <c r="J286" s="57">
        <f>IF(Lots!F275="","",Lots!EG275)</f>
      </c>
      <c r="K286" s="57">
        <f>IF(Lots!H275="","",Lots!EH275)</f>
      </c>
      <c r="L286" s="58">
        <f t="shared" si="20"/>
        <v>0</v>
      </c>
      <c r="N286" s="49">
        <f t="shared" si="21"/>
        <v>0</v>
      </c>
      <c r="O286" s="50">
        <f t="shared" si="22"/>
        <v>0</v>
      </c>
      <c r="P286" s="45">
        <f t="shared" si="23"/>
        <v>0</v>
      </c>
      <c r="Q286" s="282">
        <f>IF(Lots!A275="","",Lots!EM275)</f>
      </c>
      <c r="R286" s="283">
        <f>IF(Lots!A275="","",Lots!EN275)</f>
      </c>
      <c r="S286" s="282">
        <f>IF(Lots!A275="","",Lots!EO275)</f>
      </c>
      <c r="T286" s="283">
        <f>IF(Lots!A275="","",Lots!EP275)</f>
      </c>
      <c r="U286" s="282">
        <f>IF(Lots!A275="","",Lots!EQ275)</f>
      </c>
      <c r="V286" s="283">
        <f>IF(Lots!A275="","",Lots!ER275)</f>
      </c>
      <c r="W286" s="283">
        <f>IF(Lots!A275="","",IF(Lots!ES275=TRUE,"B","S"))</f>
      </c>
    </row>
    <row r="287" spans="1:23" ht="12" customHeight="1">
      <c r="A287" s="55">
        <f>IF(Lots!A276="","",Lots!A276)</f>
      </c>
      <c r="B287" s="56">
        <f>IF(Lots!A276="","",Lots!F276)</f>
      </c>
      <c r="C287" s="56">
        <f>IF(Lots!A276="","",Lots!J276)</f>
      </c>
      <c r="D287" s="56">
        <f>IF(Lots!A276="","",Lots!G276)</f>
      </c>
      <c r="E287" s="56">
        <f>IF(Lots!A276="","",Lots!H276)</f>
      </c>
      <c r="F287" s="288">
        <f>IF(Lots!A276="","",Lots!EA276)</f>
      </c>
      <c r="G287" s="289">
        <f>IF(Lots!A276="","",Lots!EB276)</f>
      </c>
      <c r="H287" s="289">
        <f>IF(Lots!A276="","",Lots!EK276)</f>
      </c>
      <c r="I287" s="290">
        <f>IF(Lots!A276="","",Lots!EF276)</f>
      </c>
      <c r="J287" s="57">
        <f>IF(Lots!F276="","",Lots!EG276)</f>
      </c>
      <c r="K287" s="57">
        <f>IF(Lots!H276="","",Lots!EH276)</f>
      </c>
      <c r="L287" s="58">
        <f t="shared" si="20"/>
        <v>0</v>
      </c>
      <c r="N287" s="49">
        <f t="shared" si="21"/>
        <v>0</v>
      </c>
      <c r="O287" s="50">
        <f t="shared" si="22"/>
        <v>0</v>
      </c>
      <c r="P287" s="45">
        <f t="shared" si="23"/>
        <v>0</v>
      </c>
      <c r="Q287" s="282">
        <f>IF(Lots!A276="","",Lots!EM276)</f>
      </c>
      <c r="R287" s="283">
        <f>IF(Lots!A276="","",Lots!EN276)</f>
      </c>
      <c r="S287" s="282">
        <f>IF(Lots!A276="","",Lots!EO276)</f>
      </c>
      <c r="T287" s="283">
        <f>IF(Lots!A276="","",Lots!EP276)</f>
      </c>
      <c r="U287" s="282">
        <f>IF(Lots!A276="","",Lots!EQ276)</f>
      </c>
      <c r="V287" s="283">
        <f>IF(Lots!A276="","",Lots!ER276)</f>
      </c>
      <c r="W287" s="283">
        <f>IF(Lots!A276="","",IF(Lots!ES276=TRUE,"B","S"))</f>
      </c>
    </row>
    <row r="288" spans="1:23" ht="12" customHeight="1">
      <c r="A288" s="55">
        <f>IF(Lots!A277="","",Lots!A277)</f>
      </c>
      <c r="B288" s="56">
        <f>IF(Lots!A277="","",Lots!F277)</f>
      </c>
      <c r="C288" s="56">
        <f>IF(Lots!A277="","",Lots!J277)</f>
      </c>
      <c r="D288" s="56">
        <f>IF(Lots!A277="","",Lots!G277)</f>
      </c>
      <c r="E288" s="56">
        <f>IF(Lots!A277="","",Lots!H277)</f>
      </c>
      <c r="F288" s="288">
        <f>IF(Lots!A277="","",Lots!EA277)</f>
      </c>
      <c r="G288" s="289">
        <f>IF(Lots!A277="","",Lots!EB277)</f>
      </c>
      <c r="H288" s="289">
        <f>IF(Lots!A277="","",Lots!EK277)</f>
      </c>
      <c r="I288" s="290">
        <f>IF(Lots!A277="","",Lots!EF277)</f>
      </c>
      <c r="J288" s="57">
        <f>IF(Lots!F277="","",Lots!EG277)</f>
      </c>
      <c r="K288" s="57">
        <f>IF(Lots!H277="","",Lots!EH277)</f>
      </c>
      <c r="L288" s="58">
        <f t="shared" si="20"/>
        <v>0</v>
      </c>
      <c r="N288" s="49">
        <f t="shared" si="21"/>
        <v>0</v>
      </c>
      <c r="O288" s="50">
        <f t="shared" si="22"/>
        <v>0</v>
      </c>
      <c r="P288" s="45">
        <f t="shared" si="23"/>
        <v>0</v>
      </c>
      <c r="Q288" s="282">
        <f>IF(Lots!A277="","",Lots!EM277)</f>
      </c>
      <c r="R288" s="283">
        <f>IF(Lots!A277="","",Lots!EN277)</f>
      </c>
      <c r="S288" s="282">
        <f>IF(Lots!A277="","",Lots!EO277)</f>
      </c>
      <c r="T288" s="283">
        <f>IF(Lots!A277="","",Lots!EP277)</f>
      </c>
      <c r="U288" s="282">
        <f>IF(Lots!A277="","",Lots!EQ277)</f>
      </c>
      <c r="V288" s="283">
        <f>IF(Lots!A277="","",Lots!ER277)</f>
      </c>
      <c r="W288" s="283">
        <f>IF(Lots!A277="","",IF(Lots!ES277=TRUE,"B","S"))</f>
      </c>
    </row>
    <row r="289" spans="1:23" ht="12" customHeight="1">
      <c r="A289" s="55">
        <f>IF(Lots!A278="","",Lots!A278)</f>
      </c>
      <c r="B289" s="56">
        <f>IF(Lots!A278="","",Lots!F278)</f>
      </c>
      <c r="C289" s="56">
        <f>IF(Lots!A278="","",Lots!J278)</f>
      </c>
      <c r="D289" s="56">
        <f>IF(Lots!A278="","",Lots!G278)</f>
      </c>
      <c r="E289" s="56">
        <f>IF(Lots!A278="","",Lots!H278)</f>
      </c>
      <c r="F289" s="288">
        <f>IF(Lots!A278="","",Lots!EA278)</f>
      </c>
      <c r="G289" s="289">
        <f>IF(Lots!A278="","",Lots!EB278)</f>
      </c>
      <c r="H289" s="289">
        <f>IF(Lots!A278="","",Lots!EK278)</f>
      </c>
      <c r="I289" s="290">
        <f>IF(Lots!A278="","",Lots!EF278)</f>
      </c>
      <c r="J289" s="57">
        <f>IF(Lots!F278="","",Lots!EG278)</f>
      </c>
      <c r="K289" s="57">
        <f>IF(Lots!H278="","",Lots!EH278)</f>
      </c>
      <c r="L289" s="58">
        <f t="shared" si="20"/>
        <v>0</v>
      </c>
      <c r="N289" s="49">
        <f t="shared" si="21"/>
        <v>0</v>
      </c>
      <c r="O289" s="50">
        <f t="shared" si="22"/>
        <v>0</v>
      </c>
      <c r="P289" s="45">
        <f t="shared" si="23"/>
        <v>0</v>
      </c>
      <c r="Q289" s="282">
        <f>IF(Lots!A278="","",Lots!EM278)</f>
      </c>
      <c r="R289" s="283">
        <f>IF(Lots!A278="","",Lots!EN278)</f>
      </c>
      <c r="S289" s="282">
        <f>IF(Lots!A278="","",Lots!EO278)</f>
      </c>
      <c r="T289" s="283">
        <f>IF(Lots!A278="","",Lots!EP278)</f>
      </c>
      <c r="U289" s="282">
        <f>IF(Lots!A278="","",Lots!EQ278)</f>
      </c>
      <c r="V289" s="283">
        <f>IF(Lots!A278="","",Lots!ER278)</f>
      </c>
      <c r="W289" s="283">
        <f>IF(Lots!A278="","",IF(Lots!ES278=TRUE,"B","S"))</f>
      </c>
    </row>
    <row r="290" spans="1:23" ht="12" customHeight="1">
      <c r="A290" s="55">
        <f>IF(Lots!A279="","",Lots!A279)</f>
      </c>
      <c r="B290" s="56">
        <f>IF(Lots!A279="","",Lots!F279)</f>
      </c>
      <c r="C290" s="56">
        <f>IF(Lots!A279="","",Lots!J279)</f>
      </c>
      <c r="D290" s="56">
        <f>IF(Lots!A279="","",Lots!G279)</f>
      </c>
      <c r="E290" s="56">
        <f>IF(Lots!A279="","",Lots!H279)</f>
      </c>
      <c r="F290" s="288">
        <f>IF(Lots!A279="","",Lots!EA279)</f>
      </c>
      <c r="G290" s="289">
        <f>IF(Lots!A279="","",Lots!EB279)</f>
      </c>
      <c r="H290" s="289">
        <f>IF(Lots!A279="","",Lots!EK279)</f>
      </c>
      <c r="I290" s="290">
        <f>IF(Lots!A279="","",Lots!EF279)</f>
      </c>
      <c r="J290" s="57">
        <f>IF(Lots!F279="","",Lots!EG279)</f>
      </c>
      <c r="K290" s="57">
        <f>IF(Lots!H279="","",Lots!EH279)</f>
      </c>
      <c r="L290" s="58">
        <f t="shared" si="20"/>
        <v>0</v>
      </c>
      <c r="N290" s="49">
        <f t="shared" si="21"/>
        <v>0</v>
      </c>
      <c r="O290" s="50">
        <f t="shared" si="22"/>
        <v>0</v>
      </c>
      <c r="P290" s="45">
        <f t="shared" si="23"/>
        <v>0</v>
      </c>
      <c r="Q290" s="282">
        <f>IF(Lots!A279="","",Lots!EM279)</f>
      </c>
      <c r="R290" s="283">
        <f>IF(Lots!A279="","",Lots!EN279)</f>
      </c>
      <c r="S290" s="282">
        <f>IF(Lots!A279="","",Lots!EO279)</f>
      </c>
      <c r="T290" s="283">
        <f>IF(Lots!A279="","",Lots!EP279)</f>
      </c>
      <c r="U290" s="282">
        <f>IF(Lots!A279="","",Lots!EQ279)</f>
      </c>
      <c r="V290" s="283">
        <f>IF(Lots!A279="","",Lots!ER279)</f>
      </c>
      <c r="W290" s="283">
        <f>IF(Lots!A279="","",IF(Lots!ES279=TRUE,"B","S"))</f>
      </c>
    </row>
    <row r="291" spans="1:23" ht="12" customHeight="1">
      <c r="A291" s="55">
        <f>IF(Lots!A280="","",Lots!A280)</f>
      </c>
      <c r="B291" s="56">
        <f>IF(Lots!A280="","",Lots!F280)</f>
      </c>
      <c r="C291" s="56">
        <f>IF(Lots!A280="","",Lots!J280)</f>
      </c>
      <c r="D291" s="56">
        <f>IF(Lots!A280="","",Lots!G280)</f>
      </c>
      <c r="E291" s="56">
        <f>IF(Lots!A280="","",Lots!H280)</f>
      </c>
      <c r="F291" s="288">
        <f>IF(Lots!A280="","",Lots!EA280)</f>
      </c>
      <c r="G291" s="289">
        <f>IF(Lots!A280="","",Lots!EB280)</f>
      </c>
      <c r="H291" s="289">
        <f>IF(Lots!A280="","",Lots!EK280)</f>
      </c>
      <c r="I291" s="290">
        <f>IF(Lots!A280="","",Lots!EF280)</f>
      </c>
      <c r="J291" s="57">
        <f>IF(Lots!F280="","",Lots!EG280)</f>
      </c>
      <c r="K291" s="57">
        <f>IF(Lots!H280="","",Lots!EH280)</f>
      </c>
      <c r="L291" s="58">
        <f t="shared" si="20"/>
        <v>0</v>
      </c>
      <c r="N291" s="49">
        <f t="shared" si="21"/>
        <v>0</v>
      </c>
      <c r="O291" s="50">
        <f t="shared" si="22"/>
        <v>0</v>
      </c>
      <c r="P291" s="45">
        <f t="shared" si="23"/>
        <v>0</v>
      </c>
      <c r="Q291" s="282">
        <f>IF(Lots!A280="","",Lots!EM280)</f>
      </c>
      <c r="R291" s="283">
        <f>IF(Lots!A280="","",Lots!EN280)</f>
      </c>
      <c r="S291" s="282">
        <f>IF(Lots!A280="","",Lots!EO280)</f>
      </c>
      <c r="T291" s="283">
        <f>IF(Lots!A280="","",Lots!EP280)</f>
      </c>
      <c r="U291" s="282">
        <f>IF(Lots!A280="","",Lots!EQ280)</f>
      </c>
      <c r="V291" s="283">
        <f>IF(Lots!A280="","",Lots!ER280)</f>
      </c>
      <c r="W291" s="283">
        <f>IF(Lots!A280="","",IF(Lots!ES280=TRUE,"B","S"))</f>
      </c>
    </row>
    <row r="292" spans="1:23" ht="12" customHeight="1">
      <c r="A292" s="55">
        <f>IF(Lots!A281="","",Lots!A281)</f>
      </c>
      <c r="B292" s="56">
        <f>IF(Lots!A281="","",Lots!F281)</f>
      </c>
      <c r="C292" s="56">
        <f>IF(Lots!A281="","",Lots!J281)</f>
      </c>
      <c r="D292" s="56">
        <f>IF(Lots!A281="","",Lots!G281)</f>
      </c>
      <c r="E292" s="56">
        <f>IF(Lots!A281="","",Lots!H281)</f>
      </c>
      <c r="F292" s="288">
        <f>IF(Lots!A281="","",Lots!EA281)</f>
      </c>
      <c r="G292" s="289">
        <f>IF(Lots!A281="","",Lots!EB281)</f>
      </c>
      <c r="H292" s="289">
        <f>IF(Lots!A281="","",Lots!EK281)</f>
      </c>
      <c r="I292" s="290">
        <f>IF(Lots!A281="","",Lots!EF281)</f>
      </c>
      <c r="J292" s="57">
        <f>IF(Lots!F281="","",Lots!EG281)</f>
      </c>
      <c r="K292" s="57">
        <f>IF(Lots!H281="","",Lots!EH281)</f>
      </c>
      <c r="L292" s="58">
        <f t="shared" si="20"/>
        <v>0</v>
      </c>
      <c r="N292" s="49">
        <f t="shared" si="21"/>
        <v>0</v>
      </c>
      <c r="O292" s="50">
        <f t="shared" si="22"/>
        <v>0</v>
      </c>
      <c r="P292" s="45">
        <f t="shared" si="23"/>
        <v>0</v>
      </c>
      <c r="Q292" s="282">
        <f>IF(Lots!A281="","",Lots!EM281)</f>
      </c>
      <c r="R292" s="283">
        <f>IF(Lots!A281="","",Lots!EN281)</f>
      </c>
      <c r="S292" s="282">
        <f>IF(Lots!A281="","",Lots!EO281)</f>
      </c>
      <c r="T292" s="283">
        <f>IF(Lots!A281="","",Lots!EP281)</f>
      </c>
      <c r="U292" s="282">
        <f>IF(Lots!A281="","",Lots!EQ281)</f>
      </c>
      <c r="V292" s="283">
        <f>IF(Lots!A281="","",Lots!ER281)</f>
      </c>
      <c r="W292" s="283">
        <f>IF(Lots!A281="","",IF(Lots!ES281=TRUE,"B","S"))</f>
      </c>
    </row>
    <row r="293" spans="1:23" ht="12" customHeight="1">
      <c r="A293" s="55">
        <f>IF(Lots!A282="","",Lots!A282)</f>
      </c>
      <c r="B293" s="56">
        <f>IF(Lots!A282="","",Lots!F282)</f>
      </c>
      <c r="C293" s="56">
        <f>IF(Lots!A282="","",Lots!J282)</f>
      </c>
      <c r="D293" s="56">
        <f>IF(Lots!A282="","",Lots!G282)</f>
      </c>
      <c r="E293" s="56">
        <f>IF(Lots!A282="","",Lots!H282)</f>
      </c>
      <c r="F293" s="288">
        <f>IF(Lots!A282="","",Lots!EA282)</f>
      </c>
      <c r="G293" s="289">
        <f>IF(Lots!A282="","",Lots!EB282)</f>
      </c>
      <c r="H293" s="289">
        <f>IF(Lots!A282="","",Lots!EK282)</f>
      </c>
      <c r="I293" s="290">
        <f>IF(Lots!A282="","",Lots!EF282)</f>
      </c>
      <c r="J293" s="57">
        <f>IF(Lots!F282="","",Lots!EG282)</f>
      </c>
      <c r="K293" s="57">
        <f>IF(Lots!H282="","",Lots!EH282)</f>
      </c>
      <c r="L293" s="58">
        <f t="shared" si="20"/>
        <v>0</v>
      </c>
      <c r="N293" s="49">
        <f t="shared" si="21"/>
        <v>0</v>
      </c>
      <c r="O293" s="50">
        <f t="shared" si="22"/>
        <v>0</v>
      </c>
      <c r="P293" s="45">
        <f t="shared" si="23"/>
        <v>0</v>
      </c>
      <c r="Q293" s="282">
        <f>IF(Lots!A282="","",Lots!EM282)</f>
      </c>
      <c r="R293" s="283">
        <f>IF(Lots!A282="","",Lots!EN282)</f>
      </c>
      <c r="S293" s="282">
        <f>IF(Lots!A282="","",Lots!EO282)</f>
      </c>
      <c r="T293" s="283">
        <f>IF(Lots!A282="","",Lots!EP282)</f>
      </c>
      <c r="U293" s="282">
        <f>IF(Lots!A282="","",Lots!EQ282)</f>
      </c>
      <c r="V293" s="283">
        <f>IF(Lots!A282="","",Lots!ER282)</f>
      </c>
      <c r="W293" s="283">
        <f>IF(Lots!A282="","",IF(Lots!ES282=TRUE,"B","S"))</f>
      </c>
    </row>
    <row r="294" spans="1:23" ht="12" customHeight="1">
      <c r="A294" s="55">
        <f>IF(Lots!A283="","",Lots!A283)</f>
      </c>
      <c r="B294" s="56">
        <f>IF(Lots!A283="","",Lots!F283)</f>
      </c>
      <c r="C294" s="56">
        <f>IF(Lots!A283="","",Lots!J283)</f>
      </c>
      <c r="D294" s="56">
        <f>IF(Lots!A283="","",Lots!G283)</f>
      </c>
      <c r="E294" s="56">
        <f>IF(Lots!A283="","",Lots!H283)</f>
      </c>
      <c r="F294" s="288">
        <f>IF(Lots!A283="","",Lots!EA283)</f>
      </c>
      <c r="G294" s="289">
        <f>IF(Lots!A283="","",Lots!EB283)</f>
      </c>
      <c r="H294" s="289">
        <f>IF(Lots!A283="","",Lots!EK283)</f>
      </c>
      <c r="I294" s="290">
        <f>IF(Lots!A283="","",Lots!EF283)</f>
      </c>
      <c r="J294" s="57">
        <f>IF(Lots!F283="","",Lots!EG283)</f>
      </c>
      <c r="K294" s="57">
        <f>IF(Lots!H283="","",Lots!EH283)</f>
      </c>
      <c r="L294" s="58">
        <f t="shared" si="20"/>
        <v>0</v>
      </c>
      <c r="N294" s="49">
        <f t="shared" si="21"/>
        <v>0</v>
      </c>
      <c r="O294" s="50">
        <f t="shared" si="22"/>
        <v>0</v>
      </c>
      <c r="P294" s="45">
        <f t="shared" si="23"/>
        <v>0</v>
      </c>
      <c r="Q294" s="282">
        <f>IF(Lots!A283="","",Lots!EM283)</f>
      </c>
      <c r="R294" s="283">
        <f>IF(Lots!A283="","",Lots!EN283)</f>
      </c>
      <c r="S294" s="282">
        <f>IF(Lots!A283="","",Lots!EO283)</f>
      </c>
      <c r="T294" s="283">
        <f>IF(Lots!A283="","",Lots!EP283)</f>
      </c>
      <c r="U294" s="282">
        <f>IF(Lots!A283="","",Lots!EQ283)</f>
      </c>
      <c r="V294" s="283">
        <f>IF(Lots!A283="","",Lots!ER283)</f>
      </c>
      <c r="W294" s="283">
        <f>IF(Lots!A283="","",IF(Lots!ES283=TRUE,"B","S"))</f>
      </c>
    </row>
    <row r="295" spans="1:23" ht="12" customHeight="1">
      <c r="A295" s="55">
        <f>IF(Lots!A284="","",Lots!A284)</f>
      </c>
      <c r="B295" s="56">
        <f>IF(Lots!A284="","",Lots!F284)</f>
      </c>
      <c r="C295" s="56">
        <f>IF(Lots!A284="","",Lots!J284)</f>
      </c>
      <c r="D295" s="56">
        <f>IF(Lots!A284="","",Lots!G284)</f>
      </c>
      <c r="E295" s="56">
        <f>IF(Lots!A284="","",Lots!H284)</f>
      </c>
      <c r="F295" s="288">
        <f>IF(Lots!A284="","",Lots!EA284)</f>
      </c>
      <c r="G295" s="289">
        <f>IF(Lots!A284="","",Lots!EB284)</f>
      </c>
      <c r="H295" s="289">
        <f>IF(Lots!A284="","",Lots!EK284)</f>
      </c>
      <c r="I295" s="290">
        <f>IF(Lots!A284="","",Lots!EF284)</f>
      </c>
      <c r="J295" s="57">
        <f>IF(Lots!F284="","",Lots!EG284)</f>
      </c>
      <c r="K295" s="57">
        <f>IF(Lots!H284="","",Lots!EH284)</f>
      </c>
      <c r="L295" s="58">
        <f t="shared" si="20"/>
        <v>0</v>
      </c>
      <c r="N295" s="49">
        <f t="shared" si="21"/>
        <v>0</v>
      </c>
      <c r="O295" s="50">
        <f t="shared" si="22"/>
        <v>0</v>
      </c>
      <c r="P295" s="45">
        <f t="shared" si="23"/>
        <v>0</v>
      </c>
      <c r="Q295" s="282">
        <f>IF(Lots!A284="","",Lots!EM284)</f>
      </c>
      <c r="R295" s="283">
        <f>IF(Lots!A284="","",Lots!EN284)</f>
      </c>
      <c r="S295" s="282">
        <f>IF(Lots!A284="","",Lots!EO284)</f>
      </c>
      <c r="T295" s="283">
        <f>IF(Lots!A284="","",Lots!EP284)</f>
      </c>
      <c r="U295" s="282">
        <f>IF(Lots!A284="","",Lots!EQ284)</f>
      </c>
      <c r="V295" s="283">
        <f>IF(Lots!A284="","",Lots!ER284)</f>
      </c>
      <c r="W295" s="283">
        <f>IF(Lots!A284="","",IF(Lots!ES284=TRUE,"B","S"))</f>
      </c>
    </row>
    <row r="296" spans="1:23" ht="12" customHeight="1">
      <c r="A296" s="55">
        <f>IF(Lots!A285="","",Lots!A285)</f>
      </c>
      <c r="B296" s="56">
        <f>IF(Lots!A285="","",Lots!F285)</f>
      </c>
      <c r="C296" s="56">
        <f>IF(Lots!A285="","",Lots!J285)</f>
      </c>
      <c r="D296" s="56">
        <f>IF(Lots!A285="","",Lots!G285)</f>
      </c>
      <c r="E296" s="56">
        <f>IF(Lots!A285="","",Lots!H285)</f>
      </c>
      <c r="F296" s="288">
        <f>IF(Lots!A285="","",Lots!EA285)</f>
      </c>
      <c r="G296" s="289">
        <f>IF(Lots!A285="","",Lots!EB285)</f>
      </c>
      <c r="H296" s="289">
        <f>IF(Lots!A285="","",Lots!EK285)</f>
      </c>
      <c r="I296" s="290">
        <f>IF(Lots!A285="","",Lots!EF285)</f>
      </c>
      <c r="J296" s="57">
        <f>IF(Lots!F285="","",Lots!EG285)</f>
      </c>
      <c r="K296" s="57">
        <f>IF(Lots!H285="","",Lots!EH285)</f>
      </c>
      <c r="L296" s="58">
        <f t="shared" si="20"/>
        <v>0</v>
      </c>
      <c r="N296" s="49">
        <f t="shared" si="21"/>
        <v>0</v>
      </c>
      <c r="O296" s="50">
        <f t="shared" si="22"/>
        <v>0</v>
      </c>
      <c r="P296" s="45">
        <f t="shared" si="23"/>
        <v>0</v>
      </c>
      <c r="Q296" s="282">
        <f>IF(Lots!A285="","",Lots!EM285)</f>
      </c>
      <c r="R296" s="283">
        <f>IF(Lots!A285="","",Lots!EN285)</f>
      </c>
      <c r="S296" s="282">
        <f>IF(Lots!A285="","",Lots!EO285)</f>
      </c>
      <c r="T296" s="283">
        <f>IF(Lots!A285="","",Lots!EP285)</f>
      </c>
      <c r="U296" s="282">
        <f>IF(Lots!A285="","",Lots!EQ285)</f>
      </c>
      <c r="V296" s="283">
        <f>IF(Lots!A285="","",Lots!ER285)</f>
      </c>
      <c r="W296" s="283">
        <f>IF(Lots!A285="","",IF(Lots!ES285=TRUE,"B","S"))</f>
      </c>
    </row>
    <row r="297" spans="1:23" ht="12" customHeight="1">
      <c r="A297" s="55">
        <f>IF(Lots!A286="","",Lots!A286)</f>
      </c>
      <c r="B297" s="56">
        <f>IF(Lots!A286="","",Lots!F286)</f>
      </c>
      <c r="C297" s="56">
        <f>IF(Lots!A286="","",Lots!J286)</f>
      </c>
      <c r="D297" s="56">
        <f>IF(Lots!A286="","",Lots!G286)</f>
      </c>
      <c r="E297" s="56">
        <f>IF(Lots!A286="","",Lots!H286)</f>
      </c>
      <c r="F297" s="288">
        <f>IF(Lots!A286="","",Lots!EA286)</f>
      </c>
      <c r="G297" s="289">
        <f>IF(Lots!A286="","",Lots!EB286)</f>
      </c>
      <c r="H297" s="289">
        <f>IF(Lots!A286="","",Lots!EK286)</f>
      </c>
      <c r="I297" s="290">
        <f>IF(Lots!A286="","",Lots!EF286)</f>
      </c>
      <c r="J297" s="57">
        <f>IF(Lots!F286="","",Lots!EG286)</f>
      </c>
      <c r="K297" s="57">
        <f>IF(Lots!H286="","",Lots!EH286)</f>
      </c>
      <c r="L297" s="58">
        <f t="shared" si="20"/>
        <v>0</v>
      </c>
      <c r="N297" s="49">
        <f t="shared" si="21"/>
        <v>0</v>
      </c>
      <c r="O297" s="50">
        <f t="shared" si="22"/>
        <v>0</v>
      </c>
      <c r="P297" s="45">
        <f t="shared" si="23"/>
        <v>0</v>
      </c>
      <c r="Q297" s="282">
        <f>IF(Lots!A286="","",Lots!EM286)</f>
      </c>
      <c r="R297" s="283">
        <f>IF(Lots!A286="","",Lots!EN286)</f>
      </c>
      <c r="S297" s="282">
        <f>IF(Lots!A286="","",Lots!EO286)</f>
      </c>
      <c r="T297" s="283">
        <f>IF(Lots!A286="","",Lots!EP286)</f>
      </c>
      <c r="U297" s="282">
        <f>IF(Lots!A286="","",Lots!EQ286)</f>
      </c>
      <c r="V297" s="283">
        <f>IF(Lots!A286="","",Lots!ER286)</f>
      </c>
      <c r="W297" s="283">
        <f>IF(Lots!A286="","",IF(Lots!ES286=TRUE,"B","S"))</f>
      </c>
    </row>
    <row r="298" spans="1:23" ht="12" customHeight="1">
      <c r="A298" s="55">
        <f>IF(Lots!A287="","",Lots!A287)</f>
      </c>
      <c r="B298" s="56">
        <f>IF(Lots!A287="","",Lots!F287)</f>
      </c>
      <c r="C298" s="56">
        <f>IF(Lots!A287="","",Lots!J287)</f>
      </c>
      <c r="D298" s="56">
        <f>IF(Lots!A287="","",Lots!G287)</f>
      </c>
      <c r="E298" s="56">
        <f>IF(Lots!A287="","",Lots!H287)</f>
      </c>
      <c r="F298" s="288">
        <f>IF(Lots!A287="","",Lots!EA287)</f>
      </c>
      <c r="G298" s="289">
        <f>IF(Lots!A287="","",Lots!EB287)</f>
      </c>
      <c r="H298" s="289">
        <f>IF(Lots!A287="","",Lots!EK287)</f>
      </c>
      <c r="I298" s="290">
        <f>IF(Lots!A287="","",Lots!EF287)</f>
      </c>
      <c r="J298" s="57">
        <f>IF(Lots!F287="","",Lots!EG287)</f>
      </c>
      <c r="K298" s="57">
        <f>IF(Lots!H287="","",Lots!EH287)</f>
      </c>
      <c r="L298" s="58">
        <f t="shared" si="20"/>
        <v>0</v>
      </c>
      <c r="N298" s="49">
        <f t="shared" si="21"/>
        <v>0</v>
      </c>
      <c r="O298" s="50">
        <f t="shared" si="22"/>
        <v>0</v>
      </c>
      <c r="P298" s="45">
        <f t="shared" si="23"/>
        <v>0</v>
      </c>
      <c r="Q298" s="282">
        <f>IF(Lots!A287="","",Lots!EM287)</f>
      </c>
      <c r="R298" s="283">
        <f>IF(Lots!A287="","",Lots!EN287)</f>
      </c>
      <c r="S298" s="282">
        <f>IF(Lots!A287="","",Lots!EO287)</f>
      </c>
      <c r="T298" s="283">
        <f>IF(Lots!A287="","",Lots!EP287)</f>
      </c>
      <c r="U298" s="282">
        <f>IF(Lots!A287="","",Lots!EQ287)</f>
      </c>
      <c r="V298" s="283">
        <f>IF(Lots!A287="","",Lots!ER287)</f>
      </c>
      <c r="W298" s="283">
        <f>IF(Lots!A287="","",IF(Lots!ES287=TRUE,"B","S"))</f>
      </c>
    </row>
    <row r="299" spans="1:23" ht="12" customHeight="1">
      <c r="A299" s="55">
        <f>IF(Lots!A288="","",Lots!A288)</f>
      </c>
      <c r="B299" s="56">
        <f>IF(Lots!A288="","",Lots!F288)</f>
      </c>
      <c r="C299" s="56">
        <f>IF(Lots!A288="","",Lots!J288)</f>
      </c>
      <c r="D299" s="56">
        <f>IF(Lots!A288="","",Lots!G288)</f>
      </c>
      <c r="E299" s="56">
        <f>IF(Lots!A288="","",Lots!H288)</f>
      </c>
      <c r="F299" s="288">
        <f>IF(Lots!A288="","",Lots!EA288)</f>
      </c>
      <c r="G299" s="289">
        <f>IF(Lots!A288="","",Lots!EB288)</f>
      </c>
      <c r="H299" s="289">
        <f>IF(Lots!A288="","",Lots!EK288)</f>
      </c>
      <c r="I299" s="290">
        <f>IF(Lots!A288="","",Lots!EF288)</f>
      </c>
      <c r="J299" s="57">
        <f>IF(Lots!F288="","",Lots!EG288)</f>
      </c>
      <c r="K299" s="57">
        <f>IF(Lots!H288="","",Lots!EH288)</f>
      </c>
      <c r="L299" s="58">
        <f t="shared" si="20"/>
        <v>0</v>
      </c>
      <c r="N299" s="49">
        <f t="shared" si="21"/>
        <v>0</v>
      </c>
      <c r="O299" s="50">
        <f t="shared" si="22"/>
        <v>0</v>
      </c>
      <c r="P299" s="45">
        <f t="shared" si="23"/>
        <v>0</v>
      </c>
      <c r="Q299" s="282">
        <f>IF(Lots!A288="","",Lots!EM288)</f>
      </c>
      <c r="R299" s="283">
        <f>IF(Lots!A288="","",Lots!EN288)</f>
      </c>
      <c r="S299" s="282">
        <f>IF(Lots!A288="","",Lots!EO288)</f>
      </c>
      <c r="T299" s="283">
        <f>IF(Lots!A288="","",Lots!EP288)</f>
      </c>
      <c r="U299" s="282">
        <f>IF(Lots!A288="","",Lots!EQ288)</f>
      </c>
      <c r="V299" s="283">
        <f>IF(Lots!A288="","",Lots!ER288)</f>
      </c>
      <c r="W299" s="283">
        <f>IF(Lots!A288="","",IF(Lots!ES288=TRUE,"B","S"))</f>
      </c>
    </row>
    <row r="300" spans="1:23" ht="12" customHeight="1">
      <c r="A300" s="55">
        <f>IF(Lots!A289="","",Lots!A289)</f>
      </c>
      <c r="B300" s="56">
        <f>IF(Lots!A289="","",Lots!F289)</f>
      </c>
      <c r="C300" s="56">
        <f>IF(Lots!A289="","",Lots!J289)</f>
      </c>
      <c r="D300" s="56">
        <f>IF(Lots!A289="","",Lots!G289)</f>
      </c>
      <c r="E300" s="56">
        <f>IF(Lots!A289="","",Lots!H289)</f>
      </c>
      <c r="F300" s="288">
        <f>IF(Lots!A289="","",Lots!EA289)</f>
      </c>
      <c r="G300" s="289">
        <f>IF(Lots!A289="","",Lots!EB289)</f>
      </c>
      <c r="H300" s="289">
        <f>IF(Lots!A289="","",Lots!EK289)</f>
      </c>
      <c r="I300" s="290">
        <f>IF(Lots!A289="","",Lots!EF289)</f>
      </c>
      <c r="J300" s="57">
        <f>IF(Lots!F289="","",Lots!EG289)</f>
      </c>
      <c r="K300" s="57">
        <f>IF(Lots!H289="","",Lots!EH289)</f>
      </c>
      <c r="L300" s="58">
        <f t="shared" si="20"/>
        <v>0</v>
      </c>
      <c r="N300" s="49">
        <f t="shared" si="21"/>
        <v>0</v>
      </c>
      <c r="O300" s="50">
        <f t="shared" si="22"/>
        <v>0</v>
      </c>
      <c r="P300" s="45">
        <f t="shared" si="23"/>
        <v>0</v>
      </c>
      <c r="Q300" s="282">
        <f>IF(Lots!A289="","",Lots!EM289)</f>
      </c>
      <c r="R300" s="283">
        <f>IF(Lots!A289="","",Lots!EN289)</f>
      </c>
      <c r="S300" s="282">
        <f>IF(Lots!A289="","",Lots!EO289)</f>
      </c>
      <c r="T300" s="283">
        <f>IF(Lots!A289="","",Lots!EP289)</f>
      </c>
      <c r="U300" s="282">
        <f>IF(Lots!A289="","",Lots!EQ289)</f>
      </c>
      <c r="V300" s="283">
        <f>IF(Lots!A289="","",Lots!ER289)</f>
      </c>
      <c r="W300" s="283">
        <f>IF(Lots!A289="","",IF(Lots!ES289=TRUE,"B","S"))</f>
      </c>
    </row>
    <row r="301" spans="1:23" ht="12" customHeight="1">
      <c r="A301" s="55">
        <f>IF(Lots!A290="","",Lots!A290)</f>
      </c>
      <c r="B301" s="56">
        <f>IF(Lots!A290="","",Lots!F290)</f>
      </c>
      <c r="C301" s="56">
        <f>IF(Lots!A290="","",Lots!J290)</f>
      </c>
      <c r="D301" s="56">
        <f>IF(Lots!A290="","",Lots!G290)</f>
      </c>
      <c r="E301" s="56">
        <f>IF(Lots!A290="","",Lots!H290)</f>
      </c>
      <c r="F301" s="288">
        <f>IF(Lots!A290="","",Lots!EA290)</f>
      </c>
      <c r="G301" s="289">
        <f>IF(Lots!A290="","",Lots!EB290)</f>
      </c>
      <c r="H301" s="289">
        <f>IF(Lots!A290="","",Lots!EK290)</f>
      </c>
      <c r="I301" s="290">
        <f>IF(Lots!A290="","",Lots!EF290)</f>
      </c>
      <c r="J301" s="57">
        <f>IF(Lots!F290="","",Lots!EG290)</f>
      </c>
      <c r="K301" s="57">
        <f>IF(Lots!H290="","",Lots!EH290)</f>
      </c>
      <c r="L301" s="58">
        <f t="shared" si="20"/>
        <v>0</v>
      </c>
      <c r="N301" s="49">
        <f t="shared" si="21"/>
        <v>0</v>
      </c>
      <c r="O301" s="50">
        <f t="shared" si="22"/>
        <v>0</v>
      </c>
      <c r="P301" s="45">
        <f t="shared" si="23"/>
        <v>0</v>
      </c>
      <c r="Q301" s="282">
        <f>IF(Lots!A290="","",Lots!EM290)</f>
      </c>
      <c r="R301" s="283">
        <f>IF(Lots!A290="","",Lots!EN290)</f>
      </c>
      <c r="S301" s="282">
        <f>IF(Lots!A290="","",Lots!EO290)</f>
      </c>
      <c r="T301" s="283">
        <f>IF(Lots!A290="","",Lots!EP290)</f>
      </c>
      <c r="U301" s="282">
        <f>IF(Lots!A290="","",Lots!EQ290)</f>
      </c>
      <c r="V301" s="283">
        <f>IF(Lots!A290="","",Lots!ER290)</f>
      </c>
      <c r="W301" s="283">
        <f>IF(Lots!A290="","",IF(Lots!ES290=TRUE,"B","S"))</f>
      </c>
    </row>
    <row r="302" spans="1:23" ht="12" customHeight="1">
      <c r="A302" s="55">
        <f>IF(Lots!A291="","",Lots!A291)</f>
      </c>
      <c r="B302" s="56">
        <f>IF(Lots!A291="","",Lots!F291)</f>
      </c>
      <c r="C302" s="56">
        <f>IF(Lots!A291="","",Lots!J291)</f>
      </c>
      <c r="D302" s="56">
        <f>IF(Lots!A291="","",Lots!G291)</f>
      </c>
      <c r="E302" s="56">
        <f>IF(Lots!A291="","",Lots!H291)</f>
      </c>
      <c r="F302" s="288">
        <f>IF(Lots!A291="","",Lots!EA291)</f>
      </c>
      <c r="G302" s="289">
        <f>IF(Lots!A291="","",Lots!EB291)</f>
      </c>
      <c r="H302" s="289">
        <f>IF(Lots!A291="","",Lots!EK291)</f>
      </c>
      <c r="I302" s="290">
        <f>IF(Lots!A291="","",Lots!EF291)</f>
      </c>
      <c r="J302" s="57">
        <f>IF(Lots!F291="","",Lots!EG291)</f>
      </c>
      <c r="K302" s="57">
        <f>IF(Lots!H291="","",Lots!EH291)</f>
      </c>
      <c r="L302" s="58">
        <f t="shared" si="20"/>
        <v>0</v>
      </c>
      <c r="N302" s="49">
        <f t="shared" si="21"/>
        <v>0</v>
      </c>
      <c r="O302" s="50">
        <f t="shared" si="22"/>
        <v>0</v>
      </c>
      <c r="P302" s="45">
        <f t="shared" si="23"/>
        <v>0</v>
      </c>
      <c r="Q302" s="282">
        <f>IF(Lots!A291="","",Lots!EM291)</f>
      </c>
      <c r="R302" s="283">
        <f>IF(Lots!A291="","",Lots!EN291)</f>
      </c>
      <c r="S302" s="282">
        <f>IF(Lots!A291="","",Lots!EO291)</f>
      </c>
      <c r="T302" s="283">
        <f>IF(Lots!A291="","",Lots!EP291)</f>
      </c>
      <c r="U302" s="282">
        <f>IF(Lots!A291="","",Lots!EQ291)</f>
      </c>
      <c r="V302" s="283">
        <f>IF(Lots!A291="","",Lots!ER291)</f>
      </c>
      <c r="W302" s="283">
        <f>IF(Lots!A291="","",IF(Lots!ES291=TRUE,"B","S"))</f>
      </c>
    </row>
    <row r="303" spans="1:23" ht="12" customHeight="1">
      <c r="A303" s="55">
        <f>IF(Lots!A292="","",Lots!A292)</f>
      </c>
      <c r="B303" s="56">
        <f>IF(Lots!A292="","",Lots!F292)</f>
      </c>
      <c r="C303" s="56">
        <f>IF(Lots!A292="","",Lots!J292)</f>
      </c>
      <c r="D303" s="56">
        <f>IF(Lots!A292="","",Lots!G292)</f>
      </c>
      <c r="E303" s="56">
        <f>IF(Lots!A292="","",Lots!H292)</f>
      </c>
      <c r="F303" s="288">
        <f>IF(Lots!A292="","",Lots!EA292)</f>
      </c>
      <c r="G303" s="289">
        <f>IF(Lots!A292="","",Lots!EB292)</f>
      </c>
      <c r="H303" s="289">
        <f>IF(Lots!A292="","",Lots!EK292)</f>
      </c>
      <c r="I303" s="290">
        <f>IF(Lots!A292="","",Lots!EF292)</f>
      </c>
      <c r="J303" s="57">
        <f>IF(Lots!F292="","",Lots!EG292)</f>
      </c>
      <c r="K303" s="57">
        <f>IF(Lots!H292="","",Lots!EH292)</f>
      </c>
      <c r="L303" s="58">
        <f t="shared" si="20"/>
        <v>0</v>
      </c>
      <c r="N303" s="49">
        <f t="shared" si="21"/>
        <v>0</v>
      </c>
      <c r="O303" s="50">
        <f t="shared" si="22"/>
        <v>0</v>
      </c>
      <c r="P303" s="45">
        <f t="shared" si="23"/>
        <v>0</v>
      </c>
      <c r="Q303" s="282">
        <f>IF(Lots!A292="","",Lots!EM292)</f>
      </c>
      <c r="R303" s="283">
        <f>IF(Lots!A292="","",Lots!EN292)</f>
      </c>
      <c r="S303" s="282">
        <f>IF(Lots!A292="","",Lots!EO292)</f>
      </c>
      <c r="T303" s="283">
        <f>IF(Lots!A292="","",Lots!EP292)</f>
      </c>
      <c r="U303" s="282">
        <f>IF(Lots!A292="","",Lots!EQ292)</f>
      </c>
      <c r="V303" s="283">
        <f>IF(Lots!A292="","",Lots!ER292)</f>
      </c>
      <c r="W303" s="283">
        <f>IF(Lots!A292="","",IF(Lots!ES292=TRUE,"B","S"))</f>
      </c>
    </row>
    <row r="304" spans="1:23" ht="12" customHeight="1">
      <c r="A304" s="55">
        <f>IF(Lots!A293="","",Lots!A293)</f>
      </c>
      <c r="B304" s="56">
        <f>IF(Lots!A293="","",Lots!F293)</f>
      </c>
      <c r="C304" s="56">
        <f>IF(Lots!A293="","",Lots!J293)</f>
      </c>
      <c r="D304" s="56">
        <f>IF(Lots!A293="","",Lots!G293)</f>
      </c>
      <c r="E304" s="56">
        <f>IF(Lots!A293="","",Lots!H293)</f>
      </c>
      <c r="F304" s="288">
        <f>IF(Lots!A293="","",Lots!EA293)</f>
      </c>
      <c r="G304" s="289">
        <f>IF(Lots!A293="","",Lots!EB293)</f>
      </c>
      <c r="H304" s="289">
        <f>IF(Lots!A293="","",Lots!EK293)</f>
      </c>
      <c r="I304" s="290">
        <f>IF(Lots!A293="","",Lots!EF293)</f>
      </c>
      <c r="J304" s="57">
        <f>IF(Lots!F293="","",Lots!EG293)</f>
      </c>
      <c r="K304" s="57">
        <f>IF(Lots!H293="","",Lots!EH293)</f>
      </c>
      <c r="L304" s="58">
        <f t="shared" si="20"/>
        <v>0</v>
      </c>
      <c r="N304" s="49">
        <f t="shared" si="21"/>
        <v>0</v>
      </c>
      <c r="O304" s="50">
        <f t="shared" si="22"/>
        <v>0</v>
      </c>
      <c r="P304" s="45">
        <f t="shared" si="23"/>
        <v>0</v>
      </c>
      <c r="Q304" s="282">
        <f>IF(Lots!A293="","",Lots!EM293)</f>
      </c>
      <c r="R304" s="283">
        <f>IF(Lots!A293="","",Lots!EN293)</f>
      </c>
      <c r="S304" s="282">
        <f>IF(Lots!A293="","",Lots!EO293)</f>
      </c>
      <c r="T304" s="283">
        <f>IF(Lots!A293="","",Lots!EP293)</f>
      </c>
      <c r="U304" s="282">
        <f>IF(Lots!A293="","",Lots!EQ293)</f>
      </c>
      <c r="V304" s="283">
        <f>IF(Lots!A293="","",Lots!ER293)</f>
      </c>
      <c r="W304" s="283">
        <f>IF(Lots!A293="","",IF(Lots!ES293=TRUE,"B","S"))</f>
      </c>
    </row>
    <row r="305" spans="1:23" ht="12" customHeight="1">
      <c r="A305" s="55">
        <f>IF(Lots!A294="","",Lots!A294)</f>
      </c>
      <c r="B305" s="56">
        <f>IF(Lots!A294="","",Lots!F294)</f>
      </c>
      <c r="C305" s="56">
        <f>IF(Lots!A294="","",Lots!J294)</f>
      </c>
      <c r="D305" s="56">
        <f>IF(Lots!A294="","",Lots!G294)</f>
      </c>
      <c r="E305" s="56">
        <f>IF(Lots!A294="","",Lots!H294)</f>
      </c>
      <c r="F305" s="288">
        <f>IF(Lots!A294="","",Lots!EA294)</f>
      </c>
      <c r="G305" s="289">
        <f>IF(Lots!A294="","",Lots!EB294)</f>
      </c>
      <c r="H305" s="289">
        <f>IF(Lots!A294="","",Lots!EK294)</f>
      </c>
      <c r="I305" s="290">
        <f>IF(Lots!A294="","",Lots!EF294)</f>
      </c>
      <c r="J305" s="57">
        <f>IF(Lots!F294="","",Lots!EG294)</f>
      </c>
      <c r="K305" s="57">
        <f>IF(Lots!H294="","",Lots!EH294)</f>
      </c>
      <c r="L305" s="58">
        <f t="shared" si="20"/>
        <v>0</v>
      </c>
      <c r="N305" s="49">
        <f t="shared" si="21"/>
        <v>0</v>
      </c>
      <c r="O305" s="50">
        <f t="shared" si="22"/>
        <v>0</v>
      </c>
      <c r="P305" s="45">
        <f t="shared" si="23"/>
        <v>0</v>
      </c>
      <c r="Q305" s="282">
        <f>IF(Lots!A294="","",Lots!EM294)</f>
      </c>
      <c r="R305" s="283">
        <f>IF(Lots!A294="","",Lots!EN294)</f>
      </c>
      <c r="S305" s="282">
        <f>IF(Lots!A294="","",Lots!EO294)</f>
      </c>
      <c r="T305" s="283">
        <f>IF(Lots!A294="","",Lots!EP294)</f>
      </c>
      <c r="U305" s="282">
        <f>IF(Lots!A294="","",Lots!EQ294)</f>
      </c>
      <c r="V305" s="283">
        <f>IF(Lots!A294="","",Lots!ER294)</f>
      </c>
      <c r="W305" s="283">
        <f>IF(Lots!A294="","",IF(Lots!ES294=TRUE,"B","S"))</f>
      </c>
    </row>
    <row r="306" spans="1:23" ht="12" customHeight="1">
      <c r="A306" s="55">
        <f>IF(Lots!A295="","",Lots!A295)</f>
      </c>
      <c r="B306" s="56">
        <f>IF(Lots!A295="","",Lots!F295)</f>
      </c>
      <c r="C306" s="56">
        <f>IF(Lots!A295="","",Lots!J295)</f>
      </c>
      <c r="D306" s="56">
        <f>IF(Lots!A295="","",Lots!G295)</f>
      </c>
      <c r="E306" s="56">
        <f>IF(Lots!A295="","",Lots!H295)</f>
      </c>
      <c r="F306" s="288">
        <f>IF(Lots!A295="","",Lots!EA295)</f>
      </c>
      <c r="G306" s="289">
        <f>IF(Lots!A295="","",Lots!EB295)</f>
      </c>
      <c r="H306" s="289">
        <f>IF(Lots!A295="","",Lots!EK295)</f>
      </c>
      <c r="I306" s="290">
        <f>IF(Lots!A295="","",Lots!EF295)</f>
      </c>
      <c r="J306" s="57">
        <f>IF(Lots!F295="","",Lots!EG295)</f>
      </c>
      <c r="K306" s="57">
        <f>IF(Lots!H295="","",Lots!EH295)</f>
      </c>
      <c r="L306" s="58">
        <f t="shared" si="20"/>
        <v>0</v>
      </c>
      <c r="N306" s="49">
        <f t="shared" si="21"/>
        <v>0</v>
      </c>
      <c r="O306" s="50">
        <f t="shared" si="22"/>
        <v>0</v>
      </c>
      <c r="P306" s="45">
        <f t="shared" si="23"/>
        <v>0</v>
      </c>
      <c r="Q306" s="282">
        <f>IF(Lots!A295="","",Lots!EM295)</f>
      </c>
      <c r="R306" s="283">
        <f>IF(Lots!A295="","",Lots!EN295)</f>
      </c>
      <c r="S306" s="282">
        <f>IF(Lots!A295="","",Lots!EO295)</f>
      </c>
      <c r="T306" s="283">
        <f>IF(Lots!A295="","",Lots!EP295)</f>
      </c>
      <c r="U306" s="282">
        <f>IF(Lots!A295="","",Lots!EQ295)</f>
      </c>
      <c r="V306" s="283">
        <f>IF(Lots!A295="","",Lots!ER295)</f>
      </c>
      <c r="W306" s="283">
        <f>IF(Lots!A295="","",IF(Lots!ES295=TRUE,"B","S"))</f>
      </c>
    </row>
    <row r="307" spans="1:23" ht="12" customHeight="1">
      <c r="A307" s="55">
        <f>IF(Lots!A296="","",Lots!A296)</f>
      </c>
      <c r="B307" s="56">
        <f>IF(Lots!A296="","",Lots!F296)</f>
      </c>
      <c r="C307" s="56">
        <f>IF(Lots!A296="","",Lots!J296)</f>
      </c>
      <c r="D307" s="56">
        <f>IF(Lots!A296="","",Lots!G296)</f>
      </c>
      <c r="E307" s="56">
        <f>IF(Lots!A296="","",Lots!H296)</f>
      </c>
      <c r="F307" s="288">
        <f>IF(Lots!A296="","",Lots!EA296)</f>
      </c>
      <c r="G307" s="289">
        <f>IF(Lots!A296="","",Lots!EB296)</f>
      </c>
      <c r="H307" s="289">
        <f>IF(Lots!A296="","",Lots!EK296)</f>
      </c>
      <c r="I307" s="290">
        <f>IF(Lots!A296="","",Lots!EF296)</f>
      </c>
      <c r="J307" s="57">
        <f>IF(Lots!F296="","",Lots!EG296)</f>
      </c>
      <c r="K307" s="57">
        <f>IF(Lots!H296="","",Lots!EH296)</f>
      </c>
      <c r="L307" s="58">
        <f t="shared" si="20"/>
        <v>0</v>
      </c>
      <c r="N307" s="49">
        <f t="shared" si="21"/>
        <v>0</v>
      </c>
      <c r="O307" s="50">
        <f t="shared" si="22"/>
        <v>0</v>
      </c>
      <c r="P307" s="45">
        <f t="shared" si="23"/>
        <v>0</v>
      </c>
      <c r="Q307" s="282">
        <f>IF(Lots!A296="","",Lots!EM296)</f>
      </c>
      <c r="R307" s="283">
        <f>IF(Lots!A296="","",Lots!EN296)</f>
      </c>
      <c r="S307" s="282">
        <f>IF(Lots!A296="","",Lots!EO296)</f>
      </c>
      <c r="T307" s="283">
        <f>IF(Lots!A296="","",Lots!EP296)</f>
      </c>
      <c r="U307" s="282">
        <f>IF(Lots!A296="","",Lots!EQ296)</f>
      </c>
      <c r="V307" s="283">
        <f>IF(Lots!A296="","",Lots!ER296)</f>
      </c>
      <c r="W307" s="283">
        <f>IF(Lots!A296="","",IF(Lots!ES296=TRUE,"B","S"))</f>
      </c>
    </row>
    <row r="308" spans="1:23" ht="12" customHeight="1">
      <c r="A308" s="55">
        <f>IF(Lots!A297="","",Lots!A297)</f>
      </c>
      <c r="B308" s="56">
        <f>IF(Lots!A297="","",Lots!F297)</f>
      </c>
      <c r="C308" s="56">
        <f>IF(Lots!A297="","",Lots!J297)</f>
      </c>
      <c r="D308" s="56">
        <f>IF(Lots!A297="","",Lots!G297)</f>
      </c>
      <c r="E308" s="56">
        <f>IF(Lots!A297="","",Lots!H297)</f>
      </c>
      <c r="F308" s="288">
        <f>IF(Lots!A297="","",Lots!EA297)</f>
      </c>
      <c r="G308" s="289">
        <f>IF(Lots!A297="","",Lots!EB297)</f>
      </c>
      <c r="H308" s="289">
        <f>IF(Lots!A297="","",Lots!EK297)</f>
      </c>
      <c r="I308" s="290">
        <f>IF(Lots!A297="","",Lots!EF297)</f>
      </c>
      <c r="J308" s="57">
        <f>IF(Lots!F297="","",Lots!EG297)</f>
      </c>
      <c r="K308" s="57">
        <f>IF(Lots!H297="","",Lots!EH297)</f>
      </c>
      <c r="L308" s="58">
        <f t="shared" si="20"/>
        <v>0</v>
      </c>
      <c r="N308" s="49">
        <f t="shared" si="21"/>
        <v>0</v>
      </c>
      <c r="O308" s="50">
        <f t="shared" si="22"/>
        <v>0</v>
      </c>
      <c r="P308" s="45">
        <f t="shared" si="23"/>
        <v>0</v>
      </c>
      <c r="Q308" s="282">
        <f>IF(Lots!A297="","",Lots!EM297)</f>
      </c>
      <c r="R308" s="283">
        <f>IF(Lots!A297="","",Lots!EN297)</f>
      </c>
      <c r="S308" s="282">
        <f>IF(Lots!A297="","",Lots!EO297)</f>
      </c>
      <c r="T308" s="283">
        <f>IF(Lots!A297="","",Lots!EP297)</f>
      </c>
      <c r="U308" s="282">
        <f>IF(Lots!A297="","",Lots!EQ297)</f>
      </c>
      <c r="V308" s="283">
        <f>IF(Lots!A297="","",Lots!ER297)</f>
      </c>
      <c r="W308" s="283">
        <f>IF(Lots!A297="","",IF(Lots!ES297=TRUE,"B","S"))</f>
      </c>
    </row>
    <row r="309" spans="1:23" ht="12" customHeight="1">
      <c r="A309" s="55">
        <f>IF(Lots!A298="","",Lots!A298)</f>
      </c>
      <c r="B309" s="56">
        <f>IF(Lots!A298="","",Lots!F298)</f>
      </c>
      <c r="C309" s="56">
        <f>IF(Lots!A298="","",Lots!J298)</f>
      </c>
      <c r="D309" s="56">
        <f>IF(Lots!A298="","",Lots!G298)</f>
      </c>
      <c r="E309" s="56">
        <f>IF(Lots!A298="","",Lots!H298)</f>
      </c>
      <c r="F309" s="288">
        <f>IF(Lots!A298="","",Lots!EA298)</f>
      </c>
      <c r="G309" s="289">
        <f>IF(Lots!A298="","",Lots!EB298)</f>
      </c>
      <c r="H309" s="289">
        <f>IF(Lots!A298="","",Lots!EK298)</f>
      </c>
      <c r="I309" s="290">
        <f>IF(Lots!A298="","",Lots!EF298)</f>
      </c>
      <c r="J309" s="57">
        <f>IF(Lots!F298="","",Lots!EG298)</f>
      </c>
      <c r="K309" s="57">
        <f>IF(Lots!H298="","",Lots!EH298)</f>
      </c>
      <c r="L309" s="58">
        <f t="shared" si="20"/>
        <v>0</v>
      </c>
      <c r="N309" s="49">
        <f t="shared" si="21"/>
        <v>0</v>
      </c>
      <c r="O309" s="50">
        <f t="shared" si="22"/>
        <v>0</v>
      </c>
      <c r="P309" s="45">
        <f t="shared" si="23"/>
        <v>0</v>
      </c>
      <c r="Q309" s="282">
        <f>IF(Lots!A298="","",Lots!EM298)</f>
      </c>
      <c r="R309" s="283">
        <f>IF(Lots!A298="","",Lots!EN298)</f>
      </c>
      <c r="S309" s="282">
        <f>IF(Lots!A298="","",Lots!EO298)</f>
      </c>
      <c r="T309" s="283">
        <f>IF(Lots!A298="","",Lots!EP298)</f>
      </c>
      <c r="U309" s="282">
        <f>IF(Lots!A298="","",Lots!EQ298)</f>
      </c>
      <c r="V309" s="283">
        <f>IF(Lots!A298="","",Lots!ER298)</f>
      </c>
      <c r="W309" s="283">
        <f>IF(Lots!A298="","",IF(Lots!ES298=TRUE,"B","S"))</f>
      </c>
    </row>
    <row r="310" spans="1:23" ht="12" customHeight="1">
      <c r="A310" s="55">
        <f>IF(Lots!A299="","",Lots!A299)</f>
      </c>
      <c r="B310" s="56">
        <f>IF(Lots!A299="","",Lots!F299)</f>
      </c>
      <c r="C310" s="56">
        <f>IF(Lots!A299="","",Lots!J299)</f>
      </c>
      <c r="D310" s="56">
        <f>IF(Lots!A299="","",Lots!G299)</f>
      </c>
      <c r="E310" s="56">
        <f>IF(Lots!A299="","",Lots!H299)</f>
      </c>
      <c r="F310" s="288">
        <f>IF(Lots!A299="","",Lots!EA299)</f>
      </c>
      <c r="G310" s="289">
        <f>IF(Lots!A299="","",Lots!EB299)</f>
      </c>
      <c r="H310" s="289">
        <f>IF(Lots!A299="","",Lots!EK299)</f>
      </c>
      <c r="I310" s="290">
        <f>IF(Lots!A299="","",Lots!EF299)</f>
      </c>
      <c r="J310" s="57">
        <f>IF(Lots!F299="","",Lots!EG299)</f>
      </c>
      <c r="K310" s="57">
        <f>IF(Lots!H299="","",Lots!EH299)</f>
      </c>
      <c r="L310" s="58">
        <f t="shared" si="20"/>
        <v>0</v>
      </c>
      <c r="N310" s="49">
        <f t="shared" si="21"/>
        <v>0</v>
      </c>
      <c r="O310" s="50">
        <f t="shared" si="22"/>
        <v>0</v>
      </c>
      <c r="P310" s="45">
        <f t="shared" si="23"/>
        <v>0</v>
      </c>
      <c r="Q310" s="282">
        <f>IF(Lots!A299="","",Lots!EM299)</f>
      </c>
      <c r="R310" s="283">
        <f>IF(Lots!A299="","",Lots!EN299)</f>
      </c>
      <c r="S310" s="282">
        <f>IF(Lots!A299="","",Lots!EO299)</f>
      </c>
      <c r="T310" s="283">
        <f>IF(Lots!A299="","",Lots!EP299)</f>
      </c>
      <c r="U310" s="282">
        <f>IF(Lots!A299="","",Lots!EQ299)</f>
      </c>
      <c r="V310" s="283">
        <f>IF(Lots!A299="","",Lots!ER299)</f>
      </c>
      <c r="W310" s="283">
        <f>IF(Lots!A299="","",IF(Lots!ES299=TRUE,"B","S"))</f>
      </c>
    </row>
    <row r="311" spans="1:23" ht="12" customHeight="1">
      <c r="A311" s="55">
        <f>IF(Lots!A300="","",Lots!A300)</f>
      </c>
      <c r="B311" s="56">
        <f>IF(Lots!A300="","",Lots!F300)</f>
      </c>
      <c r="C311" s="56">
        <f>IF(Lots!A300="","",Lots!J300)</f>
      </c>
      <c r="D311" s="56">
        <f>IF(Lots!A300="","",Lots!G300)</f>
      </c>
      <c r="E311" s="56">
        <f>IF(Lots!A300="","",Lots!H300)</f>
      </c>
      <c r="F311" s="288">
        <f>IF(Lots!A300="","",Lots!EA300)</f>
      </c>
      <c r="G311" s="289">
        <f>IF(Lots!A300="","",Lots!EB300)</f>
      </c>
      <c r="H311" s="289">
        <f>IF(Lots!A300="","",Lots!EK300)</f>
      </c>
      <c r="I311" s="290">
        <f>IF(Lots!A300="","",Lots!EF300)</f>
      </c>
      <c r="J311" s="57">
        <f>IF(Lots!F300="","",Lots!EG300)</f>
      </c>
      <c r="K311" s="57">
        <f>IF(Lots!H300="","",Lots!EH300)</f>
      </c>
      <c r="L311" s="58">
        <f t="shared" si="20"/>
        <v>0</v>
      </c>
      <c r="N311" s="49">
        <f t="shared" si="21"/>
        <v>0</v>
      </c>
      <c r="O311" s="50">
        <f t="shared" si="22"/>
        <v>0</v>
      </c>
      <c r="P311" s="45">
        <f t="shared" si="23"/>
        <v>0</v>
      </c>
      <c r="Q311" s="282">
        <f>IF(Lots!A300="","",Lots!EM300)</f>
      </c>
      <c r="R311" s="283">
        <f>IF(Lots!A300="","",Lots!EN300)</f>
      </c>
      <c r="S311" s="282">
        <f>IF(Lots!A300="","",Lots!EO300)</f>
      </c>
      <c r="T311" s="283">
        <f>IF(Lots!A300="","",Lots!EP300)</f>
      </c>
      <c r="U311" s="282">
        <f>IF(Lots!A300="","",Lots!EQ300)</f>
      </c>
      <c r="V311" s="283">
        <f>IF(Lots!A300="","",Lots!ER300)</f>
      </c>
      <c r="W311" s="283">
        <f>IF(Lots!A300="","",IF(Lots!ES300=TRUE,"B","S"))</f>
      </c>
    </row>
    <row r="312" spans="1:23" ht="12" customHeight="1">
      <c r="A312" s="55">
        <f>IF(Lots!A301="","",Lots!A301)</f>
      </c>
      <c r="B312" s="56">
        <f>IF(Lots!A301="","",Lots!F301)</f>
      </c>
      <c r="C312" s="56">
        <f>IF(Lots!A301="","",Lots!J301)</f>
      </c>
      <c r="D312" s="56">
        <f>IF(Lots!A301="","",Lots!G301)</f>
      </c>
      <c r="E312" s="56">
        <f>IF(Lots!A301="","",Lots!H301)</f>
      </c>
      <c r="F312" s="288">
        <f>IF(Lots!A301="","",Lots!EA301)</f>
      </c>
      <c r="G312" s="289">
        <f>IF(Lots!A301="","",Lots!EB301)</f>
      </c>
      <c r="H312" s="289">
        <f>IF(Lots!A301="","",Lots!EK301)</f>
      </c>
      <c r="I312" s="290">
        <f>IF(Lots!A301="","",Lots!EF301)</f>
      </c>
      <c r="J312" s="57">
        <f>IF(Lots!F301="","",Lots!EG301)</f>
      </c>
      <c r="K312" s="57">
        <f>IF(Lots!H301="","",Lots!EH301)</f>
      </c>
      <c r="L312" s="58">
        <f t="shared" si="20"/>
        <v>0</v>
      </c>
      <c r="N312" s="49">
        <f t="shared" si="21"/>
        <v>0</v>
      </c>
      <c r="O312" s="50">
        <f t="shared" si="22"/>
        <v>0</v>
      </c>
      <c r="P312" s="45">
        <f t="shared" si="23"/>
        <v>0</v>
      </c>
      <c r="Q312" s="282">
        <f>IF(Lots!A301="","",Lots!EM301)</f>
      </c>
      <c r="R312" s="283">
        <f>IF(Lots!A301="","",Lots!EN301)</f>
      </c>
      <c r="S312" s="282">
        <f>IF(Lots!A301="","",Lots!EO301)</f>
      </c>
      <c r="T312" s="283">
        <f>IF(Lots!A301="","",Lots!EP301)</f>
      </c>
      <c r="U312" s="282">
        <f>IF(Lots!A301="","",Lots!EQ301)</f>
      </c>
      <c r="V312" s="283">
        <f>IF(Lots!A301="","",Lots!ER301)</f>
      </c>
      <c r="W312" s="283">
        <f>IF(Lots!A301="","",IF(Lots!ES301=TRUE,"B","S"))</f>
      </c>
    </row>
    <row r="313" spans="6:9" ht="12">
      <c r="F313" s="291"/>
      <c r="G313" s="291"/>
      <c r="H313" s="291"/>
      <c r="I313" s="291"/>
    </row>
    <row r="314" spans="6:9" ht="12">
      <c r="F314" s="291"/>
      <c r="G314" s="291"/>
      <c r="H314" s="291"/>
      <c r="I314" s="291"/>
    </row>
    <row r="315" spans="6:9" ht="12">
      <c r="F315" s="291"/>
      <c r="G315" s="291"/>
      <c r="H315" s="291"/>
      <c r="I315" s="291"/>
    </row>
    <row r="316" spans="6:9" ht="12">
      <c r="F316" s="291"/>
      <c r="G316" s="291"/>
      <c r="H316" s="291"/>
      <c r="I316" s="291"/>
    </row>
    <row r="317" spans="6:9" ht="12">
      <c r="F317" s="291"/>
      <c r="G317" s="291"/>
      <c r="H317" s="291"/>
      <c r="I317" s="291"/>
    </row>
    <row r="318" spans="6:9" ht="12">
      <c r="F318" s="291"/>
      <c r="G318" s="291"/>
      <c r="H318" s="291"/>
      <c r="I318" s="291"/>
    </row>
    <row r="319" spans="6:9" ht="12">
      <c r="F319" s="291"/>
      <c r="G319" s="291"/>
      <c r="H319" s="291"/>
      <c r="I319" s="291"/>
    </row>
    <row r="320" spans="6:9" ht="12">
      <c r="F320" s="291"/>
      <c r="G320" s="291"/>
      <c r="H320" s="291"/>
      <c r="I320" s="291"/>
    </row>
    <row r="321" spans="6:9" ht="12">
      <c r="F321" s="291"/>
      <c r="G321" s="291"/>
      <c r="H321" s="291"/>
      <c r="I321" s="291"/>
    </row>
    <row r="322" spans="6:9" ht="12">
      <c r="F322" s="291"/>
      <c r="G322" s="291"/>
      <c r="H322" s="291"/>
      <c r="I322" s="291"/>
    </row>
    <row r="323" spans="6:9" ht="12">
      <c r="F323" s="291"/>
      <c r="G323" s="291"/>
      <c r="H323" s="291"/>
      <c r="I323" s="291"/>
    </row>
    <row r="324" spans="6:9" ht="12">
      <c r="F324" s="291"/>
      <c r="G324" s="291"/>
      <c r="H324" s="291"/>
      <c r="I324" s="291"/>
    </row>
    <row r="325" spans="6:9" ht="12">
      <c r="F325" s="291"/>
      <c r="G325" s="291"/>
      <c r="H325" s="291"/>
      <c r="I325" s="291"/>
    </row>
    <row r="326" spans="6:9" ht="12">
      <c r="F326" s="291"/>
      <c r="G326" s="291"/>
      <c r="H326" s="291"/>
      <c r="I326" s="291"/>
    </row>
    <row r="327" spans="6:9" ht="12">
      <c r="F327" s="291"/>
      <c r="G327" s="291"/>
      <c r="H327" s="291"/>
      <c r="I327" s="291"/>
    </row>
    <row r="328" spans="6:9" ht="12">
      <c r="F328" s="291"/>
      <c r="G328" s="291"/>
      <c r="H328" s="291"/>
      <c r="I328" s="291"/>
    </row>
    <row r="329" spans="6:9" ht="12">
      <c r="F329" s="291"/>
      <c r="G329" s="291"/>
      <c r="H329" s="291"/>
      <c r="I329" s="291"/>
    </row>
    <row r="330" spans="6:9" ht="12">
      <c r="F330" s="291"/>
      <c r="G330" s="291"/>
      <c r="H330" s="291"/>
      <c r="I330" s="291"/>
    </row>
    <row r="331" spans="6:9" ht="12">
      <c r="F331" s="291"/>
      <c r="G331" s="291"/>
      <c r="H331" s="291"/>
      <c r="I331" s="291"/>
    </row>
    <row r="332" spans="6:9" ht="12">
      <c r="F332" s="291"/>
      <c r="G332" s="291"/>
      <c r="H332" s="291"/>
      <c r="I332" s="291"/>
    </row>
    <row r="333" spans="6:9" ht="12">
      <c r="F333" s="291"/>
      <c r="G333" s="291"/>
      <c r="H333" s="291"/>
      <c r="I333" s="291"/>
    </row>
    <row r="334" spans="6:9" ht="12">
      <c r="F334" s="291"/>
      <c r="G334" s="291"/>
      <c r="H334" s="291"/>
      <c r="I334" s="291"/>
    </row>
    <row r="335" spans="6:9" ht="12">
      <c r="F335" s="291"/>
      <c r="G335" s="291"/>
      <c r="H335" s="291"/>
      <c r="I335" s="291"/>
    </row>
    <row r="336" spans="6:9" ht="12">
      <c r="F336" s="291"/>
      <c r="G336" s="291"/>
      <c r="H336" s="291"/>
      <c r="I336" s="291"/>
    </row>
    <row r="337" spans="6:9" ht="12">
      <c r="F337" s="291"/>
      <c r="G337" s="291"/>
      <c r="H337" s="291"/>
      <c r="I337" s="291"/>
    </row>
    <row r="338" spans="6:9" ht="12">
      <c r="F338" s="291"/>
      <c r="G338" s="291"/>
      <c r="H338" s="291"/>
      <c r="I338" s="291"/>
    </row>
    <row r="339" spans="6:9" ht="12">
      <c r="F339" s="291"/>
      <c r="G339" s="291"/>
      <c r="H339" s="291"/>
      <c r="I339" s="291"/>
    </row>
    <row r="340" spans="6:9" ht="12">
      <c r="F340" s="291"/>
      <c r="G340" s="291"/>
      <c r="H340" s="291"/>
      <c r="I340" s="291"/>
    </row>
    <row r="341" spans="6:9" ht="12">
      <c r="F341" s="291"/>
      <c r="G341" s="291"/>
      <c r="H341" s="291"/>
      <c r="I341" s="291"/>
    </row>
    <row r="342" spans="6:9" ht="12">
      <c r="F342" s="291"/>
      <c r="G342" s="291"/>
      <c r="H342" s="291"/>
      <c r="I342" s="291"/>
    </row>
    <row r="343" spans="6:9" ht="12">
      <c r="F343" s="291"/>
      <c r="G343" s="291"/>
      <c r="H343" s="291"/>
      <c r="I343" s="291"/>
    </row>
    <row r="344" spans="6:9" ht="12">
      <c r="F344" s="291"/>
      <c r="G344" s="291"/>
      <c r="H344" s="291"/>
      <c r="I344" s="291"/>
    </row>
    <row r="345" spans="6:9" ht="12">
      <c r="F345" s="291"/>
      <c r="G345" s="291"/>
      <c r="H345" s="291"/>
      <c r="I345" s="291"/>
    </row>
    <row r="346" spans="6:9" ht="12">
      <c r="F346" s="291"/>
      <c r="G346" s="291"/>
      <c r="H346" s="291"/>
      <c r="I346" s="291"/>
    </row>
    <row r="347" spans="6:9" ht="12">
      <c r="F347" s="291"/>
      <c r="G347" s="291"/>
      <c r="H347" s="291"/>
      <c r="I347" s="291"/>
    </row>
    <row r="348" spans="6:9" ht="12">
      <c r="F348" s="291"/>
      <c r="G348" s="291"/>
      <c r="H348" s="291"/>
      <c r="I348" s="291"/>
    </row>
    <row r="349" spans="6:9" ht="12">
      <c r="F349" s="291"/>
      <c r="G349" s="291"/>
      <c r="H349" s="291"/>
      <c r="I349" s="291"/>
    </row>
    <row r="350" spans="6:9" ht="12">
      <c r="F350" s="291"/>
      <c r="G350" s="291"/>
      <c r="H350" s="291"/>
      <c r="I350" s="291"/>
    </row>
    <row r="351" spans="6:9" ht="12">
      <c r="F351" s="291"/>
      <c r="G351" s="291"/>
      <c r="H351" s="291"/>
      <c r="I351" s="291"/>
    </row>
    <row r="352" spans="6:9" ht="12">
      <c r="F352" s="291"/>
      <c r="G352" s="291"/>
      <c r="H352" s="291"/>
      <c r="I352" s="291"/>
    </row>
    <row r="353" spans="6:9" ht="12">
      <c r="F353" s="291"/>
      <c r="G353" s="291"/>
      <c r="H353" s="291"/>
      <c r="I353" s="291"/>
    </row>
    <row r="354" spans="6:9" ht="12">
      <c r="F354" s="291"/>
      <c r="G354" s="291"/>
      <c r="H354" s="291"/>
      <c r="I354" s="291"/>
    </row>
    <row r="355" spans="6:9" ht="12">
      <c r="F355" s="291"/>
      <c r="G355" s="291"/>
      <c r="H355" s="291"/>
      <c r="I355" s="291"/>
    </row>
    <row r="356" spans="6:9" ht="12">
      <c r="F356" s="291"/>
      <c r="G356" s="291"/>
      <c r="H356" s="291"/>
      <c r="I356" s="291"/>
    </row>
    <row r="357" spans="6:9" ht="12">
      <c r="F357" s="291"/>
      <c r="G357" s="291"/>
      <c r="H357" s="291"/>
      <c r="I357" s="291"/>
    </row>
    <row r="358" spans="6:9" ht="12">
      <c r="F358" s="291"/>
      <c r="G358" s="291"/>
      <c r="H358" s="291"/>
      <c r="I358" s="291"/>
    </row>
    <row r="359" spans="6:9" ht="12">
      <c r="F359" s="291"/>
      <c r="G359" s="291"/>
      <c r="H359" s="291"/>
      <c r="I359" s="291"/>
    </row>
    <row r="360" spans="6:9" ht="12">
      <c r="F360" s="291"/>
      <c r="G360" s="291"/>
      <c r="H360" s="291"/>
      <c r="I360" s="291"/>
    </row>
    <row r="361" spans="6:9" ht="12">
      <c r="F361" s="291"/>
      <c r="G361" s="291"/>
      <c r="H361" s="291"/>
      <c r="I361" s="291"/>
    </row>
    <row r="362" spans="6:9" ht="12">
      <c r="F362" s="291"/>
      <c r="G362" s="291"/>
      <c r="H362" s="291"/>
      <c r="I362" s="291"/>
    </row>
    <row r="363" spans="6:9" ht="12">
      <c r="F363" s="291"/>
      <c r="G363" s="291"/>
      <c r="H363" s="291"/>
      <c r="I363" s="291"/>
    </row>
    <row r="364" spans="6:9" ht="12">
      <c r="F364" s="291"/>
      <c r="G364" s="291"/>
      <c r="H364" s="291"/>
      <c r="I364" s="291"/>
    </row>
    <row r="365" spans="6:9" ht="12">
      <c r="F365" s="291"/>
      <c r="G365" s="291"/>
      <c r="H365" s="291"/>
      <c r="I365" s="291"/>
    </row>
    <row r="366" spans="6:9" ht="12">
      <c r="F366" s="291"/>
      <c r="G366" s="291"/>
      <c r="H366" s="291"/>
      <c r="I366" s="291"/>
    </row>
    <row r="367" spans="6:9" ht="12">
      <c r="F367" s="291"/>
      <c r="G367" s="291"/>
      <c r="H367" s="291"/>
      <c r="I367" s="291"/>
    </row>
    <row r="368" spans="6:9" ht="12">
      <c r="F368" s="291"/>
      <c r="G368" s="291"/>
      <c r="H368" s="291"/>
      <c r="I368" s="291"/>
    </row>
    <row r="369" spans="6:9" ht="12">
      <c r="F369" s="291"/>
      <c r="G369" s="291"/>
      <c r="H369" s="291"/>
      <c r="I369" s="291"/>
    </row>
    <row r="370" spans="6:9" ht="12">
      <c r="F370" s="291"/>
      <c r="G370" s="291"/>
      <c r="H370" s="291"/>
      <c r="I370" s="291"/>
    </row>
    <row r="371" spans="6:9" ht="12">
      <c r="F371" s="291"/>
      <c r="G371" s="291"/>
      <c r="H371" s="291"/>
      <c r="I371" s="291"/>
    </row>
    <row r="372" spans="6:9" ht="12">
      <c r="F372" s="291"/>
      <c r="G372" s="291"/>
      <c r="H372" s="291"/>
      <c r="I372" s="291"/>
    </row>
    <row r="373" spans="6:9" ht="12">
      <c r="F373" s="291"/>
      <c r="G373" s="291"/>
      <c r="H373" s="291"/>
      <c r="I373" s="291"/>
    </row>
    <row r="374" spans="6:9" ht="12">
      <c r="F374" s="291"/>
      <c r="G374" s="291"/>
      <c r="H374" s="291"/>
      <c r="I374" s="291"/>
    </row>
    <row r="375" spans="6:9" ht="12">
      <c r="F375" s="291"/>
      <c r="G375" s="291"/>
      <c r="H375" s="291"/>
      <c r="I375" s="291"/>
    </row>
    <row r="376" spans="6:9" ht="12">
      <c r="F376" s="291"/>
      <c r="G376" s="291"/>
      <c r="H376" s="291"/>
      <c r="I376" s="291"/>
    </row>
    <row r="377" spans="6:9" ht="12">
      <c r="F377" s="291"/>
      <c r="G377" s="291"/>
      <c r="H377" s="291"/>
      <c r="I377" s="291"/>
    </row>
    <row r="378" spans="6:9" ht="12">
      <c r="F378" s="291"/>
      <c r="G378" s="291"/>
      <c r="H378" s="291"/>
      <c r="I378" s="291"/>
    </row>
    <row r="379" spans="6:9" ht="12">
      <c r="F379" s="291"/>
      <c r="G379" s="291"/>
      <c r="H379" s="291"/>
      <c r="I379" s="291"/>
    </row>
    <row r="380" spans="6:9" ht="12">
      <c r="F380" s="291"/>
      <c r="G380" s="291"/>
      <c r="H380" s="291"/>
      <c r="I380" s="291"/>
    </row>
    <row r="381" spans="6:9" ht="12">
      <c r="F381" s="291"/>
      <c r="G381" s="291"/>
      <c r="H381" s="291"/>
      <c r="I381" s="291"/>
    </row>
    <row r="382" spans="6:9" ht="12">
      <c r="F382" s="291"/>
      <c r="G382" s="291"/>
      <c r="H382" s="291"/>
      <c r="I382" s="291"/>
    </row>
    <row r="383" spans="6:9" ht="12">
      <c r="F383" s="291"/>
      <c r="G383" s="291"/>
      <c r="H383" s="291"/>
      <c r="I383" s="291"/>
    </row>
    <row r="384" spans="6:9" ht="12">
      <c r="F384" s="291"/>
      <c r="G384" s="291"/>
      <c r="H384" s="291"/>
      <c r="I384" s="291"/>
    </row>
    <row r="385" spans="6:9" ht="12">
      <c r="F385" s="291"/>
      <c r="G385" s="291"/>
      <c r="H385" s="291"/>
      <c r="I385" s="291"/>
    </row>
    <row r="386" spans="6:9" ht="12">
      <c r="F386" s="291"/>
      <c r="G386" s="291"/>
      <c r="H386" s="291"/>
      <c r="I386" s="291"/>
    </row>
    <row r="387" spans="6:9" ht="12">
      <c r="F387" s="291"/>
      <c r="G387" s="291"/>
      <c r="H387" s="291"/>
      <c r="I387" s="291"/>
    </row>
    <row r="388" spans="6:9" ht="12">
      <c r="F388" s="291"/>
      <c r="G388" s="291"/>
      <c r="H388" s="291"/>
      <c r="I388" s="291"/>
    </row>
    <row r="389" spans="6:9" ht="12">
      <c r="F389" s="291"/>
      <c r="G389" s="291"/>
      <c r="H389" s="291"/>
      <c r="I389" s="291"/>
    </row>
    <row r="390" spans="6:9" ht="12">
      <c r="F390" s="291"/>
      <c r="G390" s="291"/>
      <c r="H390" s="291"/>
      <c r="I390" s="291"/>
    </row>
    <row r="391" spans="6:9" ht="12">
      <c r="F391" s="291"/>
      <c r="G391" s="291"/>
      <c r="H391" s="291"/>
      <c r="I391" s="291"/>
    </row>
    <row r="392" spans="6:9" ht="12">
      <c r="F392" s="291"/>
      <c r="G392" s="291"/>
      <c r="H392" s="291"/>
      <c r="I392" s="291"/>
    </row>
    <row r="393" spans="6:9" ht="12">
      <c r="F393" s="291"/>
      <c r="G393" s="291"/>
      <c r="H393" s="291"/>
      <c r="I393" s="291"/>
    </row>
    <row r="394" spans="6:9" ht="12">
      <c r="F394" s="291"/>
      <c r="G394" s="291"/>
      <c r="H394" s="291"/>
      <c r="I394" s="291"/>
    </row>
    <row r="395" spans="6:9" ht="12">
      <c r="F395" s="291"/>
      <c r="G395" s="291"/>
      <c r="H395" s="291"/>
      <c r="I395" s="291"/>
    </row>
    <row r="396" spans="6:9" ht="12">
      <c r="F396" s="291"/>
      <c r="G396" s="291"/>
      <c r="H396" s="291"/>
      <c r="I396" s="291"/>
    </row>
    <row r="397" spans="6:9" ht="12">
      <c r="F397" s="291"/>
      <c r="G397" s="291"/>
      <c r="H397" s="291"/>
      <c r="I397" s="291"/>
    </row>
    <row r="398" spans="6:9" ht="12">
      <c r="F398" s="291"/>
      <c r="G398" s="291"/>
      <c r="H398" s="291"/>
      <c r="I398" s="291"/>
    </row>
    <row r="399" spans="6:9" ht="12">
      <c r="F399" s="291"/>
      <c r="G399" s="291"/>
      <c r="H399" s="291"/>
      <c r="I399" s="291"/>
    </row>
    <row r="400" spans="6:9" ht="12">
      <c r="F400" s="291"/>
      <c r="G400" s="291"/>
      <c r="H400" s="291"/>
      <c r="I400" s="291"/>
    </row>
    <row r="401" spans="6:9" ht="12">
      <c r="F401" s="291"/>
      <c r="G401" s="291"/>
      <c r="H401" s="291"/>
      <c r="I401" s="291"/>
    </row>
    <row r="402" spans="6:9" ht="12">
      <c r="F402" s="291"/>
      <c r="G402" s="291"/>
      <c r="H402" s="291"/>
      <c r="I402" s="291"/>
    </row>
    <row r="403" spans="6:9" ht="12">
      <c r="F403" s="291"/>
      <c r="G403" s="291"/>
      <c r="H403" s="291"/>
      <c r="I403" s="291"/>
    </row>
    <row r="404" spans="6:9" ht="12">
      <c r="F404" s="291"/>
      <c r="G404" s="291"/>
      <c r="H404" s="291"/>
      <c r="I404" s="291"/>
    </row>
    <row r="405" spans="6:9" ht="12">
      <c r="F405" s="291"/>
      <c r="G405" s="291"/>
      <c r="H405" s="291"/>
      <c r="I405" s="291"/>
    </row>
    <row r="406" spans="6:9" ht="12">
      <c r="F406" s="291"/>
      <c r="G406" s="291"/>
      <c r="H406" s="291"/>
      <c r="I406" s="291"/>
    </row>
    <row r="407" spans="6:9" ht="12">
      <c r="F407" s="291"/>
      <c r="G407" s="291"/>
      <c r="H407" s="291"/>
      <c r="I407" s="291"/>
    </row>
    <row r="408" spans="6:9" ht="12">
      <c r="F408" s="291"/>
      <c r="G408" s="291"/>
      <c r="H408" s="291"/>
      <c r="I408" s="291"/>
    </row>
    <row r="409" spans="6:9" ht="12">
      <c r="F409" s="291"/>
      <c r="G409" s="291"/>
      <c r="H409" s="291"/>
      <c r="I409" s="291"/>
    </row>
    <row r="410" spans="6:9" ht="12">
      <c r="F410" s="291"/>
      <c r="G410" s="291"/>
      <c r="H410" s="291"/>
      <c r="I410" s="291"/>
    </row>
    <row r="411" spans="6:9" ht="12">
      <c r="F411" s="291"/>
      <c r="G411" s="291"/>
      <c r="H411" s="291"/>
      <c r="I411" s="291"/>
    </row>
    <row r="412" spans="6:9" ht="12">
      <c r="F412" s="291"/>
      <c r="G412" s="291"/>
      <c r="H412" s="291"/>
      <c r="I412" s="291"/>
    </row>
    <row r="413" spans="6:9" ht="12">
      <c r="F413" s="291"/>
      <c r="G413" s="291"/>
      <c r="H413" s="291"/>
      <c r="I413" s="291"/>
    </row>
    <row r="414" spans="6:9" ht="12">
      <c r="F414" s="291"/>
      <c r="G414" s="291"/>
      <c r="H414" s="291"/>
      <c r="I414" s="291"/>
    </row>
    <row r="415" spans="6:9" ht="12">
      <c r="F415" s="291"/>
      <c r="G415" s="291"/>
      <c r="H415" s="291"/>
      <c r="I415" s="291"/>
    </row>
    <row r="416" spans="6:9" ht="12">
      <c r="F416" s="291"/>
      <c r="G416" s="291"/>
      <c r="H416" s="291"/>
      <c r="I416" s="291"/>
    </row>
    <row r="417" spans="6:9" ht="12">
      <c r="F417" s="291"/>
      <c r="G417" s="291"/>
      <c r="H417" s="291"/>
      <c r="I417" s="291"/>
    </row>
    <row r="418" spans="6:9" ht="12">
      <c r="F418" s="291"/>
      <c r="G418" s="291"/>
      <c r="H418" s="291"/>
      <c r="I418" s="291"/>
    </row>
    <row r="419" spans="6:9" ht="12">
      <c r="F419" s="291"/>
      <c r="G419" s="291"/>
      <c r="H419" s="291"/>
      <c r="I419" s="291"/>
    </row>
    <row r="420" spans="6:9" ht="12">
      <c r="F420" s="291"/>
      <c r="G420" s="291"/>
      <c r="H420" s="291"/>
      <c r="I420" s="291"/>
    </row>
    <row r="421" spans="6:9" ht="12">
      <c r="F421" s="291"/>
      <c r="G421" s="291"/>
      <c r="H421" s="291"/>
      <c r="I421" s="291"/>
    </row>
    <row r="422" spans="6:9" ht="12">
      <c r="F422" s="291"/>
      <c r="G422" s="291"/>
      <c r="H422" s="291"/>
      <c r="I422" s="291"/>
    </row>
    <row r="423" spans="6:9" ht="12">
      <c r="F423" s="291"/>
      <c r="G423" s="291"/>
      <c r="H423" s="291"/>
      <c r="I423" s="291"/>
    </row>
    <row r="424" spans="6:9" ht="12">
      <c r="F424" s="291"/>
      <c r="G424" s="291"/>
      <c r="H424" s="291"/>
      <c r="I424" s="291"/>
    </row>
    <row r="425" spans="6:9" ht="12">
      <c r="F425" s="291"/>
      <c r="G425" s="291"/>
      <c r="H425" s="291"/>
      <c r="I425" s="291"/>
    </row>
    <row r="426" spans="6:9" ht="12">
      <c r="F426" s="291"/>
      <c r="G426" s="291"/>
      <c r="H426" s="291"/>
      <c r="I426" s="291"/>
    </row>
    <row r="427" spans="6:9" ht="12">
      <c r="F427" s="291"/>
      <c r="G427" s="291"/>
      <c r="H427" s="291"/>
      <c r="I427" s="291"/>
    </row>
    <row r="428" spans="6:9" ht="12">
      <c r="F428" s="291"/>
      <c r="G428" s="291"/>
      <c r="H428" s="291"/>
      <c r="I428" s="291"/>
    </row>
    <row r="429" spans="6:9" ht="12">
      <c r="F429" s="291"/>
      <c r="G429" s="291"/>
      <c r="H429" s="291"/>
      <c r="I429" s="291"/>
    </row>
    <row r="430" spans="6:9" ht="12">
      <c r="F430" s="291"/>
      <c r="G430" s="291"/>
      <c r="H430" s="291"/>
      <c r="I430" s="291"/>
    </row>
    <row r="431" spans="6:9" ht="12">
      <c r="F431" s="291"/>
      <c r="G431" s="291"/>
      <c r="H431" s="291"/>
      <c r="I431" s="291"/>
    </row>
    <row r="432" spans="6:9" ht="12">
      <c r="F432" s="291"/>
      <c r="G432" s="291"/>
      <c r="H432" s="291"/>
      <c r="I432" s="291"/>
    </row>
    <row r="433" spans="6:9" ht="12">
      <c r="F433" s="291"/>
      <c r="G433" s="291"/>
      <c r="H433" s="291"/>
      <c r="I433" s="291"/>
    </row>
    <row r="434" spans="6:9" ht="12">
      <c r="F434" s="291"/>
      <c r="G434" s="291"/>
      <c r="H434" s="291"/>
      <c r="I434" s="291"/>
    </row>
    <row r="435" spans="6:9" ht="12">
      <c r="F435" s="291"/>
      <c r="G435" s="291"/>
      <c r="H435" s="291"/>
      <c r="I435" s="291"/>
    </row>
    <row r="436" spans="6:9" ht="12">
      <c r="F436" s="291"/>
      <c r="G436" s="291"/>
      <c r="H436" s="291"/>
      <c r="I436" s="291"/>
    </row>
    <row r="437" spans="6:9" ht="12">
      <c r="F437" s="291"/>
      <c r="G437" s="291"/>
      <c r="H437" s="291"/>
      <c r="I437" s="291"/>
    </row>
    <row r="438" spans="6:9" ht="12">
      <c r="F438" s="291"/>
      <c r="G438" s="291"/>
      <c r="H438" s="291"/>
      <c r="I438" s="291"/>
    </row>
    <row r="439" spans="6:9" ht="12">
      <c r="F439" s="291"/>
      <c r="G439" s="291"/>
      <c r="H439" s="291"/>
      <c r="I439" s="291"/>
    </row>
    <row r="440" spans="6:9" ht="12">
      <c r="F440" s="291"/>
      <c r="G440" s="291"/>
      <c r="H440" s="291"/>
      <c r="I440" s="291"/>
    </row>
    <row r="441" spans="6:9" ht="12">
      <c r="F441" s="291"/>
      <c r="G441" s="291"/>
      <c r="H441" s="291"/>
      <c r="I441" s="291"/>
    </row>
    <row r="442" spans="6:9" ht="12">
      <c r="F442" s="291"/>
      <c r="G442" s="291"/>
      <c r="H442" s="291"/>
      <c r="I442" s="291"/>
    </row>
    <row r="443" spans="6:9" ht="12">
      <c r="F443" s="291"/>
      <c r="G443" s="291"/>
      <c r="H443" s="291"/>
      <c r="I443" s="291"/>
    </row>
    <row r="444" spans="6:9" ht="12">
      <c r="F444" s="291"/>
      <c r="G444" s="291"/>
      <c r="H444" s="291"/>
      <c r="I444" s="291"/>
    </row>
    <row r="445" spans="6:9" ht="12">
      <c r="F445" s="291"/>
      <c r="G445" s="291"/>
      <c r="H445" s="291"/>
      <c r="I445" s="291"/>
    </row>
    <row r="446" spans="6:9" ht="12">
      <c r="F446" s="291"/>
      <c r="G446" s="291"/>
      <c r="H446" s="291"/>
      <c r="I446" s="291"/>
    </row>
    <row r="447" spans="6:9" ht="12">
      <c r="F447" s="291"/>
      <c r="G447" s="291"/>
      <c r="H447" s="291"/>
      <c r="I447" s="291"/>
    </row>
    <row r="448" spans="6:9" ht="12">
      <c r="F448" s="291"/>
      <c r="G448" s="291"/>
      <c r="H448" s="291"/>
      <c r="I448" s="291"/>
    </row>
    <row r="449" spans="6:9" ht="12">
      <c r="F449" s="291"/>
      <c r="G449" s="291"/>
      <c r="H449" s="291"/>
      <c r="I449" s="291"/>
    </row>
    <row r="450" spans="6:9" ht="12">
      <c r="F450" s="291"/>
      <c r="G450" s="291"/>
      <c r="H450" s="291"/>
      <c r="I450" s="291"/>
    </row>
    <row r="451" spans="6:9" ht="12">
      <c r="F451" s="291"/>
      <c r="G451" s="291"/>
      <c r="H451" s="291"/>
      <c r="I451" s="291"/>
    </row>
    <row r="452" spans="6:9" ht="12">
      <c r="F452" s="291"/>
      <c r="G452" s="291"/>
      <c r="H452" s="291"/>
      <c r="I452" s="291"/>
    </row>
    <row r="453" spans="6:9" ht="12">
      <c r="F453" s="291"/>
      <c r="G453" s="291"/>
      <c r="H453" s="291"/>
      <c r="I453" s="291"/>
    </row>
    <row r="454" spans="6:9" ht="12">
      <c r="F454" s="291"/>
      <c r="G454" s="291"/>
      <c r="H454" s="291"/>
      <c r="I454" s="291"/>
    </row>
    <row r="455" spans="6:9" ht="12">
      <c r="F455" s="291"/>
      <c r="G455" s="291"/>
      <c r="H455" s="291"/>
      <c r="I455" s="291"/>
    </row>
    <row r="456" spans="6:9" ht="12">
      <c r="F456" s="291"/>
      <c r="G456" s="291"/>
      <c r="H456" s="291"/>
      <c r="I456" s="291"/>
    </row>
    <row r="457" spans="6:9" ht="12">
      <c r="F457" s="291"/>
      <c r="G457" s="291"/>
      <c r="H457" s="291"/>
      <c r="I457" s="291"/>
    </row>
    <row r="458" spans="6:9" ht="12">
      <c r="F458" s="291"/>
      <c r="G458" s="291"/>
      <c r="H458" s="291"/>
      <c r="I458" s="291"/>
    </row>
    <row r="459" spans="6:9" ht="12">
      <c r="F459" s="291"/>
      <c r="G459" s="291"/>
      <c r="H459" s="291"/>
      <c r="I459" s="291"/>
    </row>
    <row r="460" spans="6:9" ht="12">
      <c r="F460" s="291"/>
      <c r="G460" s="291"/>
      <c r="H460" s="291"/>
      <c r="I460" s="291"/>
    </row>
    <row r="461" spans="6:9" ht="12">
      <c r="F461" s="291"/>
      <c r="G461" s="291"/>
      <c r="H461" s="291"/>
      <c r="I461" s="291"/>
    </row>
    <row r="462" spans="6:9" ht="12">
      <c r="F462" s="291"/>
      <c r="G462" s="291"/>
      <c r="H462" s="291"/>
      <c r="I462" s="291"/>
    </row>
    <row r="463" spans="6:9" ht="12">
      <c r="F463" s="291"/>
      <c r="G463" s="291"/>
      <c r="H463" s="291"/>
      <c r="I463" s="291"/>
    </row>
    <row r="464" spans="6:9" ht="12">
      <c r="F464" s="291"/>
      <c r="G464" s="291"/>
      <c r="H464" s="291"/>
      <c r="I464" s="291"/>
    </row>
    <row r="465" spans="6:9" ht="12">
      <c r="F465" s="291"/>
      <c r="G465" s="291"/>
      <c r="H465" s="291"/>
      <c r="I465" s="291"/>
    </row>
    <row r="466" spans="6:9" ht="12">
      <c r="F466" s="291"/>
      <c r="G466" s="291"/>
      <c r="H466" s="291"/>
      <c r="I466" s="291"/>
    </row>
    <row r="467" spans="6:9" ht="12">
      <c r="F467" s="291"/>
      <c r="G467" s="291"/>
      <c r="H467" s="291"/>
      <c r="I467" s="291"/>
    </row>
    <row r="468" spans="6:9" ht="12">
      <c r="F468" s="291"/>
      <c r="G468" s="291"/>
      <c r="H468" s="291"/>
      <c r="I468" s="291"/>
    </row>
    <row r="469" spans="6:9" ht="12">
      <c r="F469" s="291"/>
      <c r="G469" s="291"/>
      <c r="H469" s="291"/>
      <c r="I469" s="291"/>
    </row>
    <row r="470" spans="6:9" ht="12">
      <c r="F470" s="291"/>
      <c r="G470" s="291"/>
      <c r="H470" s="291"/>
      <c r="I470" s="291"/>
    </row>
    <row r="471" spans="6:9" ht="12">
      <c r="F471" s="291"/>
      <c r="G471" s="291"/>
      <c r="H471" s="291"/>
      <c r="I471" s="291"/>
    </row>
    <row r="472" spans="6:9" ht="12">
      <c r="F472" s="291"/>
      <c r="G472" s="291"/>
      <c r="H472" s="291"/>
      <c r="I472" s="291"/>
    </row>
    <row r="473" spans="6:9" ht="12">
      <c r="F473" s="291"/>
      <c r="G473" s="291"/>
      <c r="H473" s="291"/>
      <c r="I473" s="291"/>
    </row>
    <row r="474" spans="6:9" ht="12">
      <c r="F474" s="291"/>
      <c r="G474" s="291"/>
      <c r="H474" s="291"/>
      <c r="I474" s="291"/>
    </row>
    <row r="475" spans="6:9" ht="12">
      <c r="F475" s="291"/>
      <c r="G475" s="291"/>
      <c r="H475" s="291"/>
      <c r="I475" s="291"/>
    </row>
    <row r="476" spans="6:9" ht="12">
      <c r="F476" s="291"/>
      <c r="G476" s="291"/>
      <c r="H476" s="291"/>
      <c r="I476" s="291"/>
    </row>
    <row r="477" spans="6:9" ht="12">
      <c r="F477" s="291"/>
      <c r="G477" s="291"/>
      <c r="H477" s="291"/>
      <c r="I477" s="291"/>
    </row>
    <row r="478" spans="6:9" ht="12">
      <c r="F478" s="291"/>
      <c r="G478" s="291"/>
      <c r="H478" s="291"/>
      <c r="I478" s="291"/>
    </row>
    <row r="479" spans="6:9" ht="12">
      <c r="F479" s="291"/>
      <c r="G479" s="291"/>
      <c r="H479" s="291"/>
      <c r="I479" s="291"/>
    </row>
    <row r="480" spans="6:9" ht="12">
      <c r="F480" s="291"/>
      <c r="G480" s="291"/>
      <c r="H480" s="291"/>
      <c r="I480" s="291"/>
    </row>
    <row r="481" spans="6:9" ht="12">
      <c r="F481" s="291"/>
      <c r="G481" s="291"/>
      <c r="H481" s="291"/>
      <c r="I481" s="291"/>
    </row>
    <row r="482" spans="6:9" ht="12">
      <c r="F482" s="291"/>
      <c r="G482" s="291"/>
      <c r="H482" s="291"/>
      <c r="I482" s="291"/>
    </row>
    <row r="483" spans="6:9" ht="12">
      <c r="F483" s="291"/>
      <c r="G483" s="291"/>
      <c r="H483" s="291"/>
      <c r="I483" s="291"/>
    </row>
    <row r="484" spans="6:9" ht="12">
      <c r="F484" s="291"/>
      <c r="G484" s="291"/>
      <c r="H484" s="291"/>
      <c r="I484" s="291"/>
    </row>
    <row r="485" spans="6:9" ht="12">
      <c r="F485" s="291"/>
      <c r="G485" s="291"/>
      <c r="H485" s="291"/>
      <c r="I485" s="291"/>
    </row>
    <row r="486" spans="6:9" ht="12">
      <c r="F486" s="291"/>
      <c r="G486" s="291"/>
      <c r="H486" s="291"/>
      <c r="I486" s="291"/>
    </row>
    <row r="487" spans="6:9" ht="12">
      <c r="F487" s="291"/>
      <c r="G487" s="291"/>
      <c r="H487" s="291"/>
      <c r="I487" s="291"/>
    </row>
    <row r="488" spans="6:9" ht="12">
      <c r="F488" s="291"/>
      <c r="G488" s="291"/>
      <c r="H488" s="291"/>
      <c r="I488" s="291"/>
    </row>
    <row r="489" spans="6:9" ht="12">
      <c r="F489" s="291"/>
      <c r="G489" s="291"/>
      <c r="H489" s="291"/>
      <c r="I489" s="291"/>
    </row>
    <row r="490" spans="6:9" ht="12">
      <c r="F490" s="291"/>
      <c r="G490" s="291"/>
      <c r="H490" s="291"/>
      <c r="I490" s="291"/>
    </row>
    <row r="491" spans="6:9" ht="12">
      <c r="F491" s="291"/>
      <c r="G491" s="291"/>
      <c r="H491" s="291"/>
      <c r="I491" s="291"/>
    </row>
    <row r="492" spans="6:9" ht="12">
      <c r="F492" s="291"/>
      <c r="G492" s="291"/>
      <c r="H492" s="291"/>
      <c r="I492" s="291"/>
    </row>
    <row r="493" spans="6:9" ht="12">
      <c r="F493" s="291"/>
      <c r="G493" s="291"/>
      <c r="H493" s="291"/>
      <c r="I493" s="291"/>
    </row>
    <row r="494" spans="6:9" ht="12">
      <c r="F494" s="291"/>
      <c r="G494" s="291"/>
      <c r="H494" s="291"/>
      <c r="I494" s="291"/>
    </row>
    <row r="495" spans="6:9" ht="12">
      <c r="F495" s="291"/>
      <c r="G495" s="291"/>
      <c r="H495" s="291"/>
      <c r="I495" s="291"/>
    </row>
    <row r="496" spans="6:9" ht="12">
      <c r="F496" s="291"/>
      <c r="G496" s="291"/>
      <c r="H496" s="291"/>
      <c r="I496" s="291"/>
    </row>
    <row r="497" spans="6:9" ht="12">
      <c r="F497" s="291"/>
      <c r="G497" s="291"/>
      <c r="H497" s="291"/>
      <c r="I497" s="291"/>
    </row>
    <row r="498" spans="6:9" ht="12">
      <c r="F498" s="291"/>
      <c r="G498" s="291"/>
      <c r="H498" s="291"/>
      <c r="I498" s="291"/>
    </row>
    <row r="499" spans="6:9" ht="12">
      <c r="F499" s="291"/>
      <c r="G499" s="291"/>
      <c r="H499" s="291"/>
      <c r="I499" s="291"/>
    </row>
    <row r="500" spans="6:9" ht="12">
      <c r="F500" s="291"/>
      <c r="G500" s="291"/>
      <c r="H500" s="291"/>
      <c r="I500" s="291"/>
    </row>
    <row r="501" spans="6:9" ht="12">
      <c r="F501" s="291"/>
      <c r="G501" s="291"/>
      <c r="H501" s="291"/>
      <c r="I501" s="291"/>
    </row>
    <row r="502" spans="6:9" ht="12">
      <c r="F502" s="291"/>
      <c r="G502" s="291"/>
      <c r="H502" s="291"/>
      <c r="I502" s="291"/>
    </row>
    <row r="503" spans="6:9" ht="12">
      <c r="F503" s="291"/>
      <c r="G503" s="291"/>
      <c r="H503" s="291"/>
      <c r="I503" s="291"/>
    </row>
    <row r="504" spans="6:9" ht="12">
      <c r="F504" s="291"/>
      <c r="G504" s="291"/>
      <c r="H504" s="291"/>
      <c r="I504" s="291"/>
    </row>
    <row r="505" spans="6:9" ht="12">
      <c r="F505" s="291"/>
      <c r="G505" s="291"/>
      <c r="H505" s="291"/>
      <c r="I505" s="291"/>
    </row>
    <row r="506" spans="6:9" ht="12">
      <c r="F506" s="291"/>
      <c r="G506" s="291"/>
      <c r="H506" s="291"/>
      <c r="I506" s="291"/>
    </row>
    <row r="507" spans="6:9" ht="12">
      <c r="F507" s="291"/>
      <c r="G507" s="291"/>
      <c r="H507" s="291"/>
      <c r="I507" s="291"/>
    </row>
    <row r="508" spans="6:9" ht="12">
      <c r="F508" s="291"/>
      <c r="G508" s="291"/>
      <c r="H508" s="291"/>
      <c r="I508" s="291"/>
    </row>
    <row r="509" spans="6:9" ht="12">
      <c r="F509" s="291"/>
      <c r="G509" s="291"/>
      <c r="H509" s="291"/>
      <c r="I509" s="291"/>
    </row>
    <row r="510" spans="6:9" ht="12">
      <c r="F510" s="291"/>
      <c r="G510" s="291"/>
      <c r="H510" s="291"/>
      <c r="I510" s="291"/>
    </row>
    <row r="511" spans="6:9" ht="12">
      <c r="F511" s="291"/>
      <c r="G511" s="291"/>
      <c r="H511" s="291"/>
      <c r="I511" s="291"/>
    </row>
    <row r="512" spans="6:9" ht="12">
      <c r="F512" s="291"/>
      <c r="G512" s="291"/>
      <c r="H512" s="291"/>
      <c r="I512" s="291"/>
    </row>
    <row r="513" spans="6:9" ht="12">
      <c r="F513" s="291"/>
      <c r="G513" s="291"/>
      <c r="H513" s="291"/>
      <c r="I513" s="291"/>
    </row>
    <row r="514" spans="6:9" ht="12">
      <c r="F514" s="291"/>
      <c r="G514" s="291"/>
      <c r="H514" s="291"/>
      <c r="I514" s="291"/>
    </row>
    <row r="515" spans="6:9" ht="12">
      <c r="F515" s="291"/>
      <c r="G515" s="291"/>
      <c r="H515" s="291"/>
      <c r="I515" s="291"/>
    </row>
    <row r="516" spans="6:9" ht="12">
      <c r="F516" s="291"/>
      <c r="G516" s="291"/>
      <c r="H516" s="291"/>
      <c r="I516" s="291"/>
    </row>
    <row r="517" spans="6:9" ht="12">
      <c r="F517" s="291"/>
      <c r="G517" s="291"/>
      <c r="H517" s="291"/>
      <c r="I517" s="291"/>
    </row>
    <row r="518" spans="6:9" ht="12">
      <c r="F518" s="291"/>
      <c r="G518" s="291"/>
      <c r="H518" s="291"/>
      <c r="I518" s="291"/>
    </row>
    <row r="519" spans="6:9" ht="12">
      <c r="F519" s="291"/>
      <c r="G519" s="291"/>
      <c r="H519" s="291"/>
      <c r="I519" s="291"/>
    </row>
    <row r="520" spans="6:9" ht="12">
      <c r="F520" s="291"/>
      <c r="G520" s="291"/>
      <c r="H520" s="291"/>
      <c r="I520" s="291"/>
    </row>
    <row r="521" spans="6:9" ht="12">
      <c r="F521" s="291"/>
      <c r="G521" s="291"/>
      <c r="H521" s="291"/>
      <c r="I521" s="291"/>
    </row>
    <row r="522" spans="6:9" ht="12">
      <c r="F522" s="291"/>
      <c r="G522" s="291"/>
      <c r="H522" s="291"/>
      <c r="I522" s="291"/>
    </row>
    <row r="523" spans="6:9" ht="12">
      <c r="F523" s="291"/>
      <c r="G523" s="291"/>
      <c r="H523" s="291"/>
      <c r="I523" s="291"/>
    </row>
    <row r="524" spans="6:9" ht="12">
      <c r="F524" s="291"/>
      <c r="G524" s="291"/>
      <c r="H524" s="291"/>
      <c r="I524" s="291"/>
    </row>
    <row r="525" spans="6:9" ht="12">
      <c r="F525" s="291"/>
      <c r="G525" s="291"/>
      <c r="H525" s="291"/>
      <c r="I525" s="291"/>
    </row>
    <row r="526" spans="6:9" ht="12">
      <c r="F526" s="291"/>
      <c r="G526" s="291"/>
      <c r="H526" s="291"/>
      <c r="I526" s="291"/>
    </row>
    <row r="527" spans="6:9" ht="12">
      <c r="F527" s="291"/>
      <c r="G527" s="291"/>
      <c r="H527" s="291"/>
      <c r="I527" s="291"/>
    </row>
    <row r="528" spans="6:9" ht="12">
      <c r="F528" s="291"/>
      <c r="G528" s="291"/>
      <c r="H528" s="291"/>
      <c r="I528" s="291"/>
    </row>
    <row r="529" spans="6:9" ht="12">
      <c r="F529" s="291"/>
      <c r="G529" s="291"/>
      <c r="H529" s="291"/>
      <c r="I529" s="291"/>
    </row>
    <row r="530" spans="6:9" ht="12">
      <c r="F530" s="291"/>
      <c r="G530" s="291"/>
      <c r="H530" s="291"/>
      <c r="I530" s="291"/>
    </row>
    <row r="531" spans="6:9" ht="12">
      <c r="F531" s="291"/>
      <c r="G531" s="291"/>
      <c r="H531" s="291"/>
      <c r="I531" s="291"/>
    </row>
    <row r="532" spans="6:9" ht="12">
      <c r="F532" s="291"/>
      <c r="G532" s="291"/>
      <c r="H532" s="291"/>
      <c r="I532" s="291"/>
    </row>
    <row r="533" spans="6:9" ht="12">
      <c r="F533" s="291"/>
      <c r="G533" s="291"/>
      <c r="H533" s="291"/>
      <c r="I533" s="291"/>
    </row>
    <row r="534" spans="6:9" ht="12">
      <c r="F534" s="291"/>
      <c r="G534" s="291"/>
      <c r="H534" s="291"/>
      <c r="I534" s="291"/>
    </row>
    <row r="535" spans="6:9" ht="12">
      <c r="F535" s="291"/>
      <c r="G535" s="291"/>
      <c r="H535" s="291"/>
      <c r="I535" s="291"/>
    </row>
    <row r="536" spans="6:9" ht="12">
      <c r="F536" s="291"/>
      <c r="G536" s="291"/>
      <c r="H536" s="291"/>
      <c r="I536" s="291"/>
    </row>
    <row r="537" spans="6:9" ht="12">
      <c r="F537" s="291"/>
      <c r="G537" s="291"/>
      <c r="H537" s="291"/>
      <c r="I537" s="291"/>
    </row>
    <row r="538" spans="6:9" ht="12">
      <c r="F538" s="291"/>
      <c r="G538" s="291"/>
      <c r="H538" s="291"/>
      <c r="I538" s="291"/>
    </row>
    <row r="539" spans="6:9" ht="12">
      <c r="F539" s="291"/>
      <c r="G539" s="291"/>
      <c r="H539" s="291"/>
      <c r="I539" s="291"/>
    </row>
    <row r="540" spans="6:9" ht="12">
      <c r="F540" s="291"/>
      <c r="G540" s="291"/>
      <c r="H540" s="291"/>
      <c r="I540" s="291"/>
    </row>
    <row r="541" spans="6:9" ht="12">
      <c r="F541" s="291"/>
      <c r="G541" s="291"/>
      <c r="H541" s="291"/>
      <c r="I541" s="291"/>
    </row>
    <row r="542" spans="6:9" ht="12">
      <c r="F542" s="291"/>
      <c r="G542" s="291"/>
      <c r="H542" s="291"/>
      <c r="I542" s="291"/>
    </row>
    <row r="543" spans="6:9" ht="12">
      <c r="F543" s="291"/>
      <c r="G543" s="291"/>
      <c r="H543" s="291"/>
      <c r="I543" s="291"/>
    </row>
    <row r="544" spans="6:9" ht="12">
      <c r="F544" s="291"/>
      <c r="G544" s="291"/>
      <c r="H544" s="291"/>
      <c r="I544" s="291"/>
    </row>
    <row r="545" spans="6:9" ht="12">
      <c r="F545" s="291"/>
      <c r="G545" s="291"/>
      <c r="H545" s="291"/>
      <c r="I545" s="291"/>
    </row>
    <row r="546" spans="6:9" ht="12">
      <c r="F546" s="291"/>
      <c r="G546" s="291"/>
      <c r="H546" s="291"/>
      <c r="I546" s="291"/>
    </row>
    <row r="547" spans="6:9" ht="12">
      <c r="F547" s="291"/>
      <c r="G547" s="291"/>
      <c r="H547" s="291"/>
      <c r="I547" s="291"/>
    </row>
    <row r="548" spans="6:9" ht="12">
      <c r="F548" s="291"/>
      <c r="G548" s="291"/>
      <c r="H548" s="291"/>
      <c r="I548" s="291"/>
    </row>
    <row r="549" spans="6:9" ht="12">
      <c r="F549" s="291"/>
      <c r="G549" s="291"/>
      <c r="H549" s="291"/>
      <c r="I549" s="291"/>
    </row>
    <row r="550" spans="6:9" ht="12">
      <c r="F550" s="291"/>
      <c r="G550" s="291"/>
      <c r="H550" s="291"/>
      <c r="I550" s="291"/>
    </row>
    <row r="551" spans="6:9" ht="12">
      <c r="F551" s="291"/>
      <c r="G551" s="291"/>
      <c r="H551" s="291"/>
      <c r="I551" s="291"/>
    </row>
    <row r="552" spans="6:9" ht="12">
      <c r="F552" s="291"/>
      <c r="G552" s="291"/>
      <c r="H552" s="291"/>
      <c r="I552" s="291"/>
    </row>
    <row r="553" spans="6:9" ht="12">
      <c r="F553" s="291"/>
      <c r="G553" s="291"/>
      <c r="H553" s="291"/>
      <c r="I553" s="291"/>
    </row>
    <row r="554" spans="6:9" ht="12">
      <c r="F554" s="291"/>
      <c r="G554" s="291"/>
      <c r="H554" s="291"/>
      <c r="I554" s="291"/>
    </row>
    <row r="555" spans="6:9" ht="12">
      <c r="F555" s="291"/>
      <c r="G555" s="291"/>
      <c r="H555" s="291"/>
      <c r="I555" s="291"/>
    </row>
    <row r="556" spans="6:9" ht="12">
      <c r="F556" s="291"/>
      <c r="G556" s="291"/>
      <c r="H556" s="291"/>
      <c r="I556" s="291"/>
    </row>
    <row r="557" spans="6:9" ht="12">
      <c r="F557" s="291"/>
      <c r="G557" s="291"/>
      <c r="H557" s="291"/>
      <c r="I557" s="291"/>
    </row>
    <row r="558" spans="6:9" ht="12">
      <c r="F558" s="291"/>
      <c r="G558" s="291"/>
      <c r="H558" s="291"/>
      <c r="I558" s="291"/>
    </row>
    <row r="559" spans="6:9" ht="12">
      <c r="F559" s="291"/>
      <c r="G559" s="291"/>
      <c r="H559" s="291"/>
      <c r="I559" s="291"/>
    </row>
    <row r="560" spans="6:9" ht="12">
      <c r="F560" s="291"/>
      <c r="G560" s="291"/>
      <c r="H560" s="291"/>
      <c r="I560" s="291"/>
    </row>
    <row r="561" spans="6:9" ht="12">
      <c r="F561" s="291"/>
      <c r="G561" s="291"/>
      <c r="H561" s="291"/>
      <c r="I561" s="291"/>
    </row>
    <row r="562" spans="6:9" ht="12">
      <c r="F562" s="291"/>
      <c r="G562" s="291"/>
      <c r="H562" s="291"/>
      <c r="I562" s="291"/>
    </row>
    <row r="563" spans="6:9" ht="12">
      <c r="F563" s="291"/>
      <c r="G563" s="291"/>
      <c r="H563" s="291"/>
      <c r="I563" s="291"/>
    </row>
    <row r="564" spans="6:9" ht="12">
      <c r="F564" s="291"/>
      <c r="G564" s="291"/>
      <c r="H564" s="291"/>
      <c r="I564" s="291"/>
    </row>
    <row r="565" spans="6:9" ht="12">
      <c r="F565" s="291"/>
      <c r="G565" s="291"/>
      <c r="H565" s="291"/>
      <c r="I565" s="291"/>
    </row>
    <row r="566" spans="6:9" ht="12">
      <c r="F566" s="291"/>
      <c r="G566" s="291"/>
      <c r="H566" s="291"/>
      <c r="I566" s="291"/>
    </row>
    <row r="567" spans="6:9" ht="12">
      <c r="F567" s="291"/>
      <c r="G567" s="291"/>
      <c r="H567" s="291"/>
      <c r="I567" s="291"/>
    </row>
    <row r="568" spans="6:9" ht="12">
      <c r="F568" s="291"/>
      <c r="G568" s="291"/>
      <c r="H568" s="291"/>
      <c r="I568" s="291"/>
    </row>
    <row r="569" spans="6:9" ht="12">
      <c r="F569" s="291"/>
      <c r="G569" s="291"/>
      <c r="H569" s="291"/>
      <c r="I569" s="291"/>
    </row>
    <row r="570" spans="6:9" ht="12">
      <c r="F570" s="291"/>
      <c r="G570" s="291"/>
      <c r="H570" s="291"/>
      <c r="I570" s="291"/>
    </row>
    <row r="571" spans="6:9" ht="12">
      <c r="F571" s="291"/>
      <c r="G571" s="291"/>
      <c r="H571" s="291"/>
      <c r="I571" s="291"/>
    </row>
    <row r="572" spans="6:9" ht="12">
      <c r="F572" s="291"/>
      <c r="G572" s="291"/>
      <c r="H572" s="291"/>
      <c r="I572" s="291"/>
    </row>
    <row r="573" spans="6:9" ht="12">
      <c r="F573" s="291"/>
      <c r="G573" s="291"/>
      <c r="H573" s="291"/>
      <c r="I573" s="291"/>
    </row>
    <row r="574" spans="6:9" ht="12">
      <c r="F574" s="291"/>
      <c r="G574" s="291"/>
      <c r="H574" s="291"/>
      <c r="I574" s="291"/>
    </row>
    <row r="575" spans="6:9" ht="12">
      <c r="F575" s="291"/>
      <c r="G575" s="291"/>
      <c r="H575" s="291"/>
      <c r="I575" s="291"/>
    </row>
    <row r="576" spans="6:9" ht="12">
      <c r="F576" s="291"/>
      <c r="G576" s="291"/>
      <c r="H576" s="291"/>
      <c r="I576" s="291"/>
    </row>
    <row r="577" spans="6:9" ht="12">
      <c r="F577" s="291"/>
      <c r="G577" s="291"/>
      <c r="H577" s="291"/>
      <c r="I577" s="291"/>
    </row>
    <row r="578" spans="6:9" ht="12">
      <c r="F578" s="291"/>
      <c r="G578" s="291"/>
      <c r="H578" s="291"/>
      <c r="I578" s="291"/>
    </row>
    <row r="579" spans="6:9" ht="12">
      <c r="F579" s="291"/>
      <c r="G579" s="291"/>
      <c r="H579" s="291"/>
      <c r="I579" s="291"/>
    </row>
    <row r="580" spans="6:9" ht="12">
      <c r="F580" s="291"/>
      <c r="G580" s="291"/>
      <c r="H580" s="291"/>
      <c r="I580" s="291"/>
    </row>
    <row r="581" spans="6:9" ht="12">
      <c r="F581" s="291"/>
      <c r="G581" s="291"/>
      <c r="H581" s="291"/>
      <c r="I581" s="291"/>
    </row>
    <row r="582" spans="6:9" ht="12">
      <c r="F582" s="291"/>
      <c r="G582" s="291"/>
      <c r="H582" s="291"/>
      <c r="I582" s="291"/>
    </row>
    <row r="583" spans="6:9" ht="12">
      <c r="F583" s="291"/>
      <c r="G583" s="291"/>
      <c r="H583" s="291"/>
      <c r="I583" s="291"/>
    </row>
    <row r="584" spans="6:9" ht="12">
      <c r="F584" s="291"/>
      <c r="G584" s="291"/>
      <c r="H584" s="291"/>
      <c r="I584" s="291"/>
    </row>
    <row r="585" spans="6:9" ht="12">
      <c r="F585" s="291"/>
      <c r="G585" s="291"/>
      <c r="H585" s="291"/>
      <c r="I585" s="291"/>
    </row>
    <row r="586" spans="6:9" ht="12">
      <c r="F586" s="291"/>
      <c r="G586" s="291"/>
      <c r="H586" s="291"/>
      <c r="I586" s="291"/>
    </row>
    <row r="587" spans="6:9" ht="12">
      <c r="F587" s="291"/>
      <c r="G587" s="291"/>
      <c r="H587" s="291"/>
      <c r="I587" s="291"/>
    </row>
    <row r="588" spans="6:9" ht="12">
      <c r="F588" s="291"/>
      <c r="G588" s="291"/>
      <c r="H588" s="291"/>
      <c r="I588" s="291"/>
    </row>
    <row r="589" spans="6:9" ht="12">
      <c r="F589" s="291"/>
      <c r="G589" s="291"/>
      <c r="H589" s="291"/>
      <c r="I589" s="291"/>
    </row>
    <row r="590" spans="6:9" ht="12">
      <c r="F590" s="291"/>
      <c r="G590" s="291"/>
      <c r="H590" s="291"/>
      <c r="I590" s="291"/>
    </row>
    <row r="591" spans="6:9" ht="12">
      <c r="F591" s="291"/>
      <c r="G591" s="291"/>
      <c r="H591" s="291"/>
      <c r="I591" s="291"/>
    </row>
    <row r="592" spans="6:9" ht="12">
      <c r="F592" s="291"/>
      <c r="G592" s="291"/>
      <c r="H592" s="291"/>
      <c r="I592" s="291"/>
    </row>
    <row r="593" spans="6:9" ht="12">
      <c r="F593" s="291"/>
      <c r="G593" s="291"/>
      <c r="H593" s="291"/>
      <c r="I593" s="291"/>
    </row>
    <row r="594" spans="6:9" ht="12">
      <c r="F594" s="291"/>
      <c r="G594" s="291"/>
      <c r="H594" s="291"/>
      <c r="I594" s="291"/>
    </row>
    <row r="595" spans="6:9" ht="12">
      <c r="F595" s="291"/>
      <c r="G595" s="291"/>
      <c r="H595" s="291"/>
      <c r="I595" s="291"/>
    </row>
    <row r="596" spans="6:9" ht="12">
      <c r="F596" s="291"/>
      <c r="G596" s="291"/>
      <c r="H596" s="291"/>
      <c r="I596" s="291"/>
    </row>
    <row r="597" spans="6:9" ht="12">
      <c r="F597" s="291"/>
      <c r="G597" s="291"/>
      <c r="H597" s="291"/>
      <c r="I597" s="291"/>
    </row>
    <row r="598" spans="6:9" ht="12">
      <c r="F598" s="291"/>
      <c r="G598" s="291"/>
      <c r="H598" s="291"/>
      <c r="I598" s="291"/>
    </row>
    <row r="599" spans="6:9" ht="12">
      <c r="F599" s="291"/>
      <c r="G599" s="291"/>
      <c r="H599" s="291"/>
      <c r="I599" s="291"/>
    </row>
    <row r="600" spans="6:9" ht="12">
      <c r="F600" s="291"/>
      <c r="G600" s="291"/>
      <c r="H600" s="291"/>
      <c r="I600" s="291"/>
    </row>
    <row r="601" spans="6:9" ht="12">
      <c r="F601" s="291"/>
      <c r="G601" s="291"/>
      <c r="H601" s="291"/>
      <c r="I601" s="291"/>
    </row>
    <row r="602" spans="6:9" ht="12">
      <c r="F602" s="291"/>
      <c r="G602" s="291"/>
      <c r="H602" s="291"/>
      <c r="I602" s="291"/>
    </row>
    <row r="603" spans="6:9" ht="12">
      <c r="F603" s="291"/>
      <c r="G603" s="291"/>
      <c r="H603" s="291"/>
      <c r="I603" s="291"/>
    </row>
    <row r="604" spans="6:9" ht="12">
      <c r="F604" s="291"/>
      <c r="G604" s="291"/>
      <c r="H604" s="291"/>
      <c r="I604" s="291"/>
    </row>
    <row r="605" spans="6:9" ht="12">
      <c r="F605" s="291"/>
      <c r="G605" s="291"/>
      <c r="H605" s="291"/>
      <c r="I605" s="291"/>
    </row>
    <row r="606" spans="6:9" ht="12">
      <c r="F606" s="291"/>
      <c r="G606" s="291"/>
      <c r="H606" s="291"/>
      <c r="I606" s="291"/>
    </row>
    <row r="607" spans="6:9" ht="12">
      <c r="F607" s="291"/>
      <c r="G607" s="291"/>
      <c r="H607" s="291"/>
      <c r="I607" s="291"/>
    </row>
    <row r="608" spans="6:9" ht="12">
      <c r="F608" s="291"/>
      <c r="G608" s="291"/>
      <c r="H608" s="291"/>
      <c r="I608" s="291"/>
    </row>
    <row r="609" spans="6:9" ht="12">
      <c r="F609" s="291"/>
      <c r="G609" s="291"/>
      <c r="H609" s="291"/>
      <c r="I609" s="291"/>
    </row>
    <row r="610" spans="6:9" ht="12">
      <c r="F610" s="291"/>
      <c r="G610" s="291"/>
      <c r="H610" s="291"/>
      <c r="I610" s="291"/>
    </row>
    <row r="611" spans="6:9" ht="12">
      <c r="F611" s="291"/>
      <c r="G611" s="291"/>
      <c r="H611" s="291"/>
      <c r="I611" s="291"/>
    </row>
    <row r="612" spans="6:9" ht="12">
      <c r="F612" s="291"/>
      <c r="G612" s="291"/>
      <c r="H612" s="291"/>
      <c r="I612" s="291"/>
    </row>
    <row r="613" spans="6:9" ht="12">
      <c r="F613" s="291"/>
      <c r="G613" s="291"/>
      <c r="H613" s="291"/>
      <c r="I613" s="291"/>
    </row>
    <row r="614" spans="6:9" ht="12">
      <c r="F614" s="291"/>
      <c r="G614" s="291"/>
      <c r="H614" s="291"/>
      <c r="I614" s="291"/>
    </row>
    <row r="615" spans="6:9" ht="12">
      <c r="F615" s="291"/>
      <c r="G615" s="291"/>
      <c r="H615" s="291"/>
      <c r="I615" s="291"/>
    </row>
    <row r="616" spans="6:9" ht="12">
      <c r="F616" s="291"/>
      <c r="G616" s="291"/>
      <c r="H616" s="291"/>
      <c r="I616" s="291"/>
    </row>
    <row r="617" spans="6:9" ht="12">
      <c r="F617" s="291"/>
      <c r="G617" s="291"/>
      <c r="H617" s="291"/>
      <c r="I617" s="291"/>
    </row>
    <row r="618" spans="6:9" ht="12">
      <c r="F618" s="291"/>
      <c r="G618" s="291"/>
      <c r="H618" s="291"/>
      <c r="I618" s="291"/>
    </row>
    <row r="619" spans="6:9" ht="12">
      <c r="F619" s="291"/>
      <c r="G619" s="291"/>
      <c r="H619" s="291"/>
      <c r="I619" s="291"/>
    </row>
    <row r="620" spans="6:9" ht="12">
      <c r="F620" s="291"/>
      <c r="G620" s="291"/>
      <c r="H620" s="291"/>
      <c r="I620" s="291"/>
    </row>
    <row r="621" spans="6:9" ht="12">
      <c r="F621" s="291"/>
      <c r="G621" s="291"/>
      <c r="H621" s="291"/>
      <c r="I621" s="291"/>
    </row>
    <row r="622" spans="6:9" ht="12">
      <c r="F622" s="291"/>
      <c r="G622" s="291"/>
      <c r="H622" s="291"/>
      <c r="I622" s="291"/>
    </row>
    <row r="623" spans="6:9" ht="12">
      <c r="F623" s="291"/>
      <c r="G623" s="291"/>
      <c r="H623" s="291"/>
      <c r="I623" s="291"/>
    </row>
    <row r="624" spans="6:9" ht="12">
      <c r="F624" s="291"/>
      <c r="G624" s="291"/>
      <c r="H624" s="291"/>
      <c r="I624" s="291"/>
    </row>
    <row r="625" spans="6:9" ht="12">
      <c r="F625" s="291"/>
      <c r="G625" s="291"/>
      <c r="H625" s="291"/>
      <c r="I625" s="291"/>
    </row>
    <row r="626" spans="6:9" ht="12">
      <c r="F626" s="291"/>
      <c r="G626" s="291"/>
      <c r="H626" s="291"/>
      <c r="I626" s="291"/>
    </row>
    <row r="627" spans="6:9" ht="12">
      <c r="F627" s="291"/>
      <c r="G627" s="291"/>
      <c r="H627" s="291"/>
      <c r="I627" s="291"/>
    </row>
    <row r="628" spans="6:9" ht="12">
      <c r="F628" s="291"/>
      <c r="G628" s="291"/>
      <c r="H628" s="291"/>
      <c r="I628" s="291"/>
    </row>
    <row r="629" spans="6:9" ht="12">
      <c r="F629" s="291"/>
      <c r="G629" s="291"/>
      <c r="H629" s="291"/>
      <c r="I629" s="291"/>
    </row>
    <row r="630" spans="6:9" ht="12">
      <c r="F630" s="291"/>
      <c r="G630" s="291"/>
      <c r="H630" s="291"/>
      <c r="I630" s="291"/>
    </row>
    <row r="631" spans="6:9" ht="12">
      <c r="F631" s="291"/>
      <c r="G631" s="291"/>
      <c r="H631" s="291"/>
      <c r="I631" s="291"/>
    </row>
    <row r="632" spans="6:9" ht="12">
      <c r="F632" s="291"/>
      <c r="G632" s="291"/>
      <c r="H632" s="291"/>
      <c r="I632" s="291"/>
    </row>
    <row r="633" spans="6:9" ht="12">
      <c r="F633" s="291"/>
      <c r="G633" s="291"/>
      <c r="H633" s="291"/>
      <c r="I633" s="291"/>
    </row>
    <row r="634" spans="6:9" ht="12">
      <c r="F634" s="291"/>
      <c r="G634" s="291"/>
      <c r="H634" s="291"/>
      <c r="I634" s="291"/>
    </row>
    <row r="635" spans="6:9" ht="12">
      <c r="F635" s="291"/>
      <c r="G635" s="291"/>
      <c r="H635" s="291"/>
      <c r="I635" s="291"/>
    </row>
    <row r="636" spans="6:9" ht="12">
      <c r="F636" s="291"/>
      <c r="G636" s="291"/>
      <c r="H636" s="291"/>
      <c r="I636" s="291"/>
    </row>
    <row r="637" spans="6:9" ht="12">
      <c r="F637" s="291"/>
      <c r="G637" s="291"/>
      <c r="H637" s="291"/>
      <c r="I637" s="291"/>
    </row>
    <row r="638" spans="6:9" ht="12">
      <c r="F638" s="291"/>
      <c r="G638" s="291"/>
      <c r="H638" s="291"/>
      <c r="I638" s="291"/>
    </row>
    <row r="639" spans="6:9" ht="12">
      <c r="F639" s="291"/>
      <c r="G639" s="291"/>
      <c r="H639" s="291"/>
      <c r="I639" s="291"/>
    </row>
    <row r="640" spans="6:9" ht="12">
      <c r="F640" s="291"/>
      <c r="G640" s="291"/>
      <c r="H640" s="291"/>
      <c r="I640" s="291"/>
    </row>
    <row r="641" spans="6:9" ht="12">
      <c r="F641" s="291"/>
      <c r="G641" s="291"/>
      <c r="H641" s="291"/>
      <c r="I641" s="291"/>
    </row>
    <row r="642" spans="6:9" ht="12">
      <c r="F642" s="291"/>
      <c r="G642" s="291"/>
      <c r="H642" s="291"/>
      <c r="I642" s="291"/>
    </row>
    <row r="643" spans="6:9" ht="12">
      <c r="F643" s="291"/>
      <c r="G643" s="291"/>
      <c r="H643" s="291"/>
      <c r="I643" s="291"/>
    </row>
    <row r="644" spans="6:9" ht="12">
      <c r="F644" s="291"/>
      <c r="G644" s="291"/>
      <c r="H644" s="291"/>
      <c r="I644" s="291"/>
    </row>
    <row r="645" spans="6:9" ht="12">
      <c r="F645" s="291"/>
      <c r="G645" s="291"/>
      <c r="H645" s="291"/>
      <c r="I645" s="291"/>
    </row>
    <row r="646" spans="6:9" ht="12">
      <c r="F646" s="291"/>
      <c r="G646" s="291"/>
      <c r="H646" s="291"/>
      <c r="I646" s="291"/>
    </row>
    <row r="647" spans="6:9" ht="12">
      <c r="F647" s="291"/>
      <c r="G647" s="291"/>
      <c r="H647" s="291"/>
      <c r="I647" s="291"/>
    </row>
    <row r="648" spans="6:9" ht="12">
      <c r="F648" s="291"/>
      <c r="G648" s="291"/>
      <c r="H648" s="291"/>
      <c r="I648" s="291"/>
    </row>
    <row r="649" spans="6:9" ht="12">
      <c r="F649" s="291"/>
      <c r="G649" s="291"/>
      <c r="H649" s="291"/>
      <c r="I649" s="291"/>
    </row>
    <row r="650" spans="6:9" ht="12">
      <c r="F650" s="291"/>
      <c r="G650" s="291"/>
      <c r="H650" s="291"/>
      <c r="I650" s="291"/>
    </row>
    <row r="651" spans="6:9" ht="12">
      <c r="F651" s="291"/>
      <c r="G651" s="291"/>
      <c r="H651" s="291"/>
      <c r="I651" s="291"/>
    </row>
    <row r="652" spans="6:9" ht="12">
      <c r="F652" s="291"/>
      <c r="G652" s="291"/>
      <c r="H652" s="291"/>
      <c r="I652" s="291"/>
    </row>
    <row r="653" spans="6:9" ht="12">
      <c r="F653" s="291"/>
      <c r="G653" s="291"/>
      <c r="H653" s="291"/>
      <c r="I653" s="291"/>
    </row>
    <row r="654" spans="6:9" ht="12">
      <c r="F654" s="291"/>
      <c r="G654" s="291"/>
      <c r="H654" s="291"/>
      <c r="I654" s="291"/>
    </row>
    <row r="655" spans="6:9" ht="12">
      <c r="F655" s="291"/>
      <c r="G655" s="291"/>
      <c r="H655" s="291"/>
      <c r="I655" s="291"/>
    </row>
    <row r="656" spans="6:9" ht="12">
      <c r="F656" s="291"/>
      <c r="G656" s="291"/>
      <c r="H656" s="291"/>
      <c r="I656" s="291"/>
    </row>
    <row r="657" spans="6:9" ht="12">
      <c r="F657" s="291"/>
      <c r="G657" s="291"/>
      <c r="H657" s="291"/>
      <c r="I657" s="291"/>
    </row>
    <row r="658" spans="6:9" ht="12">
      <c r="F658" s="291"/>
      <c r="G658" s="291"/>
      <c r="H658" s="291"/>
      <c r="I658" s="291"/>
    </row>
    <row r="659" spans="6:9" ht="12">
      <c r="F659" s="291"/>
      <c r="G659" s="291"/>
      <c r="H659" s="291"/>
      <c r="I659" s="291"/>
    </row>
    <row r="660" spans="6:9" ht="12">
      <c r="F660" s="291"/>
      <c r="G660" s="291"/>
      <c r="H660" s="291"/>
      <c r="I660" s="291"/>
    </row>
    <row r="661" spans="6:9" ht="12">
      <c r="F661" s="291"/>
      <c r="G661" s="291"/>
      <c r="H661" s="291"/>
      <c r="I661" s="291"/>
    </row>
    <row r="662" spans="6:9" ht="12">
      <c r="F662" s="291"/>
      <c r="G662" s="291"/>
      <c r="H662" s="291"/>
      <c r="I662" s="291"/>
    </row>
    <row r="663" spans="6:9" ht="12">
      <c r="F663" s="291"/>
      <c r="G663" s="291"/>
      <c r="H663" s="291"/>
      <c r="I663" s="291"/>
    </row>
    <row r="664" spans="6:9" ht="12">
      <c r="F664" s="291"/>
      <c r="G664" s="291"/>
      <c r="H664" s="291"/>
      <c r="I664" s="291"/>
    </row>
    <row r="665" spans="6:9" ht="12">
      <c r="F665" s="291"/>
      <c r="G665" s="291"/>
      <c r="H665" s="291"/>
      <c r="I665" s="291"/>
    </row>
    <row r="666" spans="6:9" ht="12">
      <c r="F666" s="291"/>
      <c r="G666" s="291"/>
      <c r="H666" s="291"/>
      <c r="I666" s="291"/>
    </row>
    <row r="667" spans="6:9" ht="12">
      <c r="F667" s="291"/>
      <c r="G667" s="291"/>
      <c r="H667" s="291"/>
      <c r="I667" s="291"/>
    </row>
    <row r="668" spans="6:9" ht="12">
      <c r="F668" s="291"/>
      <c r="G668" s="291"/>
      <c r="H668" s="291"/>
      <c r="I668" s="291"/>
    </row>
    <row r="669" spans="6:9" ht="12">
      <c r="F669" s="291"/>
      <c r="G669" s="291"/>
      <c r="H669" s="291"/>
      <c r="I669" s="291"/>
    </row>
    <row r="670" spans="6:9" ht="12">
      <c r="F670" s="291"/>
      <c r="G670" s="291"/>
      <c r="H670" s="291"/>
      <c r="I670" s="291"/>
    </row>
    <row r="671" spans="6:9" ht="12">
      <c r="F671" s="291"/>
      <c r="G671" s="291"/>
      <c r="H671" s="291"/>
      <c r="I671" s="291"/>
    </row>
    <row r="672" spans="6:9" ht="12">
      <c r="F672" s="291"/>
      <c r="G672" s="291"/>
      <c r="H672" s="291"/>
      <c r="I672" s="291"/>
    </row>
    <row r="673" spans="6:9" ht="12">
      <c r="F673" s="291"/>
      <c r="G673" s="291"/>
      <c r="H673" s="291"/>
      <c r="I673" s="291"/>
    </row>
    <row r="674" spans="6:9" ht="12">
      <c r="F674" s="291"/>
      <c r="G674" s="291"/>
      <c r="H674" s="291"/>
      <c r="I674" s="291"/>
    </row>
    <row r="675" spans="6:9" ht="12">
      <c r="F675" s="291"/>
      <c r="G675" s="291"/>
      <c r="H675" s="291"/>
      <c r="I675" s="291"/>
    </row>
    <row r="676" spans="6:9" ht="12">
      <c r="F676" s="291"/>
      <c r="G676" s="291"/>
      <c r="H676" s="291"/>
      <c r="I676" s="291"/>
    </row>
    <row r="677" spans="6:9" ht="12">
      <c r="F677" s="291"/>
      <c r="G677" s="291"/>
      <c r="H677" s="291"/>
      <c r="I677" s="291"/>
    </row>
    <row r="678" spans="6:9" ht="12">
      <c r="F678" s="291"/>
      <c r="G678" s="291"/>
      <c r="H678" s="291"/>
      <c r="I678" s="291"/>
    </row>
    <row r="679" spans="6:9" ht="12">
      <c r="F679" s="291"/>
      <c r="G679" s="291"/>
      <c r="H679" s="291"/>
      <c r="I679" s="291"/>
    </row>
    <row r="680" spans="6:9" ht="12">
      <c r="F680" s="291"/>
      <c r="G680" s="291"/>
      <c r="H680" s="291"/>
      <c r="I680" s="291"/>
    </row>
    <row r="681" spans="6:9" ht="12">
      <c r="F681" s="291"/>
      <c r="G681" s="291"/>
      <c r="H681" s="291"/>
      <c r="I681" s="291"/>
    </row>
    <row r="682" spans="6:9" ht="12">
      <c r="F682" s="291"/>
      <c r="G682" s="291"/>
      <c r="H682" s="291"/>
      <c r="I682" s="291"/>
    </row>
    <row r="683" spans="6:9" ht="12">
      <c r="F683" s="291"/>
      <c r="G683" s="291"/>
      <c r="H683" s="291"/>
      <c r="I683" s="291"/>
    </row>
    <row r="684" spans="6:9" ht="12">
      <c r="F684" s="291"/>
      <c r="G684" s="291"/>
      <c r="H684" s="291"/>
      <c r="I684" s="291"/>
    </row>
    <row r="685" spans="6:9" ht="12">
      <c r="F685" s="291"/>
      <c r="G685" s="291"/>
      <c r="H685" s="291"/>
      <c r="I685" s="291"/>
    </row>
    <row r="686" spans="6:9" ht="12">
      <c r="F686" s="291"/>
      <c r="G686" s="291"/>
      <c r="H686" s="291"/>
      <c r="I686" s="291"/>
    </row>
    <row r="687" spans="6:9" ht="12">
      <c r="F687" s="291"/>
      <c r="G687" s="291"/>
      <c r="H687" s="291"/>
      <c r="I687" s="291"/>
    </row>
    <row r="688" spans="6:9" ht="12">
      <c r="F688" s="291"/>
      <c r="G688" s="291"/>
      <c r="H688" s="291"/>
      <c r="I688" s="291"/>
    </row>
    <row r="689" spans="6:9" ht="12">
      <c r="F689" s="291"/>
      <c r="G689" s="291"/>
      <c r="H689" s="291"/>
      <c r="I689" s="291"/>
    </row>
    <row r="690" spans="6:9" ht="12">
      <c r="F690" s="291"/>
      <c r="G690" s="291"/>
      <c r="H690" s="291"/>
      <c r="I690" s="291"/>
    </row>
    <row r="691" spans="6:9" ht="12">
      <c r="F691" s="291"/>
      <c r="G691" s="291"/>
      <c r="H691" s="291"/>
      <c r="I691" s="291"/>
    </row>
    <row r="692" spans="6:9" ht="12">
      <c r="F692" s="291"/>
      <c r="G692" s="291"/>
      <c r="H692" s="291"/>
      <c r="I692" s="291"/>
    </row>
    <row r="693" spans="6:9" ht="12">
      <c r="F693" s="291"/>
      <c r="G693" s="291"/>
      <c r="H693" s="291"/>
      <c r="I693" s="291"/>
    </row>
    <row r="694" spans="6:9" ht="12">
      <c r="F694" s="291"/>
      <c r="G694" s="291"/>
      <c r="H694" s="291"/>
      <c r="I694" s="291"/>
    </row>
    <row r="695" spans="6:9" ht="12">
      <c r="F695" s="291"/>
      <c r="G695" s="291"/>
      <c r="H695" s="291"/>
      <c r="I695" s="291"/>
    </row>
    <row r="696" spans="6:9" ht="12">
      <c r="F696" s="291"/>
      <c r="G696" s="291"/>
      <c r="H696" s="291"/>
      <c r="I696" s="291"/>
    </row>
    <row r="697" spans="6:9" ht="12">
      <c r="F697" s="291"/>
      <c r="G697" s="291"/>
      <c r="H697" s="291"/>
      <c r="I697" s="291"/>
    </row>
    <row r="698" spans="6:9" ht="12">
      <c r="F698" s="291"/>
      <c r="G698" s="291"/>
      <c r="H698" s="291"/>
      <c r="I698" s="291"/>
    </row>
    <row r="699" spans="6:9" ht="12">
      <c r="F699" s="291"/>
      <c r="G699" s="291"/>
      <c r="H699" s="291"/>
      <c r="I699" s="291"/>
    </row>
    <row r="700" spans="6:9" ht="12">
      <c r="F700" s="291"/>
      <c r="G700" s="291"/>
      <c r="H700" s="291"/>
      <c r="I700" s="291"/>
    </row>
    <row r="701" spans="6:9" ht="12">
      <c r="F701" s="291"/>
      <c r="G701" s="291"/>
      <c r="H701" s="291"/>
      <c r="I701" s="291"/>
    </row>
    <row r="702" spans="6:9" ht="12">
      <c r="F702" s="291"/>
      <c r="G702" s="291"/>
      <c r="H702" s="291"/>
      <c r="I702" s="291"/>
    </row>
    <row r="703" spans="6:9" ht="12">
      <c r="F703" s="291"/>
      <c r="G703" s="291"/>
      <c r="H703" s="291"/>
      <c r="I703" s="291"/>
    </row>
    <row r="704" spans="6:9" ht="12">
      <c r="F704" s="291"/>
      <c r="G704" s="291"/>
      <c r="H704" s="291"/>
      <c r="I704" s="291"/>
    </row>
    <row r="705" spans="6:9" ht="12">
      <c r="F705" s="291"/>
      <c r="G705" s="291"/>
      <c r="H705" s="291"/>
      <c r="I705" s="291"/>
    </row>
    <row r="706" spans="6:9" ht="12">
      <c r="F706" s="291"/>
      <c r="G706" s="291"/>
      <c r="H706" s="291"/>
      <c r="I706" s="291"/>
    </row>
    <row r="707" spans="6:9" ht="12">
      <c r="F707" s="291"/>
      <c r="G707" s="291"/>
      <c r="H707" s="291"/>
      <c r="I707" s="291"/>
    </row>
    <row r="708" spans="6:9" ht="12">
      <c r="F708" s="291"/>
      <c r="G708" s="291"/>
      <c r="H708" s="291"/>
      <c r="I708" s="291"/>
    </row>
    <row r="709" spans="6:9" ht="12">
      <c r="F709" s="291"/>
      <c r="G709" s="291"/>
      <c r="H709" s="291"/>
      <c r="I709" s="291"/>
    </row>
    <row r="710" spans="6:9" ht="12">
      <c r="F710" s="291"/>
      <c r="G710" s="291"/>
      <c r="H710" s="291"/>
      <c r="I710" s="291"/>
    </row>
    <row r="711" spans="6:9" ht="12">
      <c r="F711" s="291"/>
      <c r="G711" s="291"/>
      <c r="H711" s="291"/>
      <c r="I711" s="291"/>
    </row>
    <row r="712" spans="6:9" ht="12">
      <c r="F712" s="291"/>
      <c r="G712" s="291"/>
      <c r="H712" s="291"/>
      <c r="I712" s="291"/>
    </row>
    <row r="713" spans="6:9" ht="12">
      <c r="F713" s="291"/>
      <c r="G713" s="291"/>
      <c r="H713" s="291"/>
      <c r="I713" s="291"/>
    </row>
    <row r="714" spans="6:9" ht="12">
      <c r="F714" s="291"/>
      <c r="G714" s="291"/>
      <c r="H714" s="291"/>
      <c r="I714" s="291"/>
    </row>
    <row r="715" spans="6:9" ht="12">
      <c r="F715" s="291"/>
      <c r="G715" s="291"/>
      <c r="H715" s="291"/>
      <c r="I715" s="291"/>
    </row>
    <row r="716" spans="6:9" ht="12">
      <c r="F716" s="291"/>
      <c r="G716" s="291"/>
      <c r="H716" s="291"/>
      <c r="I716" s="291"/>
    </row>
    <row r="717" spans="6:9" ht="12">
      <c r="F717" s="291"/>
      <c r="G717" s="291"/>
      <c r="H717" s="291"/>
      <c r="I717" s="291"/>
    </row>
    <row r="718" spans="6:9" ht="12">
      <c r="F718" s="291"/>
      <c r="G718" s="291"/>
      <c r="H718" s="291"/>
      <c r="I718" s="291"/>
    </row>
    <row r="719" spans="6:9" ht="12">
      <c r="F719" s="291"/>
      <c r="G719" s="291"/>
      <c r="H719" s="291"/>
      <c r="I719" s="291"/>
    </row>
    <row r="720" spans="6:9" ht="12">
      <c r="F720" s="291"/>
      <c r="G720" s="291"/>
      <c r="H720" s="291"/>
      <c r="I720" s="291"/>
    </row>
    <row r="721" spans="6:9" ht="12">
      <c r="F721" s="291"/>
      <c r="G721" s="291"/>
      <c r="H721" s="291"/>
      <c r="I721" s="291"/>
    </row>
    <row r="722" spans="6:9" ht="12">
      <c r="F722" s="291"/>
      <c r="G722" s="291"/>
      <c r="H722" s="291"/>
      <c r="I722" s="291"/>
    </row>
    <row r="723" spans="6:9" ht="12">
      <c r="F723" s="291"/>
      <c r="G723" s="291"/>
      <c r="H723" s="291"/>
      <c r="I723" s="291"/>
    </row>
    <row r="724" spans="6:9" ht="12">
      <c r="F724" s="291"/>
      <c r="G724" s="291"/>
      <c r="H724" s="291"/>
      <c r="I724" s="291"/>
    </row>
    <row r="725" spans="6:9" ht="12">
      <c r="F725" s="291"/>
      <c r="G725" s="291"/>
      <c r="H725" s="291"/>
      <c r="I725" s="291"/>
    </row>
    <row r="726" spans="6:9" ht="12">
      <c r="F726" s="291"/>
      <c r="G726" s="291"/>
      <c r="H726" s="291"/>
      <c r="I726" s="291"/>
    </row>
    <row r="727" spans="6:9" ht="12">
      <c r="F727" s="291"/>
      <c r="G727" s="291"/>
      <c r="H727" s="291"/>
      <c r="I727" s="291"/>
    </row>
    <row r="728" spans="6:9" ht="12">
      <c r="F728" s="291"/>
      <c r="G728" s="291"/>
      <c r="H728" s="291"/>
      <c r="I728" s="291"/>
    </row>
    <row r="729" spans="6:9" ht="12">
      <c r="F729" s="291"/>
      <c r="G729" s="291"/>
      <c r="H729" s="291"/>
      <c r="I729" s="291"/>
    </row>
    <row r="730" spans="6:9" ht="12">
      <c r="F730" s="291"/>
      <c r="G730" s="291"/>
      <c r="H730" s="291"/>
      <c r="I730" s="291"/>
    </row>
    <row r="731" spans="6:9" ht="12">
      <c r="F731" s="291"/>
      <c r="G731" s="291"/>
      <c r="H731" s="291"/>
      <c r="I731" s="291"/>
    </row>
    <row r="732" spans="6:9" ht="12">
      <c r="F732" s="291"/>
      <c r="G732" s="291"/>
      <c r="H732" s="291"/>
      <c r="I732" s="291"/>
    </row>
    <row r="733" spans="6:9" ht="12">
      <c r="F733" s="291"/>
      <c r="G733" s="291"/>
      <c r="H733" s="291"/>
      <c r="I733" s="291"/>
    </row>
    <row r="734" spans="6:9" ht="12">
      <c r="F734" s="291"/>
      <c r="G734" s="291"/>
      <c r="H734" s="291"/>
      <c r="I734" s="291"/>
    </row>
    <row r="735" spans="6:9" ht="12">
      <c r="F735" s="291"/>
      <c r="G735" s="291"/>
      <c r="H735" s="291"/>
      <c r="I735" s="291"/>
    </row>
    <row r="736" spans="6:9" ht="12">
      <c r="F736" s="291"/>
      <c r="G736" s="291"/>
      <c r="H736" s="291"/>
      <c r="I736" s="291"/>
    </row>
    <row r="737" spans="6:9" ht="12">
      <c r="F737" s="291"/>
      <c r="G737" s="291"/>
      <c r="H737" s="291"/>
      <c r="I737" s="291"/>
    </row>
    <row r="738" spans="6:9" ht="12">
      <c r="F738" s="291"/>
      <c r="G738" s="291"/>
      <c r="H738" s="291"/>
      <c r="I738" s="291"/>
    </row>
    <row r="739" spans="6:9" ht="12">
      <c r="F739" s="291"/>
      <c r="G739" s="291"/>
      <c r="H739" s="291"/>
      <c r="I739" s="291"/>
    </row>
    <row r="740" spans="6:9" ht="12">
      <c r="F740" s="291"/>
      <c r="G740" s="291"/>
      <c r="H740" s="291"/>
      <c r="I740" s="291"/>
    </row>
    <row r="741" spans="6:9" ht="12">
      <c r="F741" s="291"/>
      <c r="G741" s="291"/>
      <c r="H741" s="291"/>
      <c r="I741" s="291"/>
    </row>
    <row r="742" spans="6:9" ht="12">
      <c r="F742" s="291"/>
      <c r="G742" s="291"/>
      <c r="H742" s="291"/>
      <c r="I742" s="291"/>
    </row>
    <row r="743" spans="6:9" ht="12">
      <c r="F743" s="291"/>
      <c r="G743" s="291"/>
      <c r="H743" s="291"/>
      <c r="I743" s="291"/>
    </row>
    <row r="744" spans="6:9" ht="12">
      <c r="F744" s="291"/>
      <c r="G744" s="291"/>
      <c r="H744" s="291"/>
      <c r="I744" s="291"/>
    </row>
    <row r="745" spans="6:9" ht="12">
      <c r="F745" s="291"/>
      <c r="G745" s="291"/>
      <c r="H745" s="291"/>
      <c r="I745" s="291"/>
    </row>
    <row r="746" spans="6:9" ht="12">
      <c r="F746" s="291"/>
      <c r="G746" s="291"/>
      <c r="H746" s="291"/>
      <c r="I746" s="291"/>
    </row>
    <row r="747" spans="6:9" ht="12">
      <c r="F747" s="291"/>
      <c r="G747" s="291"/>
      <c r="H747" s="291"/>
      <c r="I747" s="291"/>
    </row>
    <row r="748" spans="6:9" ht="12">
      <c r="F748" s="291"/>
      <c r="G748" s="291"/>
      <c r="H748" s="291"/>
      <c r="I748" s="291"/>
    </row>
    <row r="749" spans="6:9" ht="12">
      <c r="F749" s="291"/>
      <c r="G749" s="291"/>
      <c r="H749" s="291"/>
      <c r="I749" s="291"/>
    </row>
    <row r="750" spans="6:9" ht="12">
      <c r="F750" s="291"/>
      <c r="G750" s="291"/>
      <c r="H750" s="291"/>
      <c r="I750" s="291"/>
    </row>
    <row r="751" spans="6:9" ht="12">
      <c r="F751" s="291"/>
      <c r="G751" s="291"/>
      <c r="H751" s="291"/>
      <c r="I751" s="291"/>
    </row>
    <row r="752" spans="6:9" ht="12">
      <c r="F752" s="291"/>
      <c r="G752" s="291"/>
      <c r="H752" s="291"/>
      <c r="I752" s="291"/>
    </row>
    <row r="753" spans="6:9" ht="12">
      <c r="F753" s="291"/>
      <c r="G753" s="291"/>
      <c r="H753" s="291"/>
      <c r="I753" s="291"/>
    </row>
    <row r="754" spans="6:9" ht="12">
      <c r="F754" s="291"/>
      <c r="G754" s="291"/>
      <c r="H754" s="291"/>
      <c r="I754" s="291"/>
    </row>
    <row r="755" spans="6:9" ht="12">
      <c r="F755" s="291"/>
      <c r="G755" s="291"/>
      <c r="H755" s="291"/>
      <c r="I755" s="291"/>
    </row>
    <row r="756" spans="6:9" ht="12">
      <c r="F756" s="291"/>
      <c r="G756" s="291"/>
      <c r="H756" s="291"/>
      <c r="I756" s="291"/>
    </row>
    <row r="757" spans="6:9" ht="12">
      <c r="F757" s="291"/>
      <c r="G757" s="291"/>
      <c r="H757" s="291"/>
      <c r="I757" s="291"/>
    </row>
    <row r="758" spans="6:9" ht="12">
      <c r="F758" s="291"/>
      <c r="G758" s="291"/>
      <c r="H758" s="291"/>
      <c r="I758" s="291"/>
    </row>
    <row r="759" spans="6:9" ht="12">
      <c r="F759" s="291"/>
      <c r="G759" s="291"/>
      <c r="H759" s="291"/>
      <c r="I759" s="291"/>
    </row>
    <row r="760" spans="6:9" ht="12">
      <c r="F760" s="291"/>
      <c r="G760" s="291"/>
      <c r="H760" s="291"/>
      <c r="I760" s="291"/>
    </row>
    <row r="761" spans="6:9" ht="12">
      <c r="F761" s="291"/>
      <c r="G761" s="291"/>
      <c r="H761" s="291"/>
      <c r="I761" s="291"/>
    </row>
    <row r="762" spans="6:9" ht="12">
      <c r="F762" s="291"/>
      <c r="G762" s="291"/>
      <c r="H762" s="291"/>
      <c r="I762" s="291"/>
    </row>
    <row r="763" spans="6:9" ht="12">
      <c r="F763" s="291"/>
      <c r="G763" s="291"/>
      <c r="H763" s="291"/>
      <c r="I763" s="291"/>
    </row>
    <row r="764" spans="6:9" ht="12">
      <c r="F764" s="291"/>
      <c r="G764" s="291"/>
      <c r="H764" s="291"/>
      <c r="I764" s="291"/>
    </row>
    <row r="765" spans="6:9" ht="12">
      <c r="F765" s="291"/>
      <c r="G765" s="291"/>
      <c r="H765" s="291"/>
      <c r="I765" s="291"/>
    </row>
    <row r="766" spans="6:9" ht="12">
      <c r="F766" s="291"/>
      <c r="G766" s="291"/>
      <c r="H766" s="291"/>
      <c r="I766" s="291"/>
    </row>
    <row r="767" spans="6:9" ht="12">
      <c r="F767" s="291"/>
      <c r="G767" s="291"/>
      <c r="H767" s="291"/>
      <c r="I767" s="291"/>
    </row>
    <row r="768" spans="6:9" ht="12">
      <c r="F768" s="291"/>
      <c r="G768" s="291"/>
      <c r="H768" s="291"/>
      <c r="I768" s="291"/>
    </row>
    <row r="769" spans="6:9" ht="12">
      <c r="F769" s="291"/>
      <c r="G769" s="291"/>
      <c r="H769" s="291"/>
      <c r="I769" s="291"/>
    </row>
    <row r="770" spans="6:9" ht="12">
      <c r="F770" s="291"/>
      <c r="G770" s="291"/>
      <c r="H770" s="291"/>
      <c r="I770" s="291"/>
    </row>
  </sheetData>
  <sheetProtection sheet="1" objects="1" scenarios="1" formatRows="0"/>
  <mergeCells count="5">
    <mergeCell ref="W1:W11"/>
    <mergeCell ref="Q10:V10"/>
    <mergeCell ref="Q11:R11"/>
    <mergeCell ref="S11:T11"/>
    <mergeCell ref="U11:V11"/>
  </mergeCells>
  <printOptions horizontalCentered="1"/>
  <pageMargins left="0.34" right="0.28" top="0.33" bottom="0.82" header="0.54" footer="0.5"/>
  <pageSetup horizontalDpi="300" verticalDpi="300" orientation="landscape" r:id="rId3"/>
  <headerFooter alignWithMargins="0">
    <oddFooter>&amp;L&amp;"Arial,Regular"Ver 2/4/08 10B&amp;C&amp;D&amp;R&amp;"Arial,Regular"Page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Y547"/>
  <sheetViews>
    <sheetView showGridLines="0" workbookViewId="0" topLeftCell="A54">
      <selection activeCell="F84" sqref="F84"/>
    </sheetView>
  </sheetViews>
  <sheetFormatPr defaultColWidth="9.00390625" defaultRowHeight="12.75"/>
  <cols>
    <col min="1" max="1" width="7.625" style="0" customWidth="1"/>
    <col min="2" max="2" width="6.375" style="0" customWidth="1"/>
    <col min="3" max="3" width="8.875" style="0" customWidth="1"/>
    <col min="4" max="4" width="8.00390625" style="0" customWidth="1"/>
    <col min="5" max="5" width="2.25390625" style="0" customWidth="1"/>
    <col min="6" max="6" width="8.00390625" style="0" customWidth="1"/>
    <col min="7" max="7" width="2.25390625" style="0" customWidth="1"/>
    <col min="8" max="8" width="8.00390625" style="0" customWidth="1"/>
    <col min="9" max="9" width="2.125" style="0" customWidth="1"/>
    <col min="10" max="10" width="8.00390625" style="0" customWidth="1"/>
    <col min="11" max="11" width="2.375" style="0" customWidth="1"/>
    <col min="12" max="12" width="8.00390625" style="0" customWidth="1"/>
    <col min="13" max="13" width="2.00390625" style="0" customWidth="1"/>
    <col min="14" max="14" width="8.00390625" style="0" customWidth="1"/>
    <col min="15" max="15" width="2.375" style="0" customWidth="1"/>
    <col min="16" max="16" width="8.00390625" style="0" customWidth="1"/>
    <col min="17" max="17" width="1.875" style="0" customWidth="1"/>
    <col min="18" max="18" width="8.00390625" style="0" customWidth="1"/>
    <col min="19" max="19" width="2.50390625" style="0" customWidth="1"/>
    <col min="20" max="20" width="2.375" style="0" customWidth="1"/>
  </cols>
  <sheetData>
    <row r="1" spans="1:20" ht="13.5" thickBot="1">
      <c r="A1" s="85" t="s">
        <v>21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  <c r="S1" s="78"/>
      <c r="T1" s="7"/>
    </row>
    <row r="2" spans="1:20" ht="6.75" customHeight="1">
      <c r="A2" s="88"/>
      <c r="B2" s="89"/>
      <c r="C2" s="89"/>
      <c r="D2" s="89"/>
      <c r="E2" s="89"/>
      <c r="F2" s="89"/>
      <c r="G2" s="89"/>
      <c r="H2" s="89"/>
      <c r="I2" s="89"/>
      <c r="J2" s="90"/>
      <c r="K2" s="90"/>
      <c r="L2" s="80"/>
      <c r="M2" s="80"/>
      <c r="N2" s="80"/>
      <c r="O2" s="80"/>
      <c r="P2" s="90"/>
      <c r="Q2" s="90"/>
      <c r="R2" s="80"/>
      <c r="S2" s="10"/>
      <c r="T2" s="7"/>
    </row>
    <row r="3" spans="1:37" ht="12.75">
      <c r="A3" s="91" t="s">
        <v>22</v>
      </c>
      <c r="B3" s="92"/>
      <c r="C3" s="93"/>
      <c r="D3" s="93"/>
      <c r="E3" s="93"/>
      <c r="F3" s="93"/>
      <c r="G3" s="93"/>
      <c r="H3" s="92"/>
      <c r="I3" s="92"/>
      <c r="J3" s="94"/>
      <c r="K3" s="94"/>
      <c r="L3" s="93"/>
      <c r="M3" s="93"/>
      <c r="N3" s="93"/>
      <c r="O3" s="93"/>
      <c r="P3" s="95"/>
      <c r="Q3" s="95"/>
      <c r="R3" s="92"/>
      <c r="S3" s="33"/>
      <c r="T3" s="7"/>
      <c r="U3" s="1"/>
      <c r="V3" s="10" t="s">
        <v>23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2.75">
      <c r="A4" s="91" t="s">
        <v>24</v>
      </c>
      <c r="B4" s="92"/>
      <c r="C4" s="92"/>
      <c r="D4" s="92"/>
      <c r="E4" s="92"/>
      <c r="F4" s="92"/>
      <c r="G4" s="92"/>
      <c r="H4" s="93"/>
      <c r="I4" s="93"/>
      <c r="J4" s="94"/>
      <c r="K4" s="94"/>
      <c r="L4" s="93"/>
      <c r="M4" s="93"/>
      <c r="N4" s="92"/>
      <c r="O4" s="92"/>
      <c r="P4" s="95"/>
      <c r="Q4" s="95"/>
      <c r="R4" s="92"/>
      <c r="S4" s="33"/>
      <c r="T4" s="7"/>
      <c r="U4" s="1"/>
      <c r="V4" s="10" t="s">
        <v>25</v>
      </c>
      <c r="W4" s="10"/>
      <c r="X4" s="10" t="s">
        <v>26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2.75">
      <c r="A5" s="91" t="s">
        <v>27</v>
      </c>
      <c r="B5" s="92"/>
      <c r="C5" s="92"/>
      <c r="D5" s="92"/>
      <c r="E5" s="92"/>
      <c r="F5" s="92"/>
      <c r="G5" s="92"/>
      <c r="H5" s="93"/>
      <c r="I5" s="93"/>
      <c r="J5" s="94"/>
      <c r="K5" s="94"/>
      <c r="L5" s="93"/>
      <c r="M5" s="93"/>
      <c r="N5" s="92"/>
      <c r="O5" s="92"/>
      <c r="P5" s="95"/>
      <c r="Q5" s="95"/>
      <c r="R5" s="92"/>
      <c r="S5" s="33"/>
      <c r="T5" s="7"/>
      <c r="U5" s="1"/>
      <c r="V5" s="60" t="s">
        <v>28</v>
      </c>
      <c r="W5" s="211">
        <f>COUNT(D36:D38,F36:F38,H36:H38,J36:J38,L36:L38,N36:N38,P36:P38,R36:R38)</f>
        <v>4</v>
      </c>
      <c r="X5" s="10" t="s">
        <v>29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2.75">
      <c r="A6" s="80"/>
      <c r="B6" s="96" t="s">
        <v>30</v>
      </c>
      <c r="C6" s="242">
        <v>37257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"/>
      <c r="T6" s="7"/>
      <c r="V6" s="60" t="s">
        <v>31</v>
      </c>
      <c r="W6" s="212">
        <f>IF(STDEV(D36:D38,F36:F38,H36:H38,J36:J38,L36:L38,N36:N38,P36:P38,R36:R38)=0,0.00001,STDEV(D36:D38,F36:F38,H36:H38,J36:J38,L36:L38,N36:N38,P36:P38,R36:R38))</f>
        <v>0.816496580927726</v>
      </c>
      <c r="X6" s="10" t="s">
        <v>32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2.75">
      <c r="A7" s="80"/>
      <c r="B7" s="79" t="s">
        <v>33</v>
      </c>
      <c r="C7" s="268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10"/>
      <c r="T7" s="7"/>
      <c r="V7" s="60" t="s">
        <v>34</v>
      </c>
      <c r="W7" s="211">
        <f>AVERAGE(R36:R38,P36:P38,N36:N38,L36:L38,J36:J38,H36:H38,F36:F38,D36:D38)</f>
        <v>3</v>
      </c>
      <c r="X7" s="10" t="s">
        <v>35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2.75">
      <c r="A8" s="80"/>
      <c r="B8" s="79" t="s">
        <v>36</v>
      </c>
      <c r="C8" s="243"/>
      <c r="D8" s="80"/>
      <c r="E8" s="80"/>
      <c r="F8" s="80"/>
      <c r="G8" s="80"/>
      <c r="H8" s="97" t="s">
        <v>37</v>
      </c>
      <c r="I8" s="97"/>
      <c r="J8" s="98">
        <f>IF(OR(ISTEXT(D68),OR(ISTEXT(D78),ISTEXT(D106))),"incomplete data",IF(OR(D68&lt;55,D78&lt;55),50,IF(AND(D69&gt;=100,D79&gt;=100),MAX(D69,D79),IF(AND(D69&lt;=100,D79&lt;=100),MIN(D69,D79),((D69*D79)/100))))-D106)</f>
        <v>101</v>
      </c>
      <c r="K8" s="98"/>
      <c r="L8" s="90" t="s">
        <v>38</v>
      </c>
      <c r="M8" s="90"/>
      <c r="N8" s="80"/>
      <c r="O8" s="80"/>
      <c r="P8" s="80"/>
      <c r="Q8" s="80"/>
      <c r="R8" s="80"/>
      <c r="S8" s="10"/>
      <c r="T8" s="7"/>
      <c r="V8" s="10" t="s">
        <v>39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2.75">
      <c r="A9" s="80"/>
      <c r="B9" s="96" t="s">
        <v>40</v>
      </c>
      <c r="C9" s="243">
        <v>1</v>
      </c>
      <c r="D9" s="80"/>
      <c r="E9" s="80"/>
      <c r="F9" s="80"/>
      <c r="G9" s="80"/>
      <c r="H9" s="97" t="s">
        <v>41</v>
      </c>
      <c r="I9" s="97"/>
      <c r="J9" s="99">
        <f>C10*J8/100</f>
        <v>124.23</v>
      </c>
      <c r="K9" s="99"/>
      <c r="L9" s="173">
        <f>J9*C11</f>
        <v>15280.29</v>
      </c>
      <c r="M9" s="173"/>
      <c r="N9" s="92"/>
      <c r="O9" s="80"/>
      <c r="P9" s="80"/>
      <c r="Q9" s="80"/>
      <c r="R9" s="80"/>
      <c r="S9" s="10"/>
      <c r="T9" s="7"/>
      <c r="V9" s="59" t="s">
        <v>42</v>
      </c>
      <c r="W9" s="20"/>
      <c r="X9" s="19" t="s">
        <v>43</v>
      </c>
      <c r="Y9" s="20"/>
      <c r="Z9" s="19" t="s">
        <v>44</v>
      </c>
      <c r="AA9" s="20"/>
      <c r="AB9" s="19" t="s">
        <v>45</v>
      </c>
      <c r="AC9" s="20"/>
      <c r="AD9" s="19" t="s">
        <v>46</v>
      </c>
      <c r="AE9" s="20"/>
      <c r="AF9" s="19" t="s">
        <v>47</v>
      </c>
      <c r="AG9" s="20"/>
      <c r="AH9" s="19" t="s">
        <v>48</v>
      </c>
      <c r="AI9" s="20"/>
      <c r="AJ9" s="19" t="s">
        <v>49</v>
      </c>
      <c r="AK9" s="20"/>
    </row>
    <row r="10" spans="1:37" ht="12.75">
      <c r="A10" s="80"/>
      <c r="B10" s="96" t="s">
        <v>50</v>
      </c>
      <c r="C10" s="244">
        <v>123</v>
      </c>
      <c r="D10" s="80"/>
      <c r="E10" s="80"/>
      <c r="F10" s="80"/>
      <c r="G10" s="80"/>
      <c r="H10" s="97" t="s">
        <v>51</v>
      </c>
      <c r="I10" s="97"/>
      <c r="J10" s="99">
        <f>C14*J8/100</f>
        <v>6.211500000000001</v>
      </c>
      <c r="K10" s="99"/>
      <c r="L10" s="173">
        <f>J10*C12</f>
        <v>764.0145000000001</v>
      </c>
      <c r="M10" s="173"/>
      <c r="N10" s="92"/>
      <c r="O10" s="80"/>
      <c r="P10" s="80"/>
      <c r="Q10" s="80"/>
      <c r="R10" s="80"/>
      <c r="S10" s="10"/>
      <c r="T10" s="7"/>
      <c r="V10" s="62" t="s">
        <v>52</v>
      </c>
      <c r="W10" s="63">
        <f>ABS((D36-$W$7)/$W$6)</f>
        <v>1.224744871391589</v>
      </c>
      <c r="X10" s="64" t="s">
        <v>52</v>
      </c>
      <c r="Y10" s="63">
        <f>ABS((F36-$W$7)/$W$6)</f>
        <v>0</v>
      </c>
      <c r="Z10" s="64" t="s">
        <v>52</v>
      </c>
      <c r="AA10" s="63">
        <f>ABS((H36-$W$7)/$W$6)</f>
        <v>0</v>
      </c>
      <c r="AB10" s="64" t="s">
        <v>52</v>
      </c>
      <c r="AC10" s="63">
        <f>ABS((J36-$W$7)/$W$6)</f>
        <v>1.224744871391589</v>
      </c>
      <c r="AD10" s="64" t="s">
        <v>52</v>
      </c>
      <c r="AE10" s="63">
        <f>ABS((L36-$W$7)/$W$6)</f>
        <v>3.6742346141747673</v>
      </c>
      <c r="AF10" s="64" t="s">
        <v>52</v>
      </c>
      <c r="AG10" s="63">
        <f>ABS((N36-$W$7)/$W$6)</f>
        <v>3.6742346141747673</v>
      </c>
      <c r="AH10" s="64" t="s">
        <v>52</v>
      </c>
      <c r="AI10" s="63">
        <f>ABS((P36-$W$7)/$W$6)</f>
        <v>3.6742346141747673</v>
      </c>
      <c r="AJ10" s="64" t="s">
        <v>52</v>
      </c>
      <c r="AK10" s="63">
        <f>ABS((R36-$W$7)/$W$6)</f>
        <v>3.6742346141747673</v>
      </c>
    </row>
    <row r="11" spans="1:37" ht="12.75">
      <c r="A11" s="80"/>
      <c r="B11" s="79" t="s">
        <v>53</v>
      </c>
      <c r="C11" s="245">
        <v>123</v>
      </c>
      <c r="D11" s="80"/>
      <c r="E11" s="80"/>
      <c r="F11" s="80"/>
      <c r="G11" s="80"/>
      <c r="H11" s="79"/>
      <c r="I11" s="79"/>
      <c r="J11" s="100"/>
      <c r="K11" s="100"/>
      <c r="L11" s="80"/>
      <c r="M11" s="80"/>
      <c r="N11" s="80"/>
      <c r="O11" s="80"/>
      <c r="P11" s="80"/>
      <c r="Q11" s="80"/>
      <c r="R11" s="80"/>
      <c r="S11" s="10"/>
      <c r="T11" s="7"/>
      <c r="V11" s="60" t="s">
        <v>54</v>
      </c>
      <c r="W11" s="22">
        <f>VLOOKUP($W$5,$V$37:$W$49,2)</f>
        <v>1.463</v>
      </c>
      <c r="X11" s="61"/>
      <c r="Y11" s="22"/>
      <c r="Z11" s="61"/>
      <c r="AA11" s="22"/>
      <c r="AB11" s="61"/>
      <c r="AC11" s="22"/>
      <c r="AD11" s="61"/>
      <c r="AE11" s="22"/>
      <c r="AF11" s="61"/>
      <c r="AG11" s="22"/>
      <c r="AH11" s="61"/>
      <c r="AI11" s="22"/>
      <c r="AJ11" s="61"/>
      <c r="AK11" s="22"/>
    </row>
    <row r="12" spans="1:37" ht="12.75">
      <c r="A12" s="80"/>
      <c r="B12" s="79" t="s">
        <v>55</v>
      </c>
      <c r="C12" s="245">
        <v>123</v>
      </c>
      <c r="E12" s="80"/>
      <c r="F12" s="80"/>
      <c r="G12" s="80"/>
      <c r="H12" s="96" t="s">
        <v>56</v>
      </c>
      <c r="I12" s="96"/>
      <c r="J12" s="102">
        <f>D87</f>
        <v>0</v>
      </c>
      <c r="K12" s="102"/>
      <c r="L12" s="174" t="s">
        <v>57</v>
      </c>
      <c r="M12" s="90"/>
      <c r="N12" s="103" t="str">
        <f>IF(J12="ERROR","NEED DATA",IF((AND(J12&lt;80,J12&gt;0)),"STOP PRODUCTION",IF((AND(J12&lt;90,J12&gt;=80)),"CORRECTIVE ACTION NEEDED",IF((J12&gt;=90),"ACCEPTABLE","NEED DATA"))))</f>
        <v>NEED DATA</v>
      </c>
      <c r="O12" s="103"/>
      <c r="P12" s="80"/>
      <c r="Q12" s="80"/>
      <c r="R12" s="80"/>
      <c r="S12" s="10"/>
      <c r="T12" s="7"/>
      <c r="V12" s="65"/>
      <c r="W12" s="32" t="str">
        <f>IF(D36&gt;0,IF(W10&lt;$W$11,"OK","outlier"),"no data")</f>
        <v>OK</v>
      </c>
      <c r="X12" s="66"/>
      <c r="Y12" s="32" t="str">
        <f>IF(F36&gt;0,IF(Y10&lt;$W$11,"OK","outlier"),"no data")</f>
        <v>OK</v>
      </c>
      <c r="Z12" s="66"/>
      <c r="AA12" s="32" t="str">
        <f>IF(H36&gt;0,IF(AA10&lt;$W$11,"OK","outlier"),"no data")</f>
        <v>OK</v>
      </c>
      <c r="AB12" s="66"/>
      <c r="AC12" s="32" t="str">
        <f>IF(J36&gt;0,IF(AC10&lt;$W$11,"OK","outlier"),"no data")</f>
        <v>OK</v>
      </c>
      <c r="AD12" s="66"/>
      <c r="AE12" s="32" t="str">
        <f>IF(L36&gt;0,IF(AE10&lt;$W$11,"OK","outlier"),"no data")</f>
        <v>no data</v>
      </c>
      <c r="AF12" s="66"/>
      <c r="AG12" s="32" t="str">
        <f>IF(N36&gt;0,IF(AG10&lt;$W$11,"OK","outlier"),"no data")</f>
        <v>no data</v>
      </c>
      <c r="AH12" s="66"/>
      <c r="AI12" s="32" t="str">
        <f>IF(P36&gt;0,IF(AI10&lt;$W$11,"OK","outlier"),"no data")</f>
        <v>no data</v>
      </c>
      <c r="AJ12" s="66"/>
      <c r="AK12" s="32" t="str">
        <f>IF(R36&gt;0,IF(AK10&lt;$W$11,"OK","outlier"),"no data")</f>
        <v>no data</v>
      </c>
    </row>
    <row r="13" spans="1:37" ht="12.75">
      <c r="A13" s="80"/>
      <c r="B13" s="96" t="s">
        <v>58</v>
      </c>
      <c r="C13" s="243">
        <v>75</v>
      </c>
      <c r="D13" s="195" t="s">
        <v>59</v>
      </c>
      <c r="E13" s="80"/>
      <c r="F13" s="80"/>
      <c r="G13" s="80"/>
      <c r="H13" s="96" t="s">
        <v>60</v>
      </c>
      <c r="I13" s="96"/>
      <c r="J13" s="104">
        <f>D96</f>
        <v>100</v>
      </c>
      <c r="K13" s="104"/>
      <c r="L13" s="174" t="s">
        <v>57</v>
      </c>
      <c r="M13" s="90"/>
      <c r="N13" s="103" t="str">
        <f>IF(J13="ERROR","NEED DATA",IF((AND(J13&lt;80,J13&gt;0)),"STOP PRODUCTION",IF((AND(J13&lt;90,J13&gt;=80)),"CORRECTIVE ACTION NEEDED",IF((J13&gt;=90),"ACCEPTABLE","NEED DATA"))))</f>
        <v>ACCEPTABLE</v>
      </c>
      <c r="O13" s="103"/>
      <c r="P13" s="80"/>
      <c r="Q13" s="80"/>
      <c r="R13" s="80"/>
      <c r="S13" s="10"/>
      <c r="T13" s="7"/>
      <c r="V13" s="59" t="s">
        <v>61</v>
      </c>
      <c r="W13" s="226"/>
      <c r="X13" s="227" t="s">
        <v>62</v>
      </c>
      <c r="Y13" s="226"/>
      <c r="Z13" s="227" t="s">
        <v>63</v>
      </c>
      <c r="AA13" s="226"/>
      <c r="AB13" s="227" t="s">
        <v>64</v>
      </c>
      <c r="AC13" s="226"/>
      <c r="AD13" s="227" t="s">
        <v>65</v>
      </c>
      <c r="AE13" s="226"/>
      <c r="AF13" s="227" t="s">
        <v>66</v>
      </c>
      <c r="AG13" s="226"/>
      <c r="AH13" s="227" t="s">
        <v>67</v>
      </c>
      <c r="AI13" s="226"/>
      <c r="AJ13" s="227" t="s">
        <v>68</v>
      </c>
      <c r="AK13" s="226"/>
    </row>
    <row r="14" spans="1:37" ht="12.75">
      <c r="A14" s="80"/>
      <c r="B14" s="96" t="s">
        <v>69</v>
      </c>
      <c r="C14" s="101">
        <f>L17/100*C10</f>
        <v>6.15</v>
      </c>
      <c r="D14" s="80"/>
      <c r="E14" s="80"/>
      <c r="F14" s="80"/>
      <c r="G14" s="80"/>
      <c r="H14" s="96" t="s">
        <v>70</v>
      </c>
      <c r="I14" s="96"/>
      <c r="J14" s="104">
        <f>D104</f>
        <v>100</v>
      </c>
      <c r="K14" s="104"/>
      <c r="L14" s="174" t="s">
        <v>57</v>
      </c>
      <c r="M14" s="90"/>
      <c r="N14" s="103" t="str">
        <f>IF(J14="ERROR","NEED DATA",IF((AND(J14&lt;71,J14&gt;0)),"Stop Production, 5% deduct will apply",IF((AND(J14&lt;80,J14&gt;0)),"STOP PRODUCTION",IF((AND(J14&lt;90,J14&gt;=80)),"CORRECTIVE ACTION NEEDED",IF((J14&gt;=90),"ACCEPTABLE","NEED DATA")))))</f>
        <v>ACCEPTABLE</v>
      </c>
      <c r="O14" s="103"/>
      <c r="P14" s="80"/>
      <c r="Q14" s="80"/>
      <c r="R14" s="80"/>
      <c r="S14" s="10"/>
      <c r="T14" s="7"/>
      <c r="V14" s="62" t="s">
        <v>52</v>
      </c>
      <c r="W14" s="63">
        <f>ABS((D37-$W$7)/$W$6)</f>
        <v>3.6742346141747673</v>
      </c>
      <c r="X14" s="64" t="s">
        <v>52</v>
      </c>
      <c r="Y14" s="63">
        <f>ABS((F37-$W$7)/$W$6)</f>
        <v>3.6742346141747673</v>
      </c>
      <c r="Z14" s="64" t="s">
        <v>52</v>
      </c>
      <c r="AA14" s="63">
        <f>ABS((H37-$W$7)/$W$6)</f>
        <v>3.6742346141747673</v>
      </c>
      <c r="AB14" s="64" t="s">
        <v>52</v>
      </c>
      <c r="AC14" s="63">
        <f>ABS((J37-$W$7)/$W$6)</f>
        <v>3.6742346141747673</v>
      </c>
      <c r="AD14" s="64" t="s">
        <v>52</v>
      </c>
      <c r="AE14" s="63">
        <f>ABS((L37-$W$7)/$W$6)</f>
        <v>3.6742346141747673</v>
      </c>
      <c r="AF14" s="64" t="s">
        <v>52</v>
      </c>
      <c r="AG14" s="63">
        <f>ABS((N37-$W$7)/$W$6)</f>
        <v>3.6742346141747673</v>
      </c>
      <c r="AH14" s="64" t="s">
        <v>52</v>
      </c>
      <c r="AI14" s="63">
        <f>ABS((P37-$W$7)/$W$6)</f>
        <v>3.6742346141747673</v>
      </c>
      <c r="AJ14" s="64" t="s">
        <v>52</v>
      </c>
      <c r="AK14" s="63">
        <f>ABS((R37-$W$7)/$W$6)</f>
        <v>3.6742346141747673</v>
      </c>
    </row>
    <row r="15" spans="1:37" ht="12.7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4"/>
      <c r="T15" s="7"/>
      <c r="V15" s="65"/>
      <c r="W15" s="32" t="str">
        <f>IF(D37&gt;0,IF(W14&lt;$W$11,"OK","outlier"),"no data")</f>
        <v>no data</v>
      </c>
      <c r="X15" s="66"/>
      <c r="Y15" s="32" t="str">
        <f>IF(F37&gt;0,IF(Y14&lt;$W$11,"OK","outlier"),"no data")</f>
        <v>no data</v>
      </c>
      <c r="Z15" s="66"/>
      <c r="AA15" s="32" t="str">
        <f>IF(H37&gt;0,IF(AA14&lt;$W$11,"OK","outlier"),"no data")</f>
        <v>no data</v>
      </c>
      <c r="AB15" s="66"/>
      <c r="AC15" s="32" t="str">
        <f>IF(J37&gt;0,IF(AC14&lt;$W$11,"OK","outlier"),"no data")</f>
        <v>no data</v>
      </c>
      <c r="AD15" s="66"/>
      <c r="AE15" s="32" t="str">
        <f>IF(L37&gt;0,IF(AE14&lt;$W$11,"OK","outlier"),"no data")</f>
        <v>no data</v>
      </c>
      <c r="AF15" s="66"/>
      <c r="AG15" s="32" t="str">
        <f>IF(N37&gt;0,IF(AG14&lt;$W$11,"OK","outlier"),"no data")</f>
        <v>no data</v>
      </c>
      <c r="AH15" s="66"/>
      <c r="AI15" s="32" t="str">
        <f>IF(P37&gt;0,IF(AI14&lt;$W$11,"OK","outlier"),"no data")</f>
        <v>no data</v>
      </c>
      <c r="AJ15" s="66"/>
      <c r="AK15" s="32" t="str">
        <f>IF(R37&gt;0,IF(AK14&lt;$W$11,"OK","outlier"),"no data")</f>
        <v>no data</v>
      </c>
    </row>
    <row r="16" spans="1:37" ht="12.75">
      <c r="A16" s="106" t="s">
        <v>71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10"/>
      <c r="T16" s="7"/>
      <c r="V16" s="59" t="s">
        <v>72</v>
      </c>
      <c r="W16" s="226"/>
      <c r="X16" s="227" t="s">
        <v>73</v>
      </c>
      <c r="Y16" s="226"/>
      <c r="Z16" s="227" t="s">
        <v>74</v>
      </c>
      <c r="AA16" s="226"/>
      <c r="AB16" s="227" t="s">
        <v>75</v>
      </c>
      <c r="AC16" s="226"/>
      <c r="AD16" s="227" t="s">
        <v>76</v>
      </c>
      <c r="AE16" s="226"/>
      <c r="AF16" s="227" t="s">
        <v>77</v>
      </c>
      <c r="AG16" s="226"/>
      <c r="AH16" s="227" t="s">
        <v>78</v>
      </c>
      <c r="AI16" s="226"/>
      <c r="AJ16" s="227" t="s">
        <v>79</v>
      </c>
      <c r="AK16" s="226"/>
    </row>
    <row r="17" spans="1:37" ht="12.75">
      <c r="A17" s="90" t="s">
        <v>80</v>
      </c>
      <c r="B17" s="80"/>
      <c r="C17" s="88" t="s">
        <v>291</v>
      </c>
      <c r="D17" s="107">
        <v>5</v>
      </c>
      <c r="E17" s="108"/>
      <c r="F17" s="109" t="s">
        <v>298</v>
      </c>
      <c r="G17" s="109"/>
      <c r="H17" s="107"/>
      <c r="I17" s="108"/>
      <c r="J17" s="96" t="s">
        <v>81</v>
      </c>
      <c r="K17" s="96"/>
      <c r="L17" s="110">
        <f>AVERAGE(D17:D20,H17:H20)</f>
        <v>5</v>
      </c>
      <c r="M17" s="110"/>
      <c r="N17" s="90" t="s">
        <v>20</v>
      </c>
      <c r="O17" s="90"/>
      <c r="P17" s="80"/>
      <c r="Q17" s="80"/>
      <c r="R17" s="80"/>
      <c r="S17" s="10"/>
      <c r="T17" s="7"/>
      <c r="V17" s="62" t="s">
        <v>52</v>
      </c>
      <c r="W17" s="63">
        <f>ABS((D38-$W$7)/$W$6)</f>
        <v>3.6742346141747673</v>
      </c>
      <c r="X17" s="64" t="s">
        <v>52</v>
      </c>
      <c r="Y17" s="63">
        <f>ABS((F38-$W$7)/$W$6)</f>
        <v>3.6742346141747673</v>
      </c>
      <c r="Z17" s="64" t="s">
        <v>52</v>
      </c>
      <c r="AA17" s="63">
        <f>ABS((H38-$W$7)/$W$6)</f>
        <v>3.6742346141747673</v>
      </c>
      <c r="AB17" s="64" t="s">
        <v>52</v>
      </c>
      <c r="AC17" s="63">
        <f>ABS((J38-$W$7)/$W$6)</f>
        <v>3.6742346141747673</v>
      </c>
      <c r="AD17" s="64" t="s">
        <v>52</v>
      </c>
      <c r="AE17" s="63">
        <f>ABS((L38-$W$7)/$W$6)</f>
        <v>3.6742346141747673</v>
      </c>
      <c r="AF17" s="64" t="s">
        <v>52</v>
      </c>
      <c r="AG17" s="63">
        <f>ABS((N38-$W$7)/$W$6)</f>
        <v>3.6742346141747673</v>
      </c>
      <c r="AH17" s="64" t="s">
        <v>52</v>
      </c>
      <c r="AI17" s="63">
        <f>ABS((P38-$W$7)/$W$6)</f>
        <v>3.6742346141747673</v>
      </c>
      <c r="AJ17" s="64" t="s">
        <v>52</v>
      </c>
      <c r="AK17" s="63">
        <f>ABS((R38-$W$7)/$W$6)</f>
        <v>3.6742346141747673</v>
      </c>
    </row>
    <row r="18" spans="1:37" ht="12.75">
      <c r="A18" s="90" t="s">
        <v>82</v>
      </c>
      <c r="B18" s="80"/>
      <c r="C18" s="88" t="s">
        <v>292</v>
      </c>
      <c r="D18" s="111">
        <v>5</v>
      </c>
      <c r="E18" s="108"/>
      <c r="F18" s="109" t="s">
        <v>299</v>
      </c>
      <c r="G18" s="109"/>
      <c r="H18" s="111"/>
      <c r="I18" s="108"/>
      <c r="J18" s="80"/>
      <c r="K18" s="80"/>
      <c r="L18" s="80"/>
      <c r="M18" s="80"/>
      <c r="N18" s="80"/>
      <c r="O18" s="80"/>
      <c r="P18" s="80"/>
      <c r="Q18" s="80"/>
      <c r="R18" s="80"/>
      <c r="S18" s="10"/>
      <c r="T18" s="7"/>
      <c r="V18" s="75"/>
      <c r="W18" s="76" t="str">
        <f>IF(D38&gt;0,IF(W17&lt;$W$11,"OK","outlier"),"no data")</f>
        <v>no data</v>
      </c>
      <c r="X18" s="77"/>
      <c r="Y18" s="76" t="str">
        <f>IF(F38&gt;0,IF(Y17&lt;$W$11,"OK","outlier"),"no data")</f>
        <v>no data</v>
      </c>
      <c r="Z18" s="77"/>
      <c r="AA18" s="76" t="str">
        <f>IF(H38&gt;0,IF(AA17&lt;$W$11,"OK","outlier"),"no data")</f>
        <v>no data</v>
      </c>
      <c r="AB18" s="77"/>
      <c r="AC18" s="76" t="str">
        <f>IF(J38&gt;0,IF(AC17&lt;$W$11,"OK","outlier"),"no data")</f>
        <v>no data</v>
      </c>
      <c r="AD18" s="77"/>
      <c r="AE18" s="76" t="str">
        <f>IF(L38&gt;0,IF(AE17&lt;$W$11,"OK","outlier"),"no data")</f>
        <v>no data</v>
      </c>
      <c r="AF18" s="77"/>
      <c r="AG18" s="76" t="str">
        <f>IF(N38&gt;0,IF(AG17&lt;$W$11,"OK","outlier"),"no data")</f>
        <v>no data</v>
      </c>
      <c r="AH18" s="77"/>
      <c r="AI18" s="76" t="str">
        <f>IF(P38&gt;0,IF(AI17&lt;$W$11,"OK","outlier"),"no data")</f>
        <v>no data</v>
      </c>
      <c r="AJ18" s="77"/>
      <c r="AK18" s="76" t="str">
        <f>IF(R38&gt;0,IF(AK17&lt;$W$11,"OK","outlier"),"no data")</f>
        <v>no data</v>
      </c>
    </row>
    <row r="19" spans="1:37" ht="12.75">
      <c r="A19" s="80"/>
      <c r="B19" s="80"/>
      <c r="C19" s="88" t="s">
        <v>293</v>
      </c>
      <c r="D19" s="111">
        <v>5</v>
      </c>
      <c r="E19" s="108"/>
      <c r="F19" s="109" t="s">
        <v>300</v>
      </c>
      <c r="G19" s="109"/>
      <c r="H19" s="111"/>
      <c r="I19" s="108"/>
      <c r="J19" s="80"/>
      <c r="K19" s="80"/>
      <c r="L19" s="80"/>
      <c r="M19" s="80"/>
      <c r="N19" s="80"/>
      <c r="O19" s="80"/>
      <c r="P19" s="80"/>
      <c r="Q19" s="80"/>
      <c r="R19" s="80"/>
      <c r="S19" s="10"/>
      <c r="T19" s="7"/>
      <c r="X19" s="10"/>
      <c r="Y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80"/>
      <c r="B20" s="80"/>
      <c r="C20" s="88" t="s">
        <v>294</v>
      </c>
      <c r="D20" s="112">
        <v>5</v>
      </c>
      <c r="E20" s="108"/>
      <c r="F20" s="109" t="s">
        <v>301</v>
      </c>
      <c r="G20" s="109"/>
      <c r="H20" s="112"/>
      <c r="I20" s="108"/>
      <c r="J20" s="80"/>
      <c r="K20" s="80"/>
      <c r="L20" s="80"/>
      <c r="M20" s="80"/>
      <c r="N20" s="80"/>
      <c r="O20" s="80"/>
      <c r="P20" s="80"/>
      <c r="Q20" s="80"/>
      <c r="R20" s="80"/>
      <c r="S20" s="10"/>
      <c r="T20" s="7"/>
      <c r="X20" s="10"/>
      <c r="Y20" s="10"/>
      <c r="AA20" s="69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8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9" t="s">
        <v>83</v>
      </c>
      <c r="M21" s="89"/>
      <c r="N21" s="90" t="s">
        <v>84</v>
      </c>
      <c r="O21" s="90"/>
      <c r="P21" s="80"/>
      <c r="Q21" s="80"/>
      <c r="R21" s="89" t="s">
        <v>83</v>
      </c>
      <c r="S21" s="9"/>
      <c r="T21" s="7"/>
      <c r="V21" t="s">
        <v>85</v>
      </c>
      <c r="X21" s="10"/>
      <c r="Y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25" ht="12.75">
      <c r="A22" s="80"/>
      <c r="B22" s="80"/>
      <c r="C22" s="80"/>
      <c r="D22" s="113" t="s">
        <v>86</v>
      </c>
      <c r="E22" s="113"/>
      <c r="F22" s="113" t="s">
        <v>87</v>
      </c>
      <c r="G22" s="113"/>
      <c r="H22" s="113" t="s">
        <v>88</v>
      </c>
      <c r="I22" s="113"/>
      <c r="J22" s="113" t="s">
        <v>89</v>
      </c>
      <c r="K22" s="113"/>
      <c r="L22" s="113" t="s">
        <v>90</v>
      </c>
      <c r="M22" s="113"/>
      <c r="N22" s="113" t="s">
        <v>91</v>
      </c>
      <c r="O22" s="113"/>
      <c r="P22" s="113" t="s">
        <v>92</v>
      </c>
      <c r="Q22" s="113"/>
      <c r="R22" s="113" t="s">
        <v>93</v>
      </c>
      <c r="S22" s="23"/>
      <c r="T22" s="7"/>
      <c r="V22" s="10" t="s">
        <v>23</v>
      </c>
      <c r="W22" s="10"/>
      <c r="X22" s="10"/>
      <c r="Y22" s="10"/>
    </row>
    <row r="23" spans="1:25" ht="12.75">
      <c r="A23" s="80"/>
      <c r="B23" s="80"/>
      <c r="C23" s="80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11"/>
      <c r="T23" s="7"/>
      <c r="V23" s="10" t="s">
        <v>25</v>
      </c>
      <c r="W23" s="10"/>
      <c r="X23" s="10" t="s">
        <v>26</v>
      </c>
      <c r="Y23" s="10"/>
    </row>
    <row r="24" spans="1:25" ht="12.75">
      <c r="A24" s="90" t="s">
        <v>94</v>
      </c>
      <c r="B24" s="80"/>
      <c r="C24" s="88" t="s">
        <v>295</v>
      </c>
      <c r="D24" s="114">
        <v>1000</v>
      </c>
      <c r="E24" s="232"/>
      <c r="F24" s="115">
        <v>1000</v>
      </c>
      <c r="G24" s="232"/>
      <c r="H24" s="115">
        <v>1000</v>
      </c>
      <c r="I24" s="232"/>
      <c r="J24" s="115">
        <v>1000</v>
      </c>
      <c r="K24" s="232"/>
      <c r="L24" s="115"/>
      <c r="M24" s="232"/>
      <c r="N24" s="115"/>
      <c r="O24" s="232"/>
      <c r="P24" s="115"/>
      <c r="Q24" s="232"/>
      <c r="R24" s="116"/>
      <c r="S24" s="15"/>
      <c r="T24" s="7"/>
      <c r="U24" s="4"/>
      <c r="V24" s="60" t="s">
        <v>28</v>
      </c>
      <c r="W24" s="211">
        <f>COUNT(D49,F49,H49,J49,L49,N49,P49,R49)</f>
        <v>4</v>
      </c>
      <c r="X24" s="10" t="s">
        <v>29</v>
      </c>
      <c r="Y24" s="10"/>
    </row>
    <row r="25" spans="1:37" ht="12.75">
      <c r="A25" s="80" t="s">
        <v>95</v>
      </c>
      <c r="B25" s="80"/>
      <c r="C25" s="88" t="s">
        <v>296</v>
      </c>
      <c r="D25" s="117"/>
      <c r="E25" s="233"/>
      <c r="F25" s="118"/>
      <c r="G25" s="233"/>
      <c r="H25" s="118"/>
      <c r="I25" s="233"/>
      <c r="J25" s="118"/>
      <c r="K25" s="233"/>
      <c r="L25" s="118"/>
      <c r="M25" s="233"/>
      <c r="N25" s="118"/>
      <c r="O25" s="233"/>
      <c r="P25" s="118"/>
      <c r="Q25" s="233"/>
      <c r="R25" s="119"/>
      <c r="S25" s="15"/>
      <c r="T25" s="7"/>
      <c r="U25" s="5"/>
      <c r="V25" s="60" t="s">
        <v>31</v>
      </c>
      <c r="W25" s="267">
        <f>IF(STDEV(R49,P49,N49,L49,J49,H49,F49,D49)=0,0.00001,STDEV(R49,P49,N49,L49,J49,H49,F49,D49))</f>
        <v>1E-05</v>
      </c>
      <c r="X25" s="10" t="s">
        <v>32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3.5" thickBot="1">
      <c r="A26" s="80"/>
      <c r="B26" s="80"/>
      <c r="C26" s="88" t="s">
        <v>297</v>
      </c>
      <c r="D26" s="120"/>
      <c r="E26" s="234"/>
      <c r="F26" s="121"/>
      <c r="G26" s="234"/>
      <c r="H26" s="121"/>
      <c r="I26" s="234"/>
      <c r="J26" s="121"/>
      <c r="K26" s="234"/>
      <c r="L26" s="121"/>
      <c r="M26" s="234"/>
      <c r="N26" s="121"/>
      <c r="O26" s="234"/>
      <c r="P26" s="121"/>
      <c r="Q26" s="234"/>
      <c r="R26" s="122"/>
      <c r="S26" s="15"/>
      <c r="T26" s="7"/>
      <c r="U26" s="5"/>
      <c r="V26" s="60" t="s">
        <v>34</v>
      </c>
      <c r="W26" s="211">
        <f>AVERAGE(D49,F49,H49,J49,L49,N49,P49,R49)</f>
        <v>122</v>
      </c>
      <c r="X26" s="10" t="s">
        <v>35</v>
      </c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3.5" thickTop="1">
      <c r="A27" s="80"/>
      <c r="B27" s="80"/>
      <c r="C27" s="123" t="s">
        <v>96</v>
      </c>
      <c r="D27" s="110">
        <f>IF(AND(ISBLANK(D24),ISBLANK(D25),ISBLANK(D26)),"",AVERAGE(D24:D26))</f>
        <v>1000</v>
      </c>
      <c r="E27" s="124"/>
      <c r="F27" s="110">
        <f>IF(AND(ISBLANK(F24),ISBLANK(F25),ISBLANK(F26)),"",AVERAGE(F24:F26))</f>
        <v>1000</v>
      </c>
      <c r="G27" s="124"/>
      <c r="H27" s="110">
        <f>IF(AND(ISBLANK(H24),ISBLANK(H25),ISBLANK(H26)),"",AVERAGE(H24:H26))</f>
        <v>1000</v>
      </c>
      <c r="I27" s="124"/>
      <c r="J27" s="110">
        <f>IF(AND(ISBLANK(J24),ISBLANK(J25),ISBLANK(J26)),"",AVERAGE(J24:J26))</f>
        <v>1000</v>
      </c>
      <c r="K27" s="124"/>
      <c r="L27" s="110">
        <f>IF(AND(ISBLANK(L24),ISBLANK(L25),ISBLANK(L26)),"",AVERAGE(L24:L26))</f>
      </c>
      <c r="M27" s="124"/>
      <c r="N27" s="110">
        <f>IF(AND(ISBLANK(N24),ISBLANK(N25),ISBLANK(N26)),"",AVERAGE(N24:N26))</f>
      </c>
      <c r="O27" s="124"/>
      <c r="P27" s="110">
        <f>IF(AND(ISBLANK(P24),ISBLANK(P25),ISBLANK(P26)),"",AVERAGE(P24:P26))</f>
      </c>
      <c r="Q27" s="124"/>
      <c r="R27" s="110">
        <f>IF(AND(ISBLANK(R24),ISBLANK(R25),ISBLANK(R26)),"",AVERAGE(R24:R26))</f>
      </c>
      <c r="S27" s="13"/>
      <c r="T27" s="7"/>
      <c r="V27" t="s">
        <v>97</v>
      </c>
      <c r="W27" s="22">
        <f>VLOOKUP($W$24,$V$37:$W$49,2)</f>
        <v>1.463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2.75" hidden="1">
      <c r="A28" s="80"/>
      <c r="B28" s="80"/>
      <c r="C28" s="80"/>
      <c r="D28" s="125">
        <f>IF(ISERROR(D27),"",D27)</f>
        <v>1000</v>
      </c>
      <c r="E28" s="125"/>
      <c r="F28" s="125">
        <f>IF(ISERROR(F27),"",F27)</f>
        <v>1000</v>
      </c>
      <c r="G28" s="125"/>
      <c r="H28" s="125">
        <f>IF(ISERROR(H27),"",H27)</f>
        <v>1000</v>
      </c>
      <c r="I28" s="125"/>
      <c r="J28" s="125">
        <f>IF(ISERROR(J27),"",J27)</f>
        <v>1000</v>
      </c>
      <c r="K28" s="125"/>
      <c r="L28" s="125">
        <f>IF(ISERROR(L27),"",L27)</f>
      </c>
      <c r="M28" s="125"/>
      <c r="N28" s="125">
        <f>IF(ISERROR(N27),"",N27)</f>
      </c>
      <c r="O28" s="125"/>
      <c r="P28" s="125">
        <f>IF(ISERROR(P27),"",P27)</f>
      </c>
      <c r="Q28" s="125"/>
      <c r="R28" s="125">
        <f>IF(ISERROR(R27),"",R27)</f>
      </c>
      <c r="S28" s="16"/>
      <c r="T28" s="7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2.75">
      <c r="A29" s="80"/>
      <c r="B29" s="80"/>
      <c r="C29" s="80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6"/>
      <c r="T29" s="7"/>
      <c r="V29" s="59" t="s">
        <v>72</v>
      </c>
      <c r="W29" s="226"/>
      <c r="X29" s="227" t="s">
        <v>73</v>
      </c>
      <c r="Y29" s="226"/>
      <c r="Z29" s="227" t="s">
        <v>74</v>
      </c>
      <c r="AA29" s="226"/>
      <c r="AB29" s="227" t="s">
        <v>75</v>
      </c>
      <c r="AC29" s="226"/>
      <c r="AD29" s="227" t="s">
        <v>76</v>
      </c>
      <c r="AE29" s="226"/>
      <c r="AF29" s="227" t="s">
        <v>77</v>
      </c>
      <c r="AG29" s="226"/>
      <c r="AH29" s="227" t="s">
        <v>78</v>
      </c>
      <c r="AI29" s="226"/>
      <c r="AJ29" s="227" t="s">
        <v>79</v>
      </c>
      <c r="AK29" s="226"/>
    </row>
    <row r="30" spans="1:37" ht="12.75">
      <c r="A30" s="90" t="s">
        <v>94</v>
      </c>
      <c r="B30" s="80"/>
      <c r="C30" s="88" t="s">
        <v>295</v>
      </c>
      <c r="D30" s="126">
        <v>11</v>
      </c>
      <c r="E30" s="196"/>
      <c r="F30" s="127">
        <v>11</v>
      </c>
      <c r="G30" s="196"/>
      <c r="H30" s="127">
        <v>11</v>
      </c>
      <c r="I30" s="196"/>
      <c r="J30" s="127">
        <v>11</v>
      </c>
      <c r="K30" s="196"/>
      <c r="L30" s="127"/>
      <c r="M30" s="196"/>
      <c r="N30" s="127"/>
      <c r="O30" s="196"/>
      <c r="P30" s="127"/>
      <c r="Q30" s="196"/>
      <c r="R30" s="128"/>
      <c r="S30" s="18"/>
      <c r="T30" s="7"/>
      <c r="U30" s="4"/>
      <c r="V30" s="62" t="s">
        <v>52</v>
      </c>
      <c r="W30" s="63">
        <f>ABS((D49-$W$26)/$W$25)</f>
        <v>0</v>
      </c>
      <c r="X30" s="64" t="s">
        <v>52</v>
      </c>
      <c r="Y30" s="63">
        <f>ABS((F49-$W$26)/$W$25)</f>
        <v>0</v>
      </c>
      <c r="Z30" s="64" t="s">
        <v>52</v>
      </c>
      <c r="AA30" s="63">
        <f>ABS((H49-$W$26)/$W$25)</f>
        <v>0</v>
      </c>
      <c r="AB30" s="64" t="s">
        <v>52</v>
      </c>
      <c r="AC30" s="63">
        <f>ABS((J49-$W$26)/$W$25)</f>
        <v>0</v>
      </c>
      <c r="AD30" s="64" t="s">
        <v>52</v>
      </c>
      <c r="AE30" s="63">
        <f>ABS((L49-$W$26)/$W$25)</f>
        <v>12199999.999999998</v>
      </c>
      <c r="AF30" s="64" t="s">
        <v>52</v>
      </c>
      <c r="AG30" s="63">
        <f>ABS((N49-$W$26)/$W$25)</f>
        <v>12199999.999999998</v>
      </c>
      <c r="AH30" s="64" t="s">
        <v>52</v>
      </c>
      <c r="AI30" s="63">
        <f>ABS((P49-$W$26)/$W$25)</f>
        <v>12199999.999999998</v>
      </c>
      <c r="AJ30" s="64" t="s">
        <v>52</v>
      </c>
      <c r="AK30" s="63">
        <f>ABS((R49-$W$26)/$W$25)</f>
        <v>12199999.999999998</v>
      </c>
    </row>
    <row r="31" spans="1:37" ht="12.75">
      <c r="A31" s="80" t="s">
        <v>98</v>
      </c>
      <c r="B31" s="80"/>
      <c r="C31" s="88" t="s">
        <v>296</v>
      </c>
      <c r="D31" s="129"/>
      <c r="E31" s="197"/>
      <c r="F31" s="108"/>
      <c r="G31" s="197"/>
      <c r="H31" s="108"/>
      <c r="I31" s="197"/>
      <c r="J31" s="108"/>
      <c r="K31" s="197"/>
      <c r="L31" s="108"/>
      <c r="M31" s="197"/>
      <c r="N31" s="108"/>
      <c r="O31" s="197"/>
      <c r="P31" s="108"/>
      <c r="Q31" s="197"/>
      <c r="R31" s="130"/>
      <c r="S31" s="18"/>
      <c r="T31" s="7"/>
      <c r="U31" s="5"/>
      <c r="V31" s="75"/>
      <c r="W31" s="76" t="str">
        <f>IF(D49&gt;0,IF(W30&lt;$W$27,"OK","outlier"),"no data")</f>
        <v>OK</v>
      </c>
      <c r="X31" s="77"/>
      <c r="Y31" s="76" t="str">
        <f>IF(F49&gt;0,IF(Y30&lt;$W$27,"OK","outlier"),"no data")</f>
        <v>OK</v>
      </c>
      <c r="Z31" s="77"/>
      <c r="AA31" s="76" t="str">
        <f>IF(H49&gt;0,IF(AA30&lt;$W$27,"OK","outlier"),"no data")</f>
        <v>OK</v>
      </c>
      <c r="AB31" s="77"/>
      <c r="AC31" s="76" t="str">
        <f>IF(J49&gt;0,IF(AC30&lt;$W$27,"OK","outlier"),"no data")</f>
        <v>OK</v>
      </c>
      <c r="AD31" s="77"/>
      <c r="AE31" s="76" t="str">
        <f>IF(L49&gt;0,IF(AE30&lt;$W$27,"OK","outlier"),"no data")</f>
        <v>no data</v>
      </c>
      <c r="AF31" s="77"/>
      <c r="AG31" s="76" t="str">
        <f>IF(N49&gt;0,IF(AG30&lt;$W$27,"OK","outlier"),"no data")</f>
        <v>no data</v>
      </c>
      <c r="AH31" s="77"/>
      <c r="AI31" s="76" t="str">
        <f>IF(P49&gt;0,IF(AI30&lt;$W$27,"OK","outlier"),"no data")</f>
        <v>no data</v>
      </c>
      <c r="AJ31" s="77"/>
      <c r="AK31" s="76" t="str">
        <f>IF(R49&gt;0,IF(AK30&lt;$W$27,"OK","outlier"),"no data")</f>
        <v>no data</v>
      </c>
    </row>
    <row r="32" spans="1:21" ht="13.5" thickBot="1">
      <c r="A32" s="80"/>
      <c r="B32" s="80"/>
      <c r="C32" s="88" t="s">
        <v>297</v>
      </c>
      <c r="D32" s="131"/>
      <c r="E32" s="198"/>
      <c r="F32" s="132"/>
      <c r="G32" s="198"/>
      <c r="H32" s="132"/>
      <c r="I32" s="198"/>
      <c r="J32" s="132"/>
      <c r="K32" s="198"/>
      <c r="L32" s="132"/>
      <c r="M32" s="198"/>
      <c r="N32" s="132"/>
      <c r="O32" s="198"/>
      <c r="P32" s="132"/>
      <c r="Q32" s="198"/>
      <c r="R32" s="133"/>
      <c r="S32" s="18"/>
      <c r="T32" s="7"/>
      <c r="U32" s="5"/>
    </row>
    <row r="33" spans="1:37" ht="13.5" thickTop="1">
      <c r="A33" s="80"/>
      <c r="B33" s="80"/>
      <c r="C33" s="123" t="s">
        <v>99</v>
      </c>
      <c r="D33" s="110">
        <f>IF(AND(ISBLANK(D30),ISBLANK(D31),ISBLANK(D32)),"",AVERAGE(D30:D32))</f>
        <v>11</v>
      </c>
      <c r="E33" s="110"/>
      <c r="F33" s="110">
        <f>IF(AND(ISBLANK(F30),ISBLANK(F31),ISBLANK(F32)),"",AVERAGE(F30:F32))</f>
        <v>11</v>
      </c>
      <c r="G33" s="110"/>
      <c r="H33" s="110">
        <f>IF(AND(ISBLANK(H30),ISBLANK(H31),ISBLANK(H32)),"",AVERAGE(H30:H32))</f>
        <v>11</v>
      </c>
      <c r="I33" s="110"/>
      <c r="J33" s="110">
        <f>IF(AND(ISBLANK(J30),ISBLANK(J31),ISBLANK(J32)),"",AVERAGE(J30:J32))</f>
        <v>11</v>
      </c>
      <c r="K33" s="110"/>
      <c r="L33" s="110">
        <f>IF(AND(ISBLANK(L30),ISBLANK(L31),ISBLANK(L32)),"",AVERAGE(L30:L32))</f>
      </c>
      <c r="M33" s="110"/>
      <c r="N33" s="110">
        <f>IF(AND(ISBLANK(N30),ISBLANK(N31),ISBLANK(N32)),"",AVERAGE(N30:N32))</f>
      </c>
      <c r="O33" s="110"/>
      <c r="P33" s="110">
        <f>IF(AND(ISBLANK(P30),ISBLANK(P31),ISBLANK(P32)),"",AVERAGE(P30:P32))</f>
      </c>
      <c r="Q33" s="110"/>
      <c r="R33" s="110">
        <f>IF(AND(ISBLANK(R30),ISBLANK(R31),ISBLANK(R32)),"",AVERAGE(R30:R32))</f>
      </c>
      <c r="S33" s="12"/>
      <c r="T33" s="7"/>
      <c r="V33" s="225"/>
      <c r="W33" s="21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20" ht="12.75" hidden="1">
      <c r="A34" s="80"/>
      <c r="B34" s="80"/>
      <c r="C34" s="123"/>
      <c r="D34" s="125">
        <f>IF(ISERROR(D33),"",D33)</f>
        <v>11</v>
      </c>
      <c r="E34" s="110"/>
      <c r="F34" s="125">
        <f>IF(ISERROR(F33),"",F33)</f>
        <v>11</v>
      </c>
      <c r="G34" s="110"/>
      <c r="H34" s="125">
        <f>IF(ISERROR(H33),"",H33)</f>
        <v>11</v>
      </c>
      <c r="I34" s="110"/>
      <c r="J34" s="125">
        <f>IF(ISERROR(J33),"",J33)</f>
        <v>11</v>
      </c>
      <c r="K34" s="110"/>
      <c r="L34" s="125">
        <f>IF(ISERROR(L33),"",L33)</f>
      </c>
      <c r="M34" s="110"/>
      <c r="N34" s="125">
        <f>IF(ISERROR(N33),"",N33)</f>
      </c>
      <c r="O34" s="110"/>
      <c r="P34" s="125">
        <f>IF(ISERROR(P33),"",P33)</f>
      </c>
      <c r="Q34" s="110"/>
      <c r="R34" s="125">
        <f>IF(ISERROR(R33),"",R33)</f>
      </c>
      <c r="S34" s="12"/>
      <c r="T34" s="7"/>
    </row>
    <row r="35" spans="1:23" ht="12.75">
      <c r="A35" s="80"/>
      <c r="B35" s="80"/>
      <c r="C35" s="80"/>
      <c r="D35" s="84"/>
      <c r="E35" s="229" t="s">
        <v>100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6"/>
      <c r="T35" s="7"/>
      <c r="V35" s="10" t="s">
        <v>101</v>
      </c>
      <c r="W35" s="10"/>
    </row>
    <row r="36" spans="1:29" ht="12.75">
      <c r="A36" s="90" t="s">
        <v>94</v>
      </c>
      <c r="B36" s="80"/>
      <c r="C36" s="88" t="s">
        <v>295</v>
      </c>
      <c r="D36" s="126">
        <v>2</v>
      </c>
      <c r="E36" s="200" t="str">
        <f>IF(ISBLANK(D36),"",IF(W12="OK","ok","x"))</f>
        <v>ok</v>
      </c>
      <c r="F36" s="127">
        <v>3</v>
      </c>
      <c r="G36" s="200" t="str">
        <f>IF(ISBLANK(F36),"",IF(Y12="OK","ok","x"))</f>
        <v>ok</v>
      </c>
      <c r="H36" s="127">
        <v>3</v>
      </c>
      <c r="I36" s="200" t="str">
        <f>IF(ISBLANK(H36),"",IF(AA12="OK","ok","x"))</f>
        <v>ok</v>
      </c>
      <c r="J36" s="127">
        <v>4</v>
      </c>
      <c r="K36" s="200" t="str">
        <f>IF(ISBLANK(J36),"",IF(AC12="OK","ok","x"))</f>
        <v>ok</v>
      </c>
      <c r="L36" s="127"/>
      <c r="M36" s="200">
        <f>IF(ISBLANK(L36),"",IF(AE12="OK","ok","x"))</f>
      </c>
      <c r="N36" s="127"/>
      <c r="O36" s="200">
        <f>IF(ISBLANK(N36),"",IF(AG12="OK","ok","x"))</f>
      </c>
      <c r="P36" s="127"/>
      <c r="Q36" s="200">
        <f>IF(ISBLANK(P36),"",IF(AI12="OK","ok","x"))</f>
      </c>
      <c r="R36" s="127"/>
      <c r="S36" s="200">
        <f>IF(ISBLANK(R36),"",IF(AK12="OK","ok","x"))</f>
      </c>
      <c r="T36" s="7"/>
      <c r="U36" s="4"/>
      <c r="V36" s="67" t="s">
        <v>102</v>
      </c>
      <c r="W36" s="68" t="s">
        <v>103</v>
      </c>
      <c r="X36" s="4"/>
      <c r="Y36" s="4"/>
      <c r="Z36" s="4"/>
      <c r="AA36" s="4"/>
      <c r="AB36" s="4"/>
      <c r="AC36" s="4"/>
    </row>
    <row r="37" spans="1:29" ht="12.75">
      <c r="A37" s="90" t="s">
        <v>104</v>
      </c>
      <c r="B37" s="80"/>
      <c r="C37" s="88" t="s">
        <v>296</v>
      </c>
      <c r="D37" s="129"/>
      <c r="E37" s="201">
        <f>IF(ISBLANK(D37),"",IF(W15="OK","ok","x"))</f>
      </c>
      <c r="F37" s="108"/>
      <c r="G37" s="201">
        <f>IF(ISBLANK(F37),"",IF(Y15="OK","ok","x"))</f>
      </c>
      <c r="H37" s="108"/>
      <c r="I37" s="201">
        <f>IF(ISBLANK(H37),"",IF(AA15="OK","ok","x"))</f>
      </c>
      <c r="J37" s="108"/>
      <c r="K37" s="201">
        <f>IF(ISBLANK(J37),"",IF(AC15="OK","ok","x"))</f>
      </c>
      <c r="L37" s="108"/>
      <c r="M37" s="201">
        <f>IF(ISBLANK(L37),"",IF(AE15="OK","ok","x"))</f>
      </c>
      <c r="N37" s="108"/>
      <c r="O37" s="201">
        <f>IF(ISBLANK(N37),"",IF(AG15="OK","ok","x"))</f>
      </c>
      <c r="P37" s="108"/>
      <c r="Q37" s="201">
        <f>IF(ISBLANK(P37),"",IF(AI15="OK","ok","x"))</f>
      </c>
      <c r="R37" s="108"/>
      <c r="S37" s="201">
        <f>IF(ISBLANK(R37),"",IF(AK15="OK","ok","x"))</f>
      </c>
      <c r="T37" s="7"/>
      <c r="U37" s="5"/>
      <c r="V37" s="35">
        <v>3</v>
      </c>
      <c r="W37" s="20">
        <v>1.153</v>
      </c>
      <c r="X37" s="4"/>
      <c r="Y37" s="4"/>
      <c r="Z37" s="4"/>
      <c r="AA37" s="4"/>
      <c r="AB37" s="4"/>
      <c r="AC37" s="4"/>
    </row>
    <row r="38" spans="1:29" ht="13.5" thickBot="1">
      <c r="A38" s="80"/>
      <c r="B38" s="80"/>
      <c r="C38" s="88" t="s">
        <v>297</v>
      </c>
      <c r="D38" s="131"/>
      <c r="E38" s="202">
        <f>IF(ISBLANK(D38),"",IF(W18="OK","ok","x"))</f>
      </c>
      <c r="F38" s="132"/>
      <c r="G38" s="202">
        <f>IF(ISBLANK(F38),"",IF(Y18="OK","ok","x"))</f>
      </c>
      <c r="H38" s="132"/>
      <c r="I38" s="202">
        <f>IF(ISBLANK(H38),"",IF(AA18="OK","ok","x"))</f>
      </c>
      <c r="J38" s="132"/>
      <c r="K38" s="202">
        <f>IF(ISBLANK(J38),"",IF(AC18="OK","ok","x"))</f>
      </c>
      <c r="L38" s="132"/>
      <c r="M38" s="202">
        <f>IF(ISBLANK(L38),"",IF(AE18="OK","ok","x"))</f>
      </c>
      <c r="N38" s="132"/>
      <c r="O38" s="202">
        <f>IF(ISBLANK(N38),"",IF(AG18="OK","ok","x"))</f>
      </c>
      <c r="P38" s="132"/>
      <c r="Q38" s="202">
        <f>IF(ISBLANK(P38),"",IF(AI18="OK","ok","x"))</f>
      </c>
      <c r="R38" s="132"/>
      <c r="S38" s="202">
        <f>IF(ISBLANK(R38),"",IF(AK18="OK","ok","x"))</f>
      </c>
      <c r="T38" s="7"/>
      <c r="U38" s="5"/>
      <c r="V38" s="70">
        <v>4</v>
      </c>
      <c r="W38" s="22">
        <v>1.463</v>
      </c>
      <c r="X38" s="4"/>
      <c r="Y38" s="4"/>
      <c r="Z38" s="4"/>
      <c r="AA38" s="4"/>
      <c r="AB38" s="4"/>
      <c r="AC38" s="4"/>
    </row>
    <row r="39" spans="1:29" ht="13.5" customHeight="1" thickTop="1">
      <c r="A39" s="80"/>
      <c r="B39" s="80"/>
      <c r="C39" s="123" t="s">
        <v>105</v>
      </c>
      <c r="D39" s="110">
        <f>IF(AND(ISBLANK(D36),ISBLANK(D37),ISBLANK(D38)),"",AVERAGE(D36:D38))</f>
        <v>2</v>
      </c>
      <c r="E39" s="110"/>
      <c r="F39" s="110">
        <f>IF(AND(ISBLANK(F36),ISBLANK(F37),ISBLANK(F38)),"",AVERAGE(F36:F38))</f>
        <v>3</v>
      </c>
      <c r="G39" s="110"/>
      <c r="H39" s="110">
        <f>IF(AND(ISBLANK(H36),ISBLANK(H37),ISBLANK(H38)),"",AVERAGE(H36:H38))</f>
        <v>3</v>
      </c>
      <c r="I39" s="110"/>
      <c r="J39" s="110">
        <f>IF(AND(ISBLANK(J36),ISBLANK(J37),ISBLANK(J38)),"",AVERAGE(J36:J38))</f>
        <v>4</v>
      </c>
      <c r="K39" s="110"/>
      <c r="L39" s="110">
        <f>IF(AND(ISBLANK(L36),ISBLANK(L37),ISBLANK(L38)),"",AVERAGE(L36:L38))</f>
      </c>
      <c r="M39" s="110"/>
      <c r="N39" s="110">
        <f>IF(AND(ISBLANK(N36),ISBLANK(N37),ISBLANK(N38)),"",AVERAGE(N36:N38))</f>
      </c>
      <c r="O39" s="110"/>
      <c r="P39" s="110">
        <f>IF(AND(ISBLANK(P36),ISBLANK(P37),ISBLANK(P38)),"",AVERAGE(P36:P38))</f>
      </c>
      <c r="Q39" s="110"/>
      <c r="R39" s="110">
        <f>IF(AND(ISBLANK(R36),ISBLANK(R37),ISBLANK(R38)),"",AVERAGE(R36:R38))</f>
      </c>
      <c r="S39" s="12"/>
      <c r="T39" s="7"/>
      <c r="V39" s="70">
        <v>5</v>
      </c>
      <c r="W39" s="22">
        <v>1.672</v>
      </c>
      <c r="X39" s="4"/>
      <c r="Y39" s="4"/>
      <c r="Z39" s="4"/>
      <c r="AA39" s="4"/>
      <c r="AB39" s="4"/>
      <c r="AC39" s="4"/>
    </row>
    <row r="40" spans="1:23" ht="15" customHeight="1" hidden="1">
      <c r="A40" s="80"/>
      <c r="B40" s="80"/>
      <c r="C40" s="80"/>
      <c r="D40" s="125">
        <f>IF(ISERROR(D39),"",D39)</f>
        <v>2</v>
      </c>
      <c r="E40" s="125"/>
      <c r="F40" s="125">
        <f>IF(ISERROR(F39),"",F39)</f>
        <v>3</v>
      </c>
      <c r="G40" s="125"/>
      <c r="H40" s="125">
        <f>IF(ISERROR(H39),"",H39)</f>
        <v>3</v>
      </c>
      <c r="I40" s="125"/>
      <c r="J40" s="125">
        <f>IF(ISERROR(J39),"",J39)</f>
        <v>4</v>
      </c>
      <c r="K40" s="125"/>
      <c r="L40" s="125">
        <f>IF(ISERROR(L39),"",L39)</f>
      </c>
      <c r="M40" s="125"/>
      <c r="N40" s="125">
        <f>IF(ISERROR(N39),"",N39)</f>
      </c>
      <c r="O40" s="125"/>
      <c r="P40" s="125">
        <f>IF(ISERROR(P39),"",P39)</f>
      </c>
      <c r="Q40" s="125"/>
      <c r="R40" s="125">
        <f>IF(ISERROR(R39),"",R39)</f>
      </c>
      <c r="S40" s="16"/>
      <c r="T40" s="7"/>
      <c r="V40" s="70">
        <v>6</v>
      </c>
      <c r="W40" s="22">
        <v>1.822</v>
      </c>
    </row>
    <row r="41" spans="1:23" ht="14.25" customHeight="1">
      <c r="A41" s="80"/>
      <c r="B41" s="80"/>
      <c r="C41" s="80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6"/>
      <c r="T41" s="7"/>
      <c r="V41" s="70">
        <v>7</v>
      </c>
      <c r="W41" s="22">
        <v>1.938</v>
      </c>
    </row>
    <row r="42" spans="1:23" ht="12.75">
      <c r="A42" s="90" t="s">
        <v>94</v>
      </c>
      <c r="B42" s="80"/>
      <c r="C42" s="88" t="s">
        <v>295</v>
      </c>
      <c r="D42" s="126">
        <v>123</v>
      </c>
      <c r="E42" s="196"/>
      <c r="F42" s="127">
        <v>123</v>
      </c>
      <c r="G42" s="196"/>
      <c r="H42" s="127">
        <v>123</v>
      </c>
      <c r="I42" s="196"/>
      <c r="J42" s="127">
        <v>123</v>
      </c>
      <c r="K42" s="196"/>
      <c r="L42" s="127"/>
      <c r="M42" s="196"/>
      <c r="N42" s="127"/>
      <c r="O42" s="196"/>
      <c r="P42" s="127"/>
      <c r="Q42" s="196"/>
      <c r="R42" s="128"/>
      <c r="S42" s="18"/>
      <c r="T42" s="7"/>
      <c r="U42" s="4"/>
      <c r="V42" s="70">
        <v>8</v>
      </c>
      <c r="W42" s="22">
        <v>2.032</v>
      </c>
    </row>
    <row r="43" spans="1:29" ht="12.75">
      <c r="A43" s="90" t="s">
        <v>106</v>
      </c>
      <c r="B43" s="80"/>
      <c r="C43" s="88" t="s">
        <v>296</v>
      </c>
      <c r="D43" s="129"/>
      <c r="E43" s="197"/>
      <c r="F43" s="108"/>
      <c r="G43" s="197"/>
      <c r="H43" s="108"/>
      <c r="I43" s="197"/>
      <c r="J43" s="108"/>
      <c r="K43" s="197"/>
      <c r="L43" s="108"/>
      <c r="M43" s="197"/>
      <c r="N43" s="108"/>
      <c r="O43" s="197"/>
      <c r="P43" s="108"/>
      <c r="Q43" s="197"/>
      <c r="R43" s="130"/>
      <c r="S43" s="18"/>
      <c r="T43" s="7"/>
      <c r="U43" s="5"/>
      <c r="V43" s="70">
        <v>9</v>
      </c>
      <c r="W43" s="71">
        <v>2.11</v>
      </c>
      <c r="X43" s="4"/>
      <c r="Y43" s="4"/>
      <c r="Z43" s="4"/>
      <c r="AA43" s="4"/>
      <c r="AB43" s="4"/>
      <c r="AC43" s="4"/>
    </row>
    <row r="44" spans="1:23" ht="13.5" thickBot="1">
      <c r="A44" s="80"/>
      <c r="B44" s="80"/>
      <c r="C44" s="88" t="s">
        <v>297</v>
      </c>
      <c r="D44" s="131"/>
      <c r="E44" s="198"/>
      <c r="F44" s="132"/>
      <c r="G44" s="198"/>
      <c r="H44" s="132"/>
      <c r="I44" s="198"/>
      <c r="J44" s="132"/>
      <c r="K44" s="198"/>
      <c r="L44" s="132"/>
      <c r="M44" s="198"/>
      <c r="N44" s="132"/>
      <c r="O44" s="198"/>
      <c r="P44" s="132"/>
      <c r="Q44" s="198"/>
      <c r="R44" s="133"/>
      <c r="S44" s="18"/>
      <c r="T44" s="7"/>
      <c r="U44" s="5"/>
      <c r="V44" s="70">
        <v>10</v>
      </c>
      <c r="W44" s="22">
        <v>2.176</v>
      </c>
    </row>
    <row r="45" spans="1:23" ht="13.5" thickTop="1">
      <c r="A45" s="80"/>
      <c r="B45" s="80"/>
      <c r="C45" s="123" t="s">
        <v>107</v>
      </c>
      <c r="D45" s="110">
        <f>IF(OR(AND(ISBLANK(D42),ISBLANK(D43),ISBLANK(D44)),AND(ISTEXT(D42),ISTEXT(D43),ISTEXT(D44))),"",AVERAGE(D42:D44))</f>
        <v>123</v>
      </c>
      <c r="E45" s="110"/>
      <c r="F45" s="110">
        <f>IF(OR(AND(ISBLANK(F42),ISBLANK(F43),ISBLANK(F44)),AND(ISTEXT(F42),ISTEXT(F43),ISTEXT(F44))),"",AVERAGE(F42:F44))</f>
        <v>123</v>
      </c>
      <c r="G45" s="110"/>
      <c r="H45" s="110">
        <f>IF(OR(AND(ISBLANK(H42),ISBLANK(H43),ISBLANK(H44)),AND(ISTEXT(H42),ISTEXT(H43),ISTEXT(H44))),"",AVERAGE(H42:H44))</f>
        <v>123</v>
      </c>
      <c r="I45" s="110"/>
      <c r="J45" s="110">
        <f>IF(OR(AND(ISBLANK(J42),ISBLANK(J43),ISBLANK(J44)),AND(ISTEXT(J42),ISTEXT(J43),ISTEXT(J44))),"",AVERAGE(J42:J44))</f>
        <v>123</v>
      </c>
      <c r="K45" s="110"/>
      <c r="L45" s="110">
        <f>IF(OR(AND(ISBLANK(L42),ISBLANK(L43),ISBLANK(L44)),AND(ISTEXT(L42),ISTEXT(L43),ISTEXT(L44))),"",AVERAGE(L42:L44))</f>
      </c>
      <c r="M45" s="110"/>
      <c r="N45" s="110">
        <f>IF(OR(AND(ISBLANK(N42),ISBLANK(N43),ISBLANK(N44)),AND(ISTEXT(N42),ISTEXT(N43),ISTEXT(N44))),"",AVERAGE(N42:N44))</f>
      </c>
      <c r="O45" s="110"/>
      <c r="P45" s="110">
        <f>IF(OR(AND(ISBLANK(P42),ISBLANK(P43),ISBLANK(P44)),AND(ISTEXT(P42),ISTEXT(P43),ISTEXT(P44))),"",AVERAGE(P42:P44))</f>
      </c>
      <c r="Q45" s="110"/>
      <c r="R45" s="110">
        <f>IF(OR(AND(ISBLANK(R42),ISBLANK(R43),ISBLANK(R44)),AND(ISTEXT(R42),ISTEXT(R43),ISTEXT(R44))),"",AVERAGE(R42:R44))</f>
      </c>
      <c r="S45" s="12"/>
      <c r="T45" s="8"/>
      <c r="V45" s="70">
        <v>11</v>
      </c>
      <c r="W45" s="22">
        <v>2.234</v>
      </c>
    </row>
    <row r="46" spans="1:23" ht="1.5" customHeight="1">
      <c r="A46" s="80"/>
      <c r="B46" s="80"/>
      <c r="C46" s="123"/>
      <c r="D46" s="125">
        <f>IF(ISERROR(D45),"",D45)</f>
        <v>123</v>
      </c>
      <c r="E46" s="110"/>
      <c r="F46" s="125">
        <f>IF(ISERROR(F45),"",F45)</f>
        <v>123</v>
      </c>
      <c r="G46" s="110"/>
      <c r="H46" s="125">
        <f>IF(ISERROR(H45),"",H45)</f>
        <v>123</v>
      </c>
      <c r="I46" s="110"/>
      <c r="J46" s="125">
        <f>IF(ISERROR(J45),"",J45)</f>
        <v>123</v>
      </c>
      <c r="K46" s="110"/>
      <c r="L46" s="125">
        <f>IF(ISERROR(L45),"",L45)</f>
      </c>
      <c r="M46" s="110"/>
      <c r="N46" s="125">
        <f>IF(ISERROR(N45),"",N45)</f>
      </c>
      <c r="O46" s="110"/>
      <c r="P46" s="125">
        <f>IF(ISERROR(P45),"",P45)</f>
      </c>
      <c r="Q46" s="110"/>
      <c r="R46" s="125">
        <f>IF(ISERROR(R45),"",R45)</f>
      </c>
      <c r="S46" s="12"/>
      <c r="T46" s="8"/>
      <c r="V46" s="70">
        <v>12</v>
      </c>
      <c r="W46" s="22">
        <v>2.285</v>
      </c>
    </row>
    <row r="47" spans="1:23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82"/>
      <c r="T47" s="7"/>
      <c r="V47" s="70">
        <v>13</v>
      </c>
      <c r="W47" s="22">
        <v>2.331</v>
      </c>
    </row>
    <row r="48" spans="1:23" ht="12.75">
      <c r="A48" s="135"/>
      <c r="B48" s="136"/>
      <c r="C48" s="136"/>
      <c r="D48" s="83"/>
      <c r="E48" s="230" t="s">
        <v>100</v>
      </c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81"/>
      <c r="T48" s="7"/>
      <c r="V48" s="70">
        <v>14</v>
      </c>
      <c r="W48" s="22">
        <v>2.371</v>
      </c>
    </row>
    <row r="49" spans="1:29" ht="12.75">
      <c r="A49" s="90" t="s">
        <v>108</v>
      </c>
      <c r="B49" s="80"/>
      <c r="C49" s="80"/>
      <c r="D49" s="138">
        <v>122</v>
      </c>
      <c r="E49" s="228" t="str">
        <f>IF(ISBLANK(D49),"",IF(W31="OK","ok","x"))</f>
        <v>ok</v>
      </c>
      <c r="F49" s="139">
        <v>122</v>
      </c>
      <c r="G49" s="228" t="str">
        <f>IF(ISBLANK(F49),"",IF(Y31="OK","ok","x"))</f>
        <v>ok</v>
      </c>
      <c r="H49" s="139">
        <v>122</v>
      </c>
      <c r="I49" s="228" t="str">
        <f>IF(ISBLANK(H49),"",IF(AA31="OK","ok","x"))</f>
        <v>ok</v>
      </c>
      <c r="J49" s="139">
        <v>122</v>
      </c>
      <c r="K49" s="228" t="str">
        <f>IF(ISBLANK(J49),"",IF(AC31="OK","ok","x"))</f>
        <v>ok</v>
      </c>
      <c r="L49" s="139"/>
      <c r="M49" s="228">
        <f>IF(ISBLANK(L49),"",IF(AE31="OK","ok","x"))</f>
      </c>
      <c r="N49" s="139"/>
      <c r="O49" s="228">
        <f>IF(ISBLANK(N49),"",IF(AG31="OK","ok","x"))</f>
      </c>
      <c r="P49" s="139"/>
      <c r="Q49" s="228">
        <f>IF(ISBLANK(P49),"",IF(AI31="OK","ok","x"))</f>
      </c>
      <c r="R49" s="140"/>
      <c r="S49" s="228">
        <f>IF(ISBLANK(R49),"",IF(AK31="OK","ok","x"))</f>
      </c>
      <c r="T49" s="7"/>
      <c r="U49" s="1"/>
      <c r="V49" s="70">
        <v>15</v>
      </c>
      <c r="W49" s="22">
        <v>2.409</v>
      </c>
      <c r="X49" s="4"/>
      <c r="Y49" s="4"/>
      <c r="Z49" s="4"/>
      <c r="AA49" s="4"/>
      <c r="AB49" s="4"/>
      <c r="AC49" s="4"/>
    </row>
    <row r="50" spans="1:21" ht="12.75">
      <c r="A50" s="80"/>
      <c r="B50" s="80"/>
      <c r="C50" s="123" t="s">
        <v>109</v>
      </c>
      <c r="D50" s="110">
        <f>IF(ISBLANK(D49),"",D49*100/$D$52)</f>
        <v>99.1869918699187</v>
      </c>
      <c r="E50" s="110"/>
      <c r="F50" s="110">
        <f>IF(ISBLANK(F49),"",F49*100/$D$52)</f>
        <v>99.1869918699187</v>
      </c>
      <c r="G50" s="110"/>
      <c r="H50" s="110">
        <f>IF(ISBLANK(H49),"",H49*100/$D$52)</f>
        <v>99.1869918699187</v>
      </c>
      <c r="I50" s="110"/>
      <c r="J50" s="110">
        <f>IF(ISBLANK(J49),"",J49*100/$D$52)</f>
        <v>99.1869918699187</v>
      </c>
      <c r="K50" s="110"/>
      <c r="L50" s="110">
        <f>IF(ISBLANK(L49),"",L49*100/$D$52)</f>
      </c>
      <c r="M50" s="110"/>
      <c r="N50" s="110">
        <f>IF(ISBLANK(N49),"",N49*100/$D$52)</f>
      </c>
      <c r="O50" s="110"/>
      <c r="P50" s="110">
        <f>IF(ISBLANK(P49),"",P49*100/$D$52)</f>
      </c>
      <c r="Q50" s="110"/>
      <c r="R50" s="110">
        <f>IF(ISBLANK(R49),"",R49*100/$D$52)</f>
      </c>
      <c r="S50" s="12"/>
      <c r="T50" s="7"/>
      <c r="U50" s="5"/>
    </row>
    <row r="51" spans="1:21" ht="12.75">
      <c r="A51" s="80"/>
      <c r="B51" s="80"/>
      <c r="C51" s="80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6"/>
      <c r="T51" s="7"/>
      <c r="U51" s="5"/>
    </row>
    <row r="52" spans="1:20" ht="12.75">
      <c r="A52" s="80"/>
      <c r="B52" s="80"/>
      <c r="C52" s="123" t="s">
        <v>110</v>
      </c>
      <c r="D52" s="141">
        <f>AVERAGE(D45,F45,H45,J45,L45,N45,P45,R45)</f>
        <v>123</v>
      </c>
      <c r="E52" s="141"/>
      <c r="F52" s="142" t="s">
        <v>111</v>
      </c>
      <c r="G52" s="142"/>
      <c r="H52" s="80"/>
      <c r="I52" s="80"/>
      <c r="J52" s="125"/>
      <c r="K52" s="125"/>
      <c r="L52" s="143" t="s">
        <v>112</v>
      </c>
      <c r="M52" s="143"/>
      <c r="N52" s="175">
        <f>COUNT(D46,F46,H46,J46,L46,N46,P46,R46)</f>
        <v>4</v>
      </c>
      <c r="O52" s="144"/>
      <c r="P52" s="125"/>
      <c r="Q52" s="125"/>
      <c r="R52" s="125"/>
      <c r="S52" s="16"/>
      <c r="T52" s="7"/>
    </row>
    <row r="53" spans="1:20" ht="12.75">
      <c r="A53" s="80"/>
      <c r="B53" s="80"/>
      <c r="C53" s="123" t="s">
        <v>113</v>
      </c>
      <c r="D53" s="141">
        <f>100*(SUM(D49:R49)/(D52*D64))</f>
        <v>99.1869918699187</v>
      </c>
      <c r="E53" s="141"/>
      <c r="F53" s="142" t="s">
        <v>20</v>
      </c>
      <c r="G53" s="142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6"/>
      <c r="T53" s="7"/>
    </row>
    <row r="54" spans="1:20" ht="12.75">
      <c r="A54" s="80"/>
      <c r="B54" s="80"/>
      <c r="C54" s="96"/>
      <c r="D54" s="141"/>
      <c r="E54" s="141"/>
      <c r="F54" s="142"/>
      <c r="G54" s="142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6"/>
      <c r="T54" s="7"/>
    </row>
    <row r="55" spans="1:21" ht="12.75">
      <c r="A55" s="273" t="s">
        <v>114</v>
      </c>
      <c r="B55" s="80"/>
      <c r="C55" s="272"/>
      <c r="D55" s="138">
        <v>121</v>
      </c>
      <c r="E55" s="199"/>
      <c r="F55" s="139">
        <v>121</v>
      </c>
      <c r="G55" s="199"/>
      <c r="H55" s="139">
        <v>121</v>
      </c>
      <c r="I55" s="199"/>
      <c r="J55" s="139">
        <v>121</v>
      </c>
      <c r="K55" s="199"/>
      <c r="L55" s="139"/>
      <c r="M55" s="199"/>
      <c r="N55" s="139"/>
      <c r="O55" s="199"/>
      <c r="P55" s="139"/>
      <c r="Q55" s="199"/>
      <c r="R55" s="145"/>
      <c r="S55" s="18"/>
      <c r="T55" s="7"/>
      <c r="U55" s="4"/>
    </row>
    <row r="56" spans="1:21" ht="12.75">
      <c r="A56" s="80"/>
      <c r="B56" s="80"/>
      <c r="C56" s="123" t="s">
        <v>115</v>
      </c>
      <c r="D56" s="110">
        <f>IF(ISBLANK(D55),"",D55*100/$L$57)</f>
        <v>96.03174603174604</v>
      </c>
      <c r="E56" s="141"/>
      <c r="F56" s="110">
        <f>IF(ISBLANK(F55),"",F55*100/$L$57)</f>
        <v>96.03174603174604</v>
      </c>
      <c r="G56" s="141"/>
      <c r="H56" s="110">
        <f>IF(ISBLANK(H55),"",H55*100/$L$57)</f>
        <v>96.03174603174604</v>
      </c>
      <c r="I56" s="141"/>
      <c r="J56" s="110">
        <f>IF(ISBLANK(J55),"",J55*100/$L$57)</f>
        <v>96.03174603174604</v>
      </c>
      <c r="K56" s="141"/>
      <c r="L56" s="110">
        <f>IF(ISBLANK(L55),"",L55*100/$L$57)</f>
      </c>
      <c r="M56" s="141"/>
      <c r="N56" s="110">
        <f>IF(ISBLANK(N55),"",N55*100/$L$57)</f>
      </c>
      <c r="O56" s="141"/>
      <c r="P56" s="110">
        <f>IF(ISBLANK(P55),"",P55*100/$L$57)</f>
      </c>
      <c r="Q56" s="141"/>
      <c r="R56" s="110">
        <f>IF(ISBLANK(R55),"",R55*100/$L$57)</f>
      </c>
      <c r="S56" s="17"/>
      <c r="T56" s="7"/>
      <c r="U56" s="5"/>
    </row>
    <row r="57" spans="1:22" ht="12.75">
      <c r="A57" s="80"/>
      <c r="B57" s="80"/>
      <c r="C57" s="123" t="s">
        <v>116</v>
      </c>
      <c r="D57" s="141">
        <f>100*(AVERAGE(D55:R55)/(L57))</f>
        <v>96.03174603174604</v>
      </c>
      <c r="E57" s="141"/>
      <c r="F57" s="142" t="s">
        <v>20</v>
      </c>
      <c r="G57" s="142"/>
      <c r="H57" s="125"/>
      <c r="I57" s="125"/>
      <c r="J57" s="143" t="s">
        <v>303</v>
      </c>
      <c r="K57" s="125"/>
      <c r="L57" s="278">
        <v>126</v>
      </c>
      <c r="M57" s="125"/>
      <c r="N57" s="125"/>
      <c r="O57" s="125"/>
      <c r="P57" s="338" t="b">
        <v>0</v>
      </c>
      <c r="Q57" s="125" t="s">
        <v>335</v>
      </c>
      <c r="R57" s="125"/>
      <c r="S57" s="16"/>
      <c r="T57" s="7"/>
      <c r="V57" s="1"/>
    </row>
    <row r="58" spans="1:29" ht="13.5" thickBot="1">
      <c r="A58" s="80"/>
      <c r="B58" s="80"/>
      <c r="C58" s="96"/>
      <c r="D58" s="141"/>
      <c r="E58" s="141"/>
      <c r="F58" s="142"/>
      <c r="G58" s="142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6"/>
      <c r="T58" s="7"/>
      <c r="V58" s="4"/>
      <c r="W58" s="4"/>
      <c r="X58" s="4"/>
      <c r="Y58" s="4"/>
      <c r="Z58" s="4"/>
      <c r="AA58" s="4"/>
      <c r="AB58" s="4"/>
      <c r="AC58" s="4"/>
    </row>
    <row r="59" spans="1:30" ht="13.5" thickBot="1">
      <c r="A59" s="203"/>
      <c r="B59" s="204"/>
      <c r="C59" s="204"/>
      <c r="D59" s="204"/>
      <c r="E59" s="204"/>
      <c r="F59" s="204"/>
      <c r="G59" s="204"/>
      <c r="H59" s="204"/>
      <c r="I59" s="204"/>
      <c r="J59" s="203"/>
      <c r="K59" s="203"/>
      <c r="L59" s="204"/>
      <c r="M59" s="204"/>
      <c r="N59" s="204"/>
      <c r="O59" s="204"/>
      <c r="P59" s="204"/>
      <c r="Q59" s="204"/>
      <c r="R59" s="204"/>
      <c r="S59" s="205"/>
      <c r="T59" s="7"/>
      <c r="AD59" s="4"/>
    </row>
    <row r="60" spans="1:30" ht="15.75">
      <c r="A60" s="80"/>
      <c r="B60" s="146" t="s">
        <v>33</v>
      </c>
      <c r="C60" s="147">
        <f>IF(C7="enter","",C7)</f>
        <v>0</v>
      </c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10"/>
      <c r="T60" s="7"/>
      <c r="AD60" s="4"/>
    </row>
    <row r="61" spans="1:30" ht="15.75">
      <c r="A61" s="80"/>
      <c r="B61" s="146" t="str">
        <f>B9</f>
        <v>       LOT NUMBER:</v>
      </c>
      <c r="C61" s="209">
        <f>IF(C9="enter","",C9)</f>
        <v>1</v>
      </c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10"/>
      <c r="T61" s="7"/>
      <c r="AD61" s="4"/>
    </row>
    <row r="62" spans="1:30" ht="12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10"/>
      <c r="T62" s="7"/>
      <c r="Y62" s="4"/>
      <c r="Z62" s="4"/>
      <c r="AD62" s="4"/>
    </row>
    <row r="63" spans="1:21" ht="12.75">
      <c r="A63" s="148"/>
      <c r="B63" s="149"/>
      <c r="C63" s="206" t="s">
        <v>117</v>
      </c>
      <c r="D63" s="150"/>
      <c r="E63" s="151"/>
      <c r="F63" s="9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10"/>
      <c r="T63" s="7"/>
      <c r="U63" s="4"/>
    </row>
    <row r="64" spans="1:21" ht="12.75">
      <c r="A64" s="152" t="s">
        <v>118</v>
      </c>
      <c r="B64" s="235">
        <f>AVERAGE(D50,F50,H50,J50,L50,N50,P50,R50)</f>
        <v>99.1869918699187</v>
      </c>
      <c r="C64" s="154" t="s">
        <v>119</v>
      </c>
      <c r="D64" s="155">
        <f>COUNT(D50,F50,H50,J50,L50,N50,P50,R50)</f>
        <v>4</v>
      </c>
      <c r="E64" s="156"/>
      <c r="F64" s="80"/>
      <c r="G64" s="9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10"/>
      <c r="T64" s="7"/>
      <c r="U64" s="1"/>
    </row>
    <row r="65" spans="1:21" ht="12.75">
      <c r="A65" s="157"/>
      <c r="B65" s="151"/>
      <c r="C65" s="152" t="s">
        <v>284</v>
      </c>
      <c r="D65" s="239">
        <f>IF(STDEV(D50,F50,H50,J50,L50,N50,P50,R50)=0,0.00001,STDEV(D50,F50,H50,J50,L50,N50,P50,R50))</f>
        <v>1E-05</v>
      </c>
      <c r="E65" s="156"/>
      <c r="F65" s="80"/>
      <c r="G65" s="80"/>
      <c r="H65" s="176" t="s">
        <v>120</v>
      </c>
      <c r="I65" s="177"/>
      <c r="J65" s="188">
        <v>1.06</v>
      </c>
      <c r="K65" s="287"/>
      <c r="L65" s="274" t="b">
        <v>0</v>
      </c>
      <c r="M65" s="80" t="s">
        <v>314</v>
      </c>
      <c r="N65" s="80"/>
      <c r="O65" s="80"/>
      <c r="P65" s="80"/>
      <c r="Q65" s="80"/>
      <c r="R65" s="80"/>
      <c r="S65" s="10"/>
      <c r="T65" s="7"/>
      <c r="U65" s="4"/>
    </row>
    <row r="66" spans="1:22" ht="12.75">
      <c r="A66" s="158"/>
      <c r="B66" s="151"/>
      <c r="C66" s="154" t="s">
        <v>121</v>
      </c>
      <c r="D66" s="159">
        <f>IF(L65=TRUE,95.5,96.3)</f>
        <v>96.3</v>
      </c>
      <c r="E66" s="160"/>
      <c r="F66" s="80"/>
      <c r="G66" s="80"/>
      <c r="H66" s="178" t="s">
        <v>122</v>
      </c>
      <c r="I66" s="179"/>
      <c r="J66" s="189" t="s">
        <v>123</v>
      </c>
      <c r="K66" s="193"/>
      <c r="L66" s="80"/>
      <c r="M66" s="80"/>
      <c r="N66" s="80"/>
      <c r="O66" s="80"/>
      <c r="P66" s="80"/>
      <c r="Q66" s="80"/>
      <c r="R66" s="80"/>
      <c r="S66" s="10"/>
      <c r="T66" s="7"/>
      <c r="U66" s="4"/>
      <c r="V66" s="1"/>
    </row>
    <row r="67" spans="1:29" ht="12.75">
      <c r="A67" s="158"/>
      <c r="B67" s="151"/>
      <c r="C67" s="154" t="s">
        <v>124</v>
      </c>
      <c r="D67" s="237">
        <f>(B64-D66)/D65</f>
        <v>288699.1869918702</v>
      </c>
      <c r="E67" s="156"/>
      <c r="F67" s="80"/>
      <c r="G67" s="80"/>
      <c r="H67" s="178" t="s">
        <v>125</v>
      </c>
      <c r="I67" s="179"/>
      <c r="J67" s="190" t="s">
        <v>126</v>
      </c>
      <c r="K67" s="193"/>
      <c r="L67" s="80"/>
      <c r="M67" s="80"/>
      <c r="N67" s="80"/>
      <c r="O67" s="80"/>
      <c r="P67" s="80"/>
      <c r="Q67" s="80"/>
      <c r="R67" s="80"/>
      <c r="S67" s="10"/>
      <c r="T67" s="7"/>
      <c r="U67" s="4"/>
      <c r="V67" s="4"/>
      <c r="W67" s="4"/>
      <c r="X67" s="4"/>
      <c r="Y67" s="4"/>
      <c r="Z67" s="4"/>
      <c r="AA67" s="4"/>
      <c r="AB67" s="4"/>
      <c r="AC67" s="4"/>
    </row>
    <row r="68" spans="1:30" ht="12.75">
      <c r="A68" s="275" t="str">
        <f>IF(L68=TRUE,"Leveling Course","")</f>
        <v>Leveling Course</v>
      </c>
      <c r="B68" s="151"/>
      <c r="C68" s="162" t="s">
        <v>127</v>
      </c>
      <c r="D68" s="333">
        <f>B120</f>
        <v>100</v>
      </c>
      <c r="E68" s="151"/>
      <c r="F68" s="80"/>
      <c r="G68" s="80"/>
      <c r="H68" s="180" t="s">
        <v>128</v>
      </c>
      <c r="I68" s="181"/>
      <c r="J68" s="191" t="s">
        <v>129</v>
      </c>
      <c r="K68" s="151"/>
      <c r="L68" s="274" t="b">
        <v>1</v>
      </c>
      <c r="M68" s="80">
        <f>IF(L68=TRUE,90,0)</f>
        <v>90</v>
      </c>
      <c r="N68" s="80" t="s">
        <v>286</v>
      </c>
      <c r="O68" s="80"/>
      <c r="P68" s="80"/>
      <c r="Q68" s="80"/>
      <c r="R68" s="80"/>
      <c r="S68" s="10"/>
      <c r="T68" s="7"/>
      <c r="AD68" s="4"/>
    </row>
    <row r="69" spans="1:30" ht="16.5" customHeight="1">
      <c r="A69" s="184"/>
      <c r="B69" s="184"/>
      <c r="C69" s="162" t="s">
        <v>130</v>
      </c>
      <c r="D69" s="185">
        <f>IF(A68="leveling course",100,IF(D68="error","error",IF(D68&gt;=96,106,IF(D68&gt;=90,D68+10,IF(D68&gt;=75,(0.5*D68+55),IF(D68&gt;=55,(1.4*D68-12),50))))))</f>
        <v>100</v>
      </c>
      <c r="E69" s="156"/>
      <c r="F69" s="165"/>
      <c r="G69" s="165"/>
      <c r="H69" s="182" t="s">
        <v>131</v>
      </c>
      <c r="I69" s="183"/>
      <c r="J69" s="192"/>
      <c r="K69" s="194"/>
      <c r="L69" s="80"/>
      <c r="M69" s="80"/>
      <c r="N69" s="80"/>
      <c r="O69" s="80"/>
      <c r="P69" s="80"/>
      <c r="Q69" s="80"/>
      <c r="R69" s="80"/>
      <c r="S69" s="10"/>
      <c r="T69" s="7"/>
      <c r="AD69" s="4"/>
    </row>
    <row r="70" spans="1:30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10"/>
      <c r="T70" s="7"/>
      <c r="AD70" s="4"/>
    </row>
    <row r="71" spans="1:30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10"/>
      <c r="T71" s="7"/>
      <c r="AD71" s="4"/>
    </row>
    <row r="72" spans="1:26" ht="12.75">
      <c r="A72" s="148"/>
      <c r="B72" s="149"/>
      <c r="C72" s="207" t="s">
        <v>132</v>
      </c>
      <c r="D72" s="150"/>
      <c r="E72" s="151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10"/>
      <c r="T72" s="7"/>
      <c r="U72" s="4"/>
      <c r="Y72" s="4"/>
      <c r="Z72" s="4"/>
    </row>
    <row r="73" spans="1:21" ht="12.75">
      <c r="A73" s="152" t="s">
        <v>118</v>
      </c>
      <c r="B73" s="235">
        <f>AVERAGE(D39,F39,H39,J39,L39,N39,P39,R39)</f>
        <v>3</v>
      </c>
      <c r="C73" s="154" t="s">
        <v>119</v>
      </c>
      <c r="D73" s="155">
        <f>COUNT(D40,F40,H40,J40,L40,N40,P40,R40)</f>
        <v>4</v>
      </c>
      <c r="E73" s="156"/>
      <c r="F73" s="90"/>
      <c r="G73" s="9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10"/>
      <c r="T73" s="7"/>
      <c r="U73" s="1"/>
    </row>
    <row r="74" spans="1:21" ht="12.75">
      <c r="A74" s="157"/>
      <c r="B74" s="151"/>
      <c r="C74" s="152" t="s">
        <v>284</v>
      </c>
      <c r="D74" s="238">
        <f>IF(STDEV(D40,F40,H40,J40,L40,N40,P40,R40)=0,0.00001,STDEV(D40,F40,H40,J40,L40,N40,P40,R40))</f>
        <v>0.816496580927726</v>
      </c>
      <c r="E74" s="163"/>
      <c r="F74" s="80"/>
      <c r="G74" s="80"/>
      <c r="H74" s="90"/>
      <c r="I74" s="90"/>
      <c r="J74" s="80"/>
      <c r="K74" s="80"/>
      <c r="L74" s="80"/>
      <c r="M74" s="80"/>
      <c r="N74" s="80"/>
      <c r="O74" s="80"/>
      <c r="P74" s="80"/>
      <c r="Q74" s="80"/>
      <c r="R74" s="80"/>
      <c r="S74" s="10"/>
      <c r="T74" s="7"/>
      <c r="U74" s="4"/>
    </row>
    <row r="75" spans="1:21" ht="12.75">
      <c r="A75" s="158"/>
      <c r="B75" s="151"/>
      <c r="C75" s="154" t="s">
        <v>133</v>
      </c>
      <c r="D75" s="160">
        <v>5</v>
      </c>
      <c r="E75" s="160"/>
      <c r="F75" s="166" t="s">
        <v>121</v>
      </c>
      <c r="G75" s="166"/>
      <c r="H75" s="167">
        <v>2</v>
      </c>
      <c r="I75" s="167"/>
      <c r="J75" s="150"/>
      <c r="K75" s="151"/>
      <c r="L75" s="80"/>
      <c r="M75" s="80"/>
      <c r="N75" s="80"/>
      <c r="O75" s="80"/>
      <c r="P75" s="80"/>
      <c r="Q75" s="80"/>
      <c r="R75" s="80"/>
      <c r="S75" s="10"/>
      <c r="T75" s="7"/>
      <c r="U75" s="4"/>
    </row>
    <row r="76" spans="1:22" ht="12.75">
      <c r="A76" s="158"/>
      <c r="B76" s="151"/>
      <c r="C76" s="154" t="s">
        <v>134</v>
      </c>
      <c r="D76" s="236">
        <f>(D75-B73)/D74</f>
        <v>2.449489742783178</v>
      </c>
      <c r="E76" s="156"/>
      <c r="F76" s="154" t="s">
        <v>135</v>
      </c>
      <c r="G76" s="154"/>
      <c r="H76" s="236">
        <f>(B73-H75)/D74</f>
        <v>1.224744871391589</v>
      </c>
      <c r="I76" s="156"/>
      <c r="J76" s="161"/>
      <c r="K76" s="151"/>
      <c r="L76" s="80"/>
      <c r="M76" s="80"/>
      <c r="N76" s="80"/>
      <c r="O76" s="80"/>
      <c r="P76" s="80"/>
      <c r="Q76" s="80"/>
      <c r="R76" s="80"/>
      <c r="S76" s="10"/>
      <c r="T76" s="7"/>
      <c r="U76" s="4"/>
      <c r="V76" s="1"/>
    </row>
    <row r="77" spans="1:29" ht="12.75">
      <c r="A77" s="158"/>
      <c r="B77" s="151"/>
      <c r="C77" s="154" t="s">
        <v>136</v>
      </c>
      <c r="D77" s="334">
        <f>F120</f>
        <v>100</v>
      </c>
      <c r="E77" s="151"/>
      <c r="F77" s="154" t="s">
        <v>137</v>
      </c>
      <c r="G77" s="154"/>
      <c r="H77" s="334">
        <f>D120</f>
        <v>91</v>
      </c>
      <c r="I77" s="151"/>
      <c r="J77" s="161"/>
      <c r="K77" s="151"/>
      <c r="L77" s="80"/>
      <c r="M77" s="80"/>
      <c r="N77" s="80"/>
      <c r="O77" s="80"/>
      <c r="P77" s="80"/>
      <c r="Q77" s="80"/>
      <c r="R77" s="80"/>
      <c r="S77" s="10"/>
      <c r="T77" s="7"/>
      <c r="V77" s="4"/>
      <c r="W77" s="4"/>
      <c r="X77" s="4"/>
      <c r="Y77" s="4"/>
      <c r="Z77" s="4"/>
      <c r="AA77" s="4"/>
      <c r="AB77" s="4"/>
      <c r="AC77" s="4"/>
    </row>
    <row r="78" spans="1:20" ht="12.75">
      <c r="A78" s="158"/>
      <c r="B78" s="151"/>
      <c r="C78" s="162" t="s">
        <v>127</v>
      </c>
      <c r="D78" s="163">
        <f>IF(D77="error","error",D77+H77-100)</f>
        <v>91</v>
      </c>
      <c r="E78" s="156"/>
      <c r="F78" s="151"/>
      <c r="G78" s="151"/>
      <c r="H78" s="151"/>
      <c r="I78" s="151"/>
      <c r="J78" s="161"/>
      <c r="K78" s="151"/>
      <c r="L78" s="80"/>
      <c r="M78" s="80"/>
      <c r="N78" s="80"/>
      <c r="O78" s="80"/>
      <c r="P78" s="80"/>
      <c r="Q78" s="80"/>
      <c r="R78" s="80"/>
      <c r="S78" s="10"/>
      <c r="T78" s="7"/>
    </row>
    <row r="79" spans="1:20" ht="14.25">
      <c r="A79" s="168"/>
      <c r="B79" s="162" t="s">
        <v>130</v>
      </c>
      <c r="C79" s="164"/>
      <c r="D79" s="185">
        <f>IF(D78="error","error",IF(D78&gt;=96,106,IF(D78&gt;=90,D78+10,IF(D78&gt;=75,(0.5*D78+55),IF(D78&gt;=55,(1.4*D78-12),50)))))</f>
        <v>101</v>
      </c>
      <c r="E79" s="163"/>
      <c r="F79" s="169" t="s">
        <v>20</v>
      </c>
      <c r="G79" s="169"/>
      <c r="H79" s="164"/>
      <c r="I79" s="164"/>
      <c r="J79" s="170"/>
      <c r="K79" s="151"/>
      <c r="L79" s="80"/>
      <c r="M79" s="80"/>
      <c r="N79" s="80"/>
      <c r="O79" s="80"/>
      <c r="P79" s="80"/>
      <c r="Q79" s="80"/>
      <c r="R79" s="80"/>
      <c r="S79" s="10"/>
      <c r="T79" s="7"/>
    </row>
    <row r="80" spans="1:20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10"/>
      <c r="T80" s="7"/>
    </row>
    <row r="81" spans="1:20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10"/>
      <c r="T81" s="7"/>
    </row>
    <row r="82" spans="1:21" ht="12.75">
      <c r="A82" s="148"/>
      <c r="B82" s="149"/>
      <c r="C82" s="206" t="s">
        <v>138</v>
      </c>
      <c r="D82" s="150"/>
      <c r="E82" s="151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10"/>
      <c r="T82" s="7"/>
      <c r="U82" s="4"/>
    </row>
    <row r="83" spans="1:21" ht="12.75">
      <c r="A83" s="152" t="s">
        <v>118</v>
      </c>
      <c r="B83" s="171">
        <f>AVERAGE(D28,F28,H28,J28,L28,N28,P28,R28)</f>
        <v>1000</v>
      </c>
      <c r="C83" s="154" t="s">
        <v>119</v>
      </c>
      <c r="D83" s="155">
        <f>COUNT(D28,F28,H28,J28,L28,N28,P28,R28)</f>
        <v>4</v>
      </c>
      <c r="E83" s="156"/>
      <c r="F83" s="80"/>
      <c r="G83" s="9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10"/>
      <c r="T83" s="7"/>
      <c r="U83" s="1"/>
    </row>
    <row r="84" spans="1:22" ht="12.75">
      <c r="A84" s="157"/>
      <c r="B84" s="151"/>
      <c r="C84" s="152" t="s">
        <v>284</v>
      </c>
      <c r="D84" s="238">
        <f>IF(STDEV(D28,F28,H28,J28,L28,N28,P28,R28)=0,0.00001,STDEV(D28,F28,H28,J28,L28,N28,P28,R28))</f>
        <v>1E-05</v>
      </c>
      <c r="E84" s="156"/>
      <c r="F84" s="90"/>
      <c r="G84" s="80"/>
      <c r="H84" s="90"/>
      <c r="I84" s="90"/>
      <c r="J84" s="80"/>
      <c r="K84" s="80"/>
      <c r="L84" s="80"/>
      <c r="M84" s="80"/>
      <c r="N84" s="80"/>
      <c r="O84" s="80"/>
      <c r="P84" s="80"/>
      <c r="Q84" s="80"/>
      <c r="R84" s="80"/>
      <c r="S84" s="10"/>
      <c r="T84" s="7"/>
      <c r="U84" s="4"/>
      <c r="V84" s="1"/>
    </row>
    <row r="85" spans="1:29" ht="12.75">
      <c r="A85" s="158"/>
      <c r="B85" s="151"/>
      <c r="C85" s="154" t="s">
        <v>121</v>
      </c>
      <c r="D85" s="286">
        <f>IF($C$13=75,1800,IF($C$13=50,1000,"NEED INPUT IN CELL C13"))</f>
        <v>1800</v>
      </c>
      <c r="E85" s="156"/>
      <c r="F85" s="80"/>
      <c r="G85" s="80"/>
      <c r="H85" s="80"/>
      <c r="I85" s="80"/>
      <c r="J85" s="186">
        <f>IF($C$13=75,1800,IF($C$13=50,1000,1000000000))</f>
        <v>1800</v>
      </c>
      <c r="K85" s="172"/>
      <c r="L85" s="80"/>
      <c r="M85" s="80"/>
      <c r="N85" s="80"/>
      <c r="O85" s="80"/>
      <c r="P85" s="80"/>
      <c r="Q85" s="80"/>
      <c r="R85" s="80"/>
      <c r="S85" s="10"/>
      <c r="T85" s="7"/>
      <c r="U85" s="4"/>
      <c r="V85" s="4"/>
      <c r="W85" s="4"/>
      <c r="X85" s="4"/>
      <c r="Y85" s="4"/>
      <c r="Z85" s="4"/>
      <c r="AA85" s="4"/>
      <c r="AB85" s="4"/>
      <c r="AC85" s="4"/>
    </row>
    <row r="86" spans="1:21" ht="12.75">
      <c r="A86" s="158"/>
      <c r="B86" s="151"/>
      <c r="C86" s="162" t="s">
        <v>124</v>
      </c>
      <c r="D86" s="208">
        <f>(B83-D85)/D84</f>
        <v>-80000000</v>
      </c>
      <c r="E86" s="156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10"/>
      <c r="T86" s="7"/>
      <c r="U86" s="4"/>
    </row>
    <row r="87" spans="1:20" ht="12.75">
      <c r="A87" s="168"/>
      <c r="B87" s="164"/>
      <c r="C87" s="162" t="s">
        <v>127</v>
      </c>
      <c r="D87" s="333">
        <f>H120</f>
        <v>0</v>
      </c>
      <c r="E87" s="151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10"/>
      <c r="T87" s="7"/>
    </row>
    <row r="88" spans="1:20" ht="12.7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10"/>
      <c r="T88" s="7"/>
    </row>
    <row r="89" spans="1:20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10"/>
      <c r="T89" s="7"/>
    </row>
    <row r="90" spans="1:26" ht="12.75">
      <c r="A90" s="148"/>
      <c r="B90" s="149"/>
      <c r="C90" s="206" t="s">
        <v>139</v>
      </c>
      <c r="D90" s="150"/>
      <c r="E90" s="151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10"/>
      <c r="T90" s="7"/>
      <c r="U90" s="4"/>
      <c r="Y90" s="4"/>
      <c r="Z90" s="4"/>
    </row>
    <row r="91" spans="1:21" ht="12.75">
      <c r="A91" s="152" t="s">
        <v>118</v>
      </c>
      <c r="B91" s="153">
        <f>AVERAGE(D34,F34,H34,J34,L34,N34,P34,R34)</f>
        <v>11</v>
      </c>
      <c r="C91" s="154" t="s">
        <v>119</v>
      </c>
      <c r="D91" s="155">
        <f>COUNT(D34,F34,H34,J34,L34,N34,P34,R34)</f>
        <v>4</v>
      </c>
      <c r="E91" s="156"/>
      <c r="F91" s="80"/>
      <c r="G91" s="9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10"/>
      <c r="T91" s="7"/>
      <c r="U91" s="1"/>
    </row>
    <row r="92" spans="1:21" ht="12.75">
      <c r="A92" s="157"/>
      <c r="B92" s="151"/>
      <c r="C92" s="152" t="s">
        <v>284</v>
      </c>
      <c r="D92" s="238">
        <f>IF(STDEV(D34,F34,H34,J34,L34,N34,P34,R34)=0,0.00001,STDEV(D34,F34,H34,J34,L34,N34,P34,R34))</f>
        <v>1E-05</v>
      </c>
      <c r="E92" s="163"/>
      <c r="F92" s="90"/>
      <c r="G92" s="80"/>
      <c r="H92" s="90"/>
      <c r="I92" s="90"/>
      <c r="J92" s="80"/>
      <c r="K92" s="80"/>
      <c r="L92" s="80"/>
      <c r="M92" s="80"/>
      <c r="N92" s="80"/>
      <c r="O92" s="80"/>
      <c r="P92" s="80"/>
      <c r="Q92" s="80"/>
      <c r="R92" s="80"/>
      <c r="S92" s="10"/>
      <c r="T92" s="7"/>
      <c r="U92" s="4"/>
    </row>
    <row r="93" spans="1:22" ht="12.75">
      <c r="A93" s="158"/>
      <c r="B93" s="151"/>
      <c r="C93" s="154" t="s">
        <v>133</v>
      </c>
      <c r="D93" s="284">
        <f>IF($C$13=75,16,IF($C$13=50,20,"NEED INPUT IN CELL C14"))</f>
        <v>16</v>
      </c>
      <c r="E93" s="156"/>
      <c r="F93" s="166" t="s">
        <v>121</v>
      </c>
      <c r="G93" s="166"/>
      <c r="H93" s="285">
        <v>8</v>
      </c>
      <c r="I93" s="167"/>
      <c r="J93" s="150"/>
      <c r="K93" s="151"/>
      <c r="L93" s="241"/>
      <c r="M93" s="80"/>
      <c r="N93" s="80"/>
      <c r="O93" s="80"/>
      <c r="P93" s="80"/>
      <c r="Q93" s="80"/>
      <c r="R93" s="80"/>
      <c r="S93" s="10"/>
      <c r="T93" s="7"/>
      <c r="U93" s="4"/>
      <c r="V93" s="1"/>
    </row>
    <row r="94" spans="1:29" ht="12.75">
      <c r="A94" s="158"/>
      <c r="B94" s="151"/>
      <c r="C94" s="154" t="s">
        <v>134</v>
      </c>
      <c r="D94" s="236">
        <f>(D93-B91)/D92</f>
        <v>499999.99999999994</v>
      </c>
      <c r="E94" s="156"/>
      <c r="F94" s="154" t="s">
        <v>135</v>
      </c>
      <c r="G94" s="154"/>
      <c r="H94" s="236">
        <f>(B91-H93)/D92</f>
        <v>300000</v>
      </c>
      <c r="I94" s="156"/>
      <c r="J94" s="161"/>
      <c r="K94" s="151"/>
      <c r="L94" s="241"/>
      <c r="M94" s="80"/>
      <c r="N94" s="80"/>
      <c r="O94" s="80"/>
      <c r="P94" s="80"/>
      <c r="Q94" s="80"/>
      <c r="R94" s="80"/>
      <c r="S94" s="10"/>
      <c r="T94" s="7"/>
      <c r="U94" s="4"/>
      <c r="V94" s="4"/>
      <c r="W94" s="4"/>
      <c r="X94" s="4"/>
      <c r="Y94" s="4"/>
      <c r="Z94" s="4"/>
      <c r="AA94" s="4"/>
      <c r="AB94" s="4"/>
      <c r="AC94" s="4"/>
    </row>
    <row r="95" spans="1:20" ht="12.75">
      <c r="A95" s="158"/>
      <c r="B95" s="151"/>
      <c r="C95" s="162" t="s">
        <v>136</v>
      </c>
      <c r="D95" s="335">
        <f>L120</f>
        <v>100</v>
      </c>
      <c r="E95" s="151"/>
      <c r="F95" s="154" t="s">
        <v>137</v>
      </c>
      <c r="G95" s="154"/>
      <c r="H95" s="334">
        <f>J120</f>
        <v>100</v>
      </c>
      <c r="I95" s="151"/>
      <c r="J95" s="161"/>
      <c r="K95" s="151"/>
      <c r="L95" s="80"/>
      <c r="M95" s="80"/>
      <c r="N95" s="80"/>
      <c r="O95" s="80"/>
      <c r="P95" s="80"/>
      <c r="Q95" s="80"/>
      <c r="R95" s="80"/>
      <c r="S95" s="10"/>
      <c r="T95" s="7"/>
    </row>
    <row r="96" spans="1:20" ht="12.75">
      <c r="A96" s="168"/>
      <c r="B96" s="164"/>
      <c r="C96" s="162" t="s">
        <v>127</v>
      </c>
      <c r="D96" s="163">
        <f>IF(D95="error","error",D95+H95-100)</f>
        <v>100</v>
      </c>
      <c r="E96" s="163"/>
      <c r="F96" s="164"/>
      <c r="G96" s="164"/>
      <c r="H96" s="164"/>
      <c r="I96" s="164"/>
      <c r="J96" s="170"/>
      <c r="K96" s="151"/>
      <c r="L96" s="151"/>
      <c r="M96" s="151"/>
      <c r="N96" s="80"/>
      <c r="O96" s="80"/>
      <c r="P96" s="80"/>
      <c r="Q96" s="80"/>
      <c r="R96" s="80"/>
      <c r="S96" s="10"/>
      <c r="T96" s="7"/>
    </row>
    <row r="97" spans="1:20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10"/>
      <c r="T97" s="7"/>
    </row>
    <row r="98" spans="1:20" ht="12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10"/>
      <c r="T98" s="7"/>
    </row>
    <row r="99" spans="1:21" ht="12.75">
      <c r="A99" s="148"/>
      <c r="B99" s="149"/>
      <c r="C99" s="166" t="s">
        <v>140</v>
      </c>
      <c r="D99" s="150"/>
      <c r="E99" s="151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10"/>
      <c r="T99" s="7"/>
      <c r="U99" s="4"/>
    </row>
    <row r="100" spans="1:21" ht="12.75">
      <c r="A100" s="152" t="s">
        <v>118</v>
      </c>
      <c r="B100" s="235">
        <f>AVERAGE(D56,F56,H56,J56,L56,N56,P56,R56)</f>
        <v>96.03174603174604</v>
      </c>
      <c r="C100" s="154" t="s">
        <v>119</v>
      </c>
      <c r="D100" s="155">
        <f>COUNT(D56,F56,H56,J56,L56,N56,P56,R56)</f>
        <v>4</v>
      </c>
      <c r="E100" s="156"/>
      <c r="F100" s="90"/>
      <c r="G100" s="9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10"/>
      <c r="T100" s="7"/>
      <c r="U100" s="1"/>
    </row>
    <row r="101" spans="1:21" ht="12.75">
      <c r="A101" s="157"/>
      <c r="B101" s="151"/>
      <c r="C101" s="152" t="s">
        <v>284</v>
      </c>
      <c r="D101" s="237">
        <f>IF(STDEV(D56,F56,H56,J56,L56,N56,P56,R56)=0,0.00001,STDEV(D56,F56,H56,J56,L56,N56,P56,R56))</f>
        <v>1E-05</v>
      </c>
      <c r="E101" s="156"/>
      <c r="F101" s="80"/>
      <c r="G101" s="80"/>
      <c r="H101" s="90"/>
      <c r="I101" s="90"/>
      <c r="J101" s="80"/>
      <c r="K101" s="80"/>
      <c r="L101" s="80"/>
      <c r="M101" s="80"/>
      <c r="N101" s="80"/>
      <c r="O101" s="80"/>
      <c r="P101" s="80"/>
      <c r="Q101" s="80"/>
      <c r="R101" s="80"/>
      <c r="S101" s="10"/>
      <c r="T101" s="7"/>
      <c r="U101" s="4"/>
    </row>
    <row r="102" spans="1:26" ht="12.75">
      <c r="A102" s="158"/>
      <c r="B102" s="151"/>
      <c r="C102" s="154" t="s">
        <v>121</v>
      </c>
      <c r="D102" s="159">
        <v>93.3</v>
      </c>
      <c r="E102" s="16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10"/>
      <c r="T102" s="7"/>
      <c r="U102" s="4"/>
      <c r="V102" s="2"/>
      <c r="W102" s="2"/>
      <c r="X102" s="2"/>
      <c r="Y102" s="2"/>
      <c r="Z102" s="2"/>
    </row>
    <row r="103" spans="1:21" ht="12.75">
      <c r="A103" s="158"/>
      <c r="B103" s="151"/>
      <c r="C103" s="162" t="s">
        <v>124</v>
      </c>
      <c r="D103" s="240">
        <f>(B100-D102)/D101</f>
        <v>273174.6031746041</v>
      </c>
      <c r="E103" s="156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10"/>
      <c r="T103" s="7"/>
      <c r="U103" s="4"/>
    </row>
    <row r="104" spans="1:20" ht="12.75">
      <c r="A104" s="158"/>
      <c r="B104" s="151"/>
      <c r="C104" s="154" t="s">
        <v>127</v>
      </c>
      <c r="D104" s="336">
        <f>IF(P57=0,100,IF(L57="","error",N120))</f>
        <v>100</v>
      </c>
      <c r="E104" s="151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10"/>
      <c r="T104" s="7"/>
    </row>
    <row r="105" spans="1:20" ht="6.75" customHeight="1">
      <c r="A105" s="168"/>
      <c r="B105" s="164"/>
      <c r="C105" s="164"/>
      <c r="D105" s="170"/>
      <c r="E105" s="151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10"/>
      <c r="T105" s="7"/>
    </row>
    <row r="106" spans="1:36" ht="12.75">
      <c r="A106" s="80"/>
      <c r="B106" s="80"/>
      <c r="C106" s="79" t="s">
        <v>289</v>
      </c>
      <c r="D106" s="80">
        <f>IF(P57=FALSE,0,IF(L57="","data?",IF(D104&lt;71,5,0)))</f>
        <v>0</v>
      </c>
      <c r="E106" s="80"/>
      <c r="F106" s="80" t="s">
        <v>302</v>
      </c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10"/>
      <c r="T106" s="7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7:36" ht="12.75"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10"/>
      <c r="T107" s="7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7:36" ht="12.75"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10"/>
      <c r="T108" s="7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2.75">
      <c r="A109" s="80"/>
      <c r="B109" s="298" t="s">
        <v>329</v>
      </c>
      <c r="C109" s="226" t="s">
        <v>328</v>
      </c>
      <c r="D109" s="298" t="s">
        <v>329</v>
      </c>
      <c r="F109" s="150" t="s">
        <v>328</v>
      </c>
      <c r="G109" s="80"/>
      <c r="H109" s="80"/>
      <c r="I109" s="89"/>
      <c r="J109" s="298" t="s">
        <v>329</v>
      </c>
      <c r="L109" s="150" t="s">
        <v>328</v>
      </c>
      <c r="M109" s="89"/>
      <c r="N109" s="89"/>
      <c r="O109" s="2"/>
      <c r="P109" s="2"/>
      <c r="Q109" s="2"/>
      <c r="R109" s="2"/>
      <c r="S109" s="2"/>
      <c r="T109" s="2"/>
      <c r="U109" s="2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2:36" ht="12.75">
      <c r="B110" s="337" t="s">
        <v>12</v>
      </c>
      <c r="C110" s="32" t="s">
        <v>12</v>
      </c>
      <c r="D110" s="299" t="s">
        <v>327</v>
      </c>
      <c r="F110" s="300" t="s">
        <v>330</v>
      </c>
      <c r="G110" s="296"/>
      <c r="H110" s="297" t="s">
        <v>332</v>
      </c>
      <c r="J110" s="299" t="s">
        <v>333</v>
      </c>
      <c r="K110" s="72"/>
      <c r="L110" s="300" t="s">
        <v>333</v>
      </c>
      <c r="N110" s="297" t="s">
        <v>334</v>
      </c>
      <c r="T110" s="1"/>
      <c r="V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7" ht="12.75">
      <c r="A111" s="293" t="s">
        <v>319</v>
      </c>
      <c r="B111" s="322">
        <f>B64</f>
        <v>99.1869918699187</v>
      </c>
      <c r="C111" s="32"/>
      <c r="D111" s="301">
        <f>B73</f>
        <v>3</v>
      </c>
      <c r="F111" s="302">
        <f>B73</f>
        <v>3</v>
      </c>
      <c r="G111" s="303"/>
      <c r="H111" s="304">
        <f>B83</f>
        <v>1000</v>
      </c>
      <c r="I111" s="305"/>
      <c r="J111" s="301">
        <f>B91</f>
        <v>11</v>
      </c>
      <c r="K111" s="306"/>
      <c r="L111" s="302">
        <f>B91</f>
        <v>11</v>
      </c>
      <c r="N111" s="304">
        <f>B100</f>
        <v>96.03174603174604</v>
      </c>
      <c r="T111" s="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72"/>
    </row>
    <row r="112" spans="1:155" ht="12.75">
      <c r="A112" s="293" t="s">
        <v>320</v>
      </c>
      <c r="B112" s="322">
        <f>D65</f>
        <v>1E-05</v>
      </c>
      <c r="C112" s="32"/>
      <c r="D112" s="307">
        <f>D74</f>
        <v>0.816496580927726</v>
      </c>
      <c r="F112" s="308">
        <f>D74</f>
        <v>0.816496580927726</v>
      </c>
      <c r="G112" s="309"/>
      <c r="H112" s="304">
        <f>D84</f>
        <v>1E-05</v>
      </c>
      <c r="I112" s="305"/>
      <c r="J112" s="307">
        <f>D92</f>
        <v>1E-05</v>
      </c>
      <c r="K112" s="306"/>
      <c r="L112" s="308">
        <f>D92</f>
        <v>1E-05</v>
      </c>
      <c r="N112" s="304">
        <f>D101</f>
        <v>1E-05</v>
      </c>
      <c r="T112" s="1"/>
      <c r="U112" s="72"/>
      <c r="V112" s="213"/>
      <c r="W112" s="214"/>
      <c r="X112" s="213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</row>
    <row r="113" spans="1:155" ht="12.75">
      <c r="A113" s="294" t="s">
        <v>321</v>
      </c>
      <c r="B113" s="314">
        <f>D66</f>
        <v>96.3</v>
      </c>
      <c r="C113" s="32"/>
      <c r="D113" s="310">
        <f>H75</f>
        <v>2</v>
      </c>
      <c r="F113" s="311"/>
      <c r="G113" s="309"/>
      <c r="H113" s="312">
        <f>D85</f>
        <v>1800</v>
      </c>
      <c r="I113" s="305"/>
      <c r="J113" s="310">
        <f>H93</f>
        <v>8</v>
      </c>
      <c r="K113" s="306"/>
      <c r="L113" s="311"/>
      <c r="N113" s="312">
        <f>D102</f>
        <v>93.3</v>
      </c>
      <c r="T113" s="1"/>
      <c r="U113" s="21"/>
      <c r="V113" s="215"/>
      <c r="W113" s="216"/>
      <c r="X113" s="21"/>
      <c r="Y113" s="61"/>
      <c r="Z113" s="21"/>
      <c r="AA113" s="61"/>
      <c r="AB113" s="21"/>
      <c r="AC113" s="61"/>
      <c r="AD113" s="21"/>
      <c r="AE113" s="61"/>
      <c r="AF113" s="21"/>
      <c r="AG113" s="61"/>
      <c r="AH113" s="21"/>
      <c r="AI113" s="61"/>
      <c r="AJ113" s="21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</row>
    <row r="114" spans="1:155" ht="12.75">
      <c r="A114" s="294" t="s">
        <v>322</v>
      </c>
      <c r="B114" s="314"/>
      <c r="C114" s="32"/>
      <c r="D114" s="310"/>
      <c r="F114" s="311">
        <f>D75</f>
        <v>5</v>
      </c>
      <c r="G114" s="313"/>
      <c r="H114" s="312"/>
      <c r="I114" s="305"/>
      <c r="J114" s="310"/>
      <c r="K114" s="306"/>
      <c r="L114" s="311">
        <f>D93</f>
        <v>16</v>
      </c>
      <c r="N114" s="312"/>
      <c r="T114" s="1"/>
      <c r="U114" s="21"/>
      <c r="V114" s="217"/>
      <c r="W114" s="72"/>
      <c r="X114" s="72"/>
      <c r="Y114" s="61"/>
      <c r="Z114" s="21"/>
      <c r="AA114" s="61"/>
      <c r="AB114" s="21"/>
      <c r="AC114" s="61"/>
      <c r="AD114" s="21"/>
      <c r="AE114" s="61"/>
      <c r="AF114" s="21"/>
      <c r="AG114" s="61"/>
      <c r="AH114" s="21"/>
      <c r="AI114" s="61"/>
      <c r="AJ114" s="21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</row>
    <row r="115" spans="1:155" ht="12.75">
      <c r="A115" s="295" t="s">
        <v>331</v>
      </c>
      <c r="B115" s="314">
        <f>(B111-B113)/B112</f>
        <v>288699.1869918702</v>
      </c>
      <c r="C115" s="32"/>
      <c r="D115" s="314">
        <f>(D111-D113)/D112</f>
        <v>1.224744871391589</v>
      </c>
      <c r="F115" s="315">
        <f>(F114-F111)/F112</f>
        <v>2.449489742783178</v>
      </c>
      <c r="G115" s="313"/>
      <c r="H115" s="312">
        <f>(H111-H113)/H112</f>
        <v>-80000000</v>
      </c>
      <c r="I115" s="316"/>
      <c r="J115" s="314">
        <f>(J111-J113)/J112</f>
        <v>300000</v>
      </c>
      <c r="K115" s="306"/>
      <c r="L115" s="315">
        <f>(L114-L111)/L112</f>
        <v>499999.99999999994</v>
      </c>
      <c r="N115" s="312">
        <f>(N111-N113)/N112</f>
        <v>273174.6031746041</v>
      </c>
      <c r="T115" s="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</row>
    <row r="116" spans="1:155" ht="12.75">
      <c r="A116" s="293" t="s">
        <v>323</v>
      </c>
      <c r="B116" s="320">
        <f>D64</f>
        <v>4</v>
      </c>
      <c r="C116" s="32"/>
      <c r="D116" s="310">
        <f>D73</f>
        <v>4</v>
      </c>
      <c r="F116" s="317">
        <f>D73</f>
        <v>4</v>
      </c>
      <c r="G116" s="318"/>
      <c r="H116" s="319">
        <f>D83</f>
        <v>4</v>
      </c>
      <c r="I116" s="305"/>
      <c r="J116" s="310">
        <f>D91</f>
        <v>4</v>
      </c>
      <c r="K116" s="306"/>
      <c r="L116" s="317">
        <f>D91</f>
        <v>4</v>
      </c>
      <c r="N116" s="319">
        <f>D100</f>
        <v>4</v>
      </c>
      <c r="T116" s="1"/>
      <c r="U116" s="21"/>
      <c r="V116" s="218"/>
      <c r="W116" s="64"/>
      <c r="X116" s="218"/>
      <c r="Y116" s="64"/>
      <c r="Z116" s="218"/>
      <c r="AA116" s="64"/>
      <c r="AB116" s="218"/>
      <c r="AC116" s="64"/>
      <c r="AD116" s="218"/>
      <c r="AE116" s="64"/>
      <c r="AF116" s="218"/>
      <c r="AG116" s="64"/>
      <c r="AH116" s="218"/>
      <c r="AI116" s="64"/>
      <c r="AJ116" s="218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</row>
    <row r="117" spans="1:155" ht="12.75">
      <c r="A117" s="293" t="s">
        <v>324</v>
      </c>
      <c r="B117" s="320">
        <f>B116/2-1</f>
        <v>1</v>
      </c>
      <c r="C117" s="32"/>
      <c r="D117" s="320">
        <f>D116/2-1</f>
        <v>1</v>
      </c>
      <c r="F117" s="317">
        <f>F116/2-1</f>
        <v>1</v>
      </c>
      <c r="G117" s="318"/>
      <c r="H117" s="319">
        <f>H116/2-1</f>
        <v>1</v>
      </c>
      <c r="I117" s="321"/>
      <c r="J117" s="320">
        <f>J116/2-1</f>
        <v>1</v>
      </c>
      <c r="K117" s="306"/>
      <c r="L117" s="317">
        <f>L116/2-1</f>
        <v>1</v>
      </c>
      <c r="N117" s="319">
        <f>N116/2-1</f>
        <v>1</v>
      </c>
      <c r="T117" s="1"/>
      <c r="U117" s="21"/>
      <c r="V117" s="72"/>
      <c r="W117" s="66"/>
      <c r="X117" s="72"/>
      <c r="Y117" s="66"/>
      <c r="Z117" s="72"/>
      <c r="AA117" s="66"/>
      <c r="AB117" s="72"/>
      <c r="AC117" s="66"/>
      <c r="AD117" s="72"/>
      <c r="AE117" s="66"/>
      <c r="AF117" s="72"/>
      <c r="AG117" s="66"/>
      <c r="AH117" s="72"/>
      <c r="AI117" s="66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</row>
    <row r="118" spans="1:155" ht="12.75">
      <c r="A118" s="293" t="s">
        <v>325</v>
      </c>
      <c r="B118" s="322">
        <f>MAX(0,1/2-1/2*B115*(B116^0.5/(B116-1)))</f>
        <v>0</v>
      </c>
      <c r="C118" s="32"/>
      <c r="D118" s="322">
        <f>MAX(0,1/2-1/2*D115*(D116^0.5/(D116-1)))</f>
        <v>0.09175170953613704</v>
      </c>
      <c r="F118" s="323">
        <f>MAX(0,1/2-1/2*F115*(F116^0.5/(F116-1)))</f>
        <v>0</v>
      </c>
      <c r="G118" s="324"/>
      <c r="H118" s="304">
        <f>MAX(0,1/2-1/2*H115*(H116^0.5/(H116-1)))</f>
        <v>26666667.166666664</v>
      </c>
      <c r="I118" s="325"/>
      <c r="J118" s="322">
        <f>MAX(0,1/2-1/2*J115*(J116^0.5/(J116-1)))</f>
        <v>0</v>
      </c>
      <c r="K118" s="306"/>
      <c r="L118" s="323">
        <f>MAX(0,1/2-1/2*L115*(L116^0.5/(L116-1)))</f>
        <v>0</v>
      </c>
      <c r="N118" s="304">
        <f>MAX(0,1/2-1/2*N115*(N116^0.5/(N116-1)))</f>
        <v>0</v>
      </c>
      <c r="T118" s="1"/>
      <c r="U118" s="21"/>
      <c r="V118" s="72"/>
      <c r="W118" s="210"/>
      <c r="X118" s="72"/>
      <c r="Y118" s="210"/>
      <c r="Z118" s="72"/>
      <c r="AA118" s="210"/>
      <c r="AB118" s="72"/>
      <c r="AC118" s="210"/>
      <c r="AD118" s="72"/>
      <c r="AE118" s="210"/>
      <c r="AF118" s="72"/>
      <c r="AG118" s="210"/>
      <c r="AH118" s="72"/>
      <c r="AI118" s="210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</row>
    <row r="119" spans="1:155" ht="12.75">
      <c r="A119" s="293" t="s">
        <v>326</v>
      </c>
      <c r="B119" s="307">
        <f>IF(B118&gt;1,1,MAX(0,ROUND(BETADIST(B118,B117,B117,0),5)))</f>
        <v>0</v>
      </c>
      <c r="C119" s="32"/>
      <c r="D119" s="307">
        <f>IF(D118&gt;1,1,MAX(0,ROUND(BETADIST(D118,D117,D117,0),5)))</f>
        <v>0.09175</v>
      </c>
      <c r="F119" s="307">
        <f>IF(F118&gt;1,1,MAX(0,ROUND(BETADIST(F118,F117,F117,0),5)))</f>
        <v>0</v>
      </c>
      <c r="G119" s="307"/>
      <c r="H119" s="326">
        <f>IF(H118&gt;1,1,MAX(0,ROUND(BETADIST(H118,H117,H117,0),5)))</f>
        <v>1</v>
      </c>
      <c r="I119" s="327"/>
      <c r="J119" s="307">
        <f>IF(J118&gt;1,1,MAX(0,ROUND(BETADIST(J118,J117,J117,0),5)))</f>
        <v>0</v>
      </c>
      <c r="K119" s="306"/>
      <c r="L119" s="327">
        <f>IF(L118&gt;1,1,MAX(0,ROUND(BETADIST(L118,L117,L117,0),5)))</f>
        <v>0</v>
      </c>
      <c r="N119" s="326">
        <f>IF(N118&gt;1,1,MAX(0,ROUND(BETADIST(N118,N117,N117,0),5)))</f>
        <v>0</v>
      </c>
      <c r="T119" s="1"/>
      <c r="U119" s="61"/>
      <c r="V119" s="218"/>
      <c r="W119" s="64"/>
      <c r="X119" s="218"/>
      <c r="Y119" s="64"/>
      <c r="Z119" s="218"/>
      <c r="AA119" s="64"/>
      <c r="AB119" s="218"/>
      <c r="AC119" s="64"/>
      <c r="AD119" s="218"/>
      <c r="AE119" s="64"/>
      <c r="AF119" s="218"/>
      <c r="AG119" s="64"/>
      <c r="AH119" s="218"/>
      <c r="AI119" s="64"/>
      <c r="AJ119" s="218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</row>
    <row r="120" spans="1:155" ht="12.75">
      <c r="A120" s="293" t="s">
        <v>141</v>
      </c>
      <c r="B120" s="328">
        <f>IF(A68="leveling course",100,IF(B116=0,"no data",IF(ISNUMBER(B119),ROUNDUP(100*(1-B119),0),0)))</f>
        <v>100</v>
      </c>
      <c r="C120" s="76"/>
      <c r="D120" s="328">
        <f>IF(D116=0,"no data",IF(ISNUMBER(D119),ROUNDUP(100*(1-D119),0),0))</f>
        <v>91</v>
      </c>
      <c r="F120" s="329">
        <f>IF(F116=0,"no data",IF(ISNUMBER(F119),ROUNDUP(100*(1-F119),0),0))</f>
        <v>100</v>
      </c>
      <c r="G120" s="305"/>
      <c r="H120" s="330">
        <f>IF(H116=0,"no data",IF(ISNUMBER(H119),ROUNDUP(100*(1-H119),0),0))</f>
        <v>0</v>
      </c>
      <c r="I120" s="331"/>
      <c r="J120" s="328">
        <f>IF(J116=0,"no data",IF(ISNUMBER(J119),ROUNDUP(100*(1-J119),0),0))</f>
        <v>100</v>
      </c>
      <c r="K120" s="332"/>
      <c r="L120" s="329">
        <f>IF(L116=0,"no data",IF(ISNUMBER(L119),ROUNDUP(100*(1-L119),0),0))</f>
        <v>100</v>
      </c>
      <c r="N120" s="330">
        <f>IF(N116=0,"no data",IF(ISNUMBER(N119),ROUNDUP(100*(1-N119),0),0))</f>
        <v>100</v>
      </c>
      <c r="U120" s="61"/>
      <c r="V120" s="72"/>
      <c r="W120" s="66"/>
      <c r="X120" s="72"/>
      <c r="Y120" s="66"/>
      <c r="Z120" s="72"/>
      <c r="AA120" s="66"/>
      <c r="AB120" s="72"/>
      <c r="AC120" s="66"/>
      <c r="AD120" s="72"/>
      <c r="AE120" s="66"/>
      <c r="AF120" s="72"/>
      <c r="AG120" s="66"/>
      <c r="AH120" s="72"/>
      <c r="AI120" s="66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</row>
    <row r="121" spans="13:155" ht="12.75">
      <c r="M121" s="73"/>
      <c r="U121" s="61"/>
      <c r="V121" s="72"/>
      <c r="W121" s="210"/>
      <c r="X121" s="72"/>
      <c r="Y121" s="210"/>
      <c r="Z121" s="72"/>
      <c r="AA121" s="210"/>
      <c r="AB121" s="72"/>
      <c r="AC121" s="210"/>
      <c r="AD121" s="72"/>
      <c r="AE121" s="210"/>
      <c r="AF121" s="72"/>
      <c r="AG121" s="210"/>
      <c r="AH121" s="72"/>
      <c r="AI121" s="210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</row>
    <row r="122" spans="13:155" ht="12.75">
      <c r="M122" s="74"/>
      <c r="U122" s="21"/>
      <c r="V122" s="218"/>
      <c r="W122" s="64"/>
      <c r="X122" s="218"/>
      <c r="Y122" s="64"/>
      <c r="Z122" s="218"/>
      <c r="AA122" s="64"/>
      <c r="AB122" s="218"/>
      <c r="AC122" s="64"/>
      <c r="AD122" s="218"/>
      <c r="AE122" s="64"/>
      <c r="AF122" s="218"/>
      <c r="AG122" s="64"/>
      <c r="AH122" s="218"/>
      <c r="AI122" s="64"/>
      <c r="AJ122" s="218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</row>
    <row r="123" spans="13:155" ht="12.75">
      <c r="M123" s="74"/>
      <c r="U123" s="64"/>
      <c r="V123" s="72"/>
      <c r="W123" s="66"/>
      <c r="X123" s="72"/>
      <c r="Y123" s="66"/>
      <c r="Z123" s="72"/>
      <c r="AA123" s="66"/>
      <c r="AB123" s="72"/>
      <c r="AC123" s="66"/>
      <c r="AD123" s="72"/>
      <c r="AE123" s="66"/>
      <c r="AF123" s="72"/>
      <c r="AG123" s="66"/>
      <c r="AH123" s="72"/>
      <c r="AI123" s="66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</row>
    <row r="124" spans="13:155" ht="12.75">
      <c r="M124" s="74"/>
      <c r="U124" s="72"/>
      <c r="V124" s="72"/>
      <c r="W124" s="21"/>
      <c r="X124" s="21"/>
      <c r="Y124" s="72"/>
      <c r="Z124" s="219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</row>
    <row r="125" spans="13:155" ht="12.75">
      <c r="M125" s="74"/>
      <c r="U125" s="21"/>
      <c r="V125" s="72"/>
      <c r="W125" s="21"/>
      <c r="X125" s="21"/>
      <c r="Y125" s="72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/>
      <c r="EU125" s="72"/>
      <c r="EV125" s="72"/>
      <c r="EW125" s="72"/>
      <c r="EX125" s="72"/>
      <c r="EY125" s="72"/>
    </row>
    <row r="126" spans="13:155" ht="12.75">
      <c r="M126" s="74"/>
      <c r="U126" s="64"/>
      <c r="V126" s="151"/>
      <c r="W126" s="214"/>
      <c r="X126" s="213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</row>
    <row r="127" spans="13:155" ht="12.75">
      <c r="M127" s="74"/>
      <c r="U127" s="72"/>
      <c r="V127" s="220"/>
      <c r="W127" s="216"/>
      <c r="X127" s="21"/>
      <c r="Y127" s="21"/>
      <c r="Z127" s="21"/>
      <c r="AA127" s="21"/>
      <c r="AB127" s="21"/>
      <c r="AC127" s="21"/>
      <c r="AD127" s="221"/>
      <c r="AE127" s="21"/>
      <c r="AF127" s="21"/>
      <c r="AG127" s="21"/>
      <c r="AH127" s="21"/>
      <c r="AI127" s="21"/>
      <c r="AJ127" s="21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</row>
    <row r="128" spans="13:155" ht="12.75">
      <c r="M128" s="74"/>
      <c r="U128" s="21"/>
      <c r="V128" s="222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2"/>
      <c r="ET128" s="72"/>
      <c r="EU128" s="72"/>
      <c r="EV128" s="72"/>
      <c r="EW128" s="72"/>
      <c r="EX128" s="72"/>
      <c r="EY128" s="72"/>
    </row>
    <row r="129" spans="13:155" ht="12.75">
      <c r="M129" s="74"/>
      <c r="U129" s="64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</row>
    <row r="130" spans="13:155" ht="12.75">
      <c r="M130" s="74"/>
      <c r="U130" s="72"/>
      <c r="V130" s="223"/>
      <c r="W130" s="64"/>
      <c r="X130" s="223"/>
      <c r="Y130" s="64"/>
      <c r="Z130" s="223"/>
      <c r="AA130" s="64"/>
      <c r="AB130" s="223"/>
      <c r="AC130" s="64"/>
      <c r="AD130" s="223"/>
      <c r="AE130" s="64"/>
      <c r="AF130" s="223"/>
      <c r="AG130" s="64"/>
      <c r="AH130" s="223"/>
      <c r="AI130" s="64"/>
      <c r="AJ130" s="223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</row>
    <row r="131" spans="13:155" ht="12.75">
      <c r="M131" s="74"/>
      <c r="U131" s="72"/>
      <c r="V131" s="72"/>
      <c r="W131" s="66"/>
      <c r="X131" s="72"/>
      <c r="Y131" s="66"/>
      <c r="Z131" s="72"/>
      <c r="AA131" s="66"/>
      <c r="AB131" s="72"/>
      <c r="AC131" s="66"/>
      <c r="AD131" s="72"/>
      <c r="AE131" s="66"/>
      <c r="AF131" s="72"/>
      <c r="AG131" s="66"/>
      <c r="AH131" s="72"/>
      <c r="AI131" s="66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</row>
    <row r="132" spans="13:155" ht="12.75">
      <c r="M132" s="74"/>
      <c r="U132" s="72"/>
      <c r="V132" s="72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</row>
    <row r="133" spans="13:155" ht="12.75">
      <c r="M133" s="74"/>
      <c r="U133" s="187"/>
      <c r="V133" s="72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</row>
    <row r="134" spans="13:155" ht="12.75">
      <c r="M134" s="74"/>
      <c r="U134" s="187"/>
      <c r="V134" s="72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</row>
    <row r="135" spans="13:155" ht="12.75">
      <c r="M135" s="74"/>
      <c r="U135" s="187"/>
      <c r="V135" s="72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</row>
    <row r="136" spans="13:155" ht="12.75">
      <c r="M136" s="74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</row>
    <row r="137" spans="13:155" ht="12.75">
      <c r="M137" s="74"/>
      <c r="U137" s="64"/>
      <c r="V137" s="224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</row>
    <row r="138" spans="13:155" ht="12.75">
      <c r="M138" s="74"/>
      <c r="U138" s="72"/>
      <c r="V138" s="21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</row>
    <row r="139" spans="13:155" ht="12.75">
      <c r="M139" s="74"/>
      <c r="U139" s="72"/>
      <c r="V139" s="21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</row>
    <row r="140" spans="13:155" ht="12.75">
      <c r="M140" s="74"/>
      <c r="U140" s="72"/>
      <c r="V140" s="21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</row>
    <row r="141" spans="13:155" ht="12.75">
      <c r="M141" s="74"/>
      <c r="U141" s="72"/>
      <c r="V141" s="21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</row>
    <row r="142" spans="13:155" ht="12.75">
      <c r="M142" s="74"/>
      <c r="U142" s="72"/>
      <c r="V142" s="21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</row>
    <row r="143" spans="13:155" ht="12.75">
      <c r="M143" s="74"/>
      <c r="U143" s="21"/>
      <c r="V143" s="21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</row>
    <row r="144" spans="13:155" ht="12.75">
      <c r="M144" s="74"/>
      <c r="U144" s="225"/>
      <c r="V144" s="219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  <c r="DV144" s="72"/>
      <c r="DW144" s="72"/>
      <c r="DX144" s="72"/>
      <c r="DY144" s="72"/>
      <c r="DZ144" s="72"/>
      <c r="EA144" s="72"/>
      <c r="EB144" s="72"/>
      <c r="EC144" s="72"/>
      <c r="ED144" s="72"/>
      <c r="EE144" s="72"/>
      <c r="EF144" s="72"/>
      <c r="EG144" s="72"/>
      <c r="EH144" s="72"/>
      <c r="EI144" s="72"/>
      <c r="EJ144" s="72"/>
      <c r="EK144" s="72"/>
      <c r="EL144" s="72"/>
      <c r="EM144" s="72"/>
      <c r="EN144" s="72"/>
      <c r="EO144" s="72"/>
      <c r="EP144" s="72"/>
      <c r="EQ144" s="72"/>
      <c r="ER144" s="72"/>
      <c r="ES144" s="72"/>
      <c r="ET144" s="72"/>
      <c r="EU144" s="72"/>
      <c r="EV144" s="72"/>
      <c r="EW144" s="72"/>
      <c r="EX144" s="72"/>
      <c r="EY144" s="72"/>
    </row>
    <row r="145" spans="13:155" ht="12.75">
      <c r="M145" s="74"/>
      <c r="U145" s="225"/>
      <c r="V145" s="21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</row>
    <row r="146" spans="13:155" ht="12.75">
      <c r="M146" s="74"/>
      <c r="U146" s="225"/>
      <c r="V146" s="21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</row>
    <row r="147" spans="13:155" ht="12.75">
      <c r="M147" s="74"/>
      <c r="U147" s="225"/>
      <c r="V147" s="21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</row>
    <row r="148" spans="13:155" ht="12.75">
      <c r="M148" s="74"/>
      <c r="U148" s="225"/>
      <c r="V148" s="21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</row>
    <row r="149" spans="13:155" ht="12.75">
      <c r="M149" s="74"/>
      <c r="U149" s="225"/>
      <c r="V149" s="21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</row>
    <row r="150" spans="13:155" ht="12.75">
      <c r="M150" s="74"/>
      <c r="U150" s="225"/>
      <c r="V150" s="21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</row>
    <row r="151" spans="13:155" ht="12.75">
      <c r="M151" s="74"/>
      <c r="U151" s="225"/>
      <c r="V151" s="21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  <c r="DV151" s="72"/>
      <c r="DW151" s="72"/>
      <c r="DX151" s="72"/>
      <c r="DY151" s="72"/>
      <c r="DZ151" s="72"/>
      <c r="EA151" s="72"/>
      <c r="EB151" s="72"/>
      <c r="EC151" s="72"/>
      <c r="ED151" s="72"/>
      <c r="EE151" s="72"/>
      <c r="EF151" s="72"/>
      <c r="EG151" s="72"/>
      <c r="EH151" s="72"/>
      <c r="EI151" s="72"/>
      <c r="EJ151" s="72"/>
      <c r="EK151" s="72"/>
      <c r="EL151" s="72"/>
      <c r="EM151" s="72"/>
      <c r="EN151" s="72"/>
      <c r="EO151" s="72"/>
      <c r="EP151" s="72"/>
      <c r="EQ151" s="72"/>
      <c r="ER151" s="72"/>
      <c r="ES151" s="72"/>
      <c r="ET151" s="72"/>
      <c r="EU151" s="72"/>
      <c r="EV151" s="72"/>
      <c r="EW151" s="72"/>
      <c r="EX151" s="72"/>
      <c r="EY151" s="72"/>
    </row>
    <row r="152" spans="13:155" ht="12.75">
      <c r="M152" s="74"/>
      <c r="U152" s="225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  <c r="DV152" s="72"/>
      <c r="DW152" s="72"/>
      <c r="DX152" s="72"/>
      <c r="DY152" s="72"/>
      <c r="DZ152" s="72"/>
      <c r="EA152" s="72"/>
      <c r="EB152" s="72"/>
      <c r="EC152" s="72"/>
      <c r="ED152" s="72"/>
      <c r="EE152" s="72"/>
      <c r="EF152" s="72"/>
      <c r="EG152" s="72"/>
      <c r="EH152" s="72"/>
      <c r="EI152" s="72"/>
      <c r="EJ152" s="72"/>
      <c r="EK152" s="72"/>
      <c r="EL152" s="72"/>
      <c r="EM152" s="72"/>
      <c r="EN152" s="72"/>
      <c r="EO152" s="72"/>
      <c r="EP152" s="72"/>
      <c r="EQ152" s="72"/>
      <c r="ER152" s="72"/>
      <c r="ES152" s="72"/>
      <c r="ET152" s="72"/>
      <c r="EU152" s="72"/>
      <c r="EV152" s="72"/>
      <c r="EW152" s="72"/>
      <c r="EX152" s="72"/>
      <c r="EY152" s="72"/>
    </row>
    <row r="153" spans="13:155" ht="12.75">
      <c r="M153" s="74"/>
      <c r="U153" s="225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  <c r="DV153" s="72"/>
      <c r="DW153" s="72"/>
      <c r="DX153" s="72"/>
      <c r="DY153" s="72"/>
      <c r="DZ153" s="72"/>
      <c r="EA153" s="72"/>
      <c r="EB153" s="72"/>
      <c r="EC153" s="72"/>
      <c r="ED153" s="72"/>
      <c r="EE153" s="72"/>
      <c r="EF153" s="72"/>
      <c r="EG153" s="72"/>
      <c r="EH153" s="72"/>
      <c r="EI153" s="72"/>
      <c r="EJ153" s="72"/>
      <c r="EK153" s="72"/>
      <c r="EL153" s="72"/>
      <c r="EM153" s="72"/>
      <c r="EN153" s="72"/>
      <c r="EO153" s="72"/>
      <c r="EP153" s="72"/>
      <c r="EQ153" s="72"/>
      <c r="ER153" s="72"/>
      <c r="ES153" s="72"/>
      <c r="ET153" s="72"/>
      <c r="EU153" s="72"/>
      <c r="EV153" s="72"/>
      <c r="EW153" s="72"/>
      <c r="EX153" s="72"/>
      <c r="EY153" s="72"/>
    </row>
    <row r="154" spans="13:155" ht="12.75">
      <c r="M154" s="74"/>
      <c r="U154" s="225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</row>
    <row r="155" spans="13:155" ht="12.75">
      <c r="M155" s="74"/>
      <c r="U155" s="225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</row>
    <row r="156" spans="13:155" ht="12.75">
      <c r="M156" s="74"/>
      <c r="U156" s="225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</row>
    <row r="157" spans="13:155" ht="12.75">
      <c r="M157" s="74"/>
      <c r="U157" s="225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</row>
    <row r="158" spans="13:155" ht="12.75">
      <c r="M158" s="74"/>
      <c r="U158" s="225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</row>
    <row r="159" ht="12.75">
      <c r="M159" s="74"/>
    </row>
    <row r="160" ht="12.75">
      <c r="M160" s="74"/>
    </row>
    <row r="161" ht="12.75">
      <c r="M161" s="74"/>
    </row>
    <row r="162" ht="12.75">
      <c r="M162" s="74"/>
    </row>
    <row r="163" ht="12.75">
      <c r="M163" s="74"/>
    </row>
    <row r="164" ht="12.75">
      <c r="M164" s="74"/>
    </row>
    <row r="165" ht="12.75">
      <c r="M165" s="74"/>
    </row>
    <row r="166" ht="12.75">
      <c r="M166" s="74"/>
    </row>
    <row r="167" ht="12.75">
      <c r="M167" s="74"/>
    </row>
    <row r="168" ht="12.75">
      <c r="M168" s="74"/>
    </row>
    <row r="169" ht="12.75">
      <c r="M169" s="74"/>
    </row>
    <row r="170" ht="12.75">
      <c r="M170" s="74"/>
    </row>
    <row r="171" ht="12.75">
      <c r="M171" s="74"/>
    </row>
    <row r="172" ht="12.75">
      <c r="M172" s="74"/>
    </row>
    <row r="173" ht="12.75">
      <c r="M173" s="74"/>
    </row>
    <row r="174" ht="12.75">
      <c r="M174" s="74"/>
    </row>
    <row r="175" ht="12.75">
      <c r="M175" s="74"/>
    </row>
    <row r="176" ht="12.75">
      <c r="M176" s="74"/>
    </row>
    <row r="177" ht="12.75">
      <c r="M177" s="74"/>
    </row>
    <row r="178" ht="12.75">
      <c r="M178" s="74"/>
    </row>
    <row r="179" ht="12.75">
      <c r="M179" s="74"/>
    </row>
    <row r="180" ht="12.75">
      <c r="M180" s="74"/>
    </row>
    <row r="181" ht="12.75">
      <c r="M181" s="74"/>
    </row>
    <row r="182" ht="12.75">
      <c r="M182" s="74"/>
    </row>
    <row r="183" ht="12.75">
      <c r="M183" s="74"/>
    </row>
    <row r="184" ht="12.75">
      <c r="M184" s="74"/>
    </row>
    <row r="185" ht="12.75">
      <c r="M185" s="74"/>
    </row>
    <row r="186" ht="12.75">
      <c r="M186" s="74"/>
    </row>
    <row r="187" ht="12.75">
      <c r="M187" s="74"/>
    </row>
    <row r="188" ht="12.75">
      <c r="M188" s="74"/>
    </row>
    <row r="189" ht="12.75">
      <c r="M189" s="74"/>
    </row>
    <row r="190" ht="12.75">
      <c r="M190" s="74"/>
    </row>
    <row r="191" ht="12.75">
      <c r="M191" s="74"/>
    </row>
    <row r="192" ht="12.75">
      <c r="M192" s="74"/>
    </row>
    <row r="193" ht="12.75">
      <c r="M193" s="74"/>
    </row>
    <row r="194" ht="12.75">
      <c r="M194" s="74"/>
    </row>
    <row r="195" ht="12.75">
      <c r="M195" s="74"/>
    </row>
    <row r="196" ht="12.75">
      <c r="M196" s="74"/>
    </row>
    <row r="197" ht="12.75">
      <c r="M197" s="74"/>
    </row>
    <row r="198" ht="12.75">
      <c r="M198" s="74"/>
    </row>
    <row r="199" ht="12.75">
      <c r="M199" s="74"/>
    </row>
    <row r="200" ht="12.75">
      <c r="M200" s="74"/>
    </row>
    <row r="201" ht="12.75">
      <c r="M201" s="74"/>
    </row>
    <row r="202" ht="12.75">
      <c r="M202" s="74"/>
    </row>
    <row r="203" ht="12.75">
      <c r="M203" s="74"/>
    </row>
    <row r="204" ht="12.75">
      <c r="M204" s="74"/>
    </row>
    <row r="205" ht="12.75">
      <c r="M205" s="74"/>
    </row>
    <row r="206" ht="12.75">
      <c r="M206" s="74"/>
    </row>
    <row r="207" ht="12.75">
      <c r="M207" s="74"/>
    </row>
    <row r="208" ht="12.75">
      <c r="M208" s="74"/>
    </row>
    <row r="209" ht="12.75">
      <c r="M209" s="74"/>
    </row>
    <row r="210" ht="12.75">
      <c r="M210" s="74"/>
    </row>
    <row r="211" ht="12.75">
      <c r="M211" s="74"/>
    </row>
    <row r="212" ht="12.75">
      <c r="M212" s="74"/>
    </row>
    <row r="213" ht="12.75">
      <c r="M213" s="74"/>
    </row>
    <row r="214" ht="12.75">
      <c r="M214" s="74"/>
    </row>
    <row r="215" ht="12.75">
      <c r="M215" s="74"/>
    </row>
    <row r="216" ht="12.75">
      <c r="M216" s="74"/>
    </row>
    <row r="217" ht="12.75">
      <c r="M217" s="74"/>
    </row>
    <row r="218" ht="12.75">
      <c r="M218" s="74"/>
    </row>
    <row r="219" ht="12.75">
      <c r="M219" s="74"/>
    </row>
    <row r="220" ht="12.75">
      <c r="M220" s="74"/>
    </row>
    <row r="221" ht="12.75">
      <c r="M221" s="74"/>
    </row>
    <row r="235" ht="12">
      <c r="U235" s="2" t="s">
        <v>83</v>
      </c>
    </row>
    <row r="241" spans="2:20" ht="12">
      <c r="B241" s="2" t="s">
        <v>83</v>
      </c>
      <c r="C241" s="2" t="s">
        <v>83</v>
      </c>
      <c r="D241" s="1" t="s">
        <v>142</v>
      </c>
      <c r="E241" s="1"/>
      <c r="H241" s="2" t="s">
        <v>83</v>
      </c>
      <c r="I241" s="2"/>
      <c r="J241" s="2" t="s">
        <v>83</v>
      </c>
      <c r="K241" s="2"/>
      <c r="L241" s="2" t="s">
        <v>83</v>
      </c>
      <c r="M241" s="2"/>
      <c r="N241" s="2" t="s">
        <v>83</v>
      </c>
      <c r="O241" s="2"/>
      <c r="P241" s="2" t="s">
        <v>83</v>
      </c>
      <c r="Q241" s="2"/>
      <c r="R241" s="2" t="s">
        <v>83</v>
      </c>
      <c r="S241" s="2"/>
      <c r="T241" s="2"/>
    </row>
    <row r="242" ht="12">
      <c r="B242" s="3" t="s">
        <v>143</v>
      </c>
    </row>
    <row r="243" spans="3:19" ht="12">
      <c r="C243" s="4">
        <v>1</v>
      </c>
      <c r="D243" s="4">
        <v>3</v>
      </c>
      <c r="E243" s="4"/>
      <c r="F243" s="4">
        <v>4</v>
      </c>
      <c r="G243" s="4"/>
      <c r="H243" s="4">
        <v>5</v>
      </c>
      <c r="I243" s="4"/>
      <c r="J243" s="4">
        <v>6</v>
      </c>
      <c r="K243" s="4"/>
      <c r="L243" s="4">
        <v>7</v>
      </c>
      <c r="M243" s="4"/>
      <c r="N243" s="4">
        <v>8</v>
      </c>
      <c r="O243" s="4"/>
      <c r="P243" s="4">
        <v>9</v>
      </c>
      <c r="Q243" s="4"/>
      <c r="R243" s="4">
        <v>10</v>
      </c>
      <c r="S243" s="4"/>
    </row>
    <row r="244" spans="3:19" ht="12">
      <c r="C244" s="4">
        <v>0</v>
      </c>
      <c r="D244" s="4">
        <v>0</v>
      </c>
      <c r="E244" s="4"/>
      <c r="F244" s="4">
        <v>0</v>
      </c>
      <c r="G244" s="4"/>
      <c r="H244" s="4">
        <v>0</v>
      </c>
      <c r="I244" s="4"/>
      <c r="J244" s="4">
        <v>0</v>
      </c>
      <c r="K244" s="4"/>
      <c r="L244" s="4">
        <v>0</v>
      </c>
      <c r="M244" s="4"/>
      <c r="N244" s="4">
        <v>0</v>
      </c>
      <c r="O244" s="4"/>
      <c r="P244" s="4">
        <v>0</v>
      </c>
      <c r="Q244" s="4"/>
      <c r="R244" s="4">
        <v>0</v>
      </c>
      <c r="S244" s="4"/>
    </row>
    <row r="245" spans="2:19" ht="12">
      <c r="B245" s="4">
        <v>-10000</v>
      </c>
      <c r="C245" s="4" t="e">
        <f>#VALUE!</f>
        <v>#VALUE!</v>
      </c>
      <c r="F245" s="4">
        <v>50</v>
      </c>
      <c r="G245" s="4"/>
      <c r="H245" s="4">
        <v>50</v>
      </c>
      <c r="I245" s="4"/>
      <c r="J245" s="4">
        <v>50</v>
      </c>
      <c r="K245" s="4"/>
      <c r="L245" s="4">
        <v>50</v>
      </c>
      <c r="M245" s="4"/>
      <c r="N245" s="4">
        <v>50</v>
      </c>
      <c r="O245" s="4"/>
      <c r="P245" s="4">
        <v>50</v>
      </c>
      <c r="Q245" s="4"/>
      <c r="R245" s="4">
        <v>50</v>
      </c>
      <c r="S245" s="4"/>
    </row>
    <row r="246" spans="2:19" ht="12">
      <c r="B246" s="4">
        <v>0</v>
      </c>
      <c r="C246" s="4" t="e">
        <f>#VALUE!</f>
        <v>#VALUE!</v>
      </c>
      <c r="F246" s="4">
        <v>50</v>
      </c>
      <c r="G246" s="4"/>
      <c r="H246" s="4">
        <v>50</v>
      </c>
      <c r="I246" s="4"/>
      <c r="J246" s="4">
        <v>50</v>
      </c>
      <c r="K246" s="4"/>
      <c r="L246" s="4">
        <v>50</v>
      </c>
      <c r="M246" s="4"/>
      <c r="N246" s="4">
        <v>50</v>
      </c>
      <c r="O246" s="4"/>
      <c r="P246" s="4">
        <v>50</v>
      </c>
      <c r="Q246" s="4"/>
      <c r="R246" s="4">
        <v>50</v>
      </c>
      <c r="S246" s="4"/>
    </row>
    <row r="247" spans="2:19" ht="12">
      <c r="B247" s="6">
        <v>0.0187</v>
      </c>
      <c r="C247" s="4" t="e">
        <f>#VALUE!</f>
        <v>#VALUE!</v>
      </c>
      <c r="F247" s="4">
        <v>51</v>
      </c>
      <c r="G247" s="4"/>
      <c r="H247" s="4">
        <v>51</v>
      </c>
      <c r="I247" s="4"/>
      <c r="J247" s="4">
        <v>51</v>
      </c>
      <c r="K247" s="4"/>
      <c r="L247" s="4">
        <v>51</v>
      </c>
      <c r="M247" s="4"/>
      <c r="N247" s="4">
        <v>51</v>
      </c>
      <c r="O247" s="4"/>
      <c r="P247" s="4">
        <v>51</v>
      </c>
      <c r="Q247" s="4"/>
      <c r="R247" s="4" t="e">
        <f>#VALUE!</f>
        <v>#VALUE!</v>
      </c>
      <c r="S247" s="4"/>
    </row>
    <row r="248" spans="2:19" ht="12">
      <c r="B248" s="6">
        <v>0.0264</v>
      </c>
      <c r="C248" s="4" t="e">
        <f>#VALUE!</f>
        <v>#VALUE!</v>
      </c>
      <c r="F248" s="4">
        <v>51</v>
      </c>
      <c r="G248" s="4"/>
      <c r="H248" s="4">
        <v>51</v>
      </c>
      <c r="I248" s="4"/>
      <c r="J248" s="4">
        <v>51</v>
      </c>
      <c r="K248" s="4"/>
      <c r="L248" s="4">
        <v>51</v>
      </c>
      <c r="M248" s="4"/>
      <c r="N248" s="4">
        <v>51</v>
      </c>
      <c r="O248" s="4"/>
      <c r="P248" s="4">
        <v>51</v>
      </c>
      <c r="Q248" s="4"/>
      <c r="R248" s="4" t="e">
        <f>#VALUE!</f>
        <v>#VALUE!</v>
      </c>
      <c r="S248" s="4"/>
    </row>
    <row r="249" spans="2:19" ht="12">
      <c r="B249" s="6">
        <v>0.0267</v>
      </c>
      <c r="C249" s="4" t="e">
        <f>#VALUE!</f>
        <v>#VALUE!</v>
      </c>
      <c r="F249" s="4">
        <v>51</v>
      </c>
      <c r="G249" s="4"/>
      <c r="H249" s="4">
        <v>51</v>
      </c>
      <c r="I249" s="4"/>
      <c r="J249" s="4">
        <v>51</v>
      </c>
      <c r="K249" s="4"/>
      <c r="L249" s="4">
        <v>51</v>
      </c>
      <c r="M249" s="4"/>
      <c r="N249" s="4">
        <v>51</v>
      </c>
      <c r="O249" s="4"/>
      <c r="P249" s="4">
        <v>52</v>
      </c>
      <c r="Q249" s="4"/>
      <c r="R249" s="4" t="e">
        <f>#VALUE!</f>
        <v>#VALUE!</v>
      </c>
      <c r="S249" s="4"/>
    </row>
    <row r="250" spans="2:19" ht="12">
      <c r="B250" s="6">
        <v>0.0272</v>
      </c>
      <c r="C250" s="4" t="e">
        <f>#VALUE!</f>
        <v>#VALUE!</v>
      </c>
      <c r="F250" s="4">
        <v>51</v>
      </c>
      <c r="G250" s="4"/>
      <c r="H250" s="4">
        <v>51</v>
      </c>
      <c r="I250" s="4"/>
      <c r="J250" s="4">
        <v>51</v>
      </c>
      <c r="K250" s="4"/>
      <c r="L250" s="4">
        <v>51</v>
      </c>
      <c r="M250" s="4"/>
      <c r="N250" s="4">
        <v>52</v>
      </c>
      <c r="O250" s="4"/>
      <c r="P250" s="4">
        <v>52</v>
      </c>
      <c r="Q250" s="4"/>
      <c r="R250" s="4" t="e">
        <f>#VALUE!</f>
        <v>#VALUE!</v>
      </c>
      <c r="S250" s="4"/>
    </row>
    <row r="251" spans="2:19" ht="12">
      <c r="B251" s="6">
        <v>0.0281</v>
      </c>
      <c r="C251" s="4" t="e">
        <f>#VALUE!</f>
        <v>#VALUE!</v>
      </c>
      <c r="F251" s="4">
        <v>51</v>
      </c>
      <c r="G251" s="4"/>
      <c r="H251" s="4">
        <v>51</v>
      </c>
      <c r="I251" s="4"/>
      <c r="J251" s="4">
        <v>51</v>
      </c>
      <c r="K251" s="4"/>
      <c r="L251" s="4">
        <v>52</v>
      </c>
      <c r="M251" s="4"/>
      <c r="N251" s="4">
        <v>52</v>
      </c>
      <c r="O251" s="4"/>
      <c r="P251" s="4">
        <v>52</v>
      </c>
      <c r="Q251" s="4"/>
      <c r="R251" s="4" t="e">
        <f>#VALUE!</f>
        <v>#VALUE!</v>
      </c>
      <c r="S251" s="4"/>
    </row>
    <row r="252" spans="2:19" ht="12">
      <c r="B252" s="6">
        <v>0.03</v>
      </c>
      <c r="C252" s="4" t="e">
        <f>#VALUE!</f>
        <v>#VALUE!</v>
      </c>
      <c r="F252" s="4">
        <v>51</v>
      </c>
      <c r="G252" s="4"/>
      <c r="H252" s="4">
        <v>51</v>
      </c>
      <c r="I252" s="4"/>
      <c r="J252" s="4">
        <v>52</v>
      </c>
      <c r="K252" s="4"/>
      <c r="L252" s="4">
        <v>52</v>
      </c>
      <c r="M252" s="4"/>
      <c r="N252" s="4">
        <v>52</v>
      </c>
      <c r="O252" s="4"/>
      <c r="P252" s="4">
        <v>52</v>
      </c>
      <c r="Q252" s="4"/>
      <c r="R252" s="4" t="e">
        <f>#VALUE!</f>
        <v>#VALUE!</v>
      </c>
      <c r="S252" s="4"/>
    </row>
    <row r="253" spans="2:19" ht="12">
      <c r="B253" s="6">
        <v>0.0363</v>
      </c>
      <c r="C253" s="4" t="e">
        <f>#VALUE!</f>
        <v>#VALUE!</v>
      </c>
      <c r="F253" s="4">
        <v>51</v>
      </c>
      <c r="G253" s="4"/>
      <c r="H253" s="4">
        <v>52</v>
      </c>
      <c r="I253" s="4"/>
      <c r="J253" s="4">
        <v>52</v>
      </c>
      <c r="K253" s="4"/>
      <c r="L253" s="4">
        <v>52</v>
      </c>
      <c r="M253" s="4"/>
      <c r="N253" s="4">
        <v>52</v>
      </c>
      <c r="O253" s="4"/>
      <c r="P253" s="4">
        <v>52</v>
      </c>
      <c r="Q253" s="4"/>
      <c r="R253" s="4" t="e">
        <f>#VALUE!</f>
        <v>#VALUE!</v>
      </c>
      <c r="S253" s="4"/>
    </row>
    <row r="254" spans="2:19" ht="12">
      <c r="B254" s="6">
        <v>0.0528</v>
      </c>
      <c r="C254" s="4" t="e">
        <f>#VALUE!</f>
        <v>#VALUE!</v>
      </c>
      <c r="F254" s="4">
        <v>52</v>
      </c>
      <c r="G254" s="4"/>
      <c r="H254" s="4">
        <v>52</v>
      </c>
      <c r="I254" s="4"/>
      <c r="J254" s="4">
        <v>52</v>
      </c>
      <c r="K254" s="4"/>
      <c r="L254" s="4">
        <v>52</v>
      </c>
      <c r="M254" s="4"/>
      <c r="N254" s="4">
        <v>52</v>
      </c>
      <c r="O254" s="4"/>
      <c r="P254" s="4">
        <v>52</v>
      </c>
      <c r="Q254" s="4"/>
      <c r="R254" s="4" t="e">
        <f>#VALUE!</f>
        <v>#VALUE!</v>
      </c>
      <c r="S254" s="4"/>
    </row>
    <row r="255" spans="2:19" ht="12">
      <c r="B255" s="6">
        <v>0.0534</v>
      </c>
      <c r="C255" s="4" t="e">
        <f>#VALUE!</f>
        <v>#VALUE!</v>
      </c>
      <c r="F255" s="4">
        <v>52</v>
      </c>
      <c r="G255" s="4"/>
      <c r="H255" s="4">
        <v>52</v>
      </c>
      <c r="I255" s="4"/>
      <c r="J255" s="4">
        <v>52</v>
      </c>
      <c r="K255" s="4"/>
      <c r="L255" s="4">
        <v>52</v>
      </c>
      <c r="M255" s="4"/>
      <c r="N255" s="4">
        <v>52</v>
      </c>
      <c r="O255" s="4"/>
      <c r="P255" s="4">
        <v>53</v>
      </c>
      <c r="Q255" s="4"/>
      <c r="R255" s="4" t="e">
        <f>#VALUE!</f>
        <v>#VALUE!</v>
      </c>
      <c r="S255" s="4"/>
    </row>
    <row r="256" spans="2:19" ht="12">
      <c r="B256" s="6">
        <v>0.0544</v>
      </c>
      <c r="C256" s="4" t="e">
        <f>#VALUE!</f>
        <v>#VALUE!</v>
      </c>
      <c r="F256" s="4">
        <v>52</v>
      </c>
      <c r="G256" s="4"/>
      <c r="H256" s="4">
        <v>52</v>
      </c>
      <c r="I256" s="4"/>
      <c r="J256" s="4">
        <v>52</v>
      </c>
      <c r="K256" s="4"/>
      <c r="L256" s="4">
        <v>52</v>
      </c>
      <c r="M256" s="4"/>
      <c r="N256" s="4">
        <v>53</v>
      </c>
      <c r="O256" s="4"/>
      <c r="P256" s="4">
        <v>53</v>
      </c>
      <c r="Q256" s="4"/>
      <c r="R256" s="4" t="e">
        <f>#VALUE!</f>
        <v>#VALUE!</v>
      </c>
      <c r="S256" s="4"/>
    </row>
    <row r="257" spans="2:19" ht="12">
      <c r="B257" s="6">
        <v>0.0562</v>
      </c>
      <c r="C257" s="4" t="e">
        <f>#VALUE!</f>
        <v>#VALUE!</v>
      </c>
      <c r="F257" s="4">
        <v>52</v>
      </c>
      <c r="G257" s="4"/>
      <c r="H257" s="4">
        <v>52</v>
      </c>
      <c r="I257" s="4"/>
      <c r="J257" s="4">
        <v>52</v>
      </c>
      <c r="K257" s="4"/>
      <c r="L257" s="4">
        <v>53</v>
      </c>
      <c r="M257" s="4"/>
      <c r="N257" s="4">
        <v>53</v>
      </c>
      <c r="O257" s="4"/>
      <c r="P257" s="4">
        <v>53</v>
      </c>
      <c r="Q257" s="4"/>
      <c r="R257" s="4" t="e">
        <f>#VALUE!</f>
        <v>#VALUE!</v>
      </c>
      <c r="S257" s="4"/>
    </row>
    <row r="258" spans="2:19" ht="12">
      <c r="B258" s="6">
        <v>0.06</v>
      </c>
      <c r="C258" s="4" t="e">
        <f>#VALUE!</f>
        <v>#VALUE!</v>
      </c>
      <c r="F258" s="4">
        <v>52</v>
      </c>
      <c r="G258" s="4"/>
      <c r="H258" s="4">
        <v>52</v>
      </c>
      <c r="I258" s="4"/>
      <c r="J258" s="4">
        <v>53</v>
      </c>
      <c r="K258" s="4"/>
      <c r="L258" s="4">
        <v>53</v>
      </c>
      <c r="M258" s="4"/>
      <c r="N258" s="4">
        <v>53</v>
      </c>
      <c r="O258" s="4"/>
      <c r="P258" s="4">
        <v>53</v>
      </c>
      <c r="Q258" s="4"/>
      <c r="R258" s="4" t="e">
        <f>#VALUE!</f>
        <v>#VALUE!</v>
      </c>
      <c r="S258" s="4"/>
    </row>
    <row r="259" spans="2:19" ht="12">
      <c r="B259" s="6">
        <v>0.0725</v>
      </c>
      <c r="C259" s="4" t="e">
        <f>#VALUE!</f>
        <v>#VALUE!</v>
      </c>
      <c r="F259" s="4">
        <v>52</v>
      </c>
      <c r="G259" s="4"/>
      <c r="H259" s="4">
        <v>53</v>
      </c>
      <c r="I259" s="4"/>
      <c r="J259" s="4">
        <v>53</v>
      </c>
      <c r="K259" s="4"/>
      <c r="L259" s="4">
        <v>53</v>
      </c>
      <c r="M259" s="4"/>
      <c r="N259" s="4">
        <v>53</v>
      </c>
      <c r="O259" s="4"/>
      <c r="P259" s="4">
        <v>53</v>
      </c>
      <c r="Q259" s="4"/>
      <c r="R259" s="4" t="e">
        <f>#VALUE!</f>
        <v>#VALUE!</v>
      </c>
      <c r="S259" s="4"/>
    </row>
    <row r="260" spans="2:19" ht="12">
      <c r="B260" s="6">
        <v>0.0792</v>
      </c>
      <c r="C260" s="4" t="e">
        <f>#VALUE!</f>
        <v>#VALUE!</v>
      </c>
      <c r="F260" s="4">
        <v>53</v>
      </c>
      <c r="G260" s="4"/>
      <c r="H260" s="4">
        <v>53</v>
      </c>
      <c r="I260" s="4"/>
      <c r="J260" s="4">
        <v>53</v>
      </c>
      <c r="K260" s="4"/>
      <c r="L260" s="4">
        <v>53</v>
      </c>
      <c r="M260" s="4"/>
      <c r="N260" s="4">
        <v>53</v>
      </c>
      <c r="O260" s="4"/>
      <c r="P260" s="4">
        <v>53</v>
      </c>
      <c r="Q260" s="4"/>
      <c r="R260" s="4" t="e">
        <f>#VALUE!</f>
        <v>#VALUE!</v>
      </c>
      <c r="S260" s="4"/>
    </row>
    <row r="261" spans="2:19" ht="12">
      <c r="B261" s="6">
        <v>0.0802</v>
      </c>
      <c r="C261" s="4" t="e">
        <f>#VALUE!</f>
        <v>#VALUE!</v>
      </c>
      <c r="F261" s="4">
        <v>53</v>
      </c>
      <c r="G261" s="4"/>
      <c r="H261" s="4">
        <v>53</v>
      </c>
      <c r="I261" s="4"/>
      <c r="J261" s="4">
        <v>53</v>
      </c>
      <c r="K261" s="4"/>
      <c r="L261" s="4">
        <v>53</v>
      </c>
      <c r="M261" s="4"/>
      <c r="N261" s="4">
        <v>53</v>
      </c>
      <c r="O261" s="4"/>
      <c r="P261" s="4">
        <v>54</v>
      </c>
      <c r="Q261" s="4"/>
      <c r="R261" s="4" t="e">
        <f>#VALUE!</f>
        <v>#VALUE!</v>
      </c>
      <c r="S261" s="4"/>
    </row>
    <row r="262" spans="2:19" ht="12">
      <c r="B262" s="6">
        <v>0.0817</v>
      </c>
      <c r="C262" s="4" t="e">
        <f>#VALUE!</f>
        <v>#VALUE!</v>
      </c>
      <c r="F262" s="4">
        <v>53</v>
      </c>
      <c r="G262" s="4"/>
      <c r="H262" s="4">
        <v>53</v>
      </c>
      <c r="I262" s="4"/>
      <c r="J262" s="4">
        <v>53</v>
      </c>
      <c r="K262" s="4"/>
      <c r="L262" s="4">
        <v>53</v>
      </c>
      <c r="M262" s="4"/>
      <c r="N262" s="4">
        <v>54</v>
      </c>
      <c r="O262" s="4"/>
      <c r="P262" s="4">
        <v>54</v>
      </c>
      <c r="Q262" s="4"/>
      <c r="R262" s="4" t="e">
        <f>#VALUE!</f>
        <v>#VALUE!</v>
      </c>
      <c r="S262" s="4"/>
    </row>
    <row r="263" spans="2:19" ht="12">
      <c r="B263" s="6">
        <v>0.0843</v>
      </c>
      <c r="C263" s="4" t="e">
        <f>#VALUE!</f>
        <v>#VALUE!</v>
      </c>
      <c r="F263" s="4">
        <v>53</v>
      </c>
      <c r="G263" s="4"/>
      <c r="H263" s="4">
        <v>53</v>
      </c>
      <c r="I263" s="4"/>
      <c r="J263" s="4">
        <v>53</v>
      </c>
      <c r="K263" s="4"/>
      <c r="L263" s="4">
        <v>54</v>
      </c>
      <c r="M263" s="4"/>
      <c r="N263" s="4">
        <v>54</v>
      </c>
      <c r="O263" s="4"/>
      <c r="P263" s="4">
        <v>54</v>
      </c>
      <c r="Q263" s="4"/>
      <c r="R263" s="4" t="e">
        <f>#VALUE!</f>
        <v>#VALUE!</v>
      </c>
      <c r="S263" s="4"/>
    </row>
    <row r="264" spans="2:19" ht="12">
      <c r="B264" s="6">
        <v>0.09</v>
      </c>
      <c r="C264" s="4" t="e">
        <f>#VALUE!</f>
        <v>#VALUE!</v>
      </c>
      <c r="F264" s="4">
        <v>53</v>
      </c>
      <c r="G264" s="4"/>
      <c r="H264" s="4">
        <v>53</v>
      </c>
      <c r="I264" s="4"/>
      <c r="J264" s="4">
        <v>54</v>
      </c>
      <c r="K264" s="4"/>
      <c r="L264" s="4">
        <v>54</v>
      </c>
      <c r="M264" s="4"/>
      <c r="N264" s="4">
        <v>54</v>
      </c>
      <c r="O264" s="4"/>
      <c r="P264" s="4">
        <v>54</v>
      </c>
      <c r="Q264" s="4"/>
      <c r="R264" s="4" t="e">
        <f>#VALUE!</f>
        <v>#VALUE!</v>
      </c>
      <c r="S264" s="4"/>
    </row>
    <row r="265" spans="2:19" ht="12">
      <c r="B265" s="6">
        <v>0.1057</v>
      </c>
      <c r="C265" s="4" t="e">
        <f>#VALUE!</f>
        <v>#VALUE!</v>
      </c>
      <c r="F265" s="4">
        <v>53</v>
      </c>
      <c r="G265" s="4"/>
      <c r="H265" s="4">
        <v>54</v>
      </c>
      <c r="I265" s="4"/>
      <c r="J265" s="4">
        <v>54</v>
      </c>
      <c r="K265" s="4"/>
      <c r="L265" s="4">
        <v>54</v>
      </c>
      <c r="M265" s="4"/>
      <c r="N265" s="4">
        <v>54</v>
      </c>
      <c r="O265" s="4"/>
      <c r="P265" s="4">
        <v>54</v>
      </c>
      <c r="Q265" s="4"/>
      <c r="R265" s="4" t="e">
        <f>#VALUE!</f>
        <v>#VALUE!</v>
      </c>
      <c r="S265" s="4"/>
    </row>
    <row r="266" spans="2:19" ht="12">
      <c r="B266" s="6">
        <v>0.107</v>
      </c>
      <c r="C266" s="4" t="e">
        <f>#VALUE!</f>
        <v>#VALUE!</v>
      </c>
      <c r="F266" s="4">
        <v>53</v>
      </c>
      <c r="G266" s="4"/>
      <c r="H266" s="4">
        <v>54</v>
      </c>
      <c r="I266" s="4"/>
      <c r="J266" s="4">
        <v>54</v>
      </c>
      <c r="K266" s="4"/>
      <c r="L266" s="4">
        <v>54</v>
      </c>
      <c r="M266" s="4"/>
      <c r="N266" s="4">
        <v>54</v>
      </c>
      <c r="O266" s="4"/>
      <c r="P266" s="4">
        <v>55</v>
      </c>
      <c r="Q266" s="4"/>
      <c r="R266" s="4" t="e">
        <f>#VALUE!</f>
        <v>#VALUE!</v>
      </c>
      <c r="S266" s="4"/>
    </row>
    <row r="267" spans="2:19" ht="12">
      <c r="B267" s="4">
        <v>0.1087</v>
      </c>
      <c r="C267" s="4" t="e">
        <f>#VALUE!</f>
        <v>#VALUE!</v>
      </c>
      <c r="F267" s="4">
        <v>53</v>
      </c>
      <c r="G267" s="4"/>
      <c r="H267" s="4">
        <v>54</v>
      </c>
      <c r="I267" s="4"/>
      <c r="J267" s="4">
        <v>54</v>
      </c>
      <c r="K267" s="4"/>
      <c r="L267" s="4">
        <v>54</v>
      </c>
      <c r="M267" s="4"/>
      <c r="N267" s="4">
        <v>55</v>
      </c>
      <c r="O267" s="4"/>
      <c r="P267" s="4">
        <v>55</v>
      </c>
      <c r="Q267" s="4"/>
      <c r="R267" s="4" t="e">
        <f>#VALUE!</f>
        <v>#VALUE!</v>
      </c>
      <c r="S267" s="4"/>
    </row>
    <row r="268" spans="2:19" ht="12">
      <c r="B268" s="6">
        <v>0.109</v>
      </c>
      <c r="C268" s="4" t="e">
        <f>#VALUE!</f>
        <v>#VALUE!</v>
      </c>
      <c r="F268" s="4">
        <v>54</v>
      </c>
      <c r="G268" s="4"/>
      <c r="H268" s="4">
        <v>54</v>
      </c>
      <c r="I268" s="4"/>
      <c r="J268" s="4">
        <v>54</v>
      </c>
      <c r="K268" s="4"/>
      <c r="L268" s="4">
        <v>54</v>
      </c>
      <c r="M268" s="4"/>
      <c r="N268" s="4">
        <v>55</v>
      </c>
      <c r="O268" s="4"/>
      <c r="P268" s="4">
        <v>55</v>
      </c>
      <c r="Q268" s="4"/>
      <c r="R268" s="4" t="e">
        <f>#VALUE!</f>
        <v>#VALUE!</v>
      </c>
      <c r="S268" s="4"/>
    </row>
    <row r="269" spans="2:19" ht="12">
      <c r="B269" s="6">
        <v>0.1125</v>
      </c>
      <c r="C269" s="4" t="e">
        <f>#VALUE!</f>
        <v>#VALUE!</v>
      </c>
      <c r="F269" s="4">
        <v>54</v>
      </c>
      <c r="G269" s="4"/>
      <c r="H269" s="4">
        <v>54</v>
      </c>
      <c r="I269" s="4"/>
      <c r="J269" s="4">
        <v>54</v>
      </c>
      <c r="K269" s="4"/>
      <c r="L269" s="4">
        <v>55</v>
      </c>
      <c r="M269" s="4"/>
      <c r="N269" s="4">
        <v>55</v>
      </c>
      <c r="O269" s="4"/>
      <c r="P269" s="4">
        <v>55</v>
      </c>
      <c r="Q269" s="4"/>
      <c r="R269" s="4" t="e">
        <f>#VALUE!</f>
        <v>#VALUE!</v>
      </c>
      <c r="S269" s="4"/>
    </row>
    <row r="270" spans="2:19" ht="12">
      <c r="B270" s="6">
        <v>0.12</v>
      </c>
      <c r="C270" s="4" t="e">
        <f>#VALUE!</f>
        <v>#VALUE!</v>
      </c>
      <c r="F270" s="4">
        <v>54</v>
      </c>
      <c r="G270" s="4"/>
      <c r="H270" s="4">
        <v>54</v>
      </c>
      <c r="I270" s="4"/>
      <c r="J270" s="4">
        <v>55</v>
      </c>
      <c r="K270" s="4"/>
      <c r="L270" s="4">
        <v>55</v>
      </c>
      <c r="M270" s="4"/>
      <c r="N270" s="4">
        <v>55</v>
      </c>
      <c r="O270" s="4"/>
      <c r="P270" s="4">
        <v>55</v>
      </c>
      <c r="Q270" s="4"/>
      <c r="R270" s="4" t="e">
        <f>#VALUE!</f>
        <v>#VALUE!</v>
      </c>
      <c r="S270" s="4"/>
    </row>
    <row r="271" spans="2:19" ht="12">
      <c r="B271" s="6">
        <v>0.1322</v>
      </c>
      <c r="C271" s="4" t="e">
        <f>#VALUE!</f>
        <v>#VALUE!</v>
      </c>
      <c r="F271" s="4">
        <v>54</v>
      </c>
      <c r="G271" s="4"/>
      <c r="H271" s="4">
        <v>55</v>
      </c>
      <c r="I271" s="4"/>
      <c r="J271" s="4">
        <v>55</v>
      </c>
      <c r="K271" s="4"/>
      <c r="L271" s="4">
        <v>55</v>
      </c>
      <c r="M271" s="4"/>
      <c r="N271" s="4">
        <v>55</v>
      </c>
      <c r="O271" s="4"/>
      <c r="P271" s="4">
        <v>55</v>
      </c>
      <c r="Q271" s="4"/>
      <c r="R271" s="4" t="e">
        <f>#VALUE!</f>
        <v>#VALUE!</v>
      </c>
      <c r="S271" s="4"/>
    </row>
    <row r="272" spans="2:19" ht="12">
      <c r="B272" s="6">
        <v>0.1338</v>
      </c>
      <c r="C272" s="4" t="e">
        <f>#VALUE!</f>
        <v>#VALUE!</v>
      </c>
      <c r="F272" s="4">
        <v>54</v>
      </c>
      <c r="G272" s="4"/>
      <c r="H272" s="4">
        <v>55</v>
      </c>
      <c r="I272" s="4"/>
      <c r="J272" s="4">
        <v>55</v>
      </c>
      <c r="K272" s="4"/>
      <c r="L272" s="4">
        <v>55</v>
      </c>
      <c r="M272" s="4"/>
      <c r="N272" s="4">
        <v>55</v>
      </c>
      <c r="O272" s="4"/>
      <c r="P272" s="4">
        <v>56</v>
      </c>
      <c r="Q272" s="4"/>
      <c r="R272" s="4" t="e">
        <f>#VALUE!</f>
        <v>#VALUE!</v>
      </c>
      <c r="S272" s="4"/>
    </row>
    <row r="273" spans="2:19" ht="12">
      <c r="B273" s="6">
        <v>0.1363</v>
      </c>
      <c r="C273" s="4" t="e">
        <f>#VALUE!</f>
        <v>#VALUE!</v>
      </c>
      <c r="F273" s="4">
        <v>54</v>
      </c>
      <c r="G273" s="4"/>
      <c r="H273" s="4">
        <v>55</v>
      </c>
      <c r="I273" s="4"/>
      <c r="J273" s="4">
        <v>55</v>
      </c>
      <c r="K273" s="4"/>
      <c r="L273" s="4">
        <v>55</v>
      </c>
      <c r="M273" s="4"/>
      <c r="N273" s="4">
        <v>57</v>
      </c>
      <c r="O273" s="4"/>
      <c r="P273" s="4">
        <v>56</v>
      </c>
      <c r="Q273" s="4"/>
      <c r="R273" s="4" t="e">
        <f>#VALUE!</f>
        <v>#VALUE!</v>
      </c>
      <c r="S273" s="4"/>
    </row>
    <row r="274" spans="2:19" ht="12">
      <c r="B274" s="6">
        <v>0.1408</v>
      </c>
      <c r="C274" s="4" t="e">
        <f>#VALUE!</f>
        <v>#VALUE!</v>
      </c>
      <c r="F274" s="4">
        <v>54</v>
      </c>
      <c r="G274" s="4"/>
      <c r="H274" s="4">
        <v>55</v>
      </c>
      <c r="I274" s="4"/>
      <c r="J274" s="4">
        <v>55</v>
      </c>
      <c r="K274" s="4"/>
      <c r="L274" s="4">
        <v>56</v>
      </c>
      <c r="M274" s="4"/>
      <c r="N274" s="4">
        <v>57</v>
      </c>
      <c r="O274" s="4"/>
      <c r="P274" s="4">
        <v>56</v>
      </c>
      <c r="Q274" s="4"/>
      <c r="R274" s="4" t="e">
        <f>#VALUE!</f>
        <v>#VALUE!</v>
      </c>
      <c r="S274" s="4"/>
    </row>
    <row r="275" spans="2:19" ht="12">
      <c r="B275" s="6">
        <v>0.1447</v>
      </c>
      <c r="C275" s="4" t="e">
        <f>#VALUE!</f>
        <v>#VALUE!</v>
      </c>
      <c r="F275" s="4">
        <v>54</v>
      </c>
      <c r="G275" s="4"/>
      <c r="H275" s="4">
        <v>55</v>
      </c>
      <c r="I275" s="4"/>
      <c r="J275" s="4">
        <v>56</v>
      </c>
      <c r="K275" s="4"/>
      <c r="L275" s="4">
        <v>56</v>
      </c>
      <c r="M275" s="4"/>
      <c r="N275" s="4">
        <v>57</v>
      </c>
      <c r="O275" s="4"/>
      <c r="P275" s="4">
        <v>56</v>
      </c>
      <c r="Q275" s="4"/>
      <c r="R275" s="4" t="e">
        <f>#VALUE!</f>
        <v>#VALUE!</v>
      </c>
      <c r="S275" s="4"/>
    </row>
    <row r="276" spans="2:19" ht="12">
      <c r="B276" s="6">
        <v>0.15</v>
      </c>
      <c r="C276" s="4" t="e">
        <f>#VALUE!</f>
        <v>#VALUE!</v>
      </c>
      <c r="F276" s="4">
        <v>55</v>
      </c>
      <c r="G276" s="4"/>
      <c r="H276" s="4">
        <v>55</v>
      </c>
      <c r="I276" s="4"/>
      <c r="J276" s="4">
        <v>56</v>
      </c>
      <c r="K276" s="4"/>
      <c r="L276" s="4">
        <v>56</v>
      </c>
      <c r="M276" s="4"/>
      <c r="N276" s="4">
        <v>57</v>
      </c>
      <c r="O276" s="4"/>
      <c r="P276" s="4">
        <v>56</v>
      </c>
      <c r="Q276" s="4"/>
      <c r="R276" s="4" t="e">
        <f>#VALUE!</f>
        <v>#VALUE!</v>
      </c>
      <c r="S276" s="4"/>
    </row>
    <row r="277" spans="2:19" ht="12">
      <c r="B277" s="6">
        <v>0.1636</v>
      </c>
      <c r="C277" s="4" t="e">
        <f>#VALUE!</f>
        <v>#VALUE!</v>
      </c>
      <c r="F277" s="4">
        <v>55</v>
      </c>
      <c r="G277" s="4"/>
      <c r="H277" s="4">
        <v>56</v>
      </c>
      <c r="I277" s="4"/>
      <c r="J277" s="4">
        <v>56</v>
      </c>
      <c r="K277" s="4"/>
      <c r="L277" s="4">
        <v>56</v>
      </c>
      <c r="M277" s="4"/>
      <c r="N277" s="4">
        <v>57</v>
      </c>
      <c r="O277" s="4"/>
      <c r="P277" s="4">
        <v>56</v>
      </c>
      <c r="Q277" s="4"/>
      <c r="R277" s="4" t="e">
        <f>#VALUE!</f>
        <v>#VALUE!</v>
      </c>
      <c r="S277" s="4"/>
    </row>
    <row r="278" spans="2:19" ht="12">
      <c r="B278" s="6">
        <v>0.1688</v>
      </c>
      <c r="C278" s="4" t="e">
        <f>#VALUE!</f>
        <v>#VALUE!</v>
      </c>
      <c r="F278" s="4">
        <v>55</v>
      </c>
      <c r="G278" s="4"/>
      <c r="H278" s="4">
        <v>56</v>
      </c>
      <c r="I278" s="4"/>
      <c r="J278" s="4">
        <v>56</v>
      </c>
      <c r="K278" s="4"/>
      <c r="L278" s="4">
        <v>57</v>
      </c>
      <c r="M278" s="4"/>
      <c r="N278" s="4">
        <v>57</v>
      </c>
      <c r="O278" s="4"/>
      <c r="P278" s="4">
        <v>56</v>
      </c>
      <c r="Q278" s="4"/>
      <c r="R278" s="4" t="e">
        <f>#VALUE!</f>
        <v>#VALUE!</v>
      </c>
      <c r="S278" s="4"/>
    </row>
    <row r="279" spans="2:19" ht="12">
      <c r="B279" s="6">
        <v>0.18</v>
      </c>
      <c r="C279" s="4" t="e">
        <f>#VALUE!</f>
        <v>#VALUE!</v>
      </c>
      <c r="F279" s="4">
        <v>55</v>
      </c>
      <c r="G279" s="4"/>
      <c r="H279" s="4">
        <v>56</v>
      </c>
      <c r="I279" s="4"/>
      <c r="J279" s="4">
        <v>57</v>
      </c>
      <c r="K279" s="4"/>
      <c r="L279" s="4">
        <v>57</v>
      </c>
      <c r="M279" s="4"/>
      <c r="N279" s="4">
        <v>57</v>
      </c>
      <c r="O279" s="4"/>
      <c r="P279" s="4">
        <v>56</v>
      </c>
      <c r="Q279" s="4"/>
      <c r="R279" s="4" t="e">
        <f>#VALUE!</f>
        <v>#VALUE!</v>
      </c>
      <c r="S279" s="4"/>
    </row>
    <row r="280" spans="2:19" ht="12">
      <c r="B280" s="6">
        <v>0.1806</v>
      </c>
      <c r="C280" s="4" t="e">
        <f>#VALUE!</f>
        <v>#VALUE!</v>
      </c>
      <c r="F280" s="4">
        <v>55</v>
      </c>
      <c r="G280" s="4"/>
      <c r="H280" s="4">
        <v>57</v>
      </c>
      <c r="I280" s="4"/>
      <c r="J280" s="4">
        <v>57</v>
      </c>
      <c r="K280" s="4"/>
      <c r="L280" s="4">
        <v>57</v>
      </c>
      <c r="M280" s="4"/>
      <c r="N280" s="4">
        <v>57</v>
      </c>
      <c r="O280" s="4"/>
      <c r="P280" s="4">
        <v>56</v>
      </c>
      <c r="Q280" s="4"/>
      <c r="R280" s="4" t="e">
        <f>#VALUE!</f>
        <v>#VALUE!</v>
      </c>
      <c r="S280" s="4"/>
    </row>
    <row r="281" spans="2:19" ht="12">
      <c r="B281" s="6">
        <v>0.1855</v>
      </c>
      <c r="C281" s="4" t="e">
        <f>#VALUE!</f>
        <v>#VALUE!</v>
      </c>
      <c r="F281" s="4">
        <v>56</v>
      </c>
      <c r="G281" s="4"/>
      <c r="H281" s="4">
        <v>57</v>
      </c>
      <c r="I281" s="4"/>
      <c r="J281" s="4">
        <v>57</v>
      </c>
      <c r="K281" s="4"/>
      <c r="L281" s="4">
        <v>57</v>
      </c>
      <c r="M281" s="4"/>
      <c r="N281" s="4">
        <v>57</v>
      </c>
      <c r="O281" s="4"/>
      <c r="P281" s="4">
        <v>56</v>
      </c>
      <c r="Q281" s="4"/>
      <c r="R281" s="4" t="e">
        <f>#VALUE!</f>
        <v>#VALUE!</v>
      </c>
      <c r="S281" s="4"/>
    </row>
    <row r="282" spans="2:19" ht="12">
      <c r="B282" s="6">
        <v>0.1877</v>
      </c>
      <c r="C282" s="4" t="e">
        <f>#VALUE!</f>
        <v>#VALUE!</v>
      </c>
      <c r="F282" s="4">
        <v>56</v>
      </c>
      <c r="G282" s="4"/>
      <c r="H282" s="4">
        <v>57</v>
      </c>
      <c r="I282" s="4"/>
      <c r="J282" s="4">
        <v>57</v>
      </c>
      <c r="K282" s="4"/>
      <c r="L282" s="4">
        <v>57</v>
      </c>
      <c r="M282" s="4"/>
      <c r="N282" s="4">
        <v>57</v>
      </c>
      <c r="O282" s="4"/>
      <c r="P282" s="4">
        <v>58</v>
      </c>
      <c r="Q282" s="4"/>
      <c r="R282" s="4" t="e">
        <f>#VALUE!</f>
        <v>#VALUE!</v>
      </c>
      <c r="S282" s="4"/>
    </row>
    <row r="283" spans="2:19" ht="12">
      <c r="B283" s="6">
        <v>0.1911</v>
      </c>
      <c r="C283" s="4" t="e">
        <f>#VALUE!</f>
        <v>#VALUE!</v>
      </c>
      <c r="F283" s="4">
        <v>56</v>
      </c>
      <c r="G283" s="4"/>
      <c r="H283" s="4">
        <v>57</v>
      </c>
      <c r="I283" s="4"/>
      <c r="J283" s="4">
        <v>57</v>
      </c>
      <c r="K283" s="4"/>
      <c r="L283" s="4">
        <v>57</v>
      </c>
      <c r="M283" s="4"/>
      <c r="N283" s="4">
        <v>58</v>
      </c>
      <c r="O283" s="4"/>
      <c r="P283" s="4">
        <v>58</v>
      </c>
      <c r="Q283" s="4"/>
      <c r="R283" s="4" t="e">
        <f>#VALUE!</f>
        <v>#VALUE!</v>
      </c>
      <c r="S283" s="4"/>
    </row>
    <row r="284" spans="2:19" ht="12">
      <c r="B284" s="6">
        <v>0.1971</v>
      </c>
      <c r="C284" s="4" t="e">
        <f>#VALUE!</f>
        <v>#VALUE!</v>
      </c>
      <c r="F284" s="4">
        <v>56</v>
      </c>
      <c r="G284" s="4"/>
      <c r="H284" s="4">
        <v>57</v>
      </c>
      <c r="I284" s="4"/>
      <c r="J284" s="4">
        <v>57</v>
      </c>
      <c r="K284" s="4"/>
      <c r="L284" s="4">
        <v>58</v>
      </c>
      <c r="M284" s="4"/>
      <c r="N284" s="4">
        <v>58</v>
      </c>
      <c r="O284" s="4"/>
      <c r="P284" s="4">
        <v>58</v>
      </c>
      <c r="Q284" s="4"/>
      <c r="R284" s="4" t="e">
        <f>#VALUE!</f>
        <v>#VALUE!</v>
      </c>
      <c r="S284" s="4"/>
    </row>
    <row r="285" spans="2:19" ht="12">
      <c r="B285" s="6">
        <v>0.21</v>
      </c>
      <c r="C285" s="4" t="e">
        <f>#VALUE!</f>
        <v>#VALUE!</v>
      </c>
      <c r="F285" s="4">
        <v>56</v>
      </c>
      <c r="G285" s="4"/>
      <c r="H285" s="4">
        <v>57</v>
      </c>
      <c r="I285" s="4"/>
      <c r="J285" s="4">
        <v>58</v>
      </c>
      <c r="K285" s="4"/>
      <c r="L285" s="4">
        <v>58</v>
      </c>
      <c r="M285" s="4"/>
      <c r="N285" s="4">
        <v>58</v>
      </c>
      <c r="O285" s="4"/>
      <c r="P285" s="4">
        <v>58</v>
      </c>
      <c r="Q285" s="4"/>
      <c r="R285" s="4" t="e">
        <f>#VALUE!</f>
        <v>#VALUE!</v>
      </c>
      <c r="S285" s="4"/>
    </row>
    <row r="286" spans="2:19" ht="12">
      <c r="B286" s="6">
        <v>0.2122</v>
      </c>
      <c r="C286" s="4" t="e">
        <f>#VALUE!</f>
        <v>#VALUE!</v>
      </c>
      <c r="F286" s="4">
        <v>56</v>
      </c>
      <c r="G286" s="4"/>
      <c r="H286" s="4">
        <v>58</v>
      </c>
      <c r="I286" s="4"/>
      <c r="J286" s="4">
        <v>58</v>
      </c>
      <c r="K286" s="4"/>
      <c r="L286" s="4">
        <v>58</v>
      </c>
      <c r="M286" s="4"/>
      <c r="N286" s="4">
        <v>58</v>
      </c>
      <c r="O286" s="4"/>
      <c r="P286" s="4">
        <v>58</v>
      </c>
      <c r="Q286" s="4"/>
      <c r="R286" s="4" t="e">
        <f>#VALUE!</f>
        <v>#VALUE!</v>
      </c>
      <c r="S286" s="4"/>
    </row>
    <row r="287" spans="2:19" ht="12">
      <c r="B287" s="6">
        <v>0.2147</v>
      </c>
      <c r="C287" s="4" t="e">
        <f>#VALUE!</f>
        <v>#VALUE!</v>
      </c>
      <c r="F287" s="4">
        <v>56</v>
      </c>
      <c r="G287" s="4"/>
      <c r="H287" s="4">
        <v>58</v>
      </c>
      <c r="I287" s="4"/>
      <c r="J287" s="4">
        <v>58</v>
      </c>
      <c r="K287" s="4"/>
      <c r="L287" s="4">
        <v>58</v>
      </c>
      <c r="M287" s="4"/>
      <c r="N287" s="4">
        <v>58</v>
      </c>
      <c r="O287" s="4"/>
      <c r="P287" s="4">
        <v>59</v>
      </c>
      <c r="Q287" s="4"/>
      <c r="R287" s="4" t="e">
        <f>#VALUE!</f>
        <v>#VALUE!</v>
      </c>
      <c r="S287" s="4"/>
    </row>
    <row r="288" spans="2:19" ht="12">
      <c r="B288" s="6">
        <v>0.2164</v>
      </c>
      <c r="C288" s="4" t="e">
        <f>#VALUE!</f>
        <v>#VALUE!</v>
      </c>
      <c r="F288" s="4">
        <v>56</v>
      </c>
      <c r="G288" s="4"/>
      <c r="H288" s="4">
        <v>58</v>
      </c>
      <c r="I288" s="4"/>
      <c r="J288" s="4">
        <v>58</v>
      </c>
      <c r="K288" s="4"/>
      <c r="L288" s="4">
        <v>58</v>
      </c>
      <c r="M288" s="4"/>
      <c r="N288" s="4">
        <v>59</v>
      </c>
      <c r="O288" s="4"/>
      <c r="P288" s="4">
        <v>59</v>
      </c>
      <c r="Q288" s="4"/>
      <c r="R288" s="4" t="e">
        <f>#VALUE!</f>
        <v>#VALUE!</v>
      </c>
      <c r="S288" s="4"/>
    </row>
    <row r="289" spans="2:19" ht="12">
      <c r="B289" s="6">
        <v>0.2186</v>
      </c>
      <c r="C289" s="4" t="e">
        <f>#VALUE!</f>
        <v>#VALUE!</v>
      </c>
      <c r="F289" s="4">
        <v>57</v>
      </c>
      <c r="G289" s="4"/>
      <c r="H289" s="4">
        <v>58</v>
      </c>
      <c r="I289" s="4"/>
      <c r="J289" s="4">
        <v>58</v>
      </c>
      <c r="K289" s="4"/>
      <c r="L289" s="4">
        <v>58</v>
      </c>
      <c r="M289" s="4"/>
      <c r="N289" s="4">
        <v>59</v>
      </c>
      <c r="O289" s="4"/>
      <c r="P289" s="4">
        <v>59</v>
      </c>
      <c r="Q289" s="4"/>
      <c r="R289" s="4" t="e">
        <f>#VALUE!</f>
        <v>#VALUE!</v>
      </c>
      <c r="S289" s="4"/>
    </row>
    <row r="290" spans="2:19" ht="12">
      <c r="B290" s="6">
        <v>0.2254</v>
      </c>
      <c r="C290" s="4" t="e">
        <f>#VALUE!</f>
        <v>#VALUE!</v>
      </c>
      <c r="F290" s="4">
        <v>57</v>
      </c>
      <c r="G290" s="4"/>
      <c r="H290" s="4">
        <v>58</v>
      </c>
      <c r="I290" s="4"/>
      <c r="J290" s="4">
        <v>58</v>
      </c>
      <c r="K290" s="4"/>
      <c r="L290" s="4">
        <v>59</v>
      </c>
      <c r="M290" s="4"/>
      <c r="N290" s="4">
        <v>59</v>
      </c>
      <c r="O290" s="4"/>
      <c r="P290" s="4">
        <v>59</v>
      </c>
      <c r="Q290" s="4"/>
      <c r="R290" s="4" t="e">
        <f>#VALUE!</f>
        <v>#VALUE!</v>
      </c>
      <c r="S290" s="4"/>
    </row>
    <row r="291" spans="2:19" ht="12">
      <c r="B291" s="6">
        <v>0.2391</v>
      </c>
      <c r="C291" s="4" t="e">
        <f>#VALUE!</f>
        <v>#VALUE!</v>
      </c>
      <c r="F291" s="4">
        <v>57</v>
      </c>
      <c r="G291" s="4"/>
      <c r="H291" s="4">
        <v>58</v>
      </c>
      <c r="I291" s="4"/>
      <c r="J291" s="4">
        <v>59</v>
      </c>
      <c r="K291" s="4"/>
      <c r="L291" s="4">
        <v>59</v>
      </c>
      <c r="M291" s="4"/>
      <c r="N291" s="4">
        <v>59</v>
      </c>
      <c r="O291" s="4"/>
      <c r="P291" s="4">
        <v>59</v>
      </c>
      <c r="Q291" s="4"/>
      <c r="R291" s="4" t="e">
        <f>#VALUE!</f>
        <v>#VALUE!</v>
      </c>
      <c r="S291" s="4"/>
    </row>
    <row r="292" spans="2:19" ht="12">
      <c r="B292" s="6">
        <v>0.24</v>
      </c>
      <c r="C292" s="4" t="e">
        <f>#VALUE!</f>
        <v>#VALUE!</v>
      </c>
      <c r="F292" s="4">
        <v>57</v>
      </c>
      <c r="G292" s="4"/>
      <c r="H292" s="4">
        <v>58</v>
      </c>
      <c r="I292" s="4"/>
      <c r="J292" s="4">
        <v>59</v>
      </c>
      <c r="K292" s="4"/>
      <c r="L292" s="4">
        <v>59</v>
      </c>
      <c r="M292" s="4"/>
      <c r="N292" s="4">
        <v>59</v>
      </c>
      <c r="O292" s="4"/>
      <c r="P292" s="4">
        <v>60</v>
      </c>
      <c r="Q292" s="4"/>
      <c r="R292" s="4" t="e">
        <f>#VALUE!</f>
        <v>#VALUE!</v>
      </c>
      <c r="S292" s="4"/>
    </row>
    <row r="293" spans="2:19" ht="12">
      <c r="B293" s="6">
        <v>0.2418</v>
      </c>
      <c r="C293" s="4" t="e">
        <f>#VALUE!</f>
        <v>#VALUE!</v>
      </c>
      <c r="F293" s="4">
        <v>57</v>
      </c>
      <c r="G293" s="4"/>
      <c r="H293" s="4">
        <v>59</v>
      </c>
      <c r="I293" s="4"/>
      <c r="J293" s="4">
        <v>59</v>
      </c>
      <c r="K293" s="4"/>
      <c r="L293" s="4">
        <v>59</v>
      </c>
      <c r="M293" s="4"/>
      <c r="N293" s="4">
        <v>59</v>
      </c>
      <c r="O293" s="4"/>
      <c r="P293" s="4">
        <v>60</v>
      </c>
      <c r="Q293" s="4"/>
      <c r="R293" s="4" t="e">
        <f>#VALUE!</f>
        <v>#VALUE!</v>
      </c>
      <c r="S293" s="4"/>
    </row>
    <row r="294" spans="2:19" ht="12">
      <c r="B294" s="6">
        <v>0.2461</v>
      </c>
      <c r="C294" s="4" t="e">
        <f>#VALUE!</f>
        <v>#VALUE!</v>
      </c>
      <c r="F294" s="4">
        <v>57</v>
      </c>
      <c r="G294" s="4"/>
      <c r="H294" s="4">
        <v>59</v>
      </c>
      <c r="I294" s="4"/>
      <c r="J294" s="4">
        <v>59</v>
      </c>
      <c r="K294" s="4"/>
      <c r="L294" s="4">
        <v>59</v>
      </c>
      <c r="M294" s="4"/>
      <c r="N294" s="4">
        <v>60</v>
      </c>
      <c r="O294" s="4"/>
      <c r="P294" s="4">
        <v>60</v>
      </c>
      <c r="Q294" s="4"/>
      <c r="R294" s="4" t="e">
        <f>#VALUE!</f>
        <v>#VALUE!</v>
      </c>
      <c r="S294" s="4"/>
    </row>
    <row r="295" spans="2:19" ht="12">
      <c r="B295" s="6">
        <v>0.2519</v>
      </c>
      <c r="C295" s="4" t="e">
        <f>#VALUE!</f>
        <v>#VALUE!</v>
      </c>
      <c r="F295" s="4">
        <v>57</v>
      </c>
      <c r="G295" s="4"/>
      <c r="H295" s="4">
        <v>59</v>
      </c>
      <c r="I295" s="4"/>
      <c r="J295" s="4">
        <v>59</v>
      </c>
      <c r="K295" s="4"/>
      <c r="L295" s="4">
        <v>60</v>
      </c>
      <c r="M295" s="4"/>
      <c r="N295" s="4">
        <v>60</v>
      </c>
      <c r="O295" s="4"/>
      <c r="P295" s="4">
        <v>60</v>
      </c>
      <c r="Q295" s="4"/>
      <c r="R295" s="4" t="e">
        <f>#VALUE!</f>
        <v>#VALUE!</v>
      </c>
      <c r="S295" s="4"/>
    </row>
    <row r="296" spans="2:19" ht="12">
      <c r="B296" s="6">
        <v>0.2537</v>
      </c>
      <c r="C296" s="4" t="e">
        <f>#VALUE!</f>
        <v>#VALUE!</v>
      </c>
      <c r="F296" s="4">
        <v>58</v>
      </c>
      <c r="G296" s="4"/>
      <c r="H296" s="4">
        <v>59</v>
      </c>
      <c r="I296" s="4"/>
      <c r="J296" s="4">
        <v>59</v>
      </c>
      <c r="K296" s="4"/>
      <c r="L296" s="4">
        <v>60</v>
      </c>
      <c r="M296" s="4"/>
      <c r="N296" s="4">
        <v>60</v>
      </c>
      <c r="O296" s="4"/>
      <c r="P296" s="4">
        <v>60</v>
      </c>
      <c r="Q296" s="4"/>
      <c r="R296" s="4" t="e">
        <f>#VALUE!</f>
        <v>#VALUE!</v>
      </c>
      <c r="S296" s="4"/>
    </row>
    <row r="297" spans="2:19" ht="12">
      <c r="B297" s="6">
        <v>0.266</v>
      </c>
      <c r="C297" s="4" t="e">
        <f>#VALUE!</f>
        <v>#VALUE!</v>
      </c>
      <c r="F297" s="4">
        <v>58</v>
      </c>
      <c r="G297" s="4"/>
      <c r="H297" s="4">
        <v>59</v>
      </c>
      <c r="I297" s="4"/>
      <c r="J297" s="4">
        <v>60</v>
      </c>
      <c r="K297" s="4"/>
      <c r="L297" s="4">
        <v>60</v>
      </c>
      <c r="M297" s="4"/>
      <c r="N297" s="4">
        <v>60</v>
      </c>
      <c r="O297" s="4"/>
      <c r="P297" s="4">
        <v>60</v>
      </c>
      <c r="Q297" s="4"/>
      <c r="R297" s="4" t="e">
        <f>#VALUE!</f>
        <v>#VALUE!</v>
      </c>
      <c r="S297" s="4"/>
    </row>
    <row r="298" spans="2:19" ht="12">
      <c r="B298" s="6">
        <v>0.2691</v>
      </c>
      <c r="C298" s="4" t="e">
        <f>#VALUE!</f>
        <v>#VALUE!</v>
      </c>
      <c r="F298" s="4">
        <v>58</v>
      </c>
      <c r="G298" s="4"/>
      <c r="H298" s="4">
        <v>59</v>
      </c>
      <c r="I298" s="4"/>
      <c r="J298" s="4">
        <v>60</v>
      </c>
      <c r="K298" s="4"/>
      <c r="L298" s="4">
        <v>60</v>
      </c>
      <c r="M298" s="4"/>
      <c r="N298" s="4">
        <v>60</v>
      </c>
      <c r="O298" s="4"/>
      <c r="P298" s="4">
        <v>61</v>
      </c>
      <c r="Q298" s="4"/>
      <c r="R298" s="4" t="e">
        <f>#VALUE!</f>
        <v>#VALUE!</v>
      </c>
      <c r="S298" s="4"/>
    </row>
    <row r="299" spans="2:19" ht="12">
      <c r="B299" s="6">
        <v>0.27</v>
      </c>
      <c r="C299" s="4" t="e">
        <f>#VALUE!</f>
        <v>#VALUE!</v>
      </c>
      <c r="F299" s="4">
        <v>58</v>
      </c>
      <c r="G299" s="4"/>
      <c r="H299" s="4">
        <v>59</v>
      </c>
      <c r="I299" s="4"/>
      <c r="J299" s="4">
        <v>60</v>
      </c>
      <c r="K299" s="4"/>
      <c r="L299" s="4">
        <v>60</v>
      </c>
      <c r="M299" s="4"/>
      <c r="N299" s="4">
        <v>61</v>
      </c>
      <c r="O299" s="4"/>
      <c r="P299" s="4">
        <v>61</v>
      </c>
      <c r="Q299" s="4"/>
      <c r="R299" s="4" t="e">
        <f>#VALUE!</f>
        <v>#VALUE!</v>
      </c>
      <c r="S299" s="4"/>
    </row>
    <row r="300" spans="2:19" ht="12">
      <c r="B300" s="6">
        <v>0.2738</v>
      </c>
      <c r="C300" s="4" t="e">
        <f>#VALUE!</f>
        <v>#VALUE!</v>
      </c>
      <c r="F300" s="4">
        <v>58</v>
      </c>
      <c r="G300" s="4"/>
      <c r="H300" s="4">
        <v>60</v>
      </c>
      <c r="I300" s="4"/>
      <c r="J300" s="4">
        <v>60</v>
      </c>
      <c r="K300" s="4"/>
      <c r="L300" s="4">
        <v>60</v>
      </c>
      <c r="M300" s="4"/>
      <c r="N300" s="4">
        <v>61</v>
      </c>
      <c r="O300" s="4"/>
      <c r="P300" s="4">
        <v>61</v>
      </c>
      <c r="Q300" s="4"/>
      <c r="R300" s="4" t="e">
        <f>#VALUE!</f>
        <v>#VALUE!</v>
      </c>
      <c r="S300" s="4"/>
    </row>
    <row r="301" spans="2:19" ht="12">
      <c r="B301" s="6">
        <v>0.2822</v>
      </c>
      <c r="C301" s="4" t="e">
        <f>#VALUE!</f>
        <v>#VALUE!</v>
      </c>
      <c r="F301" s="4">
        <v>58</v>
      </c>
      <c r="G301" s="4"/>
      <c r="H301" s="4">
        <v>60</v>
      </c>
      <c r="I301" s="4"/>
      <c r="J301" s="4">
        <v>60</v>
      </c>
      <c r="K301" s="4"/>
      <c r="L301" s="4">
        <v>61</v>
      </c>
      <c r="M301" s="4"/>
      <c r="N301" s="4">
        <v>61</v>
      </c>
      <c r="O301" s="4"/>
      <c r="P301" s="4">
        <v>61</v>
      </c>
      <c r="Q301" s="4"/>
      <c r="R301" s="4" t="e">
        <f>#VALUE!</f>
        <v>#VALUE!</v>
      </c>
      <c r="S301" s="4"/>
    </row>
    <row r="302" spans="2:19" ht="12">
      <c r="B302" s="6">
        <v>0.2872</v>
      </c>
      <c r="C302" s="4" t="e">
        <f>#VALUE!</f>
        <v>#VALUE!</v>
      </c>
      <c r="F302" s="4">
        <v>58</v>
      </c>
      <c r="G302" s="4"/>
      <c r="H302" s="4">
        <v>60</v>
      </c>
      <c r="I302" s="4"/>
      <c r="J302" s="4">
        <v>61</v>
      </c>
      <c r="K302" s="4"/>
      <c r="L302" s="4">
        <v>61</v>
      </c>
      <c r="M302" s="4"/>
      <c r="N302" s="4">
        <v>61</v>
      </c>
      <c r="O302" s="4"/>
      <c r="P302" s="4">
        <v>61</v>
      </c>
      <c r="Q302" s="4"/>
      <c r="R302" s="4" t="e">
        <f>#VALUE!</f>
        <v>#VALUE!</v>
      </c>
      <c r="S302" s="4"/>
    </row>
    <row r="303" spans="2:19" ht="12">
      <c r="B303" s="6">
        <v>0.2931</v>
      </c>
      <c r="C303" s="4" t="e">
        <f>#VALUE!</f>
        <v>#VALUE!</v>
      </c>
      <c r="F303" s="4">
        <v>59</v>
      </c>
      <c r="G303" s="4"/>
      <c r="H303" s="4">
        <v>60</v>
      </c>
      <c r="I303" s="4"/>
      <c r="J303" s="4">
        <v>61</v>
      </c>
      <c r="K303" s="4"/>
      <c r="L303" s="4">
        <v>61</v>
      </c>
      <c r="M303" s="4"/>
      <c r="N303" s="4">
        <v>61</v>
      </c>
      <c r="O303" s="4"/>
      <c r="P303" s="4">
        <v>61</v>
      </c>
      <c r="Q303" s="4"/>
      <c r="R303" s="4" t="e">
        <f>#VALUE!</f>
        <v>#VALUE!</v>
      </c>
      <c r="S303" s="4"/>
    </row>
    <row r="304" spans="2:19" ht="12">
      <c r="B304" s="6">
        <v>0.2964</v>
      </c>
      <c r="C304" s="4" t="e">
        <f>#VALUE!</f>
        <v>#VALUE!</v>
      </c>
      <c r="F304" s="4">
        <v>59</v>
      </c>
      <c r="G304" s="4"/>
      <c r="H304" s="4">
        <v>60</v>
      </c>
      <c r="I304" s="4"/>
      <c r="J304" s="4">
        <v>61</v>
      </c>
      <c r="K304" s="4"/>
      <c r="L304" s="4">
        <v>61</v>
      </c>
      <c r="M304" s="4"/>
      <c r="N304" s="4">
        <v>61</v>
      </c>
      <c r="O304" s="4"/>
      <c r="P304" s="4">
        <v>62</v>
      </c>
      <c r="Q304" s="4"/>
      <c r="R304" s="4" t="e">
        <f>#VALUE!</f>
        <v>#VALUE!</v>
      </c>
      <c r="S304" s="4"/>
    </row>
    <row r="305" spans="2:19" ht="12">
      <c r="B305" s="6">
        <v>0.3</v>
      </c>
      <c r="C305" s="4" t="e">
        <f>#VALUE!</f>
        <v>#VALUE!</v>
      </c>
      <c r="F305" s="4">
        <v>59</v>
      </c>
      <c r="G305" s="4"/>
      <c r="H305" s="4">
        <v>60</v>
      </c>
      <c r="I305" s="4"/>
      <c r="J305" s="4">
        <v>61</v>
      </c>
      <c r="K305" s="4"/>
      <c r="L305" s="4">
        <v>61</v>
      </c>
      <c r="M305" s="4"/>
      <c r="N305" s="4">
        <v>62</v>
      </c>
      <c r="O305" s="4"/>
      <c r="P305" s="4">
        <v>62</v>
      </c>
      <c r="Q305" s="4"/>
      <c r="R305" s="4" t="e">
        <f>#VALUE!</f>
        <v>#VALUE!</v>
      </c>
      <c r="S305" s="4"/>
    </row>
    <row r="306" spans="2:19" ht="12">
      <c r="B306" s="6">
        <v>0.3016</v>
      </c>
      <c r="C306" s="4" t="e">
        <f>#VALUE!</f>
        <v>#VALUE!</v>
      </c>
      <c r="F306" s="4">
        <v>59</v>
      </c>
      <c r="G306" s="4"/>
      <c r="H306" s="4">
        <v>61</v>
      </c>
      <c r="I306" s="4"/>
      <c r="J306" s="4">
        <v>61</v>
      </c>
      <c r="K306" s="4"/>
      <c r="L306" s="4">
        <v>61</v>
      </c>
      <c r="M306" s="4"/>
      <c r="N306" s="4">
        <v>62</v>
      </c>
      <c r="O306" s="4"/>
      <c r="P306" s="4">
        <v>62</v>
      </c>
      <c r="Q306" s="4"/>
      <c r="R306" s="4" t="e">
        <f>#VALUE!</f>
        <v>#VALUE!</v>
      </c>
      <c r="S306" s="4"/>
    </row>
    <row r="307" spans="2:19" ht="12">
      <c r="B307" s="6">
        <v>0.3107</v>
      </c>
      <c r="C307" s="4" t="e">
        <f>#VALUE!</f>
        <v>#VALUE!</v>
      </c>
      <c r="F307" s="4">
        <v>59</v>
      </c>
      <c r="G307" s="4"/>
      <c r="H307" s="4">
        <v>61</v>
      </c>
      <c r="I307" s="4"/>
      <c r="J307" s="4">
        <v>61</v>
      </c>
      <c r="K307" s="4"/>
      <c r="L307" s="4">
        <v>62</v>
      </c>
      <c r="M307" s="4"/>
      <c r="N307" s="4">
        <v>62</v>
      </c>
      <c r="O307" s="4"/>
      <c r="P307" s="4">
        <v>62</v>
      </c>
      <c r="Q307" s="4"/>
      <c r="R307" s="4" t="e">
        <f>#VALUE!</f>
        <v>#VALUE!</v>
      </c>
      <c r="S307" s="4"/>
    </row>
    <row r="308" spans="2:19" ht="12">
      <c r="B308" s="6">
        <v>0.3203</v>
      </c>
      <c r="C308" s="4" t="e">
        <f>#VALUE!</f>
        <v>#VALUE!</v>
      </c>
      <c r="F308" s="4">
        <v>59</v>
      </c>
      <c r="G308" s="4"/>
      <c r="H308" s="4">
        <v>61</v>
      </c>
      <c r="I308" s="4"/>
      <c r="J308" s="4">
        <v>62</v>
      </c>
      <c r="K308" s="4"/>
      <c r="L308" s="4">
        <v>62</v>
      </c>
      <c r="M308" s="4"/>
      <c r="N308" s="4">
        <v>62</v>
      </c>
      <c r="O308" s="4"/>
      <c r="P308" s="4">
        <v>62</v>
      </c>
      <c r="Q308" s="4"/>
      <c r="R308" s="4" t="e">
        <f>#VALUE!</f>
        <v>#VALUE!</v>
      </c>
      <c r="S308" s="4"/>
    </row>
    <row r="309" spans="2:19" ht="12">
      <c r="B309" s="6">
        <v>0.3222</v>
      </c>
      <c r="C309" s="4" t="e">
        <f>#VALUE!</f>
        <v>#VALUE!</v>
      </c>
      <c r="F309" s="4">
        <v>59</v>
      </c>
      <c r="G309" s="4"/>
      <c r="H309" s="4">
        <v>61</v>
      </c>
      <c r="I309" s="4"/>
      <c r="J309" s="4">
        <v>62</v>
      </c>
      <c r="K309" s="4"/>
      <c r="L309" s="4">
        <v>62</v>
      </c>
      <c r="M309" s="4"/>
      <c r="N309" s="4">
        <v>62</v>
      </c>
      <c r="O309" s="4"/>
      <c r="P309" s="4">
        <v>63</v>
      </c>
      <c r="Q309" s="4"/>
      <c r="R309" s="4" t="e">
        <f>#VALUE!</f>
        <v>#VALUE!</v>
      </c>
      <c r="S309" s="4"/>
    </row>
    <row r="310" spans="2:19" ht="12">
      <c r="B310" s="6">
        <v>0.3239</v>
      </c>
      <c r="C310" s="4" t="e">
        <f>#VALUE!</f>
        <v>#VALUE!</v>
      </c>
      <c r="F310" s="4">
        <v>60</v>
      </c>
      <c r="G310" s="4"/>
      <c r="H310" s="4">
        <v>61</v>
      </c>
      <c r="I310" s="4"/>
      <c r="J310" s="4">
        <v>62</v>
      </c>
      <c r="K310" s="4"/>
      <c r="L310" s="4">
        <v>62</v>
      </c>
      <c r="M310" s="4"/>
      <c r="N310" s="4">
        <v>62</v>
      </c>
      <c r="O310" s="4"/>
      <c r="P310" s="4">
        <v>63</v>
      </c>
      <c r="Q310" s="4"/>
      <c r="R310" s="4" t="e">
        <f>#VALUE!</f>
        <v>#VALUE!</v>
      </c>
      <c r="S310" s="4"/>
    </row>
    <row r="311" spans="2:19" ht="12">
      <c r="B311" s="6">
        <v>0.3295</v>
      </c>
      <c r="C311" s="4" t="e">
        <f>#VALUE!</f>
        <v>#VALUE!</v>
      </c>
      <c r="F311" s="4">
        <v>60</v>
      </c>
      <c r="G311" s="4"/>
      <c r="H311" s="4">
        <v>61</v>
      </c>
      <c r="I311" s="4"/>
      <c r="J311" s="4">
        <v>62</v>
      </c>
      <c r="K311" s="4"/>
      <c r="L311" s="4">
        <v>62</v>
      </c>
      <c r="M311" s="4"/>
      <c r="N311" s="4">
        <v>63</v>
      </c>
      <c r="O311" s="4"/>
      <c r="P311" s="4">
        <v>63</v>
      </c>
      <c r="Q311" s="4"/>
      <c r="R311" s="4" t="e">
        <f>#VALUE!</f>
        <v>#VALUE!</v>
      </c>
      <c r="S311" s="4"/>
    </row>
    <row r="312" spans="2:19" ht="12">
      <c r="B312" s="6">
        <v>0.33</v>
      </c>
      <c r="C312" s="4" t="e">
        <f>#VALUE!</f>
        <v>#VALUE!</v>
      </c>
      <c r="F312" s="4">
        <v>60</v>
      </c>
      <c r="G312" s="4"/>
      <c r="H312" s="4">
        <v>61</v>
      </c>
      <c r="I312" s="4"/>
      <c r="J312" s="4">
        <v>62</v>
      </c>
      <c r="K312" s="4"/>
      <c r="L312" s="4">
        <v>63</v>
      </c>
      <c r="M312" s="4"/>
      <c r="N312" s="4">
        <v>63</v>
      </c>
      <c r="O312" s="4"/>
      <c r="P312" s="4">
        <v>63</v>
      </c>
      <c r="Q312" s="4"/>
      <c r="R312" s="4" t="e">
        <f>#VALUE!</f>
        <v>#VALUE!</v>
      </c>
      <c r="S312" s="4"/>
    </row>
    <row r="313" spans="2:19" ht="12">
      <c r="B313" s="6">
        <v>0.3392</v>
      </c>
      <c r="C313" s="4" t="e">
        <f>#VALUE!</f>
        <v>#VALUE!</v>
      </c>
      <c r="F313" s="4">
        <v>60</v>
      </c>
      <c r="G313" s="4"/>
      <c r="H313" s="4">
        <v>62</v>
      </c>
      <c r="I313" s="4"/>
      <c r="J313" s="4">
        <v>62</v>
      </c>
      <c r="K313" s="4"/>
      <c r="L313" s="4">
        <v>63</v>
      </c>
      <c r="M313" s="4"/>
      <c r="N313" s="4">
        <v>63</v>
      </c>
      <c r="O313" s="4"/>
      <c r="P313" s="4">
        <v>63</v>
      </c>
      <c r="Q313" s="4"/>
      <c r="R313" s="4" t="e">
        <f>#VALUE!</f>
        <v>#VALUE!</v>
      </c>
      <c r="S313" s="4"/>
    </row>
    <row r="314" spans="2:19" ht="12">
      <c r="B314" s="6">
        <v>0.3477</v>
      </c>
      <c r="C314" s="4" t="e">
        <f>#VALUE!</f>
        <v>#VALUE!</v>
      </c>
      <c r="F314" s="4">
        <v>60</v>
      </c>
      <c r="G314" s="4"/>
      <c r="H314" s="4">
        <v>62</v>
      </c>
      <c r="I314" s="4"/>
      <c r="J314" s="4">
        <v>63</v>
      </c>
      <c r="K314" s="4"/>
      <c r="L314" s="4">
        <v>63</v>
      </c>
      <c r="M314" s="4"/>
      <c r="N314" s="4">
        <v>63</v>
      </c>
      <c r="O314" s="4"/>
      <c r="P314" s="4">
        <v>63</v>
      </c>
      <c r="Q314" s="4"/>
      <c r="R314" s="4" t="e">
        <f>#VALUE!</f>
        <v>#VALUE!</v>
      </c>
      <c r="S314" s="4"/>
    </row>
    <row r="315" spans="2:19" ht="12">
      <c r="B315" s="6">
        <v>0.3515</v>
      </c>
      <c r="C315" s="4" t="e">
        <f>#VALUE!</f>
        <v>#VALUE!</v>
      </c>
      <c r="F315" s="4">
        <v>60</v>
      </c>
      <c r="G315" s="4"/>
      <c r="H315" s="4">
        <v>62</v>
      </c>
      <c r="I315" s="4"/>
      <c r="J315" s="4">
        <v>63</v>
      </c>
      <c r="K315" s="4"/>
      <c r="L315" s="4">
        <v>63</v>
      </c>
      <c r="M315" s="4"/>
      <c r="N315" s="4">
        <v>63</v>
      </c>
      <c r="O315" s="4"/>
      <c r="P315" s="4">
        <v>64</v>
      </c>
      <c r="Q315" s="4"/>
      <c r="R315" s="4" t="e">
        <f>#VALUE!</f>
        <v>#VALUE!</v>
      </c>
      <c r="S315" s="4"/>
    </row>
    <row r="316" spans="2:19" ht="12">
      <c r="B316" s="6">
        <v>0.3568</v>
      </c>
      <c r="C316" s="4" t="e">
        <f>#VALUE!</f>
        <v>#VALUE!</v>
      </c>
      <c r="F316" s="4">
        <v>60</v>
      </c>
      <c r="G316" s="4"/>
      <c r="H316" s="4">
        <v>62</v>
      </c>
      <c r="I316" s="4"/>
      <c r="J316" s="4">
        <v>63</v>
      </c>
      <c r="K316" s="4"/>
      <c r="L316" s="4">
        <v>63</v>
      </c>
      <c r="M316" s="4"/>
      <c r="N316" s="4">
        <v>64</v>
      </c>
      <c r="O316" s="4"/>
      <c r="P316" s="4">
        <v>64</v>
      </c>
      <c r="Q316" s="4"/>
      <c r="R316" s="4" t="e">
        <f>#VALUE!</f>
        <v>#VALUE!</v>
      </c>
      <c r="S316" s="4"/>
    </row>
    <row r="317" spans="2:19" ht="12">
      <c r="B317" s="6">
        <v>0.3575</v>
      </c>
      <c r="C317" s="4" t="e">
        <f>#VALUE!</f>
        <v>#VALUE!</v>
      </c>
      <c r="F317" s="4">
        <v>61</v>
      </c>
      <c r="G317" s="4"/>
      <c r="H317" s="4">
        <v>62</v>
      </c>
      <c r="I317" s="4"/>
      <c r="J317" s="4">
        <v>63</v>
      </c>
      <c r="K317" s="4"/>
      <c r="L317" s="4">
        <v>63</v>
      </c>
      <c r="M317" s="4"/>
      <c r="N317" s="4">
        <v>64</v>
      </c>
      <c r="O317" s="4"/>
      <c r="P317" s="4">
        <v>64</v>
      </c>
      <c r="Q317" s="4"/>
      <c r="R317" s="4" t="e">
        <f>#VALUE!</f>
        <v>#VALUE!</v>
      </c>
      <c r="S317" s="4"/>
    </row>
    <row r="318" spans="2:19" ht="12">
      <c r="B318" s="6">
        <v>0.36</v>
      </c>
      <c r="C318" s="4" t="e">
        <f>#VALUE!</f>
        <v>#VALUE!</v>
      </c>
      <c r="F318" s="4">
        <v>61</v>
      </c>
      <c r="G318" s="4"/>
      <c r="H318" s="4">
        <v>62</v>
      </c>
      <c r="I318" s="4"/>
      <c r="J318" s="4">
        <v>63</v>
      </c>
      <c r="K318" s="4"/>
      <c r="L318" s="4">
        <v>64</v>
      </c>
      <c r="M318" s="4"/>
      <c r="N318" s="4">
        <v>64</v>
      </c>
      <c r="O318" s="4"/>
      <c r="P318" s="4">
        <v>64</v>
      </c>
      <c r="Q318" s="4"/>
      <c r="R318" s="4" t="e">
        <f>#VALUE!</f>
        <v>#VALUE!</v>
      </c>
      <c r="S318" s="4"/>
    </row>
    <row r="319" spans="2:19" ht="12">
      <c r="B319" s="6">
        <v>0.3679</v>
      </c>
      <c r="C319" s="4" t="e">
        <f>#VALUE!</f>
        <v>#VALUE!</v>
      </c>
      <c r="F319" s="4">
        <v>61</v>
      </c>
      <c r="G319" s="4"/>
      <c r="H319" s="4">
        <v>63</v>
      </c>
      <c r="I319" s="4"/>
      <c r="J319" s="4">
        <v>63</v>
      </c>
      <c r="K319" s="4"/>
      <c r="L319" s="4">
        <v>64</v>
      </c>
      <c r="M319" s="4"/>
      <c r="N319" s="4">
        <v>64</v>
      </c>
      <c r="O319" s="4"/>
      <c r="P319" s="4">
        <v>64</v>
      </c>
      <c r="Q319" s="4"/>
      <c r="R319" s="4" t="e">
        <f>#VALUE!</f>
        <v>#VALUE!</v>
      </c>
      <c r="S319" s="4"/>
    </row>
    <row r="320" spans="2:19" ht="12">
      <c r="B320" s="6">
        <v>0.3753</v>
      </c>
      <c r="C320" s="4" t="e">
        <f>#VALUE!</f>
        <v>#VALUE!</v>
      </c>
      <c r="F320" s="4">
        <v>61</v>
      </c>
      <c r="G320" s="4"/>
      <c r="H320" s="4">
        <v>63</v>
      </c>
      <c r="I320" s="4"/>
      <c r="J320" s="4">
        <v>64</v>
      </c>
      <c r="K320" s="4"/>
      <c r="L320" s="4">
        <v>64</v>
      </c>
      <c r="M320" s="4"/>
      <c r="N320" s="4">
        <v>64</v>
      </c>
      <c r="O320" s="4"/>
      <c r="P320" s="4">
        <v>64</v>
      </c>
      <c r="Q320" s="4"/>
      <c r="R320" s="4" t="e">
        <f>#VALUE!</f>
        <v>#VALUE!</v>
      </c>
      <c r="S320" s="4"/>
    </row>
    <row r="321" spans="2:19" ht="12">
      <c r="B321" s="6">
        <v>0.3793</v>
      </c>
      <c r="C321" s="4" t="e">
        <f>#VALUE!</f>
        <v>#VALUE!</v>
      </c>
      <c r="F321" s="4">
        <v>61</v>
      </c>
      <c r="G321" s="4"/>
      <c r="H321" s="4">
        <v>63</v>
      </c>
      <c r="I321" s="4"/>
      <c r="J321" s="4">
        <v>64</v>
      </c>
      <c r="K321" s="4"/>
      <c r="L321" s="4">
        <v>64</v>
      </c>
      <c r="M321" s="4"/>
      <c r="N321" s="4">
        <v>64</v>
      </c>
      <c r="O321" s="4"/>
      <c r="P321" s="4">
        <v>65</v>
      </c>
      <c r="Q321" s="4"/>
      <c r="R321" s="4" t="e">
        <f>#VALUE!</f>
        <v>#VALUE!</v>
      </c>
      <c r="S321" s="4"/>
    </row>
    <row r="322" spans="2:19" ht="12">
      <c r="B322" s="6">
        <v>0.3856</v>
      </c>
      <c r="C322" s="4" t="e">
        <f>#VALUE!</f>
        <v>#VALUE!</v>
      </c>
      <c r="F322" s="4">
        <v>61</v>
      </c>
      <c r="G322" s="4"/>
      <c r="H322" s="4">
        <v>63</v>
      </c>
      <c r="I322" s="4"/>
      <c r="J322" s="4">
        <v>64</v>
      </c>
      <c r="K322" s="4"/>
      <c r="L322" s="4">
        <v>64</v>
      </c>
      <c r="M322" s="4"/>
      <c r="N322" s="4">
        <v>65</v>
      </c>
      <c r="O322" s="4"/>
      <c r="P322" s="4">
        <v>65</v>
      </c>
      <c r="Q322" s="4"/>
      <c r="R322" s="4" t="e">
        <f>#VALUE!</f>
        <v>#VALUE!</v>
      </c>
      <c r="S322" s="4"/>
    </row>
    <row r="323" spans="2:19" ht="12">
      <c r="B323" s="6">
        <v>0.39</v>
      </c>
      <c r="C323" s="4" t="e">
        <f>#VALUE!</f>
        <v>#VALUE!</v>
      </c>
      <c r="F323" s="4">
        <v>61</v>
      </c>
      <c r="G323" s="4"/>
      <c r="H323" s="4">
        <v>63</v>
      </c>
      <c r="I323" s="4"/>
      <c r="J323" s="4">
        <v>64</v>
      </c>
      <c r="K323" s="4"/>
      <c r="L323" s="4">
        <v>65</v>
      </c>
      <c r="M323" s="4"/>
      <c r="N323" s="4">
        <v>65</v>
      </c>
      <c r="O323" s="4"/>
      <c r="P323" s="4">
        <v>65</v>
      </c>
      <c r="Q323" s="4"/>
      <c r="R323" s="4" t="e">
        <f>#VALUE!</f>
        <v>#VALUE!</v>
      </c>
      <c r="S323" s="4"/>
    </row>
    <row r="324" spans="2:19" ht="12">
      <c r="B324" s="6">
        <v>0.3911</v>
      </c>
      <c r="C324" s="4" t="e">
        <f>#VALUE!</f>
        <v>#VALUE!</v>
      </c>
      <c r="F324" s="4">
        <v>61</v>
      </c>
      <c r="G324" s="4"/>
      <c r="H324" s="4">
        <v>64</v>
      </c>
      <c r="I324" s="4"/>
      <c r="J324" s="4">
        <v>64</v>
      </c>
      <c r="K324" s="4"/>
      <c r="L324" s="4">
        <v>65</v>
      </c>
      <c r="M324" s="4"/>
      <c r="N324" s="4">
        <v>65</v>
      </c>
      <c r="O324" s="4"/>
      <c r="P324" s="4">
        <v>65</v>
      </c>
      <c r="Q324" s="4"/>
      <c r="R324" s="4" t="e">
        <f>#VALUE!</f>
        <v>#VALUE!</v>
      </c>
      <c r="S324" s="4"/>
    </row>
    <row r="325" spans="2:19" ht="12">
      <c r="B325" s="6">
        <v>0.3967</v>
      </c>
      <c r="C325" s="4" t="e">
        <f>#VALUE!</f>
        <v>#VALUE!</v>
      </c>
      <c r="F325" s="4">
        <v>62</v>
      </c>
      <c r="G325" s="4"/>
      <c r="H325" s="4">
        <v>64</v>
      </c>
      <c r="I325" s="4"/>
      <c r="J325" s="4">
        <v>64</v>
      </c>
      <c r="K325" s="4"/>
      <c r="L325" s="4">
        <v>65</v>
      </c>
      <c r="M325" s="4"/>
      <c r="N325" s="4">
        <v>65</v>
      </c>
      <c r="O325" s="4"/>
      <c r="P325" s="4">
        <v>65</v>
      </c>
      <c r="Q325" s="4"/>
      <c r="R325" s="4" t="e">
        <f>#VALUE!</f>
        <v>#VALUE!</v>
      </c>
      <c r="S325" s="4"/>
    </row>
    <row r="326" spans="2:19" ht="12">
      <c r="B326" s="6">
        <v>0.4031</v>
      </c>
      <c r="C326" s="4" t="e">
        <f>#VALUE!</f>
        <v>#VALUE!</v>
      </c>
      <c r="F326" s="4">
        <v>62</v>
      </c>
      <c r="G326" s="4"/>
      <c r="H326" s="4">
        <v>64</v>
      </c>
      <c r="I326" s="4"/>
      <c r="J326" s="4">
        <v>65</v>
      </c>
      <c r="K326" s="4"/>
      <c r="L326" s="4">
        <v>65</v>
      </c>
      <c r="M326" s="4"/>
      <c r="N326" s="4">
        <v>65</v>
      </c>
      <c r="O326" s="4"/>
      <c r="P326" s="4">
        <v>65</v>
      </c>
      <c r="Q326" s="4"/>
      <c r="R326" s="4" t="e">
        <f>#VALUE!</f>
        <v>#VALUE!</v>
      </c>
      <c r="S326" s="4"/>
    </row>
    <row r="327" spans="2:19" ht="12">
      <c r="B327" s="6">
        <v>0.4073</v>
      </c>
      <c r="C327" s="4" t="e">
        <f>#VALUE!</f>
        <v>#VALUE!</v>
      </c>
      <c r="F327" s="4">
        <v>62</v>
      </c>
      <c r="G327" s="4"/>
      <c r="H327" s="4">
        <v>64</v>
      </c>
      <c r="I327" s="4"/>
      <c r="J327" s="4">
        <v>65</v>
      </c>
      <c r="K327" s="4"/>
      <c r="L327" s="4">
        <v>65</v>
      </c>
      <c r="M327" s="4"/>
      <c r="N327" s="4">
        <v>65</v>
      </c>
      <c r="O327" s="4"/>
      <c r="P327" s="4">
        <v>66</v>
      </c>
      <c r="Q327" s="4"/>
      <c r="R327" s="4" t="e">
        <f>#VALUE!</f>
        <v>#VALUE!</v>
      </c>
      <c r="S327" s="4"/>
    </row>
    <row r="328" spans="2:19" ht="12">
      <c r="B328" s="6">
        <v>0.4139</v>
      </c>
      <c r="C328" s="4" t="e">
        <f>#VALUE!</f>
        <v>#VALUE!</v>
      </c>
      <c r="F328" s="4">
        <v>62</v>
      </c>
      <c r="G328" s="4"/>
      <c r="H328" s="4">
        <v>64</v>
      </c>
      <c r="I328" s="4"/>
      <c r="J328" s="4">
        <v>65</v>
      </c>
      <c r="K328" s="4"/>
      <c r="L328" s="4">
        <v>65</v>
      </c>
      <c r="M328" s="4"/>
      <c r="N328" s="4">
        <v>66</v>
      </c>
      <c r="O328" s="4"/>
      <c r="P328" s="4">
        <v>66</v>
      </c>
      <c r="Q328" s="4"/>
      <c r="R328" s="4" t="e">
        <f>#VALUE!</f>
        <v>#VALUE!</v>
      </c>
      <c r="S328" s="4"/>
    </row>
    <row r="329" spans="2:19" ht="12">
      <c r="B329" s="6">
        <v>0.42</v>
      </c>
      <c r="C329" s="4" t="e">
        <f>#VALUE!</f>
        <v>#VALUE!</v>
      </c>
      <c r="F329" s="4">
        <v>62</v>
      </c>
      <c r="G329" s="4"/>
      <c r="H329" s="4">
        <v>64</v>
      </c>
      <c r="I329" s="4"/>
      <c r="J329" s="4">
        <v>65</v>
      </c>
      <c r="K329" s="4"/>
      <c r="L329" s="4">
        <v>66</v>
      </c>
      <c r="M329" s="4"/>
      <c r="N329" s="4">
        <v>66</v>
      </c>
      <c r="O329" s="4"/>
      <c r="P329" s="4">
        <v>66</v>
      </c>
      <c r="Q329" s="4"/>
      <c r="R329" s="4" t="e">
        <f>#VALUE!</f>
        <v>#VALUE!</v>
      </c>
      <c r="S329" s="4"/>
    </row>
    <row r="330" spans="2:19" ht="12">
      <c r="B330" s="6">
        <v>0.4251</v>
      </c>
      <c r="C330" s="4" t="e">
        <f>#VALUE!</f>
        <v>#VALUE!</v>
      </c>
      <c r="F330" s="4">
        <v>62</v>
      </c>
      <c r="G330" s="4"/>
      <c r="H330" s="4">
        <v>65</v>
      </c>
      <c r="I330" s="4"/>
      <c r="J330" s="4">
        <v>65</v>
      </c>
      <c r="K330" s="4"/>
      <c r="L330" s="4">
        <v>66</v>
      </c>
      <c r="M330" s="4"/>
      <c r="N330" s="4">
        <v>66</v>
      </c>
      <c r="O330" s="4"/>
      <c r="P330" s="4">
        <v>66</v>
      </c>
      <c r="Q330" s="4"/>
      <c r="R330" s="4" t="e">
        <f>#VALUE!</f>
        <v>#VALUE!</v>
      </c>
      <c r="S330" s="4"/>
    </row>
    <row r="331" spans="2:19" ht="12">
      <c r="B331" s="6">
        <v>0.4255</v>
      </c>
      <c r="C331" s="4" t="e">
        <f>#VALUE!</f>
        <v>#VALUE!</v>
      </c>
      <c r="F331" s="4">
        <v>63</v>
      </c>
      <c r="G331" s="4"/>
      <c r="H331" s="4">
        <v>65</v>
      </c>
      <c r="I331" s="4"/>
      <c r="J331" s="4">
        <v>65</v>
      </c>
      <c r="K331" s="4"/>
      <c r="L331" s="4">
        <v>66</v>
      </c>
      <c r="M331" s="4"/>
      <c r="N331" s="4">
        <v>66</v>
      </c>
      <c r="O331" s="4"/>
      <c r="P331" s="4">
        <v>66</v>
      </c>
      <c r="Q331" s="4"/>
      <c r="R331" s="4" t="e">
        <f>#VALUE!</f>
        <v>#VALUE!</v>
      </c>
      <c r="S331" s="4"/>
    </row>
    <row r="332" spans="2:19" ht="12">
      <c r="B332" s="6">
        <v>0.431</v>
      </c>
      <c r="C332" s="4" t="e">
        <f>#VALUE!</f>
        <v>#VALUE!</v>
      </c>
      <c r="F332" s="4">
        <v>63</v>
      </c>
      <c r="G332" s="4"/>
      <c r="H332" s="4">
        <v>65</v>
      </c>
      <c r="I332" s="4"/>
      <c r="J332" s="4">
        <v>66</v>
      </c>
      <c r="K332" s="4"/>
      <c r="L332" s="4">
        <v>66</v>
      </c>
      <c r="M332" s="4"/>
      <c r="N332" s="4">
        <v>66</v>
      </c>
      <c r="O332" s="4"/>
      <c r="P332" s="4">
        <v>66</v>
      </c>
      <c r="Q332" s="4"/>
      <c r="R332" s="4" t="e">
        <f>#VALUE!</f>
        <v>#VALUE!</v>
      </c>
      <c r="S332" s="4"/>
    </row>
    <row r="333" spans="2:19" ht="12">
      <c r="B333" s="6">
        <v>0.4354</v>
      </c>
      <c r="C333" s="4" t="e">
        <f>#VALUE!</f>
        <v>#VALUE!</v>
      </c>
      <c r="F333" s="4">
        <v>63</v>
      </c>
      <c r="G333" s="4"/>
      <c r="H333" s="4">
        <v>65</v>
      </c>
      <c r="I333" s="4"/>
      <c r="J333" s="4">
        <v>66</v>
      </c>
      <c r="K333" s="4"/>
      <c r="L333" s="4">
        <v>66</v>
      </c>
      <c r="M333" s="4"/>
      <c r="N333" s="4">
        <v>66</v>
      </c>
      <c r="O333" s="4"/>
      <c r="P333" s="4">
        <v>67</v>
      </c>
      <c r="Q333" s="4"/>
      <c r="R333" s="4" t="e">
        <f>#VALUE!</f>
        <v>#VALUE!</v>
      </c>
      <c r="S333" s="4"/>
    </row>
    <row r="334" spans="2:19" ht="12">
      <c r="B334" s="6">
        <v>0.4424</v>
      </c>
      <c r="C334" s="4" t="e">
        <f>#VALUE!</f>
        <v>#VALUE!</v>
      </c>
      <c r="F334" s="4">
        <v>63</v>
      </c>
      <c r="G334" s="4"/>
      <c r="H334" s="4">
        <v>65</v>
      </c>
      <c r="I334" s="4"/>
      <c r="J334" s="4">
        <v>66</v>
      </c>
      <c r="K334" s="4"/>
      <c r="L334" s="4">
        <v>66</v>
      </c>
      <c r="M334" s="4"/>
      <c r="N334" s="4">
        <v>67</v>
      </c>
      <c r="O334" s="4"/>
      <c r="P334" s="4">
        <v>67</v>
      </c>
      <c r="Q334" s="4"/>
      <c r="R334" s="4" t="e">
        <f>#VALUE!</f>
        <v>#VALUE!</v>
      </c>
      <c r="S334" s="4"/>
    </row>
    <row r="335" spans="2:19" ht="12">
      <c r="B335" s="6">
        <v>0.45</v>
      </c>
      <c r="C335" s="4" t="e">
        <f>#VALUE!</f>
        <v>#VALUE!</v>
      </c>
      <c r="F335" s="4">
        <v>63</v>
      </c>
      <c r="G335" s="4"/>
      <c r="H335" s="4">
        <v>65</v>
      </c>
      <c r="I335" s="4"/>
      <c r="J335" s="4">
        <v>66</v>
      </c>
      <c r="K335" s="4"/>
      <c r="L335" s="4">
        <v>67</v>
      </c>
      <c r="M335" s="4"/>
      <c r="N335" s="4">
        <v>67</v>
      </c>
      <c r="O335" s="4"/>
      <c r="P335" s="4">
        <v>67</v>
      </c>
      <c r="Q335" s="4"/>
      <c r="R335" s="4" t="e">
        <f>#VALUE!</f>
        <v>#VALUE!</v>
      </c>
      <c r="S335" s="4"/>
    </row>
    <row r="336" spans="2:19" ht="12">
      <c r="B336" s="6">
        <v>0.4545</v>
      </c>
      <c r="C336" s="4" t="e">
        <f>#VALUE!</f>
        <v>#VALUE!</v>
      </c>
      <c r="F336" s="4">
        <v>63</v>
      </c>
      <c r="G336" s="4"/>
      <c r="H336" s="4">
        <v>66</v>
      </c>
      <c r="I336" s="4"/>
      <c r="J336" s="4">
        <v>66</v>
      </c>
      <c r="K336" s="4"/>
      <c r="L336" s="4">
        <v>67</v>
      </c>
      <c r="M336" s="4"/>
      <c r="N336" s="4">
        <v>67</v>
      </c>
      <c r="O336" s="4"/>
      <c r="P336" s="4">
        <v>67</v>
      </c>
      <c r="Q336" s="4"/>
      <c r="R336" s="4" t="e">
        <f>#VALUE!</f>
        <v>#VALUE!</v>
      </c>
      <c r="S336" s="4"/>
    </row>
    <row r="337" spans="2:19" ht="12">
      <c r="B337" s="6">
        <v>0.4586</v>
      </c>
      <c r="C337" s="4" t="e">
        <f>#VALUE!</f>
        <v>#VALUE!</v>
      </c>
      <c r="F337" s="4">
        <v>63</v>
      </c>
      <c r="G337" s="4"/>
      <c r="H337" s="4">
        <v>66</v>
      </c>
      <c r="I337" s="4"/>
      <c r="J337" s="4">
        <v>67</v>
      </c>
      <c r="K337" s="4"/>
      <c r="L337" s="4">
        <v>67</v>
      </c>
      <c r="M337" s="4"/>
      <c r="N337" s="4">
        <v>67</v>
      </c>
      <c r="O337" s="4"/>
      <c r="P337" s="4">
        <v>67</v>
      </c>
      <c r="Q337" s="4"/>
      <c r="R337" s="4" t="e">
        <f>#VALUE!</f>
        <v>#VALUE!</v>
      </c>
      <c r="S337" s="4"/>
    </row>
    <row r="338" spans="2:19" ht="12">
      <c r="B338" s="6">
        <v>0.4592</v>
      </c>
      <c r="C338" s="4" t="e">
        <f>#VALUE!</f>
        <v>#VALUE!</v>
      </c>
      <c r="F338" s="4">
        <v>64</v>
      </c>
      <c r="G338" s="4"/>
      <c r="H338" s="4">
        <v>66</v>
      </c>
      <c r="I338" s="4"/>
      <c r="J338" s="4">
        <v>67</v>
      </c>
      <c r="K338" s="4"/>
      <c r="L338" s="4">
        <v>67</v>
      </c>
      <c r="M338" s="4"/>
      <c r="N338" s="4">
        <v>67</v>
      </c>
      <c r="O338" s="4"/>
      <c r="P338" s="4">
        <v>67</v>
      </c>
      <c r="Q338" s="4"/>
      <c r="R338" s="4" t="e">
        <f>#VALUE!</f>
        <v>#VALUE!</v>
      </c>
      <c r="S338" s="4"/>
    </row>
    <row r="339" spans="2:19" ht="12">
      <c r="B339" s="6">
        <v>0.4638</v>
      </c>
      <c r="C339" s="4" t="e">
        <f>#VALUE!</f>
        <v>#VALUE!</v>
      </c>
      <c r="F339" s="4">
        <v>64</v>
      </c>
      <c r="G339" s="4"/>
      <c r="H339" s="4">
        <v>66</v>
      </c>
      <c r="I339" s="4"/>
      <c r="J339" s="4">
        <v>67</v>
      </c>
      <c r="K339" s="4"/>
      <c r="L339" s="4">
        <v>67</v>
      </c>
      <c r="M339" s="4"/>
      <c r="N339" s="4">
        <v>67</v>
      </c>
      <c r="O339" s="4"/>
      <c r="P339" s="4">
        <v>68</v>
      </c>
      <c r="Q339" s="4"/>
      <c r="R339" s="4" t="e">
        <f>#VALUE!</f>
        <v>#VALUE!</v>
      </c>
      <c r="S339" s="4"/>
    </row>
    <row r="340" spans="2:19" ht="12">
      <c r="B340" s="6">
        <v>0.471</v>
      </c>
      <c r="C340" s="4" t="e">
        <f>#VALUE!</f>
        <v>#VALUE!</v>
      </c>
      <c r="F340" s="4">
        <v>64</v>
      </c>
      <c r="G340" s="4"/>
      <c r="H340" s="4">
        <v>66</v>
      </c>
      <c r="I340" s="4"/>
      <c r="J340" s="4">
        <v>67</v>
      </c>
      <c r="K340" s="4"/>
      <c r="L340" s="4">
        <v>67</v>
      </c>
      <c r="M340" s="4"/>
      <c r="N340" s="4">
        <v>68</v>
      </c>
      <c r="O340" s="4"/>
      <c r="P340" s="4">
        <v>68</v>
      </c>
      <c r="Q340" s="4"/>
      <c r="R340" s="4" t="e">
        <f>#VALUE!</f>
        <v>#VALUE!</v>
      </c>
      <c r="S340" s="4"/>
    </row>
    <row r="341" spans="2:19" ht="12">
      <c r="B341" s="6">
        <v>0.48</v>
      </c>
      <c r="C341" s="4" t="e">
        <f>#VALUE!</f>
        <v>#VALUE!</v>
      </c>
      <c r="F341" s="4">
        <v>64</v>
      </c>
      <c r="G341" s="4"/>
      <c r="H341" s="4">
        <v>66</v>
      </c>
      <c r="I341" s="4"/>
      <c r="J341" s="4">
        <v>67</v>
      </c>
      <c r="K341" s="4"/>
      <c r="L341" s="4">
        <v>68</v>
      </c>
      <c r="M341" s="4"/>
      <c r="N341" s="4">
        <v>68</v>
      </c>
      <c r="O341" s="4"/>
      <c r="P341" s="4">
        <v>68</v>
      </c>
      <c r="Q341" s="4"/>
      <c r="R341" s="4" t="e">
        <f>#VALUE!</f>
        <v>#VALUE!</v>
      </c>
      <c r="S341" s="4"/>
    </row>
    <row r="342" spans="2:19" ht="12">
      <c r="B342" s="6">
        <v>0.4836</v>
      </c>
      <c r="C342" s="4" t="e">
        <f>#VALUE!</f>
        <v>#VALUE!</v>
      </c>
      <c r="F342" s="4">
        <v>64</v>
      </c>
      <c r="G342" s="4"/>
      <c r="H342" s="4">
        <v>67</v>
      </c>
      <c r="I342" s="4"/>
      <c r="J342" s="4">
        <v>67</v>
      </c>
      <c r="K342" s="4"/>
      <c r="L342" s="4">
        <v>68</v>
      </c>
      <c r="M342" s="4"/>
      <c r="N342" s="4">
        <v>68</v>
      </c>
      <c r="O342" s="4"/>
      <c r="P342" s="4">
        <v>68</v>
      </c>
      <c r="Q342" s="4"/>
      <c r="R342" s="4" t="e">
        <f>#VALUE!</f>
        <v>#VALUE!</v>
      </c>
      <c r="S342" s="4"/>
    </row>
    <row r="343" spans="2:19" ht="12">
      <c r="B343" s="6">
        <v>0.4877</v>
      </c>
      <c r="C343" s="4" t="e">
        <f>#VALUE!</f>
        <v>#VALUE!</v>
      </c>
      <c r="F343" s="4">
        <v>64</v>
      </c>
      <c r="G343" s="4"/>
      <c r="H343" s="4">
        <v>67</v>
      </c>
      <c r="I343" s="4"/>
      <c r="J343" s="4">
        <v>68</v>
      </c>
      <c r="K343" s="4"/>
      <c r="L343" s="4">
        <v>68</v>
      </c>
      <c r="M343" s="4"/>
      <c r="N343" s="4">
        <v>68</v>
      </c>
      <c r="O343" s="4"/>
      <c r="P343" s="4">
        <v>68</v>
      </c>
      <c r="Q343" s="4"/>
      <c r="R343" s="4" t="e">
        <f>#VALUE!</f>
        <v>#VALUE!</v>
      </c>
      <c r="S343" s="4"/>
    </row>
    <row r="344" spans="2:19" ht="12">
      <c r="B344" s="6">
        <v>0.4916</v>
      </c>
      <c r="C344" s="4" t="e">
        <f>#VALUE!</f>
        <v>#VALUE!</v>
      </c>
      <c r="F344" s="4">
        <v>64</v>
      </c>
      <c r="G344" s="4"/>
      <c r="H344" s="4">
        <v>67</v>
      </c>
      <c r="I344" s="4"/>
      <c r="J344" s="4">
        <v>68</v>
      </c>
      <c r="K344" s="4"/>
      <c r="L344" s="4">
        <v>68</v>
      </c>
      <c r="M344" s="4"/>
      <c r="N344" s="4">
        <v>68</v>
      </c>
      <c r="O344" s="4"/>
      <c r="P344" s="4">
        <v>69</v>
      </c>
      <c r="Q344" s="4"/>
      <c r="R344" s="4" t="e">
        <f>#VALUE!</f>
        <v>#VALUE!</v>
      </c>
      <c r="S344" s="4"/>
    </row>
    <row r="345" spans="2:19" ht="12">
      <c r="B345" s="6">
        <v>0.4924</v>
      </c>
      <c r="C345" s="4" t="e">
        <f>#VALUE!</f>
        <v>#VALUE!</v>
      </c>
      <c r="F345" s="4">
        <v>65</v>
      </c>
      <c r="G345" s="4"/>
      <c r="H345" s="4">
        <v>67</v>
      </c>
      <c r="I345" s="4"/>
      <c r="J345" s="4">
        <v>68</v>
      </c>
      <c r="K345" s="4"/>
      <c r="L345" s="4">
        <v>68</v>
      </c>
      <c r="M345" s="4"/>
      <c r="N345" s="4">
        <v>68</v>
      </c>
      <c r="O345" s="4"/>
      <c r="P345" s="4">
        <v>69</v>
      </c>
      <c r="Q345" s="4"/>
      <c r="R345" s="4" t="e">
        <f>#VALUE!</f>
        <v>#VALUE!</v>
      </c>
      <c r="S345" s="4"/>
    </row>
    <row r="346" spans="2:19" ht="12">
      <c r="B346" s="6">
        <v>0.4999</v>
      </c>
      <c r="C346" s="4" t="e">
        <f>#VALUE!</f>
        <v>#VALUE!</v>
      </c>
      <c r="F346" s="4">
        <v>65</v>
      </c>
      <c r="G346" s="4"/>
      <c r="H346" s="4">
        <v>67</v>
      </c>
      <c r="I346" s="4"/>
      <c r="J346" s="4">
        <v>68</v>
      </c>
      <c r="K346" s="4"/>
      <c r="L346" s="4">
        <v>68</v>
      </c>
      <c r="M346" s="4"/>
      <c r="N346" s="4">
        <v>69</v>
      </c>
      <c r="O346" s="4"/>
      <c r="P346" s="4">
        <v>69</v>
      </c>
      <c r="Q346" s="4"/>
      <c r="R346" s="4" t="e">
        <f>#VALUE!</f>
        <v>#VALUE!</v>
      </c>
      <c r="S346" s="4"/>
    </row>
    <row r="347" spans="2:19" ht="12">
      <c r="B347" s="6">
        <v>0.51</v>
      </c>
      <c r="C347" s="4" t="e">
        <f>#VALUE!</f>
        <v>#VALUE!</v>
      </c>
      <c r="F347" s="4">
        <v>65</v>
      </c>
      <c r="G347" s="4"/>
      <c r="H347" s="4">
        <v>67</v>
      </c>
      <c r="I347" s="4"/>
      <c r="J347" s="4">
        <v>68</v>
      </c>
      <c r="K347" s="4"/>
      <c r="L347" s="4">
        <v>69</v>
      </c>
      <c r="M347" s="4"/>
      <c r="N347" s="4">
        <v>69</v>
      </c>
      <c r="O347" s="4"/>
      <c r="P347" s="4">
        <v>69</v>
      </c>
      <c r="Q347" s="4"/>
      <c r="R347" s="4" t="e">
        <f>#VALUE!</f>
        <v>#VALUE!</v>
      </c>
      <c r="S347" s="4"/>
    </row>
    <row r="348" spans="2:19" ht="12">
      <c r="B348" s="6">
        <v>0.5129</v>
      </c>
      <c r="C348" s="4" t="e">
        <f>#VALUE!</f>
        <v>#VALUE!</v>
      </c>
      <c r="F348" s="4">
        <v>65</v>
      </c>
      <c r="G348" s="4"/>
      <c r="H348" s="4">
        <v>68</v>
      </c>
      <c r="I348" s="4"/>
      <c r="J348" s="4">
        <v>68</v>
      </c>
      <c r="K348" s="4"/>
      <c r="L348" s="4">
        <v>69</v>
      </c>
      <c r="M348" s="4"/>
      <c r="N348" s="4">
        <v>69</v>
      </c>
      <c r="O348" s="4"/>
      <c r="P348" s="4">
        <v>69</v>
      </c>
      <c r="Q348" s="4"/>
      <c r="R348" s="4" t="e">
        <f>#VALUE!</f>
        <v>#VALUE!</v>
      </c>
      <c r="S348" s="4"/>
    </row>
    <row r="349" spans="2:19" ht="12">
      <c r="B349" s="6">
        <v>0.5164</v>
      </c>
      <c r="C349" s="4" t="e">
        <f>#VALUE!</f>
        <v>#VALUE!</v>
      </c>
      <c r="F349" s="4">
        <v>65</v>
      </c>
      <c r="G349" s="4"/>
      <c r="H349" s="4">
        <v>68</v>
      </c>
      <c r="I349" s="4"/>
      <c r="J349" s="4">
        <v>69</v>
      </c>
      <c r="K349" s="4"/>
      <c r="L349" s="4">
        <v>69</v>
      </c>
      <c r="M349" s="4"/>
      <c r="N349" s="4">
        <v>69</v>
      </c>
      <c r="O349" s="4"/>
      <c r="P349" s="4">
        <v>69</v>
      </c>
      <c r="Q349" s="4"/>
      <c r="R349" s="4" t="e">
        <f>#VALUE!</f>
        <v>#VALUE!</v>
      </c>
      <c r="S349" s="4"/>
    </row>
    <row r="350" spans="2:19" ht="12">
      <c r="B350" s="6">
        <v>0.5213</v>
      </c>
      <c r="C350" s="4" t="e">
        <f>#VALUE!</f>
        <v>#VALUE!</v>
      </c>
      <c r="F350" s="4">
        <v>65</v>
      </c>
      <c r="G350" s="4"/>
      <c r="H350" s="4">
        <v>68</v>
      </c>
      <c r="I350" s="4"/>
      <c r="J350" s="4">
        <v>69</v>
      </c>
      <c r="K350" s="4"/>
      <c r="L350" s="4">
        <v>69</v>
      </c>
      <c r="M350" s="4"/>
      <c r="N350" s="4">
        <v>69</v>
      </c>
      <c r="O350" s="4"/>
      <c r="P350" s="4">
        <v>70</v>
      </c>
      <c r="Q350" s="4"/>
      <c r="R350" s="4" t="e">
        <f>#VALUE!</f>
        <v>#VALUE!</v>
      </c>
      <c r="S350" s="4"/>
    </row>
    <row r="351" spans="2:19" ht="12">
      <c r="B351" s="6">
        <v>0.5242</v>
      </c>
      <c r="C351" s="4" t="e">
        <f>#VALUE!</f>
        <v>#VALUE!</v>
      </c>
      <c r="F351" s="4">
        <v>65</v>
      </c>
      <c r="G351" s="4"/>
      <c r="H351" s="4">
        <v>68</v>
      </c>
      <c r="I351" s="4"/>
      <c r="J351" s="4">
        <v>69</v>
      </c>
      <c r="K351" s="4"/>
      <c r="L351" s="4">
        <v>69</v>
      </c>
      <c r="M351" s="4"/>
      <c r="N351" s="4">
        <v>70</v>
      </c>
      <c r="O351" s="4"/>
      <c r="P351" s="4">
        <v>70</v>
      </c>
      <c r="Q351" s="4"/>
      <c r="R351" s="4" t="e">
        <f>#VALUE!</f>
        <v>#VALUE!</v>
      </c>
      <c r="S351" s="4"/>
    </row>
    <row r="352" spans="2:19" ht="12">
      <c r="B352" s="6">
        <v>0.529</v>
      </c>
      <c r="C352" s="4" t="e">
        <f>#VALUE!</f>
        <v>#VALUE!</v>
      </c>
      <c r="F352" s="4">
        <v>66</v>
      </c>
      <c r="G352" s="4"/>
      <c r="H352" s="4">
        <v>68</v>
      </c>
      <c r="I352" s="4"/>
      <c r="J352" s="4">
        <v>69</v>
      </c>
      <c r="K352" s="4"/>
      <c r="L352" s="4">
        <v>69</v>
      </c>
      <c r="M352" s="4"/>
      <c r="N352" s="4">
        <v>70</v>
      </c>
      <c r="O352" s="4"/>
      <c r="P352" s="4">
        <v>70</v>
      </c>
      <c r="Q352" s="4"/>
      <c r="R352" s="4" t="e">
        <f>#VALUE!</f>
        <v>#VALUE!</v>
      </c>
      <c r="S352" s="4"/>
    </row>
    <row r="353" spans="2:19" ht="12">
      <c r="B353" s="6">
        <v>0.54</v>
      </c>
      <c r="C353" s="4" t="e">
        <f>#VALUE!</f>
        <v>#VALUE!</v>
      </c>
      <c r="F353" s="4">
        <v>66</v>
      </c>
      <c r="G353" s="4"/>
      <c r="H353" s="4">
        <v>68</v>
      </c>
      <c r="I353" s="4"/>
      <c r="J353" s="4">
        <v>69</v>
      </c>
      <c r="K353" s="4"/>
      <c r="L353" s="4">
        <v>70</v>
      </c>
      <c r="M353" s="4"/>
      <c r="N353" s="4">
        <v>70</v>
      </c>
      <c r="O353" s="4"/>
      <c r="P353" s="4">
        <v>70</v>
      </c>
      <c r="Q353" s="4"/>
      <c r="R353" s="4" t="e">
        <f>#VALUE!</f>
        <v>#VALUE!</v>
      </c>
      <c r="S353" s="4"/>
    </row>
    <row r="354" spans="2:19" ht="12">
      <c r="B354" s="6">
        <v>0.5423</v>
      </c>
      <c r="C354" s="4" t="e">
        <f>#VALUE!</f>
        <v>#VALUE!</v>
      </c>
      <c r="F354" s="4">
        <v>66</v>
      </c>
      <c r="G354" s="4"/>
      <c r="H354" s="4">
        <v>69</v>
      </c>
      <c r="I354" s="4"/>
      <c r="J354" s="4">
        <v>69</v>
      </c>
      <c r="K354" s="4"/>
      <c r="L354" s="4">
        <v>70</v>
      </c>
      <c r="M354" s="4"/>
      <c r="N354" s="4">
        <v>70</v>
      </c>
      <c r="O354" s="4"/>
      <c r="P354" s="4">
        <v>70</v>
      </c>
      <c r="Q354" s="4"/>
      <c r="R354" s="4" t="e">
        <f>#VALUE!</f>
        <v>#VALUE!</v>
      </c>
      <c r="S354" s="4"/>
    </row>
    <row r="355" spans="2:19" ht="12">
      <c r="B355" s="6">
        <v>0.5454</v>
      </c>
      <c r="C355" s="4" t="e">
        <f>#VALUE!</f>
        <v>#VALUE!</v>
      </c>
      <c r="F355" s="4">
        <v>66</v>
      </c>
      <c r="G355" s="4"/>
      <c r="H355" s="4">
        <v>69</v>
      </c>
      <c r="I355" s="4"/>
      <c r="J355" s="4">
        <v>70</v>
      </c>
      <c r="K355" s="4"/>
      <c r="L355" s="4">
        <v>70</v>
      </c>
      <c r="M355" s="4"/>
      <c r="N355" s="4">
        <v>70</v>
      </c>
      <c r="O355" s="4"/>
      <c r="P355" s="4">
        <v>70</v>
      </c>
      <c r="Q355" s="4"/>
      <c r="R355" s="4" t="e">
        <f>#VALUE!</f>
        <v>#VALUE!</v>
      </c>
      <c r="S355" s="4"/>
    </row>
    <row r="356" spans="2:19" ht="12">
      <c r="B356" s="6">
        <v>0.5504</v>
      </c>
      <c r="C356" s="4" t="e">
        <f>#VALUE!</f>
        <v>#VALUE!</v>
      </c>
      <c r="F356" s="4">
        <v>66</v>
      </c>
      <c r="G356" s="4"/>
      <c r="H356" s="4">
        <v>69</v>
      </c>
      <c r="I356" s="4"/>
      <c r="J356" s="4">
        <v>70</v>
      </c>
      <c r="K356" s="4"/>
      <c r="L356" s="4">
        <v>70</v>
      </c>
      <c r="M356" s="4"/>
      <c r="N356" s="4">
        <v>70</v>
      </c>
      <c r="O356" s="4"/>
      <c r="P356" s="4">
        <v>71</v>
      </c>
      <c r="Q356" s="4"/>
      <c r="R356" s="4" t="e">
        <f>#VALUE!</f>
        <v>#VALUE!</v>
      </c>
      <c r="S356" s="4"/>
    </row>
    <row r="357" spans="2:19" ht="12">
      <c r="B357" s="6">
        <v>0.5563</v>
      </c>
      <c r="C357" s="4" t="e">
        <f>#VALUE!</f>
        <v>#VALUE!</v>
      </c>
      <c r="F357" s="4">
        <v>66</v>
      </c>
      <c r="G357" s="4"/>
      <c r="H357" s="4">
        <v>69</v>
      </c>
      <c r="I357" s="4"/>
      <c r="J357" s="4">
        <v>70</v>
      </c>
      <c r="K357" s="4"/>
      <c r="L357" s="4">
        <v>70</v>
      </c>
      <c r="M357" s="4"/>
      <c r="N357" s="4">
        <v>71</v>
      </c>
      <c r="O357" s="4"/>
      <c r="P357" s="4">
        <v>71</v>
      </c>
      <c r="Q357" s="4"/>
      <c r="R357" s="4" t="e">
        <f>#VALUE!</f>
        <v>#VALUE!</v>
      </c>
      <c r="S357" s="4"/>
    </row>
    <row r="358" spans="2:19" ht="12">
      <c r="B358" s="6">
        <v>0.5583</v>
      </c>
      <c r="C358" s="4" t="e">
        <f>#VALUE!</f>
        <v>#VALUE!</v>
      </c>
      <c r="F358" s="4">
        <v>67</v>
      </c>
      <c r="G358" s="4"/>
      <c r="H358" s="4">
        <v>69</v>
      </c>
      <c r="I358" s="4"/>
      <c r="J358" s="4">
        <v>70</v>
      </c>
      <c r="K358" s="4"/>
      <c r="L358" s="4">
        <v>70</v>
      </c>
      <c r="M358" s="4"/>
      <c r="N358" s="4">
        <v>71</v>
      </c>
      <c r="O358" s="4"/>
      <c r="P358" s="4">
        <v>71</v>
      </c>
      <c r="Q358" s="4"/>
      <c r="R358" s="4" t="e">
        <f>#VALUE!</f>
        <v>#VALUE!</v>
      </c>
      <c r="S358" s="4"/>
    </row>
    <row r="359" spans="2:19" ht="12">
      <c r="B359" s="6">
        <v>0.57</v>
      </c>
      <c r="C359" s="4" t="e">
        <f>#VALUE!</f>
        <v>#VALUE!</v>
      </c>
      <c r="F359" s="4">
        <v>67</v>
      </c>
      <c r="G359" s="4"/>
      <c r="H359" s="4">
        <v>69</v>
      </c>
      <c r="I359" s="4"/>
      <c r="J359" s="4">
        <v>70</v>
      </c>
      <c r="K359" s="4"/>
      <c r="L359" s="4">
        <v>71</v>
      </c>
      <c r="M359" s="4"/>
      <c r="N359" s="4">
        <v>71</v>
      </c>
      <c r="O359" s="4"/>
      <c r="P359" s="4">
        <v>71</v>
      </c>
      <c r="Q359" s="4"/>
      <c r="R359" s="4" t="e">
        <f>#VALUE!</f>
        <v>#VALUE!</v>
      </c>
      <c r="S359" s="4"/>
    </row>
    <row r="360" spans="2:19" ht="12">
      <c r="B360" s="6">
        <v>0.5719</v>
      </c>
      <c r="C360" s="4" t="e">
        <f>#VALUE!</f>
        <v>#VALUE!</v>
      </c>
      <c r="F360" s="4">
        <v>67</v>
      </c>
      <c r="G360" s="4"/>
      <c r="H360" s="4">
        <v>70</v>
      </c>
      <c r="I360" s="4"/>
      <c r="J360" s="4">
        <v>70</v>
      </c>
      <c r="K360" s="4"/>
      <c r="L360" s="4">
        <v>71</v>
      </c>
      <c r="M360" s="4"/>
      <c r="N360" s="4">
        <v>71</v>
      </c>
      <c r="O360" s="4"/>
      <c r="P360" s="4">
        <v>71</v>
      </c>
      <c r="Q360" s="4"/>
      <c r="R360" s="4" t="e">
        <f>#VALUE!</f>
        <v>#VALUE!</v>
      </c>
      <c r="S360" s="4"/>
    </row>
    <row r="361" spans="2:19" ht="12">
      <c r="B361" s="6">
        <v>0.5747</v>
      </c>
      <c r="C361" s="4" t="e">
        <f>#VALUE!</f>
        <v>#VALUE!</v>
      </c>
      <c r="F361" s="4">
        <v>67</v>
      </c>
      <c r="G361" s="4"/>
      <c r="H361" s="4">
        <v>70</v>
      </c>
      <c r="I361" s="4"/>
      <c r="J361" s="4">
        <v>71</v>
      </c>
      <c r="K361" s="4"/>
      <c r="L361" s="4">
        <v>71</v>
      </c>
      <c r="M361" s="4"/>
      <c r="N361" s="4">
        <v>71</v>
      </c>
      <c r="O361" s="4"/>
      <c r="P361" s="4">
        <v>71</v>
      </c>
      <c r="Q361" s="4"/>
      <c r="R361" s="4" t="e">
        <f>#VALUE!</f>
        <v>#VALUE!</v>
      </c>
      <c r="S361" s="4"/>
    </row>
    <row r="362" spans="2:19" ht="12">
      <c r="B362" s="6">
        <v>0.5798</v>
      </c>
      <c r="C362" s="4" t="e">
        <f>#VALUE!</f>
        <v>#VALUE!</v>
      </c>
      <c r="F362" s="4">
        <v>67</v>
      </c>
      <c r="G362" s="4"/>
      <c r="H362" s="4">
        <v>70</v>
      </c>
      <c r="I362" s="4"/>
      <c r="J362" s="4">
        <v>71</v>
      </c>
      <c r="K362" s="4"/>
      <c r="L362" s="4">
        <v>71</v>
      </c>
      <c r="M362" s="4"/>
      <c r="N362" s="4">
        <v>71</v>
      </c>
      <c r="O362" s="4"/>
      <c r="P362" s="4">
        <v>72</v>
      </c>
      <c r="Q362" s="4"/>
      <c r="R362" s="4" t="e">
        <f>#VALUE!</f>
        <v>#VALUE!</v>
      </c>
      <c r="S362" s="4"/>
    </row>
    <row r="363" spans="2:19" ht="12">
      <c r="B363" s="6">
        <v>0.5878</v>
      </c>
      <c r="C363" s="4" t="e">
        <f>#VALUE!</f>
        <v>#VALUE!</v>
      </c>
      <c r="F363" s="4">
        <v>67</v>
      </c>
      <c r="G363" s="4"/>
      <c r="H363" s="4">
        <v>70</v>
      </c>
      <c r="I363" s="4"/>
      <c r="J363" s="4">
        <v>71</v>
      </c>
      <c r="K363" s="4"/>
      <c r="L363" s="4">
        <v>71</v>
      </c>
      <c r="M363" s="4"/>
      <c r="N363" s="4">
        <v>72</v>
      </c>
      <c r="O363" s="4"/>
      <c r="P363" s="4">
        <v>72</v>
      </c>
      <c r="Q363" s="4"/>
      <c r="R363" s="4" t="e">
        <f>#VALUE!</f>
        <v>#VALUE!</v>
      </c>
      <c r="S363" s="4"/>
    </row>
    <row r="364" spans="2:19" ht="12">
      <c r="B364" s="6">
        <v>0.5878</v>
      </c>
      <c r="C364" s="4" t="e">
        <f>#VALUE!</f>
        <v>#VALUE!</v>
      </c>
      <c r="F364" s="4">
        <v>67</v>
      </c>
      <c r="G364" s="4"/>
      <c r="H364" s="4">
        <v>70</v>
      </c>
      <c r="I364" s="4"/>
      <c r="J364" s="4">
        <v>71</v>
      </c>
      <c r="K364" s="4"/>
      <c r="L364" s="4">
        <v>71</v>
      </c>
      <c r="M364" s="4"/>
      <c r="N364" s="4">
        <v>72</v>
      </c>
      <c r="O364" s="4"/>
      <c r="P364" s="4">
        <v>72</v>
      </c>
      <c r="Q364" s="4"/>
      <c r="R364" s="4" t="e">
        <f>#VALUE!</f>
        <v>#VALUE!</v>
      </c>
      <c r="S364" s="4"/>
    </row>
    <row r="365" spans="2:19" ht="12">
      <c r="B365" s="6">
        <v>0.6</v>
      </c>
      <c r="C365" s="4" t="e">
        <f>#VALUE!</f>
        <v>#VALUE!</v>
      </c>
      <c r="F365" s="4">
        <v>68</v>
      </c>
      <c r="G365" s="4"/>
      <c r="H365" s="4">
        <v>70</v>
      </c>
      <c r="I365" s="4"/>
      <c r="J365" s="4">
        <v>71</v>
      </c>
      <c r="K365" s="4"/>
      <c r="L365" s="4">
        <v>72</v>
      </c>
      <c r="M365" s="4"/>
      <c r="N365" s="4">
        <v>72</v>
      </c>
      <c r="O365" s="4"/>
      <c r="P365" s="4">
        <v>72</v>
      </c>
      <c r="Q365" s="4"/>
      <c r="R365" s="4" t="e">
        <f>#VALUE!</f>
        <v>#VALUE!</v>
      </c>
      <c r="S365" s="4"/>
    </row>
    <row r="366" spans="2:19" ht="12">
      <c r="B366" s="6">
        <v>0.6016</v>
      </c>
      <c r="C366" s="4" t="e">
        <f>#VALUE!</f>
        <v>#VALUE!</v>
      </c>
      <c r="F366" s="4">
        <v>68</v>
      </c>
      <c r="G366" s="4"/>
      <c r="H366" s="4">
        <v>71</v>
      </c>
      <c r="I366" s="4"/>
      <c r="J366" s="4">
        <v>71</v>
      </c>
      <c r="K366" s="4"/>
      <c r="L366" s="4">
        <v>72</v>
      </c>
      <c r="M366" s="4"/>
      <c r="N366" s="4">
        <v>72</v>
      </c>
      <c r="O366" s="4"/>
      <c r="P366" s="4">
        <v>72</v>
      </c>
      <c r="Q366" s="4"/>
      <c r="R366" s="4" t="e">
        <f>#VALUE!</f>
        <v>#VALUE!</v>
      </c>
      <c r="S366" s="4"/>
    </row>
    <row r="367" spans="2:19" ht="12">
      <c r="B367" s="6">
        <v>0.6044</v>
      </c>
      <c r="C367" s="4" t="e">
        <f>#VALUE!</f>
        <v>#VALUE!</v>
      </c>
      <c r="F367" s="4">
        <v>68</v>
      </c>
      <c r="G367" s="4"/>
      <c r="H367" s="4">
        <v>71</v>
      </c>
      <c r="I367" s="4"/>
      <c r="J367" s="4">
        <v>72</v>
      </c>
      <c r="K367" s="4"/>
      <c r="L367" s="4">
        <v>72</v>
      </c>
      <c r="M367" s="4"/>
      <c r="N367" s="4">
        <v>72</v>
      </c>
      <c r="O367" s="4"/>
      <c r="P367" s="4">
        <v>72</v>
      </c>
      <c r="Q367" s="4"/>
      <c r="R367" s="4" t="e">
        <f>#VALUE!</f>
        <v>#VALUE!</v>
      </c>
      <c r="S367" s="4"/>
    </row>
    <row r="368" spans="2:19" ht="12">
      <c r="B368" s="6">
        <v>0.6095</v>
      </c>
      <c r="C368" s="4" t="e">
        <f>#VALUE!</f>
        <v>#VALUE!</v>
      </c>
      <c r="F368" s="4">
        <v>68</v>
      </c>
      <c r="G368" s="4"/>
      <c r="H368" s="4">
        <v>71</v>
      </c>
      <c r="I368" s="4"/>
      <c r="J368" s="4">
        <v>72</v>
      </c>
      <c r="K368" s="4"/>
      <c r="L368" s="4">
        <v>72</v>
      </c>
      <c r="M368" s="4"/>
      <c r="N368" s="4">
        <v>72</v>
      </c>
      <c r="O368" s="4"/>
      <c r="P368" s="4">
        <v>73</v>
      </c>
      <c r="Q368" s="4"/>
      <c r="R368" s="4" t="e">
        <f>#VALUE!</f>
        <v>#VALUE!</v>
      </c>
      <c r="S368" s="4"/>
    </row>
    <row r="369" spans="2:19" ht="12">
      <c r="B369" s="6">
        <v>0.6176</v>
      </c>
      <c r="C369" s="4" t="e">
        <f>#VALUE!</f>
        <v>#VALUE!</v>
      </c>
      <c r="F369" s="4">
        <v>68</v>
      </c>
      <c r="G369" s="4"/>
      <c r="H369" s="4">
        <v>71</v>
      </c>
      <c r="I369" s="4"/>
      <c r="J369" s="4">
        <v>72</v>
      </c>
      <c r="K369" s="4"/>
      <c r="L369" s="4">
        <v>72</v>
      </c>
      <c r="M369" s="4"/>
      <c r="N369" s="4">
        <v>73</v>
      </c>
      <c r="O369" s="4"/>
      <c r="P369" s="4">
        <v>73</v>
      </c>
      <c r="Q369" s="4"/>
      <c r="R369" s="4" t="e">
        <f>#VALUE!</f>
        <v>#VALUE!</v>
      </c>
      <c r="S369" s="4"/>
    </row>
    <row r="370" spans="2:19" ht="12">
      <c r="B370" s="6">
        <v>0.6187</v>
      </c>
      <c r="C370" s="4" t="e">
        <f>#VALUE!</f>
        <v>#VALUE!</v>
      </c>
      <c r="F370" s="4">
        <v>68</v>
      </c>
      <c r="G370" s="4"/>
      <c r="H370" s="4">
        <v>71</v>
      </c>
      <c r="I370" s="4"/>
      <c r="J370" s="4">
        <v>72</v>
      </c>
      <c r="K370" s="4"/>
      <c r="L370" s="4">
        <v>73</v>
      </c>
      <c r="M370" s="4"/>
      <c r="N370" s="4">
        <v>73</v>
      </c>
      <c r="O370" s="4"/>
      <c r="P370" s="4">
        <v>73</v>
      </c>
      <c r="Q370" s="4"/>
      <c r="R370" s="4" t="e">
        <f>#VALUE!</f>
        <v>#VALUE!</v>
      </c>
      <c r="S370" s="4"/>
    </row>
    <row r="371" spans="2:19" ht="12">
      <c r="B371" s="6">
        <v>0.63</v>
      </c>
      <c r="C371" s="4" t="e">
        <f>#VALUE!</f>
        <v>#VALUE!</v>
      </c>
      <c r="F371" s="4">
        <v>69</v>
      </c>
      <c r="G371" s="4"/>
      <c r="H371" s="4">
        <v>71</v>
      </c>
      <c r="I371" s="4"/>
      <c r="J371" s="4">
        <v>72</v>
      </c>
      <c r="K371" s="4"/>
      <c r="L371" s="4">
        <v>73</v>
      </c>
      <c r="M371" s="4"/>
      <c r="N371" s="4">
        <v>73</v>
      </c>
      <c r="O371" s="4"/>
      <c r="P371" s="4">
        <v>73</v>
      </c>
      <c r="Q371" s="4"/>
      <c r="R371" s="4" t="e">
        <f>#VALUE!</f>
        <v>#VALUE!</v>
      </c>
      <c r="S371" s="4"/>
    </row>
    <row r="372" spans="2:19" ht="12">
      <c r="B372" s="6">
        <v>0.6316</v>
      </c>
      <c r="C372" s="4" t="e">
        <f>#VALUE!</f>
        <v>#VALUE!</v>
      </c>
      <c r="F372" s="4">
        <v>69</v>
      </c>
      <c r="G372" s="4"/>
      <c r="H372" s="4">
        <v>72</v>
      </c>
      <c r="I372" s="4"/>
      <c r="J372" s="4">
        <v>72</v>
      </c>
      <c r="K372" s="4"/>
      <c r="L372" s="4">
        <v>73</v>
      </c>
      <c r="M372" s="4"/>
      <c r="N372" s="4">
        <v>73</v>
      </c>
      <c r="O372" s="4"/>
      <c r="P372" s="4">
        <v>73</v>
      </c>
      <c r="Q372" s="4"/>
      <c r="R372" s="4" t="e">
        <f>#VALUE!</f>
        <v>#VALUE!</v>
      </c>
      <c r="S372" s="4"/>
    </row>
    <row r="373" spans="2:19" ht="12">
      <c r="B373" s="6">
        <v>0.6344</v>
      </c>
      <c r="C373" s="4" t="e">
        <f>#VALUE!</f>
        <v>#VALUE!</v>
      </c>
      <c r="F373" s="4">
        <v>69</v>
      </c>
      <c r="G373" s="4"/>
      <c r="H373" s="4">
        <v>72</v>
      </c>
      <c r="I373" s="4"/>
      <c r="J373" s="4">
        <v>73</v>
      </c>
      <c r="K373" s="4"/>
      <c r="L373" s="4">
        <v>73</v>
      </c>
      <c r="M373" s="4"/>
      <c r="N373" s="4">
        <v>73</v>
      </c>
      <c r="O373" s="4"/>
      <c r="P373" s="4">
        <v>73</v>
      </c>
      <c r="Q373" s="4"/>
      <c r="R373" s="4" t="e">
        <f>#VALUE!</f>
        <v>#VALUE!</v>
      </c>
      <c r="S373" s="4"/>
    </row>
    <row r="374" spans="2:19" ht="12">
      <c r="B374" s="6">
        <v>0.6396</v>
      </c>
      <c r="C374" s="4" t="e">
        <f>#VALUE!</f>
        <v>#VALUE!</v>
      </c>
      <c r="F374" s="4">
        <v>69</v>
      </c>
      <c r="G374" s="4"/>
      <c r="H374" s="4">
        <v>72</v>
      </c>
      <c r="I374" s="4"/>
      <c r="J374" s="4">
        <v>73</v>
      </c>
      <c r="K374" s="4"/>
      <c r="L374" s="4">
        <v>73</v>
      </c>
      <c r="M374" s="4"/>
      <c r="N374" s="4">
        <v>73</v>
      </c>
      <c r="O374" s="4"/>
      <c r="P374" s="4">
        <v>74</v>
      </c>
      <c r="Q374" s="4"/>
      <c r="R374" s="4" t="e">
        <f>#VALUE!</f>
        <v>#VALUE!</v>
      </c>
      <c r="S374" s="4"/>
    </row>
    <row r="375" spans="2:19" ht="12">
      <c r="B375" s="6">
        <v>0.6477</v>
      </c>
      <c r="C375" s="4" t="e">
        <f>#VALUE!</f>
        <v>#VALUE!</v>
      </c>
      <c r="F375" s="4">
        <v>69</v>
      </c>
      <c r="G375" s="4"/>
      <c r="H375" s="4">
        <v>72</v>
      </c>
      <c r="I375" s="4"/>
      <c r="J375" s="4">
        <v>73</v>
      </c>
      <c r="K375" s="4"/>
      <c r="L375" s="4">
        <v>73</v>
      </c>
      <c r="M375" s="4"/>
      <c r="N375" s="4">
        <v>74</v>
      </c>
      <c r="O375" s="4"/>
      <c r="P375" s="4">
        <v>74</v>
      </c>
      <c r="Q375" s="4"/>
      <c r="R375" s="4" t="e">
        <f>#VALUE!</f>
        <v>#VALUE!</v>
      </c>
      <c r="S375" s="4"/>
    </row>
    <row r="376" spans="2:19" ht="12">
      <c r="B376" s="6">
        <v>0.649</v>
      </c>
      <c r="C376" s="4" t="e">
        <f>#VALUE!</f>
        <v>#VALUE!</v>
      </c>
      <c r="F376" s="4">
        <v>69</v>
      </c>
      <c r="G376" s="4"/>
      <c r="H376" s="4">
        <v>72</v>
      </c>
      <c r="I376" s="4"/>
      <c r="J376" s="4">
        <v>73</v>
      </c>
      <c r="K376" s="4"/>
      <c r="L376" s="4">
        <v>74</v>
      </c>
      <c r="M376" s="4"/>
      <c r="N376" s="4">
        <v>74</v>
      </c>
      <c r="O376" s="4"/>
      <c r="P376" s="4">
        <v>74</v>
      </c>
      <c r="Q376" s="4"/>
      <c r="R376" s="4" t="e">
        <f>#VALUE!</f>
        <v>#VALUE!</v>
      </c>
      <c r="S376" s="4"/>
    </row>
    <row r="377" spans="2:19" ht="12">
      <c r="B377" s="6">
        <v>0.66</v>
      </c>
      <c r="C377" s="4" t="e">
        <f>#VALUE!</f>
        <v>#VALUE!</v>
      </c>
      <c r="F377" s="4">
        <v>70</v>
      </c>
      <c r="G377" s="4"/>
      <c r="H377" s="4">
        <v>72</v>
      </c>
      <c r="I377" s="4"/>
      <c r="J377" s="4">
        <v>73</v>
      </c>
      <c r="K377" s="4"/>
      <c r="L377" s="4">
        <v>74</v>
      </c>
      <c r="M377" s="4"/>
      <c r="N377" s="4">
        <v>74</v>
      </c>
      <c r="O377" s="4"/>
      <c r="P377" s="4">
        <v>74</v>
      </c>
      <c r="Q377" s="4"/>
      <c r="R377" s="4" t="e">
        <f>#VALUE!</f>
        <v>#VALUE!</v>
      </c>
      <c r="S377" s="4"/>
    </row>
    <row r="378" spans="2:19" ht="12">
      <c r="B378" s="6">
        <v>0.6617</v>
      </c>
      <c r="C378" s="4" t="e">
        <f>#VALUE!</f>
        <v>#VALUE!</v>
      </c>
      <c r="F378" s="4">
        <v>70</v>
      </c>
      <c r="G378" s="4"/>
      <c r="H378" s="4">
        <v>73</v>
      </c>
      <c r="I378" s="4"/>
      <c r="J378" s="4">
        <v>73</v>
      </c>
      <c r="K378" s="4"/>
      <c r="L378" s="4">
        <v>74</v>
      </c>
      <c r="M378" s="4"/>
      <c r="N378" s="4">
        <v>74</v>
      </c>
      <c r="O378" s="4"/>
      <c r="P378" s="4">
        <v>74</v>
      </c>
      <c r="Q378" s="4"/>
      <c r="R378" s="4" t="e">
        <f>#VALUE!</f>
        <v>#VALUE!</v>
      </c>
      <c r="S378" s="4"/>
    </row>
    <row r="379" spans="2:19" ht="12">
      <c r="B379" s="6">
        <v>0.6649</v>
      </c>
      <c r="C379" s="4" t="e">
        <f>#VALUE!</f>
        <v>#VALUE!</v>
      </c>
      <c r="F379" s="4">
        <v>70</v>
      </c>
      <c r="G379" s="4"/>
      <c r="H379" s="4">
        <v>73</v>
      </c>
      <c r="I379" s="4"/>
      <c r="J379" s="4">
        <v>74</v>
      </c>
      <c r="K379" s="4"/>
      <c r="L379" s="4">
        <v>74</v>
      </c>
      <c r="M379" s="4"/>
      <c r="N379" s="4">
        <v>74</v>
      </c>
      <c r="O379" s="4"/>
      <c r="P379" s="4">
        <v>74</v>
      </c>
      <c r="Q379" s="4"/>
      <c r="R379" s="4" t="e">
        <f>#VALUE!</f>
        <v>#VALUE!</v>
      </c>
      <c r="S379" s="4"/>
    </row>
    <row r="380" spans="2:19" ht="12">
      <c r="B380" s="6">
        <v>0.6701</v>
      </c>
      <c r="C380" s="4" t="e">
        <f>#VALUE!</f>
        <v>#VALUE!</v>
      </c>
      <c r="F380" s="4">
        <v>70</v>
      </c>
      <c r="G380" s="4"/>
      <c r="H380" s="4">
        <v>73</v>
      </c>
      <c r="I380" s="4"/>
      <c r="J380" s="4">
        <v>74</v>
      </c>
      <c r="K380" s="4"/>
      <c r="L380" s="4">
        <v>74</v>
      </c>
      <c r="M380" s="4"/>
      <c r="N380" s="4">
        <v>74</v>
      </c>
      <c r="O380" s="4"/>
      <c r="P380" s="4">
        <v>75</v>
      </c>
      <c r="Q380" s="4"/>
      <c r="R380" s="4" t="e">
        <f>#VALUE!</f>
        <v>#VALUE!</v>
      </c>
      <c r="S380" s="4"/>
    </row>
    <row r="381" spans="2:19" ht="12">
      <c r="B381" s="6">
        <v>0.6781</v>
      </c>
      <c r="C381" s="4" t="e">
        <f>#VALUE!</f>
        <v>#VALUE!</v>
      </c>
      <c r="F381" s="4">
        <v>70</v>
      </c>
      <c r="G381" s="4"/>
      <c r="H381" s="4">
        <v>73</v>
      </c>
      <c r="I381" s="4"/>
      <c r="J381" s="4">
        <v>74</v>
      </c>
      <c r="K381" s="4"/>
      <c r="L381" s="4">
        <v>74</v>
      </c>
      <c r="M381" s="4"/>
      <c r="N381" s="4">
        <v>75</v>
      </c>
      <c r="O381" s="4"/>
      <c r="P381" s="4">
        <v>75</v>
      </c>
      <c r="Q381" s="4"/>
      <c r="R381" s="4" t="e">
        <f>#VALUE!</f>
        <v>#VALUE!</v>
      </c>
      <c r="S381" s="4"/>
    </row>
    <row r="382" spans="2:19" ht="12">
      <c r="B382" s="6">
        <v>0.6787</v>
      </c>
      <c r="C382" s="4" t="e">
        <f>#VALUE!</f>
        <v>#VALUE!</v>
      </c>
      <c r="F382" s="4">
        <v>70</v>
      </c>
      <c r="G382" s="4"/>
      <c r="H382" s="4">
        <v>73</v>
      </c>
      <c r="I382" s="4"/>
      <c r="J382" s="4">
        <v>74</v>
      </c>
      <c r="K382" s="4"/>
      <c r="L382" s="4">
        <v>75</v>
      </c>
      <c r="M382" s="4"/>
      <c r="N382" s="4">
        <v>75</v>
      </c>
      <c r="O382" s="4"/>
      <c r="P382" s="4">
        <v>75</v>
      </c>
      <c r="Q382" s="4"/>
      <c r="R382" s="4" t="e">
        <f>#VALUE!</f>
        <v>#VALUE!</v>
      </c>
      <c r="S382" s="4"/>
    </row>
    <row r="383" spans="2:19" ht="12">
      <c r="B383" s="6">
        <v>0.69</v>
      </c>
      <c r="C383" s="4" t="e">
        <f>#VALUE!</f>
        <v>#VALUE!</v>
      </c>
      <c r="F383" s="4">
        <v>71</v>
      </c>
      <c r="G383" s="4"/>
      <c r="H383" s="4">
        <v>73</v>
      </c>
      <c r="I383" s="4"/>
      <c r="J383" s="4">
        <v>74</v>
      </c>
      <c r="K383" s="4"/>
      <c r="L383" s="4">
        <v>75</v>
      </c>
      <c r="M383" s="4"/>
      <c r="N383" s="4">
        <v>75</v>
      </c>
      <c r="O383" s="4"/>
      <c r="P383" s="4">
        <v>75</v>
      </c>
      <c r="Q383" s="4"/>
      <c r="R383" s="4" t="e">
        <f>#VALUE!</f>
        <v>#VALUE!</v>
      </c>
      <c r="S383" s="4"/>
    </row>
    <row r="384" spans="2:19" ht="12">
      <c r="B384" s="6">
        <v>0.6921</v>
      </c>
      <c r="C384" s="4" t="e">
        <f>#VALUE!</f>
        <v>#VALUE!</v>
      </c>
      <c r="F384" s="4">
        <v>71</v>
      </c>
      <c r="G384" s="4"/>
      <c r="H384" s="4">
        <v>74</v>
      </c>
      <c r="I384" s="4"/>
      <c r="J384" s="4">
        <v>74</v>
      </c>
      <c r="K384" s="4"/>
      <c r="L384" s="4">
        <v>75</v>
      </c>
      <c r="M384" s="4"/>
      <c r="N384" s="4">
        <v>75</v>
      </c>
      <c r="O384" s="4"/>
      <c r="P384" s="4">
        <v>75</v>
      </c>
      <c r="Q384" s="4"/>
      <c r="R384" s="4" t="e">
        <f>#VALUE!</f>
        <v>#VALUE!</v>
      </c>
      <c r="S384" s="4"/>
    </row>
    <row r="385" spans="2:19" ht="12">
      <c r="B385" s="6">
        <v>0.6958</v>
      </c>
      <c r="C385" s="4" t="e">
        <f>#VALUE!</f>
        <v>#VALUE!</v>
      </c>
      <c r="F385" s="4">
        <v>71</v>
      </c>
      <c r="G385" s="4"/>
      <c r="H385" s="4">
        <v>74</v>
      </c>
      <c r="I385" s="4"/>
      <c r="J385" s="4">
        <v>75</v>
      </c>
      <c r="K385" s="4"/>
      <c r="L385" s="4">
        <v>75</v>
      </c>
      <c r="M385" s="4"/>
      <c r="N385" s="4">
        <v>75</v>
      </c>
      <c r="O385" s="4"/>
      <c r="P385" s="4">
        <v>75</v>
      </c>
      <c r="Q385" s="4"/>
      <c r="R385" s="4" t="e">
        <f>#VALUE!</f>
        <v>#VALUE!</v>
      </c>
      <c r="S385" s="4"/>
    </row>
    <row r="386" spans="2:19" ht="12">
      <c r="B386" s="6">
        <v>0.7009</v>
      </c>
      <c r="C386" s="4" t="e">
        <f>#VALUE!</f>
        <v>#VALUE!</v>
      </c>
      <c r="F386" s="4">
        <v>71</v>
      </c>
      <c r="G386" s="4"/>
      <c r="H386" s="4">
        <v>74</v>
      </c>
      <c r="I386" s="4"/>
      <c r="J386" s="4">
        <v>75</v>
      </c>
      <c r="K386" s="4"/>
      <c r="L386" s="4">
        <v>75</v>
      </c>
      <c r="M386" s="4"/>
      <c r="N386" s="4">
        <v>75</v>
      </c>
      <c r="O386" s="4"/>
      <c r="P386" s="4">
        <v>76</v>
      </c>
      <c r="Q386" s="4"/>
      <c r="R386" s="4" t="e">
        <f>#VALUE!</f>
        <v>#VALUE!</v>
      </c>
      <c r="S386" s="4"/>
    </row>
    <row r="387" spans="2:19" ht="12">
      <c r="B387" s="6">
        <v>0.7077</v>
      </c>
      <c r="C387" s="4" t="e">
        <f>#VALUE!</f>
        <v>#VALUE!</v>
      </c>
      <c r="F387" s="4">
        <v>71</v>
      </c>
      <c r="G387" s="4"/>
      <c r="H387" s="4">
        <v>74</v>
      </c>
      <c r="I387" s="4"/>
      <c r="J387" s="4">
        <v>75</v>
      </c>
      <c r="K387" s="4"/>
      <c r="L387" s="4">
        <v>75</v>
      </c>
      <c r="M387" s="4"/>
      <c r="N387" s="4">
        <v>76</v>
      </c>
      <c r="O387" s="4"/>
      <c r="P387" s="4">
        <v>76</v>
      </c>
      <c r="Q387" s="4"/>
      <c r="R387" s="4" t="e">
        <f>#VALUE!</f>
        <v>#VALUE!</v>
      </c>
      <c r="S387" s="4"/>
    </row>
    <row r="388" spans="2:19" ht="12">
      <c r="B388" s="6">
        <v>0.7089</v>
      </c>
      <c r="C388" s="4" t="e">
        <f>#VALUE!</f>
        <v>#VALUE!</v>
      </c>
      <c r="F388" s="4">
        <v>72</v>
      </c>
      <c r="G388" s="4"/>
      <c r="H388" s="4">
        <v>74</v>
      </c>
      <c r="I388" s="4"/>
      <c r="J388" s="4">
        <v>75</v>
      </c>
      <c r="K388" s="4"/>
      <c r="L388" s="4">
        <v>75</v>
      </c>
      <c r="M388" s="4"/>
      <c r="N388" s="4">
        <v>76</v>
      </c>
      <c r="O388" s="4"/>
      <c r="P388" s="4">
        <v>76</v>
      </c>
      <c r="Q388" s="4"/>
      <c r="R388" s="4" t="e">
        <f>#VALUE!</f>
        <v>#VALUE!</v>
      </c>
      <c r="S388" s="4"/>
    </row>
    <row r="389" spans="2:19" ht="12">
      <c r="B389" s="6">
        <v>0.72</v>
      </c>
      <c r="C389" s="4" t="e">
        <f>#VALUE!</f>
        <v>#VALUE!</v>
      </c>
      <c r="F389" s="4">
        <v>72</v>
      </c>
      <c r="G389" s="4"/>
      <c r="H389" s="4">
        <v>74</v>
      </c>
      <c r="I389" s="4"/>
      <c r="J389" s="4">
        <v>75</v>
      </c>
      <c r="K389" s="4"/>
      <c r="L389" s="4">
        <v>76</v>
      </c>
      <c r="M389" s="4"/>
      <c r="N389" s="4">
        <v>76</v>
      </c>
      <c r="O389" s="4"/>
      <c r="P389" s="4">
        <v>76</v>
      </c>
      <c r="Q389" s="4"/>
      <c r="R389" s="4" t="e">
        <f>#VALUE!</f>
        <v>#VALUE!</v>
      </c>
      <c r="S389" s="4"/>
    </row>
    <row r="390" spans="2:19" ht="12">
      <c r="B390" s="6">
        <v>0.7226</v>
      </c>
      <c r="C390" s="4" t="e">
        <f>#VALUE!</f>
        <v>#VALUE!</v>
      </c>
      <c r="F390" s="4">
        <v>72</v>
      </c>
      <c r="G390" s="4"/>
      <c r="H390" s="4">
        <v>75</v>
      </c>
      <c r="I390" s="4"/>
      <c r="J390" s="4">
        <v>75</v>
      </c>
      <c r="K390" s="4"/>
      <c r="L390" s="4">
        <v>76</v>
      </c>
      <c r="M390" s="4"/>
      <c r="N390" s="4">
        <v>76</v>
      </c>
      <c r="O390" s="4"/>
      <c r="P390" s="4">
        <v>76</v>
      </c>
      <c r="Q390" s="4"/>
      <c r="R390" s="4" t="e">
        <f>#VALUE!</f>
        <v>#VALUE!</v>
      </c>
      <c r="S390" s="4"/>
    </row>
    <row r="391" spans="2:19" ht="12">
      <c r="B391" s="6">
        <v>0.7271</v>
      </c>
      <c r="C391" s="4" t="e">
        <f>#VALUE!</f>
        <v>#VALUE!</v>
      </c>
      <c r="F391" s="4">
        <v>72</v>
      </c>
      <c r="G391" s="4"/>
      <c r="H391" s="4">
        <v>75</v>
      </c>
      <c r="I391" s="4"/>
      <c r="J391" s="4">
        <v>76</v>
      </c>
      <c r="K391" s="4"/>
      <c r="L391" s="4">
        <v>76</v>
      </c>
      <c r="M391" s="4"/>
      <c r="N391" s="4">
        <v>76</v>
      </c>
      <c r="O391" s="4"/>
      <c r="P391" s="4">
        <v>76</v>
      </c>
      <c r="Q391" s="4"/>
      <c r="R391" s="4" t="e">
        <f>#VALUE!</f>
        <v>#VALUE!</v>
      </c>
      <c r="S391" s="4"/>
    </row>
    <row r="392" spans="2:19" ht="12">
      <c r="B392" s="6">
        <v>0.7322</v>
      </c>
      <c r="C392" s="4" t="e">
        <f>#VALUE!</f>
        <v>#VALUE!</v>
      </c>
      <c r="F392" s="4">
        <v>72</v>
      </c>
      <c r="G392" s="4"/>
      <c r="H392" s="4">
        <v>75</v>
      </c>
      <c r="I392" s="4"/>
      <c r="J392" s="4">
        <v>76</v>
      </c>
      <c r="K392" s="4"/>
      <c r="L392" s="4">
        <v>76</v>
      </c>
      <c r="M392" s="4"/>
      <c r="N392" s="4">
        <v>76</v>
      </c>
      <c r="O392" s="4"/>
      <c r="P392" s="4">
        <v>77</v>
      </c>
      <c r="Q392" s="4"/>
      <c r="R392" s="4" t="e">
        <f>#VALUE!</f>
        <v>#VALUE!</v>
      </c>
      <c r="S392" s="4"/>
    </row>
    <row r="393" spans="2:19" ht="12">
      <c r="B393" s="6">
        <v>0.736</v>
      </c>
      <c r="C393" s="4" t="e">
        <f>#VALUE!</f>
        <v>#VALUE!</v>
      </c>
      <c r="F393" s="4">
        <v>72</v>
      </c>
      <c r="G393" s="4"/>
      <c r="H393" s="4">
        <v>75</v>
      </c>
      <c r="I393" s="4"/>
      <c r="J393" s="4">
        <v>76</v>
      </c>
      <c r="K393" s="4"/>
      <c r="L393" s="4">
        <v>76</v>
      </c>
      <c r="M393" s="4"/>
      <c r="N393" s="4">
        <v>77</v>
      </c>
      <c r="O393" s="4"/>
      <c r="P393" s="4">
        <v>77</v>
      </c>
      <c r="Q393" s="4"/>
      <c r="R393" s="4" t="e">
        <f>#VALUE!</f>
        <v>#VALUE!</v>
      </c>
      <c r="S393" s="4"/>
    </row>
    <row r="394" spans="2:19" ht="12">
      <c r="B394" s="6">
        <v>0.7401</v>
      </c>
      <c r="C394" s="4" t="e">
        <f>#VALUE!</f>
        <v>#VALUE!</v>
      </c>
      <c r="F394" s="4">
        <v>73</v>
      </c>
      <c r="G394" s="4"/>
      <c r="H394" s="4">
        <v>75</v>
      </c>
      <c r="I394" s="4"/>
      <c r="J394" s="4">
        <v>76</v>
      </c>
      <c r="K394" s="4"/>
      <c r="L394" s="4">
        <v>76</v>
      </c>
      <c r="M394" s="4"/>
      <c r="N394" s="4">
        <v>77</v>
      </c>
      <c r="O394" s="4"/>
      <c r="P394" s="4">
        <v>77</v>
      </c>
      <c r="Q394" s="4"/>
      <c r="R394" s="4" t="e">
        <f>#VALUE!</f>
        <v>#VALUE!</v>
      </c>
      <c r="S394" s="4"/>
    </row>
    <row r="395" spans="2:19" ht="12">
      <c r="B395" s="6">
        <v>0.75</v>
      </c>
      <c r="C395" s="4" t="e">
        <f>#VALUE!</f>
        <v>#VALUE!</v>
      </c>
      <c r="F395" s="4">
        <v>73</v>
      </c>
      <c r="G395" s="4"/>
      <c r="H395" s="4">
        <v>75</v>
      </c>
      <c r="I395" s="4"/>
      <c r="J395" s="4">
        <v>76</v>
      </c>
      <c r="K395" s="4"/>
      <c r="L395" s="4">
        <v>77</v>
      </c>
      <c r="M395" s="4"/>
      <c r="N395" s="4">
        <v>77</v>
      </c>
      <c r="O395" s="4"/>
      <c r="P395" s="4">
        <v>77</v>
      </c>
      <c r="Q395" s="4"/>
      <c r="R395" s="4" t="e">
        <f>#VALUE!</f>
        <v>#VALUE!</v>
      </c>
      <c r="S395" s="4"/>
    </row>
    <row r="396" spans="2:19" ht="12">
      <c r="B396" s="6">
        <v>0.7535</v>
      </c>
      <c r="C396" s="4" t="e">
        <f>#VALUE!</f>
        <v>#VALUE!</v>
      </c>
      <c r="F396" s="4">
        <v>73</v>
      </c>
      <c r="G396" s="4"/>
      <c r="H396" s="4">
        <v>76</v>
      </c>
      <c r="I396" s="4"/>
      <c r="J396" s="4">
        <v>76</v>
      </c>
      <c r="K396" s="4"/>
      <c r="L396" s="4">
        <v>77</v>
      </c>
      <c r="M396" s="4"/>
      <c r="N396" s="4">
        <v>77</v>
      </c>
      <c r="O396" s="4"/>
      <c r="P396" s="4">
        <v>77</v>
      </c>
      <c r="Q396" s="4"/>
      <c r="R396" s="4" t="e">
        <f>#VALUE!</f>
        <v>#VALUE!</v>
      </c>
      <c r="S396" s="4"/>
    </row>
    <row r="397" spans="2:19" ht="12">
      <c r="B397" s="6">
        <v>0.759</v>
      </c>
      <c r="C397" s="4" t="e">
        <f>#VALUE!</f>
        <v>#VALUE!</v>
      </c>
      <c r="F397" s="4">
        <v>73</v>
      </c>
      <c r="G397" s="4"/>
      <c r="H397" s="4">
        <v>76</v>
      </c>
      <c r="I397" s="4"/>
      <c r="J397" s="4">
        <v>77</v>
      </c>
      <c r="K397" s="4"/>
      <c r="L397" s="4">
        <v>77</v>
      </c>
      <c r="M397" s="4"/>
      <c r="N397" s="4">
        <v>77</v>
      </c>
      <c r="O397" s="4"/>
      <c r="P397" s="4">
        <v>77</v>
      </c>
      <c r="Q397" s="4"/>
      <c r="R397" s="4" t="e">
        <f>#VALUE!</f>
        <v>#VALUE!</v>
      </c>
      <c r="S397" s="4"/>
    </row>
    <row r="398" spans="2:19" ht="12">
      <c r="B398" s="6">
        <v>0.7636</v>
      </c>
      <c r="C398" s="4" t="e">
        <f>#VALUE!</f>
        <v>#VALUE!</v>
      </c>
      <c r="F398" s="4">
        <v>73</v>
      </c>
      <c r="G398" s="4"/>
      <c r="H398" s="4">
        <v>76</v>
      </c>
      <c r="I398" s="4"/>
      <c r="J398" s="4">
        <v>77</v>
      </c>
      <c r="K398" s="4"/>
      <c r="L398" s="4">
        <v>77</v>
      </c>
      <c r="M398" s="4"/>
      <c r="N398" s="4">
        <v>77</v>
      </c>
      <c r="O398" s="4"/>
      <c r="P398" s="4">
        <v>78</v>
      </c>
      <c r="Q398" s="4"/>
      <c r="R398" s="4" t="e">
        <f>#VALUE!</f>
        <v>#VALUE!</v>
      </c>
      <c r="S398" s="4"/>
    </row>
    <row r="399" spans="2:19" ht="12">
      <c r="B399" s="6">
        <v>0.764</v>
      </c>
      <c r="C399" s="4" t="e">
        <f>#VALUE!</f>
        <v>#VALUE!</v>
      </c>
      <c r="F399" s="4">
        <v>74</v>
      </c>
      <c r="G399" s="4"/>
      <c r="H399" s="4">
        <v>76</v>
      </c>
      <c r="I399" s="4"/>
      <c r="J399" s="4">
        <v>77</v>
      </c>
      <c r="K399" s="4"/>
      <c r="L399" s="4">
        <v>77</v>
      </c>
      <c r="M399" s="4"/>
      <c r="N399" s="4">
        <v>77</v>
      </c>
      <c r="O399" s="4"/>
      <c r="P399" s="4">
        <v>78</v>
      </c>
      <c r="Q399" s="4"/>
      <c r="R399" s="4" t="e">
        <f>#VALUE!</f>
        <v>#VALUE!</v>
      </c>
      <c r="S399" s="4"/>
    </row>
    <row r="400" spans="2:19" ht="12">
      <c r="B400" s="6">
        <v>0.7716</v>
      </c>
      <c r="C400" s="4" t="e">
        <f>#VALUE!</f>
        <v>#VALUE!</v>
      </c>
      <c r="F400" s="4">
        <v>74</v>
      </c>
      <c r="G400" s="4"/>
      <c r="H400" s="4">
        <v>76</v>
      </c>
      <c r="I400" s="4"/>
      <c r="J400" s="4">
        <v>77</v>
      </c>
      <c r="K400" s="4"/>
      <c r="L400" s="4">
        <v>77</v>
      </c>
      <c r="M400" s="4"/>
      <c r="N400" s="4">
        <v>78</v>
      </c>
      <c r="O400" s="4"/>
      <c r="P400" s="4">
        <v>78</v>
      </c>
      <c r="Q400" s="4"/>
      <c r="R400" s="4" t="e">
        <f>#VALUE!</f>
        <v>#VALUE!</v>
      </c>
      <c r="S400" s="4"/>
    </row>
    <row r="401" spans="2:19" ht="12">
      <c r="B401" s="6">
        <v>0.78</v>
      </c>
      <c r="C401" s="4" t="e">
        <f>#VALUE!</f>
        <v>#VALUE!</v>
      </c>
      <c r="F401" s="4">
        <v>74</v>
      </c>
      <c r="G401" s="4"/>
      <c r="H401" s="4">
        <v>76</v>
      </c>
      <c r="I401" s="4"/>
      <c r="J401" s="4">
        <v>77</v>
      </c>
      <c r="K401" s="4"/>
      <c r="L401" s="4">
        <v>78</v>
      </c>
      <c r="M401" s="4"/>
      <c r="N401" s="4">
        <v>78</v>
      </c>
      <c r="O401" s="4"/>
      <c r="P401" s="4">
        <v>78</v>
      </c>
      <c r="Q401" s="4"/>
      <c r="R401" s="4" t="e">
        <f>#VALUE!</f>
        <v>#VALUE!</v>
      </c>
      <c r="S401" s="4"/>
    </row>
    <row r="402" spans="2:19" ht="12">
      <c r="B402" s="6">
        <v>0.7846</v>
      </c>
      <c r="C402" s="4" t="e">
        <f>#VALUE!</f>
        <v>#VALUE!</v>
      </c>
      <c r="F402" s="4">
        <v>74</v>
      </c>
      <c r="G402" s="4"/>
      <c r="H402" s="4">
        <v>77</v>
      </c>
      <c r="I402" s="4"/>
      <c r="J402" s="4">
        <v>77</v>
      </c>
      <c r="K402" s="4"/>
      <c r="L402" s="4">
        <v>78</v>
      </c>
      <c r="M402" s="4"/>
      <c r="N402" s="4">
        <v>78</v>
      </c>
      <c r="O402" s="4"/>
      <c r="P402" s="4">
        <v>78</v>
      </c>
      <c r="Q402" s="4"/>
      <c r="R402" s="4" t="e">
        <f>#VALUE!</f>
        <v>#VALUE!</v>
      </c>
      <c r="S402" s="4"/>
    </row>
    <row r="403" spans="2:19" ht="12">
      <c r="B403" s="6">
        <v>0.7904</v>
      </c>
      <c r="C403" s="4" t="e">
        <f>#VALUE!</f>
        <v>#VALUE!</v>
      </c>
      <c r="F403" s="4">
        <v>74</v>
      </c>
      <c r="G403" s="4"/>
      <c r="H403" s="4">
        <v>77</v>
      </c>
      <c r="I403" s="4"/>
      <c r="J403" s="4">
        <v>78</v>
      </c>
      <c r="K403" s="4"/>
      <c r="L403" s="4">
        <v>78</v>
      </c>
      <c r="M403" s="4"/>
      <c r="N403" s="4">
        <v>78</v>
      </c>
      <c r="O403" s="4"/>
      <c r="P403" s="4">
        <v>78</v>
      </c>
      <c r="Q403" s="4"/>
      <c r="R403" s="4" t="e">
        <f>#VALUE!</f>
        <v>#VALUE!</v>
      </c>
      <c r="S403" s="4"/>
    </row>
    <row r="404" spans="2:19" ht="12">
      <c r="B404" s="6">
        <v>0.7915</v>
      </c>
      <c r="C404" s="4" t="e">
        <f>#VALUE!</f>
        <v>#VALUE!</v>
      </c>
      <c r="F404" s="4">
        <v>75</v>
      </c>
      <c r="G404" s="4"/>
      <c r="H404" s="4">
        <v>77</v>
      </c>
      <c r="I404" s="4"/>
      <c r="J404" s="4">
        <v>78</v>
      </c>
      <c r="K404" s="4"/>
      <c r="L404" s="4">
        <v>78</v>
      </c>
      <c r="M404" s="4"/>
      <c r="N404" s="4">
        <v>78</v>
      </c>
      <c r="O404" s="4"/>
      <c r="P404" s="4">
        <v>78</v>
      </c>
      <c r="Q404" s="4"/>
      <c r="R404" s="4" t="e">
        <f>#VALUE!</f>
        <v>#VALUE!</v>
      </c>
      <c r="S404" s="4"/>
    </row>
    <row r="405" spans="2:19" ht="12">
      <c r="B405" s="6">
        <v>0.7962</v>
      </c>
      <c r="C405" s="4" t="e">
        <f>#VALUE!</f>
        <v>#VALUE!</v>
      </c>
      <c r="F405" s="4">
        <v>75</v>
      </c>
      <c r="G405" s="4"/>
      <c r="H405" s="4">
        <v>77</v>
      </c>
      <c r="I405" s="4"/>
      <c r="J405" s="4">
        <v>78</v>
      </c>
      <c r="K405" s="4"/>
      <c r="L405" s="4">
        <v>78</v>
      </c>
      <c r="M405" s="4"/>
      <c r="N405" s="4">
        <v>78</v>
      </c>
      <c r="O405" s="4"/>
      <c r="P405" s="4">
        <v>79</v>
      </c>
      <c r="Q405" s="4"/>
      <c r="R405" s="4" t="e">
        <f>#VALUE!</f>
        <v>#VALUE!</v>
      </c>
      <c r="S405" s="4"/>
    </row>
    <row r="406" spans="2:19" ht="12">
      <c r="B406" s="6">
        <v>0.8036</v>
      </c>
      <c r="C406" s="4" t="e">
        <f>#VALUE!</f>
        <v>#VALUE!</v>
      </c>
      <c r="F406" s="4">
        <v>75</v>
      </c>
      <c r="G406" s="4"/>
      <c r="H406" s="4">
        <v>77</v>
      </c>
      <c r="I406" s="4"/>
      <c r="J406" s="4">
        <v>78</v>
      </c>
      <c r="K406" s="4"/>
      <c r="L406" s="4">
        <v>78</v>
      </c>
      <c r="M406" s="4"/>
      <c r="N406" s="4">
        <v>79</v>
      </c>
      <c r="O406" s="4"/>
      <c r="P406" s="4">
        <v>79</v>
      </c>
      <c r="Q406" s="4"/>
      <c r="R406" s="4" t="e">
        <f>#VALUE!</f>
        <v>#VALUE!</v>
      </c>
      <c r="S406" s="4"/>
    </row>
    <row r="407" spans="2:19" ht="12">
      <c r="B407" s="6">
        <v>0.81</v>
      </c>
      <c r="C407" s="4" t="e">
        <f>#VALUE!</f>
        <v>#VALUE!</v>
      </c>
      <c r="F407" s="4">
        <v>75</v>
      </c>
      <c r="G407" s="4"/>
      <c r="H407" s="4">
        <v>77</v>
      </c>
      <c r="I407" s="4"/>
      <c r="J407" s="4">
        <v>78</v>
      </c>
      <c r="K407" s="4"/>
      <c r="L407" s="4">
        <v>79</v>
      </c>
      <c r="M407" s="4"/>
      <c r="N407" s="4">
        <v>79</v>
      </c>
      <c r="O407" s="4"/>
      <c r="P407" s="4">
        <v>79</v>
      </c>
      <c r="Q407" s="4"/>
      <c r="R407" s="4" t="e">
        <f>#VALUE!</f>
        <v>#VALUE!</v>
      </c>
      <c r="S407" s="4"/>
    </row>
    <row r="408" spans="2:19" ht="12">
      <c r="B408" s="6">
        <v>0.816</v>
      </c>
      <c r="C408" s="4" t="e">
        <f>#VALUE!</f>
        <v>#VALUE!</v>
      </c>
      <c r="F408" s="4">
        <v>75</v>
      </c>
      <c r="G408" s="4"/>
      <c r="H408" s="4">
        <v>78</v>
      </c>
      <c r="I408" s="4"/>
      <c r="J408" s="4">
        <v>78</v>
      </c>
      <c r="K408" s="4"/>
      <c r="L408" s="4">
        <v>79</v>
      </c>
      <c r="M408" s="4"/>
      <c r="N408" s="4">
        <v>79</v>
      </c>
      <c r="O408" s="4"/>
      <c r="P408" s="4">
        <v>79</v>
      </c>
      <c r="Q408" s="4"/>
      <c r="R408" s="4" t="e">
        <f>#VALUE!</f>
        <v>#VALUE!</v>
      </c>
      <c r="S408" s="4"/>
    </row>
    <row r="409" spans="2:19" ht="12">
      <c r="B409" s="6">
        <v>0.8165</v>
      </c>
      <c r="C409" s="4" t="e">
        <f>#VALUE!</f>
        <v>#VALUE!</v>
      </c>
      <c r="F409" s="4">
        <v>75</v>
      </c>
      <c r="G409" s="4"/>
      <c r="H409" s="4">
        <v>78</v>
      </c>
      <c r="I409" s="4"/>
      <c r="J409" s="4">
        <v>79</v>
      </c>
      <c r="K409" s="4"/>
      <c r="L409" s="4">
        <v>79</v>
      </c>
      <c r="M409" s="4"/>
      <c r="N409" s="4">
        <v>79</v>
      </c>
      <c r="O409" s="4"/>
      <c r="P409" s="4">
        <v>79</v>
      </c>
      <c r="Q409" s="4"/>
      <c r="R409" s="4" t="e">
        <f>#VALUE!</f>
        <v>#VALUE!</v>
      </c>
      <c r="S409" s="4"/>
    </row>
    <row r="410" spans="2:19" ht="12">
      <c r="B410" s="6">
        <v>0.8245</v>
      </c>
      <c r="C410" s="4" t="e">
        <f>#VALUE!</f>
        <v>#VALUE!</v>
      </c>
      <c r="F410" s="4">
        <v>76</v>
      </c>
      <c r="G410" s="4"/>
      <c r="H410" s="4">
        <v>78</v>
      </c>
      <c r="I410" s="4"/>
      <c r="J410" s="4">
        <v>79</v>
      </c>
      <c r="K410" s="4"/>
      <c r="L410" s="4">
        <v>79</v>
      </c>
      <c r="M410" s="4"/>
      <c r="N410" s="4">
        <v>79</v>
      </c>
      <c r="O410" s="4"/>
      <c r="P410" s="4">
        <v>79</v>
      </c>
      <c r="Q410" s="4"/>
      <c r="R410" s="4" t="e">
        <f>#VALUE!</f>
        <v>#VALUE!</v>
      </c>
      <c r="S410" s="4"/>
    </row>
    <row r="411" spans="2:19" ht="12">
      <c r="B411" s="6">
        <v>0.8291</v>
      </c>
      <c r="C411" s="4" t="e">
        <f>#VALUE!</f>
        <v>#VALUE!</v>
      </c>
      <c r="F411" s="4">
        <v>76</v>
      </c>
      <c r="G411" s="4"/>
      <c r="H411" s="4">
        <v>78</v>
      </c>
      <c r="I411" s="4"/>
      <c r="J411" s="4">
        <v>79</v>
      </c>
      <c r="K411" s="4"/>
      <c r="L411" s="4">
        <v>79</v>
      </c>
      <c r="M411" s="4"/>
      <c r="N411" s="4">
        <v>79</v>
      </c>
      <c r="O411" s="4"/>
      <c r="P411" s="4">
        <v>80</v>
      </c>
      <c r="Q411" s="4"/>
      <c r="R411" s="4" t="e">
        <f>#VALUE!</f>
        <v>#VALUE!</v>
      </c>
      <c r="S411" s="4"/>
    </row>
    <row r="412" spans="2:19" ht="12">
      <c r="B412" s="6">
        <v>0.836</v>
      </c>
      <c r="C412" s="4" t="e">
        <f>#VALUE!</f>
        <v>#VALUE!</v>
      </c>
      <c r="F412" s="4">
        <v>76</v>
      </c>
      <c r="G412" s="4"/>
      <c r="H412" s="4">
        <v>78</v>
      </c>
      <c r="I412" s="4"/>
      <c r="J412" s="4">
        <v>79</v>
      </c>
      <c r="K412" s="4"/>
      <c r="L412" s="4">
        <v>79</v>
      </c>
      <c r="M412" s="4"/>
      <c r="N412" s="4">
        <v>80</v>
      </c>
      <c r="O412" s="4"/>
      <c r="P412" s="4">
        <v>80</v>
      </c>
      <c r="Q412" s="4"/>
      <c r="R412" s="4" t="e">
        <f>#VALUE!</f>
        <v>#VALUE!</v>
      </c>
      <c r="S412" s="4"/>
    </row>
    <row r="413" spans="2:19" ht="12">
      <c r="B413" s="6">
        <v>0.84</v>
      </c>
      <c r="C413" s="4" t="e">
        <f>#VALUE!</f>
        <v>#VALUE!</v>
      </c>
      <c r="F413" s="4">
        <v>76</v>
      </c>
      <c r="G413" s="4"/>
      <c r="H413" s="4">
        <v>78</v>
      </c>
      <c r="I413" s="4"/>
      <c r="J413" s="4">
        <v>79</v>
      </c>
      <c r="K413" s="4"/>
      <c r="L413" s="4">
        <v>80</v>
      </c>
      <c r="M413" s="4"/>
      <c r="N413" s="4">
        <v>80</v>
      </c>
      <c r="O413" s="4"/>
      <c r="P413" s="4">
        <v>80</v>
      </c>
      <c r="Q413" s="4"/>
      <c r="R413" s="4" t="e">
        <f>#VALUE!</f>
        <v>#VALUE!</v>
      </c>
      <c r="S413" s="4"/>
    </row>
    <row r="414" spans="2:19" ht="12">
      <c r="B414" s="6">
        <v>0.8417</v>
      </c>
      <c r="C414" s="4" t="e">
        <f>#VALUE!</f>
        <v>#VALUE!</v>
      </c>
      <c r="F414" s="4">
        <v>76</v>
      </c>
      <c r="G414" s="4"/>
      <c r="H414" s="4">
        <v>79</v>
      </c>
      <c r="I414" s="4"/>
      <c r="J414" s="4">
        <v>79</v>
      </c>
      <c r="K414" s="4"/>
      <c r="L414" s="4">
        <v>80</v>
      </c>
      <c r="M414" s="4"/>
      <c r="N414" s="4">
        <v>80</v>
      </c>
      <c r="O414" s="4"/>
      <c r="P414" s="4">
        <v>80</v>
      </c>
      <c r="Q414" s="4"/>
      <c r="R414" s="4" t="e">
        <f>#VALUE!</f>
        <v>#VALUE!</v>
      </c>
      <c r="S414" s="4"/>
    </row>
    <row r="415" spans="2:19" ht="12">
      <c r="B415" s="6">
        <v>0.8478</v>
      </c>
      <c r="C415" s="4" t="e">
        <f>#VALUE!</f>
        <v>#VALUE!</v>
      </c>
      <c r="F415" s="4">
        <v>77</v>
      </c>
      <c r="G415" s="4"/>
      <c r="H415" s="4">
        <v>79</v>
      </c>
      <c r="I415" s="4"/>
      <c r="J415" s="4">
        <v>79</v>
      </c>
      <c r="K415" s="4"/>
      <c r="L415" s="4">
        <v>80</v>
      </c>
      <c r="M415" s="4"/>
      <c r="N415" s="4">
        <v>80</v>
      </c>
      <c r="O415" s="4"/>
      <c r="P415" s="4">
        <v>80</v>
      </c>
      <c r="Q415" s="4"/>
      <c r="R415" s="4" t="e">
        <f>#VALUE!</f>
        <v>#VALUE!</v>
      </c>
      <c r="S415" s="4"/>
    </row>
    <row r="416" spans="2:19" ht="12">
      <c r="B416" s="6">
        <v>0.8583</v>
      </c>
      <c r="C416" s="4" t="e">
        <f>#VALUE!</f>
        <v>#VALUE!</v>
      </c>
      <c r="F416" s="4">
        <v>77</v>
      </c>
      <c r="G416" s="4"/>
      <c r="H416" s="4">
        <v>79</v>
      </c>
      <c r="I416" s="4"/>
      <c r="J416" s="4">
        <v>80</v>
      </c>
      <c r="K416" s="4"/>
      <c r="L416" s="4">
        <v>80</v>
      </c>
      <c r="M416" s="4"/>
      <c r="N416" s="4">
        <v>80</v>
      </c>
      <c r="O416" s="4"/>
      <c r="P416" s="4">
        <v>80</v>
      </c>
      <c r="Q416" s="4"/>
      <c r="R416" s="4" t="e">
        <f>#VALUE!</f>
        <v>#VALUE!</v>
      </c>
      <c r="S416" s="4"/>
    </row>
    <row r="417" spans="2:19" ht="12">
      <c r="B417" s="6">
        <v>0.8625</v>
      </c>
      <c r="C417" s="4" t="e">
        <f>#VALUE!</f>
        <v>#VALUE!</v>
      </c>
      <c r="F417" s="4">
        <v>77</v>
      </c>
      <c r="G417" s="4"/>
      <c r="H417" s="4">
        <v>79</v>
      </c>
      <c r="I417" s="4"/>
      <c r="J417" s="4">
        <v>80</v>
      </c>
      <c r="K417" s="4"/>
      <c r="L417" s="4">
        <v>80</v>
      </c>
      <c r="M417" s="4"/>
      <c r="N417" s="4">
        <v>80</v>
      </c>
      <c r="O417" s="4"/>
      <c r="P417" s="4">
        <v>81</v>
      </c>
      <c r="Q417" s="4"/>
      <c r="R417" s="4" t="e">
        <f>#VALUE!</f>
        <v>#VALUE!</v>
      </c>
      <c r="S417" s="4"/>
    </row>
    <row r="418" spans="2:19" ht="12">
      <c r="B418" s="6">
        <v>0.8662</v>
      </c>
      <c r="C418" s="4" t="e">
        <f>#VALUE!</f>
        <v>#VALUE!</v>
      </c>
      <c r="F418" s="4">
        <v>77</v>
      </c>
      <c r="G418" s="4"/>
      <c r="H418" s="4">
        <v>79</v>
      </c>
      <c r="I418" s="4"/>
      <c r="J418" s="4">
        <v>80</v>
      </c>
      <c r="K418" s="4"/>
      <c r="L418" s="4">
        <v>80</v>
      </c>
      <c r="M418" s="4"/>
      <c r="N418" s="4">
        <v>81</v>
      </c>
      <c r="O418" s="4"/>
      <c r="P418" s="4">
        <v>81</v>
      </c>
      <c r="Q418" s="4"/>
      <c r="R418" s="4" t="e">
        <f>#VALUE!</f>
        <v>#VALUE!</v>
      </c>
      <c r="S418" s="4"/>
    </row>
    <row r="419" spans="2:19" ht="12">
      <c r="B419" s="6">
        <v>0.869</v>
      </c>
      <c r="C419" s="4" t="e">
        <f>#VALUE!</f>
        <v>#VALUE!</v>
      </c>
      <c r="F419" s="4">
        <v>78</v>
      </c>
      <c r="G419" s="4"/>
      <c r="H419" s="4">
        <v>79</v>
      </c>
      <c r="I419" s="4"/>
      <c r="J419" s="4">
        <v>80</v>
      </c>
      <c r="K419" s="4"/>
      <c r="L419" s="4">
        <v>80</v>
      </c>
      <c r="M419" s="4"/>
      <c r="N419" s="4">
        <v>81</v>
      </c>
      <c r="O419" s="4"/>
      <c r="P419" s="4">
        <v>81</v>
      </c>
      <c r="Q419" s="4"/>
      <c r="R419" s="4" t="e">
        <f>#VALUE!</f>
        <v>#VALUE!</v>
      </c>
      <c r="S419" s="4"/>
    </row>
    <row r="420" spans="2:19" ht="12">
      <c r="B420" s="6">
        <v>0.87</v>
      </c>
      <c r="C420" s="4" t="e">
        <f>#VALUE!</f>
        <v>#VALUE!</v>
      </c>
      <c r="F420" s="4">
        <v>78</v>
      </c>
      <c r="G420" s="4"/>
      <c r="H420" s="4">
        <v>79</v>
      </c>
      <c r="I420" s="4"/>
      <c r="J420" s="4">
        <v>80</v>
      </c>
      <c r="K420" s="4"/>
      <c r="L420" s="4">
        <v>81</v>
      </c>
      <c r="M420" s="4"/>
      <c r="N420" s="4">
        <v>81</v>
      </c>
      <c r="O420" s="4"/>
      <c r="P420" s="4">
        <v>81</v>
      </c>
      <c r="Q420" s="4"/>
      <c r="R420" s="4" t="e">
        <f>#VALUE!</f>
        <v>#VALUE!</v>
      </c>
      <c r="S420" s="4"/>
    </row>
    <row r="421" spans="2:19" ht="12">
      <c r="B421" s="6">
        <v>0.8799</v>
      </c>
      <c r="C421" s="4" t="e">
        <f>#VALUE!</f>
        <v>#VALUE!</v>
      </c>
      <c r="F421" s="4">
        <v>78</v>
      </c>
      <c r="G421" s="4"/>
      <c r="H421" s="4">
        <v>80</v>
      </c>
      <c r="I421" s="4"/>
      <c r="J421" s="4">
        <v>80</v>
      </c>
      <c r="K421" s="4"/>
      <c r="L421" s="4">
        <v>81</v>
      </c>
      <c r="M421" s="4"/>
      <c r="N421" s="4">
        <v>81</v>
      </c>
      <c r="O421" s="4"/>
      <c r="P421" s="4">
        <v>81</v>
      </c>
      <c r="Q421" s="4"/>
      <c r="R421" s="4" t="e">
        <f>#VALUE!</f>
        <v>#VALUE!</v>
      </c>
      <c r="S421" s="4"/>
    </row>
    <row r="422" spans="2:19" ht="12">
      <c r="B422" s="6">
        <v>0.8897</v>
      </c>
      <c r="C422" s="4" t="e">
        <f>#VALUE!</f>
        <v>#VALUE!</v>
      </c>
      <c r="F422" s="4">
        <v>78</v>
      </c>
      <c r="G422" s="4"/>
      <c r="H422" s="4">
        <v>80</v>
      </c>
      <c r="I422" s="4"/>
      <c r="J422" s="4">
        <v>81</v>
      </c>
      <c r="K422" s="4"/>
      <c r="L422" s="4">
        <v>81</v>
      </c>
      <c r="M422" s="4"/>
      <c r="N422" s="4">
        <v>81</v>
      </c>
      <c r="O422" s="4"/>
      <c r="P422" s="4">
        <v>81</v>
      </c>
      <c r="Q422" s="4"/>
      <c r="R422" s="4" t="e">
        <f>#VALUE!</f>
        <v>#VALUE!</v>
      </c>
      <c r="S422" s="4"/>
    </row>
    <row r="423" spans="2:19" ht="12">
      <c r="B423" s="6">
        <v>0.8928</v>
      </c>
      <c r="C423" s="4" t="e">
        <f>#VALUE!</f>
        <v>#VALUE!</v>
      </c>
      <c r="F423" s="4">
        <v>79</v>
      </c>
      <c r="G423" s="4"/>
      <c r="H423" s="4">
        <v>80</v>
      </c>
      <c r="I423" s="4"/>
      <c r="J423" s="4">
        <v>81</v>
      </c>
      <c r="K423" s="4"/>
      <c r="L423" s="4">
        <v>81</v>
      </c>
      <c r="M423" s="4"/>
      <c r="N423" s="4">
        <v>81</v>
      </c>
      <c r="O423" s="4"/>
      <c r="P423" s="4">
        <v>81</v>
      </c>
      <c r="Q423" s="4"/>
      <c r="R423" s="4" t="e">
        <f>#VALUE!</f>
        <v>#VALUE!</v>
      </c>
      <c r="S423" s="4"/>
    </row>
    <row r="424" spans="2:19" ht="12">
      <c r="B424" s="6">
        <v>0.8966</v>
      </c>
      <c r="C424" s="4" t="e">
        <f>#VALUE!</f>
        <v>#VALUE!</v>
      </c>
      <c r="F424" s="4">
        <v>79</v>
      </c>
      <c r="G424" s="4"/>
      <c r="H424" s="4">
        <v>80</v>
      </c>
      <c r="I424" s="4"/>
      <c r="J424" s="4">
        <v>81</v>
      </c>
      <c r="K424" s="4"/>
      <c r="L424" s="4">
        <v>81</v>
      </c>
      <c r="M424" s="4"/>
      <c r="N424" s="4">
        <v>81</v>
      </c>
      <c r="O424" s="4"/>
      <c r="P424" s="4">
        <v>82</v>
      </c>
      <c r="Q424" s="4"/>
      <c r="R424" s="4" t="e">
        <f>#VALUE!</f>
        <v>#VALUE!</v>
      </c>
      <c r="S424" s="4"/>
    </row>
    <row r="425" spans="2:19" ht="12">
      <c r="B425" s="6">
        <v>0.9</v>
      </c>
      <c r="C425" s="4" t="e">
        <f>#VALUE!</f>
        <v>#VALUE!</v>
      </c>
      <c r="F425" s="4">
        <v>79</v>
      </c>
      <c r="G425" s="4"/>
      <c r="H425" s="4">
        <v>80</v>
      </c>
      <c r="I425" s="4"/>
      <c r="J425" s="4">
        <v>81</v>
      </c>
      <c r="K425" s="4"/>
      <c r="L425" s="4">
        <v>81</v>
      </c>
      <c r="M425" s="4"/>
      <c r="N425" s="4">
        <v>82</v>
      </c>
      <c r="O425" s="4"/>
      <c r="P425" s="4">
        <v>82</v>
      </c>
      <c r="Q425" s="4"/>
      <c r="R425" s="4" t="e">
        <f>#VALUE!</f>
        <v>#VALUE!</v>
      </c>
      <c r="S425" s="4"/>
    </row>
    <row r="426" spans="2:19" ht="12">
      <c r="B426" s="6">
        <v>0.9025</v>
      </c>
      <c r="C426" s="4" t="e">
        <f>#VALUE!</f>
        <v>#VALUE!</v>
      </c>
      <c r="F426" s="4">
        <v>79</v>
      </c>
      <c r="G426" s="4"/>
      <c r="H426" s="4">
        <v>81</v>
      </c>
      <c r="I426" s="4"/>
      <c r="J426" s="4">
        <v>81</v>
      </c>
      <c r="K426" s="4"/>
      <c r="L426" s="4">
        <v>81</v>
      </c>
      <c r="M426" s="4"/>
      <c r="N426" s="4">
        <v>82</v>
      </c>
      <c r="O426" s="4"/>
      <c r="P426" s="4">
        <v>82</v>
      </c>
      <c r="Q426" s="4"/>
      <c r="R426" s="4" t="e">
        <f>#VALUE!</f>
        <v>#VALUE!</v>
      </c>
      <c r="S426" s="4"/>
    </row>
    <row r="427" spans="2:19" ht="12">
      <c r="B427" s="6">
        <v>0.9123</v>
      </c>
      <c r="C427" s="4" t="e">
        <f>#VALUE!</f>
        <v>#VALUE!</v>
      </c>
      <c r="F427" s="4">
        <v>79</v>
      </c>
      <c r="G427" s="4"/>
      <c r="H427" s="4">
        <v>81</v>
      </c>
      <c r="I427" s="4"/>
      <c r="J427" s="4">
        <v>81</v>
      </c>
      <c r="K427" s="4"/>
      <c r="L427" s="4">
        <v>82</v>
      </c>
      <c r="M427" s="4"/>
      <c r="N427" s="4">
        <v>82</v>
      </c>
      <c r="O427" s="4"/>
      <c r="P427" s="4">
        <v>82</v>
      </c>
      <c r="Q427" s="4"/>
      <c r="R427" s="4" t="e">
        <f>#VALUE!</f>
        <v>#VALUE!</v>
      </c>
      <c r="S427" s="4"/>
    </row>
    <row r="428" spans="2:19" ht="12">
      <c r="B428" s="6">
        <v>0.9124</v>
      </c>
      <c r="C428" s="4" t="e">
        <f>#VALUE!</f>
        <v>#VALUE!</v>
      </c>
      <c r="F428" s="4">
        <v>79</v>
      </c>
      <c r="G428" s="4"/>
      <c r="H428" s="4">
        <v>81</v>
      </c>
      <c r="I428" s="4"/>
      <c r="J428" s="4">
        <v>82</v>
      </c>
      <c r="K428" s="4"/>
      <c r="L428" s="4">
        <v>82</v>
      </c>
      <c r="M428" s="4"/>
      <c r="N428" s="4">
        <v>82</v>
      </c>
      <c r="O428" s="4"/>
      <c r="P428" s="4">
        <v>82</v>
      </c>
      <c r="Q428" s="4"/>
      <c r="R428" s="4" t="e">
        <f>#VALUE!</f>
        <v>#VALUE!</v>
      </c>
      <c r="S428" s="4"/>
    </row>
    <row r="429" spans="2:19" ht="12">
      <c r="B429" s="6">
        <v>0.9281</v>
      </c>
      <c r="C429" s="4" t="e">
        <f>#VALUE!</f>
        <v>#VALUE!</v>
      </c>
      <c r="F429" s="4">
        <v>80</v>
      </c>
      <c r="G429" s="4"/>
      <c r="H429" s="4">
        <v>81</v>
      </c>
      <c r="I429" s="4"/>
      <c r="J429" s="4">
        <v>82</v>
      </c>
      <c r="K429" s="4"/>
      <c r="L429" s="4">
        <v>82</v>
      </c>
      <c r="M429" s="4"/>
      <c r="N429" s="4">
        <v>82</v>
      </c>
      <c r="O429" s="4"/>
      <c r="P429" s="4">
        <v>82</v>
      </c>
      <c r="Q429" s="4"/>
      <c r="R429" s="4" t="e">
        <f>#VALUE!</f>
        <v>#VALUE!</v>
      </c>
      <c r="S429" s="4"/>
    </row>
    <row r="430" spans="2:19" ht="12">
      <c r="B430" s="6">
        <v>0.93</v>
      </c>
      <c r="C430" s="4" t="e">
        <f>#VALUE!</f>
        <v>#VALUE!</v>
      </c>
      <c r="F430" s="4">
        <v>80</v>
      </c>
      <c r="G430" s="4"/>
      <c r="H430" s="4">
        <v>81</v>
      </c>
      <c r="I430" s="4"/>
      <c r="J430" s="4">
        <v>82</v>
      </c>
      <c r="K430" s="4"/>
      <c r="L430" s="4">
        <v>82</v>
      </c>
      <c r="M430" s="4"/>
      <c r="N430" s="4">
        <v>82</v>
      </c>
      <c r="O430" s="4"/>
      <c r="P430" s="4">
        <v>83</v>
      </c>
      <c r="Q430" s="4"/>
      <c r="R430" s="4" t="e">
        <f>#VALUE!</f>
        <v>#VALUE!</v>
      </c>
      <c r="S430" s="4"/>
    </row>
    <row r="431" spans="2:19" ht="12">
      <c r="B431" s="6">
        <v>0.9325</v>
      </c>
      <c r="C431" s="4" t="e">
        <f>#VALUE!</f>
        <v>#VALUE!</v>
      </c>
      <c r="F431" s="4">
        <v>80</v>
      </c>
      <c r="G431" s="4"/>
      <c r="H431" s="4">
        <v>82</v>
      </c>
      <c r="I431" s="4"/>
      <c r="J431" s="4">
        <v>82</v>
      </c>
      <c r="K431" s="4"/>
      <c r="L431" s="4">
        <v>82</v>
      </c>
      <c r="M431" s="4"/>
      <c r="N431" s="4">
        <v>82</v>
      </c>
      <c r="O431" s="4"/>
      <c r="P431" s="4">
        <v>83</v>
      </c>
      <c r="Q431" s="4"/>
      <c r="R431" s="4" t="e">
        <f>#VALUE!</f>
        <v>#VALUE!</v>
      </c>
      <c r="S431" s="4"/>
    </row>
    <row r="432" spans="2:19" ht="12">
      <c r="B432" s="6">
        <v>0.9342</v>
      </c>
      <c r="C432" s="4" t="e">
        <f>#VALUE!</f>
        <v>#VALUE!</v>
      </c>
      <c r="F432" s="4">
        <v>80</v>
      </c>
      <c r="G432" s="4"/>
      <c r="H432" s="4">
        <v>82</v>
      </c>
      <c r="I432" s="4"/>
      <c r="J432" s="4">
        <v>82</v>
      </c>
      <c r="K432" s="4"/>
      <c r="L432" s="4">
        <v>82</v>
      </c>
      <c r="M432" s="4"/>
      <c r="N432" s="4">
        <v>83</v>
      </c>
      <c r="O432" s="4"/>
      <c r="P432" s="4">
        <v>83</v>
      </c>
      <c r="Q432" s="4"/>
      <c r="R432" s="4" t="e">
        <f>#VALUE!</f>
        <v>#VALUE!</v>
      </c>
      <c r="S432" s="4"/>
    </row>
    <row r="433" spans="2:19" ht="12">
      <c r="B433" s="6">
        <v>0.9367</v>
      </c>
      <c r="C433" s="4" t="e">
        <f>#VALUE!</f>
        <v>#VALUE!</v>
      </c>
      <c r="F433" s="4">
        <v>81</v>
      </c>
      <c r="G433" s="4"/>
      <c r="H433" s="4">
        <v>82</v>
      </c>
      <c r="I433" s="4"/>
      <c r="J433" s="4">
        <v>82</v>
      </c>
      <c r="K433" s="4"/>
      <c r="L433" s="4">
        <v>82</v>
      </c>
      <c r="M433" s="4"/>
      <c r="N433" s="4">
        <v>83</v>
      </c>
      <c r="O433" s="4"/>
      <c r="P433" s="4">
        <v>83</v>
      </c>
      <c r="Q433" s="4"/>
      <c r="R433" s="4" t="e">
        <f>#VALUE!</f>
        <v>#VALUE!</v>
      </c>
      <c r="S433" s="4"/>
    </row>
    <row r="434" spans="2:19" ht="12">
      <c r="B434" s="6">
        <v>0.9452</v>
      </c>
      <c r="C434" s="4" t="e">
        <f>#VALUE!</f>
        <v>#VALUE!</v>
      </c>
      <c r="F434" s="4">
        <v>81</v>
      </c>
      <c r="G434" s="4"/>
      <c r="H434" s="4">
        <v>82</v>
      </c>
      <c r="I434" s="4"/>
      <c r="J434" s="4">
        <v>82</v>
      </c>
      <c r="K434" s="4"/>
      <c r="L434" s="4">
        <v>83</v>
      </c>
      <c r="M434" s="4"/>
      <c r="N434" s="4">
        <v>83</v>
      </c>
      <c r="O434" s="4"/>
      <c r="P434" s="4">
        <v>83</v>
      </c>
      <c r="Q434" s="4"/>
      <c r="R434" s="4" t="e">
        <f>#VALUE!</f>
        <v>#VALUE!</v>
      </c>
      <c r="S434" s="4"/>
    </row>
    <row r="435" spans="2:19" ht="12">
      <c r="B435" s="6">
        <v>0.955</v>
      </c>
      <c r="C435" s="4" t="e">
        <f>#VALUE!</f>
        <v>#VALUE!</v>
      </c>
      <c r="F435" s="4">
        <v>81</v>
      </c>
      <c r="G435" s="4"/>
      <c r="H435" s="4">
        <v>82</v>
      </c>
      <c r="I435" s="4"/>
      <c r="J435" s="4">
        <v>83</v>
      </c>
      <c r="K435" s="4"/>
      <c r="L435" s="4">
        <v>83</v>
      </c>
      <c r="M435" s="4"/>
      <c r="N435" s="4">
        <v>83</v>
      </c>
      <c r="O435" s="4"/>
      <c r="P435" s="4">
        <v>83</v>
      </c>
      <c r="Q435" s="4"/>
      <c r="R435" s="4" t="e">
        <f>#VALUE!</f>
        <v>#VALUE!</v>
      </c>
      <c r="S435" s="4"/>
    </row>
    <row r="436" spans="2:19" ht="12">
      <c r="B436" s="6">
        <v>0.96</v>
      </c>
      <c r="C436" s="4" t="e">
        <f>#VALUE!</f>
        <v>#VALUE!</v>
      </c>
      <c r="F436" s="4">
        <v>82</v>
      </c>
      <c r="G436" s="4"/>
      <c r="H436" s="4">
        <v>82</v>
      </c>
      <c r="I436" s="4"/>
      <c r="J436" s="4">
        <v>83</v>
      </c>
      <c r="K436" s="4"/>
      <c r="L436" s="4">
        <v>83</v>
      </c>
      <c r="M436" s="4"/>
      <c r="N436" s="4">
        <v>83</v>
      </c>
      <c r="O436" s="4"/>
      <c r="P436" s="4">
        <v>83</v>
      </c>
      <c r="Q436" s="4"/>
      <c r="R436" s="4" t="e">
        <f>#VALUE!</f>
        <v>#VALUE!</v>
      </c>
      <c r="S436" s="4"/>
    </row>
    <row r="437" spans="2:19" ht="12">
      <c r="B437" s="6">
        <v>0.9643</v>
      </c>
      <c r="C437" s="4" t="e">
        <f>#VALUE!</f>
        <v>#VALUE!</v>
      </c>
      <c r="F437" s="4">
        <v>82</v>
      </c>
      <c r="G437" s="4"/>
      <c r="H437" s="4">
        <v>83</v>
      </c>
      <c r="I437" s="4"/>
      <c r="J437" s="4">
        <v>83</v>
      </c>
      <c r="K437" s="4"/>
      <c r="L437" s="4">
        <v>83</v>
      </c>
      <c r="M437" s="4"/>
      <c r="N437" s="4">
        <v>83</v>
      </c>
      <c r="O437" s="4"/>
      <c r="P437" s="4">
        <v>83</v>
      </c>
      <c r="Q437" s="4"/>
      <c r="R437" s="4" t="e">
        <f>#VALUE!</f>
        <v>#VALUE!</v>
      </c>
      <c r="S437" s="4"/>
    </row>
    <row r="438" spans="2:19" ht="12">
      <c r="B438" s="6">
        <v>0.9672</v>
      </c>
      <c r="C438" s="4" t="e">
        <f>#VALUE!</f>
        <v>#VALUE!</v>
      </c>
      <c r="F438" s="4">
        <v>82</v>
      </c>
      <c r="G438" s="4"/>
      <c r="H438" s="4">
        <v>83</v>
      </c>
      <c r="I438" s="4"/>
      <c r="J438" s="4">
        <v>83</v>
      </c>
      <c r="K438" s="4"/>
      <c r="L438" s="4">
        <v>83</v>
      </c>
      <c r="M438" s="4"/>
      <c r="N438" s="4">
        <v>83</v>
      </c>
      <c r="O438" s="4"/>
      <c r="P438" s="4">
        <v>84</v>
      </c>
      <c r="Q438" s="4"/>
      <c r="R438" s="4" t="e">
        <f>#VALUE!</f>
        <v>#VALUE!</v>
      </c>
      <c r="S438" s="4"/>
    </row>
    <row r="439" spans="2:19" ht="12">
      <c r="B439" s="6">
        <v>0.9715</v>
      </c>
      <c r="C439" s="4" t="e">
        <f>#VALUE!</f>
        <v>#VALUE!</v>
      </c>
      <c r="F439" s="4">
        <v>82</v>
      </c>
      <c r="G439" s="4"/>
      <c r="H439" s="4">
        <v>83</v>
      </c>
      <c r="I439" s="4"/>
      <c r="J439" s="4">
        <v>83</v>
      </c>
      <c r="K439" s="4"/>
      <c r="L439" s="4">
        <v>83</v>
      </c>
      <c r="M439" s="4"/>
      <c r="N439" s="4">
        <v>84</v>
      </c>
      <c r="O439" s="4"/>
      <c r="P439" s="4">
        <v>84</v>
      </c>
      <c r="Q439" s="4"/>
      <c r="R439" s="4" t="e">
        <f>#VALUE!</f>
        <v>#VALUE!</v>
      </c>
      <c r="S439" s="4"/>
    </row>
    <row r="440" spans="2:19" ht="12">
      <c r="B440" s="6">
        <v>0.9749</v>
      </c>
      <c r="C440" s="4" t="e">
        <f>#VALUE!</f>
        <v>#VALUE!</v>
      </c>
      <c r="F440" s="4">
        <v>82</v>
      </c>
      <c r="G440" s="4"/>
      <c r="H440" s="4">
        <v>83</v>
      </c>
      <c r="I440" s="4"/>
      <c r="J440" s="4">
        <v>83</v>
      </c>
      <c r="K440" s="4"/>
      <c r="L440" s="4">
        <v>84</v>
      </c>
      <c r="M440" s="4"/>
      <c r="N440" s="4">
        <v>84</v>
      </c>
      <c r="O440" s="4"/>
      <c r="P440" s="4">
        <v>84</v>
      </c>
      <c r="Q440" s="4"/>
      <c r="R440" s="4" t="e">
        <f>#VALUE!</f>
        <v>#VALUE!</v>
      </c>
      <c r="S440" s="4"/>
    </row>
    <row r="441" spans="2:19" ht="12">
      <c r="B441" s="6">
        <v>0.9785</v>
      </c>
      <c r="C441" s="4" t="e">
        <f>#VALUE!</f>
        <v>#VALUE!</v>
      </c>
      <c r="F441" s="4">
        <v>83</v>
      </c>
      <c r="G441" s="4"/>
      <c r="H441" s="4">
        <v>83</v>
      </c>
      <c r="I441" s="4"/>
      <c r="J441" s="4">
        <v>83</v>
      </c>
      <c r="K441" s="4"/>
      <c r="L441" s="4">
        <v>84</v>
      </c>
      <c r="M441" s="4"/>
      <c r="N441" s="4">
        <v>84</v>
      </c>
      <c r="O441" s="4"/>
      <c r="P441" s="4">
        <v>84</v>
      </c>
      <c r="Q441" s="4"/>
      <c r="R441" s="4" t="e">
        <f>#VALUE!</f>
        <v>#VALUE!</v>
      </c>
      <c r="S441" s="4"/>
    </row>
    <row r="442" spans="2:19" ht="12">
      <c r="B442" s="6">
        <v>0.99</v>
      </c>
      <c r="C442" s="4" t="e">
        <f>#VALUE!</f>
        <v>#VALUE!</v>
      </c>
      <c r="F442" s="4">
        <v>83</v>
      </c>
      <c r="G442" s="4"/>
      <c r="H442" s="4">
        <v>83</v>
      </c>
      <c r="I442" s="4"/>
      <c r="J442" s="4">
        <v>84</v>
      </c>
      <c r="K442" s="4"/>
      <c r="L442" s="4">
        <v>84</v>
      </c>
      <c r="M442" s="4"/>
      <c r="N442" s="4">
        <v>84</v>
      </c>
      <c r="O442" s="4"/>
      <c r="P442" s="4">
        <v>84</v>
      </c>
      <c r="Q442" s="4"/>
      <c r="R442" s="4" t="e">
        <f>#VALUE!</f>
        <v>#VALUE!</v>
      </c>
      <c r="S442" s="4"/>
    </row>
    <row r="443" spans="2:19" ht="12">
      <c r="B443" s="6">
        <v>0.9939</v>
      </c>
      <c r="C443" s="4" t="e">
        <f>#VALUE!</f>
        <v>#VALUE!</v>
      </c>
      <c r="F443" s="4">
        <v>83</v>
      </c>
      <c r="G443" s="4"/>
      <c r="H443" s="4">
        <v>84</v>
      </c>
      <c r="I443" s="4"/>
      <c r="J443" s="4">
        <v>84</v>
      </c>
      <c r="K443" s="4"/>
      <c r="L443" s="4">
        <v>84</v>
      </c>
      <c r="M443" s="4"/>
      <c r="N443" s="4">
        <v>84</v>
      </c>
      <c r="O443" s="4"/>
      <c r="P443" s="4">
        <v>84</v>
      </c>
      <c r="Q443" s="4"/>
      <c r="R443" s="4" t="e">
        <f>#VALUE!</f>
        <v>#VALUE!</v>
      </c>
      <c r="S443" s="4"/>
    </row>
    <row r="444" spans="2:19" ht="12">
      <c r="B444" s="6">
        <v>1.0015</v>
      </c>
      <c r="C444" s="4" t="e">
        <f>#VALUE!</f>
        <v>#VALUE!</v>
      </c>
      <c r="F444" s="4">
        <v>84</v>
      </c>
      <c r="G444" s="4"/>
      <c r="H444" s="4">
        <v>84</v>
      </c>
      <c r="I444" s="4"/>
      <c r="J444" s="4">
        <v>84</v>
      </c>
      <c r="K444" s="4"/>
      <c r="L444" s="4">
        <v>84</v>
      </c>
      <c r="M444" s="4"/>
      <c r="N444" s="4">
        <v>84</v>
      </c>
      <c r="O444" s="4"/>
      <c r="P444" s="4">
        <v>84</v>
      </c>
      <c r="Q444" s="4"/>
      <c r="R444" s="4" t="e">
        <f>#VALUE!</f>
        <v>#VALUE!</v>
      </c>
      <c r="S444" s="4"/>
    </row>
    <row r="445" spans="2:19" ht="12">
      <c r="B445" s="6">
        <v>1.0037</v>
      </c>
      <c r="C445" s="4" t="e">
        <f>#VALUE!</f>
        <v>#VALUE!</v>
      </c>
      <c r="F445" s="4">
        <v>84</v>
      </c>
      <c r="G445" s="4"/>
      <c r="H445" s="4">
        <v>84</v>
      </c>
      <c r="I445" s="4"/>
      <c r="J445" s="4">
        <v>84</v>
      </c>
      <c r="K445" s="4"/>
      <c r="L445" s="4">
        <v>84</v>
      </c>
      <c r="M445" s="4"/>
      <c r="N445" s="4">
        <v>84</v>
      </c>
      <c r="O445" s="4"/>
      <c r="P445" s="4">
        <v>85</v>
      </c>
      <c r="Q445" s="4"/>
      <c r="R445" s="4" t="e">
        <f>#VALUE!</f>
        <v>#VALUE!</v>
      </c>
      <c r="S445" s="4"/>
    </row>
    <row r="446" spans="2:19" ht="12">
      <c r="B446" s="6">
        <v>1.0071</v>
      </c>
      <c r="C446" s="4" t="e">
        <f>#VALUE!</f>
        <v>#VALUE!</v>
      </c>
      <c r="F446" s="4">
        <v>84</v>
      </c>
      <c r="G446" s="4"/>
      <c r="H446" s="4">
        <v>84</v>
      </c>
      <c r="I446" s="4"/>
      <c r="J446" s="4">
        <v>84</v>
      </c>
      <c r="K446" s="4"/>
      <c r="L446" s="4">
        <v>84</v>
      </c>
      <c r="M446" s="4"/>
      <c r="N446" s="4">
        <v>85</v>
      </c>
      <c r="O446" s="4"/>
      <c r="P446" s="4">
        <v>85</v>
      </c>
      <c r="Q446" s="4"/>
      <c r="R446" s="4" t="e">
        <f>#VALUE!</f>
        <v>#VALUE!</v>
      </c>
      <c r="S446" s="4"/>
    </row>
    <row r="447" spans="2:19" ht="12">
      <c r="B447" s="6">
        <v>1.0119</v>
      </c>
      <c r="C447" s="4" t="e">
        <f>#VALUE!</f>
        <v>#VALUE!</v>
      </c>
      <c r="F447" s="4">
        <v>84</v>
      </c>
      <c r="G447" s="4"/>
      <c r="H447" s="4">
        <v>84</v>
      </c>
      <c r="I447" s="4"/>
      <c r="J447" s="4">
        <v>84</v>
      </c>
      <c r="K447" s="4"/>
      <c r="L447" s="4">
        <v>85</v>
      </c>
      <c r="M447" s="4"/>
      <c r="N447" s="4">
        <v>85</v>
      </c>
      <c r="O447" s="4"/>
      <c r="P447" s="4">
        <v>85</v>
      </c>
      <c r="Q447" s="4"/>
      <c r="R447" s="4" t="e">
        <f>#VALUE!</f>
        <v>#VALUE!</v>
      </c>
      <c r="S447" s="4"/>
    </row>
    <row r="448" spans="2:19" ht="12">
      <c r="B448" s="6">
        <v>1.0124</v>
      </c>
      <c r="C448" s="4" t="e">
        <f>#VALUE!</f>
        <v>#VALUE!</v>
      </c>
      <c r="F448" s="4">
        <v>85</v>
      </c>
      <c r="G448" s="4"/>
      <c r="H448" s="4">
        <v>84</v>
      </c>
      <c r="I448" s="4"/>
      <c r="J448" s="4">
        <v>84</v>
      </c>
      <c r="K448" s="4"/>
      <c r="L448" s="4">
        <v>85</v>
      </c>
      <c r="M448" s="4"/>
      <c r="N448" s="4">
        <v>85</v>
      </c>
      <c r="O448" s="4"/>
      <c r="P448" s="4">
        <v>85</v>
      </c>
      <c r="Q448" s="4"/>
      <c r="R448" s="4" t="e">
        <f>#VALUE!</f>
        <v>#VALUE!</v>
      </c>
      <c r="S448" s="4"/>
    </row>
    <row r="449" spans="2:19" ht="12">
      <c r="B449" s="6">
        <v>1.02</v>
      </c>
      <c r="C449" s="4" t="e">
        <f>#VALUE!</f>
        <v>#VALUE!</v>
      </c>
      <c r="F449" s="4">
        <v>85</v>
      </c>
      <c r="G449" s="4"/>
      <c r="H449" s="4">
        <v>85</v>
      </c>
      <c r="I449" s="4"/>
      <c r="J449" s="4">
        <v>85</v>
      </c>
      <c r="K449" s="4"/>
      <c r="L449" s="4">
        <v>85</v>
      </c>
      <c r="M449" s="4"/>
      <c r="N449" s="4">
        <v>85</v>
      </c>
      <c r="O449" s="4"/>
      <c r="P449" s="4">
        <v>85</v>
      </c>
      <c r="Q449" s="4"/>
      <c r="R449" s="4" t="e">
        <f>#VALUE!</f>
        <v>#VALUE!</v>
      </c>
      <c r="S449" s="4"/>
    </row>
    <row r="450" spans="2:19" ht="12">
      <c r="B450" s="6">
        <v>1.0288</v>
      </c>
      <c r="C450" s="4" t="e">
        <f>#VALUE!</f>
        <v>#VALUE!</v>
      </c>
      <c r="F450" s="4">
        <v>85</v>
      </c>
      <c r="G450" s="4"/>
      <c r="H450" s="4">
        <v>85</v>
      </c>
      <c r="I450" s="4"/>
      <c r="J450" s="4">
        <v>85</v>
      </c>
      <c r="K450" s="4"/>
      <c r="L450" s="4">
        <v>85</v>
      </c>
      <c r="M450" s="4"/>
      <c r="N450" s="4">
        <v>85</v>
      </c>
      <c r="O450" s="4"/>
      <c r="P450" s="4">
        <v>85</v>
      </c>
      <c r="Q450" s="4"/>
      <c r="R450" s="4" t="e">
        <f>#VALUE!</f>
        <v>#VALUE!</v>
      </c>
      <c r="S450" s="4"/>
    </row>
    <row r="451" spans="2:19" ht="12">
      <c r="B451" s="6">
        <v>1.0399</v>
      </c>
      <c r="C451" s="4" t="e">
        <f>#VALUE!</f>
        <v>#VALUE!</v>
      </c>
      <c r="F451" s="4">
        <v>86</v>
      </c>
      <c r="G451" s="4"/>
      <c r="H451" s="4">
        <v>85</v>
      </c>
      <c r="I451" s="4"/>
      <c r="J451" s="4">
        <v>85</v>
      </c>
      <c r="K451" s="4"/>
      <c r="L451" s="4">
        <v>85</v>
      </c>
      <c r="M451" s="4"/>
      <c r="N451" s="4">
        <v>85</v>
      </c>
      <c r="O451" s="4"/>
      <c r="P451" s="4">
        <v>85</v>
      </c>
      <c r="Q451" s="4"/>
      <c r="R451" s="4" t="e">
        <f>#VALUE!</f>
        <v>#VALUE!</v>
      </c>
      <c r="S451" s="4"/>
    </row>
    <row r="452" spans="2:19" ht="12">
      <c r="B452" s="6">
        <v>1.0413</v>
      </c>
      <c r="C452" s="4" t="e">
        <f>#VALUE!</f>
        <v>#VALUE!</v>
      </c>
      <c r="F452" s="4">
        <v>86</v>
      </c>
      <c r="G452" s="4"/>
      <c r="H452" s="4">
        <v>85</v>
      </c>
      <c r="I452" s="4"/>
      <c r="J452" s="4">
        <v>85</v>
      </c>
      <c r="K452" s="4"/>
      <c r="L452" s="4">
        <v>85</v>
      </c>
      <c r="M452" s="4"/>
      <c r="N452" s="4">
        <v>85</v>
      </c>
      <c r="O452" s="4"/>
      <c r="P452" s="4">
        <v>86</v>
      </c>
      <c r="Q452" s="4"/>
      <c r="R452" s="4" t="e">
        <f>#VALUE!</f>
        <v>#VALUE!</v>
      </c>
      <c r="S452" s="4"/>
    </row>
    <row r="453" spans="2:19" ht="12">
      <c r="B453" s="6">
        <v>1.0435</v>
      </c>
      <c r="C453" s="4" t="e">
        <f>#VALUE!</f>
        <v>#VALUE!</v>
      </c>
      <c r="F453" s="4">
        <v>86</v>
      </c>
      <c r="G453" s="4"/>
      <c r="H453" s="4">
        <v>85</v>
      </c>
      <c r="I453" s="4"/>
      <c r="J453" s="4">
        <v>85</v>
      </c>
      <c r="K453" s="4"/>
      <c r="L453" s="4">
        <v>85</v>
      </c>
      <c r="M453" s="4"/>
      <c r="N453" s="4">
        <v>86</v>
      </c>
      <c r="O453" s="4"/>
      <c r="P453" s="4">
        <v>86</v>
      </c>
      <c r="Q453" s="4"/>
      <c r="R453" s="4" t="e">
        <f>#VALUE!</f>
        <v>#VALUE!</v>
      </c>
      <c r="S453" s="4"/>
    </row>
    <row r="454" spans="2:19" ht="12">
      <c r="B454" s="6">
        <v>1.0448</v>
      </c>
      <c r="C454" s="4" t="e">
        <f>#VALUE!</f>
        <v>#VALUE!</v>
      </c>
      <c r="F454" s="4">
        <v>86</v>
      </c>
      <c r="G454" s="4"/>
      <c r="H454" s="4">
        <v>85</v>
      </c>
      <c r="I454" s="4"/>
      <c r="J454" s="4">
        <v>85</v>
      </c>
      <c r="K454" s="4"/>
      <c r="L454" s="4">
        <v>86</v>
      </c>
      <c r="M454" s="4"/>
      <c r="N454" s="4">
        <v>86</v>
      </c>
      <c r="O454" s="4"/>
      <c r="P454" s="4">
        <v>86</v>
      </c>
      <c r="Q454" s="4"/>
      <c r="R454" s="4" t="e">
        <f>#VALUE!</f>
        <v>#VALUE!</v>
      </c>
      <c r="S454" s="4"/>
    </row>
    <row r="455" spans="2:19" ht="12">
      <c r="B455" s="6">
        <v>1.0467</v>
      </c>
      <c r="C455" s="4" t="e">
        <f>#VALUE!</f>
        <v>#VALUE!</v>
      </c>
      <c r="F455" s="4">
        <v>87</v>
      </c>
      <c r="G455" s="4"/>
      <c r="H455" s="4">
        <v>85</v>
      </c>
      <c r="I455" s="4"/>
      <c r="J455" s="4">
        <v>85</v>
      </c>
      <c r="K455" s="4"/>
      <c r="L455" s="4">
        <v>86</v>
      </c>
      <c r="M455" s="4"/>
      <c r="N455" s="4">
        <v>86</v>
      </c>
      <c r="O455" s="4"/>
      <c r="P455" s="4">
        <v>86</v>
      </c>
      <c r="Q455" s="4"/>
      <c r="R455" s="4" t="e">
        <f>#VALUE!</f>
        <v>#VALUE!</v>
      </c>
      <c r="S455" s="4"/>
    </row>
    <row r="456" spans="2:19" ht="12">
      <c r="B456" s="6">
        <v>1.05</v>
      </c>
      <c r="C456" s="4" t="e">
        <f>#VALUE!</f>
        <v>#VALUE!</v>
      </c>
      <c r="F456" s="4">
        <v>87</v>
      </c>
      <c r="G456" s="4"/>
      <c r="H456" s="4">
        <v>85</v>
      </c>
      <c r="I456" s="4"/>
      <c r="J456" s="4">
        <v>86</v>
      </c>
      <c r="K456" s="4"/>
      <c r="L456" s="4">
        <v>86</v>
      </c>
      <c r="M456" s="4"/>
      <c r="N456" s="4">
        <v>86</v>
      </c>
      <c r="O456" s="4"/>
      <c r="P456" s="4">
        <v>86</v>
      </c>
      <c r="Q456" s="4"/>
      <c r="R456" s="4" t="e">
        <f>#VALUE!</f>
        <v>#VALUE!</v>
      </c>
      <c r="S456" s="4"/>
    </row>
    <row r="457" spans="2:19" ht="12">
      <c r="B457" s="6">
        <v>1.0597</v>
      </c>
      <c r="C457" s="4" t="e">
        <f>#VALUE!</f>
        <v>#VALUE!</v>
      </c>
      <c r="F457" s="4">
        <v>87</v>
      </c>
      <c r="G457" s="4"/>
      <c r="H457" s="4">
        <v>86</v>
      </c>
      <c r="I457" s="4"/>
      <c r="J457" s="4">
        <v>86</v>
      </c>
      <c r="K457" s="4"/>
      <c r="L457" s="4">
        <v>86</v>
      </c>
      <c r="M457" s="4"/>
      <c r="N457" s="4">
        <v>86</v>
      </c>
      <c r="O457" s="4"/>
      <c r="P457" s="4">
        <v>86</v>
      </c>
      <c r="Q457" s="4"/>
      <c r="R457" s="4" t="e">
        <f>#VALUE!</f>
        <v>#VALUE!</v>
      </c>
      <c r="S457" s="4"/>
    </row>
    <row r="458" spans="2:19" ht="12">
      <c r="B458" s="6">
        <v>1.0736</v>
      </c>
      <c r="C458" s="4" t="e">
        <f>#VALUE!</f>
        <v>#VALUE!</v>
      </c>
      <c r="F458" s="4">
        <v>88</v>
      </c>
      <c r="G458" s="4"/>
      <c r="H458" s="4">
        <v>86</v>
      </c>
      <c r="I458" s="4"/>
      <c r="J458" s="4">
        <v>86</v>
      </c>
      <c r="K458" s="4"/>
      <c r="L458" s="4">
        <v>86</v>
      </c>
      <c r="M458" s="4"/>
      <c r="N458" s="4">
        <v>86</v>
      </c>
      <c r="O458" s="4"/>
      <c r="P458" s="4">
        <v>86</v>
      </c>
      <c r="Q458" s="4"/>
      <c r="R458" s="4" t="e">
        <f>#VALUE!</f>
        <v>#VALUE!</v>
      </c>
      <c r="S458" s="4"/>
    </row>
    <row r="459" spans="2:19" ht="12">
      <c r="B459" s="6">
        <v>1.0794</v>
      </c>
      <c r="C459" s="4" t="e">
        <f>#VALUE!</f>
        <v>#VALUE!</v>
      </c>
      <c r="F459" s="4">
        <v>89</v>
      </c>
      <c r="G459" s="4"/>
      <c r="H459" s="4">
        <v>86</v>
      </c>
      <c r="I459" s="4"/>
      <c r="J459" s="4">
        <v>86</v>
      </c>
      <c r="K459" s="4"/>
      <c r="L459" s="4">
        <v>86</v>
      </c>
      <c r="M459" s="4"/>
      <c r="N459" s="4">
        <v>86</v>
      </c>
      <c r="O459" s="4"/>
      <c r="P459" s="4">
        <v>86</v>
      </c>
      <c r="Q459" s="4"/>
      <c r="R459" s="4" t="e">
        <f>#VALUE!</f>
        <v>#VALUE!</v>
      </c>
      <c r="S459" s="4"/>
    </row>
    <row r="460" spans="2:19" ht="12">
      <c r="B460" s="6">
        <v>1.08</v>
      </c>
      <c r="C460" s="4" t="e">
        <f>#VALUE!</f>
        <v>#VALUE!</v>
      </c>
      <c r="F460" s="4">
        <v>89</v>
      </c>
      <c r="G460" s="4"/>
      <c r="H460" s="4">
        <v>86</v>
      </c>
      <c r="I460" s="4"/>
      <c r="J460" s="4">
        <v>86</v>
      </c>
      <c r="K460" s="4"/>
      <c r="L460" s="4">
        <v>86</v>
      </c>
      <c r="M460" s="4"/>
      <c r="N460" s="4">
        <v>86</v>
      </c>
      <c r="O460" s="4"/>
      <c r="P460" s="4">
        <v>87</v>
      </c>
      <c r="Q460" s="4"/>
      <c r="R460" s="4" t="e">
        <f>#VALUE!</f>
        <v>#VALUE!</v>
      </c>
      <c r="S460" s="4"/>
    </row>
    <row r="461" spans="2:19" ht="12">
      <c r="B461" s="6">
        <v>1.08</v>
      </c>
      <c r="C461" s="4" t="e">
        <f>#VALUE!</f>
        <v>#VALUE!</v>
      </c>
      <c r="F461" s="4">
        <v>89</v>
      </c>
      <c r="G461" s="4"/>
      <c r="H461" s="4">
        <v>86</v>
      </c>
      <c r="I461" s="4"/>
      <c r="J461" s="4">
        <v>86</v>
      </c>
      <c r="K461" s="4"/>
      <c r="L461" s="4">
        <v>86</v>
      </c>
      <c r="M461" s="4"/>
      <c r="N461" s="4">
        <v>87</v>
      </c>
      <c r="O461" s="4"/>
      <c r="P461" s="4">
        <v>87</v>
      </c>
      <c r="Q461" s="4"/>
      <c r="R461" s="4" t="e">
        <f>#VALUE!</f>
        <v>#VALUE!</v>
      </c>
      <c r="S461" s="4"/>
    </row>
    <row r="462" spans="2:19" ht="12">
      <c r="B462" s="6">
        <v>1.0808</v>
      </c>
      <c r="C462" s="4" t="e">
        <f>#VALUE!</f>
        <v>#VALUE!</v>
      </c>
      <c r="F462" s="4">
        <v>89</v>
      </c>
      <c r="G462" s="4"/>
      <c r="H462" s="4">
        <v>87</v>
      </c>
      <c r="I462" s="4"/>
      <c r="J462" s="4">
        <v>86</v>
      </c>
      <c r="K462" s="4"/>
      <c r="L462" s="4">
        <v>86</v>
      </c>
      <c r="M462" s="4"/>
      <c r="N462" s="4">
        <v>87</v>
      </c>
      <c r="O462" s="4"/>
      <c r="P462" s="4">
        <v>87</v>
      </c>
      <c r="Q462" s="4"/>
      <c r="R462" s="4" t="e">
        <f>#VALUE!</f>
        <v>#VALUE!</v>
      </c>
      <c r="S462" s="4"/>
    </row>
    <row r="463" spans="2:19" ht="12">
      <c r="B463" s="6">
        <v>1.0817</v>
      </c>
      <c r="C463" s="4" t="e">
        <f>#VALUE!</f>
        <v>#VALUE!</v>
      </c>
      <c r="F463" s="4">
        <v>89</v>
      </c>
      <c r="G463" s="4"/>
      <c r="H463" s="4">
        <v>87</v>
      </c>
      <c r="I463" s="4"/>
      <c r="J463" s="4">
        <v>86</v>
      </c>
      <c r="K463" s="4"/>
      <c r="L463" s="4">
        <v>87</v>
      </c>
      <c r="M463" s="4"/>
      <c r="N463" s="4">
        <v>87</v>
      </c>
      <c r="O463" s="4"/>
      <c r="P463" s="4">
        <v>87</v>
      </c>
      <c r="Q463" s="4"/>
      <c r="R463" s="4" t="e">
        <f>#VALUE!</f>
        <v>#VALUE!</v>
      </c>
      <c r="S463" s="4"/>
    </row>
    <row r="464" spans="2:19" ht="12">
      <c r="B464" s="6">
        <v>1.0864</v>
      </c>
      <c r="C464" s="4" t="e">
        <f>#VALUE!</f>
        <v>#VALUE!</v>
      </c>
      <c r="F464" s="4">
        <v>89</v>
      </c>
      <c r="G464" s="4"/>
      <c r="H464" s="4">
        <v>87</v>
      </c>
      <c r="I464" s="4"/>
      <c r="J464" s="4">
        <v>87</v>
      </c>
      <c r="K464" s="4"/>
      <c r="L464" s="4">
        <v>87</v>
      </c>
      <c r="M464" s="4"/>
      <c r="N464" s="4">
        <v>87</v>
      </c>
      <c r="O464" s="4"/>
      <c r="P464" s="4">
        <v>87</v>
      </c>
      <c r="Q464" s="4"/>
      <c r="R464" s="4" t="e">
        <f>#VALUE!</f>
        <v>#VALUE!</v>
      </c>
      <c r="S464" s="4"/>
    </row>
    <row r="465" spans="2:19" ht="12">
      <c r="B465" s="4">
        <v>1.0982</v>
      </c>
      <c r="C465" s="4" t="e">
        <f>#VALUE!</f>
        <v>#VALUE!</v>
      </c>
      <c r="F465" s="4">
        <v>90</v>
      </c>
      <c r="G465" s="4"/>
      <c r="H465" s="4">
        <v>87</v>
      </c>
      <c r="I465" s="4"/>
      <c r="J465" s="4">
        <v>87</v>
      </c>
      <c r="K465" s="4"/>
      <c r="L465" s="4">
        <v>87</v>
      </c>
      <c r="M465" s="4"/>
      <c r="N465" s="4">
        <v>87</v>
      </c>
      <c r="O465" s="4"/>
      <c r="P465" s="4">
        <v>87</v>
      </c>
      <c r="Q465" s="4"/>
      <c r="R465" s="4" t="e">
        <f>#VALUE!</f>
        <v>#VALUE!</v>
      </c>
      <c r="S465" s="4"/>
    </row>
    <row r="466" spans="2:19" ht="12">
      <c r="B466" s="6">
        <v>1.1089</v>
      </c>
      <c r="C466" s="4" t="e">
        <f>#VALUE!</f>
        <v>#VALUE!</v>
      </c>
      <c r="F466" s="4">
        <v>91</v>
      </c>
      <c r="G466" s="4"/>
      <c r="H466" s="4">
        <v>87</v>
      </c>
      <c r="I466" s="4"/>
      <c r="J466" s="4">
        <v>87</v>
      </c>
      <c r="K466" s="4"/>
      <c r="L466" s="4">
        <v>87</v>
      </c>
      <c r="M466" s="4"/>
      <c r="N466" s="4">
        <v>87</v>
      </c>
      <c r="O466" s="4"/>
      <c r="P466" s="4">
        <v>87</v>
      </c>
      <c r="Q466" s="4"/>
      <c r="R466" s="4" t="e">
        <f>#VALUE!</f>
        <v>#VALUE!</v>
      </c>
      <c r="S466" s="4"/>
    </row>
    <row r="467" spans="2:19" ht="12">
      <c r="B467" s="6">
        <v>1.11</v>
      </c>
      <c r="C467" s="4" t="e">
        <f>#VALUE!</f>
        <v>#VALUE!</v>
      </c>
      <c r="F467" s="4">
        <v>92</v>
      </c>
      <c r="G467" s="4"/>
      <c r="H467" s="4">
        <v>87</v>
      </c>
      <c r="I467" s="4"/>
      <c r="J467" s="4">
        <v>87</v>
      </c>
      <c r="K467" s="4"/>
      <c r="L467" s="4">
        <v>87</v>
      </c>
      <c r="M467" s="4"/>
      <c r="N467" s="4">
        <v>87</v>
      </c>
      <c r="O467" s="4"/>
      <c r="P467" s="4">
        <v>87</v>
      </c>
      <c r="Q467" s="4"/>
      <c r="R467" s="4" t="e">
        <f>#VALUE!</f>
        <v>#VALUE!</v>
      </c>
      <c r="S467" s="4"/>
    </row>
    <row r="468" spans="2:19" ht="12">
      <c r="B468" s="6">
        <v>1.1173</v>
      </c>
      <c r="C468" s="4" t="e">
        <f>#VALUE!</f>
        <v>#VALUE!</v>
      </c>
      <c r="F468" s="4">
        <v>92</v>
      </c>
      <c r="G468" s="4"/>
      <c r="H468" s="4">
        <v>88</v>
      </c>
      <c r="I468" s="4"/>
      <c r="J468" s="4">
        <v>87</v>
      </c>
      <c r="K468" s="4"/>
      <c r="L468" s="4">
        <v>87</v>
      </c>
      <c r="M468" s="4"/>
      <c r="N468" s="4">
        <v>87</v>
      </c>
      <c r="O468" s="4"/>
      <c r="P468" s="4">
        <v>87</v>
      </c>
      <c r="Q468" s="4"/>
      <c r="R468" s="4" t="e">
        <f>#VALUE!</f>
        <v>#VALUE!</v>
      </c>
      <c r="S468" s="4"/>
    </row>
    <row r="469" spans="2:19" ht="12">
      <c r="B469" s="6">
        <v>1.1184</v>
      </c>
      <c r="C469" s="4" t="e">
        <f>#VALUE!</f>
        <v>#VALUE!</v>
      </c>
      <c r="F469" s="4">
        <v>92</v>
      </c>
      <c r="G469" s="4"/>
      <c r="H469" s="4">
        <v>88</v>
      </c>
      <c r="I469" s="4"/>
      <c r="J469" s="4">
        <v>88</v>
      </c>
      <c r="K469" s="4"/>
      <c r="L469" s="4">
        <v>87</v>
      </c>
      <c r="M469" s="4"/>
      <c r="N469" s="4">
        <v>87</v>
      </c>
      <c r="O469" s="4"/>
      <c r="P469" s="4">
        <v>87</v>
      </c>
      <c r="Q469" s="4"/>
      <c r="R469" s="4" t="e">
        <f>#VALUE!</f>
        <v>#VALUE!</v>
      </c>
      <c r="S469" s="4"/>
    </row>
    <row r="470" spans="2:19" ht="12">
      <c r="B470" s="6">
        <v>1.1191</v>
      </c>
      <c r="C470" s="4" t="e">
        <f>#VALUE!</f>
        <v>#VALUE!</v>
      </c>
      <c r="F470" s="4">
        <v>93</v>
      </c>
      <c r="G470" s="4"/>
      <c r="H470" s="4">
        <v>88</v>
      </c>
      <c r="I470" s="4"/>
      <c r="J470" s="4">
        <v>88</v>
      </c>
      <c r="K470" s="4"/>
      <c r="L470" s="4">
        <v>87</v>
      </c>
      <c r="M470" s="4"/>
      <c r="N470" s="4">
        <v>87</v>
      </c>
      <c r="O470" s="4"/>
      <c r="P470" s="4">
        <v>87</v>
      </c>
      <c r="Q470" s="4"/>
      <c r="R470" s="4" t="e">
        <f>#VALUE!</f>
        <v>#VALUE!</v>
      </c>
      <c r="S470" s="4"/>
    </row>
    <row r="471" spans="2:19" ht="12">
      <c r="B471" s="6">
        <v>1.1204</v>
      </c>
      <c r="C471" s="4" t="e">
        <f>#VALUE!</f>
        <v>#VALUE!</v>
      </c>
      <c r="F471" s="4">
        <v>93</v>
      </c>
      <c r="G471" s="4"/>
      <c r="H471" s="4">
        <v>88</v>
      </c>
      <c r="I471" s="4"/>
      <c r="J471" s="4">
        <v>88</v>
      </c>
      <c r="K471" s="4"/>
      <c r="L471" s="4">
        <v>88</v>
      </c>
      <c r="M471" s="4"/>
      <c r="N471" s="4">
        <v>88</v>
      </c>
      <c r="O471" s="4"/>
      <c r="P471" s="4">
        <v>87</v>
      </c>
      <c r="Q471" s="4"/>
      <c r="R471" s="4" t="e">
        <f>#VALUE!</f>
        <v>#VALUE!</v>
      </c>
      <c r="S471" s="4"/>
    </row>
    <row r="472" spans="2:19" ht="12">
      <c r="B472" s="4">
        <v>1.1269</v>
      </c>
      <c r="C472" s="4" t="e">
        <f>#VALUE!</f>
        <v>#VALUE!</v>
      </c>
      <c r="F472" s="4">
        <v>93</v>
      </c>
      <c r="G472" s="4"/>
      <c r="H472" s="4">
        <v>88</v>
      </c>
      <c r="I472" s="4"/>
      <c r="J472" s="4">
        <v>88</v>
      </c>
      <c r="K472" s="4"/>
      <c r="L472" s="4">
        <v>88</v>
      </c>
      <c r="M472" s="4"/>
      <c r="N472" s="4">
        <v>88</v>
      </c>
      <c r="O472" s="4"/>
      <c r="P472" s="4">
        <v>88</v>
      </c>
      <c r="Q472" s="4"/>
      <c r="R472" s="4" t="e">
        <f>#VALUE!</f>
        <v>#VALUE!</v>
      </c>
      <c r="S472" s="4"/>
    </row>
    <row r="473" spans="2:19" ht="12">
      <c r="B473" s="6">
        <v>1.1342</v>
      </c>
      <c r="C473" s="4" t="e">
        <f>#VALUE!</f>
        <v>#VALUE!</v>
      </c>
      <c r="F473" s="4">
        <v>94</v>
      </c>
      <c r="G473" s="4"/>
      <c r="H473" s="4">
        <v>88</v>
      </c>
      <c r="I473" s="4"/>
      <c r="J473" s="4">
        <v>88</v>
      </c>
      <c r="K473" s="4"/>
      <c r="L473" s="4">
        <v>88</v>
      </c>
      <c r="M473" s="4"/>
      <c r="N473" s="4">
        <v>88</v>
      </c>
      <c r="O473" s="4"/>
      <c r="P473" s="4">
        <v>88</v>
      </c>
      <c r="Q473" s="4"/>
      <c r="R473" s="4" t="e">
        <f>#VALUE!</f>
        <v>#VALUE!</v>
      </c>
      <c r="S473" s="4"/>
    </row>
    <row r="474" spans="2:19" ht="12">
      <c r="B474" s="6">
        <v>1.14</v>
      </c>
      <c r="C474" s="4" t="e">
        <f>#VALUE!</f>
        <v>#VALUE!</v>
      </c>
      <c r="F474" s="4">
        <v>95</v>
      </c>
      <c r="G474" s="4"/>
      <c r="H474" s="4">
        <v>88</v>
      </c>
      <c r="I474" s="4"/>
      <c r="J474" s="4">
        <v>88</v>
      </c>
      <c r="K474" s="4"/>
      <c r="L474" s="4">
        <v>88</v>
      </c>
      <c r="M474" s="4"/>
      <c r="N474" s="4">
        <v>88</v>
      </c>
      <c r="O474" s="4"/>
      <c r="P474" s="4">
        <v>88</v>
      </c>
      <c r="Q474" s="4"/>
      <c r="R474" s="4" t="e">
        <f>#VALUE!</f>
        <v>#VALUE!</v>
      </c>
      <c r="S474" s="4"/>
    </row>
    <row r="475" spans="2:19" ht="12">
      <c r="B475" s="6">
        <v>1.1405</v>
      </c>
      <c r="C475" s="4" t="e">
        <f>#VALUE!</f>
        <v>#VALUE!</v>
      </c>
      <c r="F475" s="4">
        <v>95</v>
      </c>
      <c r="G475" s="4"/>
      <c r="H475" s="4">
        <v>89</v>
      </c>
      <c r="I475" s="4"/>
      <c r="J475" s="4">
        <v>88</v>
      </c>
      <c r="K475" s="4"/>
      <c r="L475" s="4">
        <v>88</v>
      </c>
      <c r="M475" s="4"/>
      <c r="N475" s="4">
        <v>88</v>
      </c>
      <c r="O475" s="4"/>
      <c r="P475" s="4">
        <v>88</v>
      </c>
      <c r="Q475" s="4"/>
      <c r="R475" s="4" t="e">
        <f>#VALUE!</f>
        <v>#VALUE!</v>
      </c>
      <c r="S475" s="4"/>
    </row>
    <row r="476" spans="2:19" ht="12">
      <c r="B476" s="4">
        <v>1.1456</v>
      </c>
      <c r="C476" s="4" t="e">
        <f>#VALUE!</f>
        <v>#VALUE!</v>
      </c>
      <c r="F476" s="4">
        <v>96</v>
      </c>
      <c r="G476" s="4"/>
      <c r="H476" s="4">
        <v>89</v>
      </c>
      <c r="I476" s="4"/>
      <c r="J476" s="4">
        <v>88</v>
      </c>
      <c r="K476" s="4"/>
      <c r="L476" s="4">
        <v>88</v>
      </c>
      <c r="M476" s="4"/>
      <c r="N476" s="4">
        <v>88</v>
      </c>
      <c r="O476" s="4"/>
      <c r="P476" s="4">
        <v>88</v>
      </c>
      <c r="Q476" s="4"/>
      <c r="R476" s="4" t="e">
        <f>#VALUE!</f>
        <v>#VALUE!</v>
      </c>
      <c r="S476" s="4"/>
    </row>
    <row r="477" spans="2:19" ht="12">
      <c r="B477" s="4">
        <v>1.1496</v>
      </c>
      <c r="C477" s="4" t="e">
        <f>#VALUE!</f>
        <v>#VALUE!</v>
      </c>
      <c r="F477" s="4">
        <v>97</v>
      </c>
      <c r="G477" s="4"/>
      <c r="H477" s="4">
        <v>89</v>
      </c>
      <c r="I477" s="4"/>
      <c r="J477" s="4">
        <v>88</v>
      </c>
      <c r="K477" s="4"/>
      <c r="L477" s="4">
        <v>88</v>
      </c>
      <c r="M477" s="4"/>
      <c r="N477" s="4">
        <v>88</v>
      </c>
      <c r="O477" s="4"/>
      <c r="P477" s="4">
        <v>88</v>
      </c>
      <c r="Q477" s="4"/>
      <c r="R477" s="4" t="e">
        <f>#VALUE!</f>
        <v>#VALUE!</v>
      </c>
      <c r="S477" s="4"/>
    </row>
    <row r="478" spans="2:19" ht="12">
      <c r="B478" s="6">
        <v>1.1524</v>
      </c>
      <c r="C478" s="4" t="e">
        <f>#VALUE!</f>
        <v>#VALUE!</v>
      </c>
      <c r="F478" s="4">
        <v>98</v>
      </c>
      <c r="G478" s="4"/>
      <c r="H478" s="4">
        <v>89</v>
      </c>
      <c r="I478" s="4"/>
      <c r="J478" s="4">
        <v>88</v>
      </c>
      <c r="K478" s="4"/>
      <c r="L478" s="4">
        <v>88</v>
      </c>
      <c r="M478" s="4"/>
      <c r="N478" s="4">
        <v>88</v>
      </c>
      <c r="O478" s="4"/>
      <c r="P478" s="4">
        <v>88</v>
      </c>
      <c r="Q478" s="4"/>
      <c r="R478" s="4" t="e">
        <f>#VALUE!</f>
        <v>#VALUE!</v>
      </c>
      <c r="S478" s="4"/>
    </row>
    <row r="479" spans="2:19" ht="12">
      <c r="B479" s="6">
        <v>1.1537</v>
      </c>
      <c r="C479" s="4" t="e">
        <f>#VALUE!</f>
        <v>#VALUE!</v>
      </c>
      <c r="F479" s="4">
        <v>99</v>
      </c>
      <c r="G479" s="4"/>
      <c r="H479" s="4">
        <v>89</v>
      </c>
      <c r="I479" s="4"/>
      <c r="J479" s="4">
        <v>88</v>
      </c>
      <c r="K479" s="4"/>
      <c r="L479" s="4">
        <v>88</v>
      </c>
      <c r="M479" s="4"/>
      <c r="N479" s="4">
        <v>88</v>
      </c>
      <c r="O479" s="4"/>
      <c r="P479" s="4">
        <v>88</v>
      </c>
      <c r="Q479" s="4"/>
      <c r="R479" s="4" t="e">
        <f>#VALUE!</f>
        <v>#VALUE!</v>
      </c>
      <c r="S479" s="4"/>
    </row>
    <row r="480" spans="2:19" ht="12">
      <c r="B480" s="6">
        <v>1.1541</v>
      </c>
      <c r="C480" s="4" t="e">
        <f>#VALUE!</f>
        <v>#VALUE!</v>
      </c>
      <c r="F480" s="4">
        <v>99</v>
      </c>
      <c r="G480" s="4"/>
      <c r="H480" s="4">
        <v>89</v>
      </c>
      <c r="I480" s="4"/>
      <c r="J480" s="4">
        <v>89</v>
      </c>
      <c r="K480" s="4"/>
      <c r="L480" s="4">
        <v>88</v>
      </c>
      <c r="M480" s="4"/>
      <c r="N480" s="4">
        <v>88</v>
      </c>
      <c r="O480" s="4"/>
      <c r="P480" s="4">
        <v>88</v>
      </c>
      <c r="Q480" s="4"/>
      <c r="R480" s="4" t="e">
        <f>#VALUE!</f>
        <v>#VALUE!</v>
      </c>
      <c r="S480" s="4"/>
    </row>
    <row r="481" spans="2:19" ht="12">
      <c r="B481" s="6">
        <v>1.1587</v>
      </c>
      <c r="C481" s="4" t="e">
        <f>#VALUE!</f>
        <v>#VALUE!</v>
      </c>
      <c r="F481" s="4">
        <v>100</v>
      </c>
      <c r="G481" s="4"/>
      <c r="H481" s="4">
        <v>89</v>
      </c>
      <c r="I481" s="4"/>
      <c r="J481" s="4">
        <v>89</v>
      </c>
      <c r="K481" s="4"/>
      <c r="L481" s="4">
        <v>88</v>
      </c>
      <c r="M481" s="4"/>
      <c r="N481" s="4">
        <v>88</v>
      </c>
      <c r="O481" s="4"/>
      <c r="P481" s="4">
        <v>88</v>
      </c>
      <c r="Q481" s="4"/>
      <c r="R481" s="4" t="e">
        <f>#VALUE!</f>
        <v>#VALUE!</v>
      </c>
      <c r="S481" s="4"/>
    </row>
    <row r="482" spans="2:19" ht="12">
      <c r="B482" s="6">
        <v>1.1613</v>
      </c>
      <c r="C482" s="4" t="e">
        <f>#VALUE!</f>
        <v>#VALUE!</v>
      </c>
      <c r="F482" s="4">
        <v>100</v>
      </c>
      <c r="G482" s="4"/>
      <c r="H482" s="4">
        <v>89</v>
      </c>
      <c r="I482" s="4"/>
      <c r="J482" s="4">
        <v>89</v>
      </c>
      <c r="K482" s="4"/>
      <c r="L482" s="4">
        <v>89</v>
      </c>
      <c r="M482" s="4"/>
      <c r="N482" s="4">
        <v>88</v>
      </c>
      <c r="O482" s="4"/>
      <c r="P482" s="4">
        <v>88</v>
      </c>
      <c r="Q482" s="4"/>
      <c r="R482" s="4" t="e">
        <f>#VALUE!</f>
        <v>#VALUE!</v>
      </c>
      <c r="S482" s="4"/>
    </row>
    <row r="483" spans="2:19" ht="12">
      <c r="B483" s="6">
        <v>1.163</v>
      </c>
      <c r="C483" s="4" t="e">
        <f>#VALUE!</f>
        <v>#VALUE!</v>
      </c>
      <c r="F483" s="4">
        <v>100</v>
      </c>
      <c r="G483" s="4"/>
      <c r="H483" s="4">
        <v>89</v>
      </c>
      <c r="I483" s="4"/>
      <c r="J483" s="4">
        <v>89</v>
      </c>
      <c r="K483" s="4"/>
      <c r="L483" s="4">
        <v>89</v>
      </c>
      <c r="M483" s="4"/>
      <c r="N483" s="4">
        <v>89</v>
      </c>
      <c r="O483" s="4"/>
      <c r="P483" s="4">
        <v>88</v>
      </c>
      <c r="Q483" s="4"/>
      <c r="R483" s="4" t="e">
        <f>#VALUE!</f>
        <v>#VALUE!</v>
      </c>
      <c r="S483" s="4"/>
    </row>
    <row r="484" spans="2:19" ht="12">
      <c r="B484" s="6">
        <v>1.17</v>
      </c>
      <c r="C484" s="4" t="e">
        <f>#VALUE!</f>
        <v>#VALUE!</v>
      </c>
      <c r="F484" s="4">
        <v>100</v>
      </c>
      <c r="G484" s="4"/>
      <c r="H484" s="4">
        <v>89</v>
      </c>
      <c r="I484" s="4"/>
      <c r="J484" s="4">
        <v>89</v>
      </c>
      <c r="K484" s="4"/>
      <c r="L484" s="4">
        <v>89</v>
      </c>
      <c r="M484" s="4"/>
      <c r="N484" s="4">
        <v>89</v>
      </c>
      <c r="O484" s="4"/>
      <c r="P484" s="4">
        <v>89</v>
      </c>
      <c r="Q484" s="4"/>
      <c r="R484" s="4" t="e">
        <f>#VALUE!</f>
        <v>#VALUE!</v>
      </c>
      <c r="S484" s="4"/>
    </row>
    <row r="485" spans="2:19" ht="12">
      <c r="B485" s="6">
        <v>1.1909</v>
      </c>
      <c r="C485" s="4" t="e">
        <f>#VALUE!</f>
        <v>#VALUE!</v>
      </c>
      <c r="F485" s="4">
        <v>100</v>
      </c>
      <c r="G485" s="4"/>
      <c r="H485" s="4">
        <v>90</v>
      </c>
      <c r="I485" s="4"/>
      <c r="J485" s="4">
        <v>89</v>
      </c>
      <c r="K485" s="4"/>
      <c r="L485" s="4">
        <v>89</v>
      </c>
      <c r="M485" s="4"/>
      <c r="N485" s="4">
        <v>89</v>
      </c>
      <c r="O485" s="4"/>
      <c r="P485" s="4">
        <v>89</v>
      </c>
      <c r="Q485" s="4"/>
      <c r="R485" s="4" t="e">
        <f>#VALUE!</f>
        <v>#VALUE!</v>
      </c>
      <c r="S485" s="4"/>
    </row>
    <row r="486" spans="2:19" ht="12">
      <c r="B486" s="6">
        <v>1.1995</v>
      </c>
      <c r="C486" s="4" t="e">
        <f>#VALUE!</f>
        <v>#VALUE!</v>
      </c>
      <c r="F486" s="4">
        <v>100</v>
      </c>
      <c r="G486" s="4"/>
      <c r="H486" s="4">
        <v>90</v>
      </c>
      <c r="I486" s="4"/>
      <c r="J486" s="4">
        <v>90</v>
      </c>
      <c r="K486" s="4"/>
      <c r="L486" s="4">
        <v>89</v>
      </c>
      <c r="M486" s="4"/>
      <c r="N486" s="4">
        <v>89</v>
      </c>
      <c r="O486" s="4"/>
      <c r="P486" s="4">
        <v>89</v>
      </c>
      <c r="Q486" s="4"/>
      <c r="R486" s="4" t="e">
        <f>#VALUE!</f>
        <v>#VALUE!</v>
      </c>
      <c r="S486" s="4"/>
    </row>
    <row r="487" spans="2:19" ht="12">
      <c r="B487" s="6">
        <v>1.2</v>
      </c>
      <c r="C487" s="4" t="e">
        <f>#VALUE!</f>
        <v>#VALUE!</v>
      </c>
      <c r="F487" s="4">
        <v>100</v>
      </c>
      <c r="G487" s="4"/>
      <c r="H487" s="4">
        <v>90</v>
      </c>
      <c r="I487" s="4"/>
      <c r="J487" s="4">
        <v>90</v>
      </c>
      <c r="K487" s="4"/>
      <c r="L487" s="4">
        <v>90</v>
      </c>
      <c r="M487" s="4"/>
      <c r="N487" s="4">
        <v>89</v>
      </c>
      <c r="O487" s="4"/>
      <c r="P487" s="4">
        <v>89</v>
      </c>
      <c r="Q487" s="4"/>
      <c r="R487" s="4" t="e">
        <f>#VALUE!</f>
        <v>#VALUE!</v>
      </c>
      <c r="S487" s="4"/>
    </row>
    <row r="488" spans="2:19" ht="12">
      <c r="B488" s="6">
        <v>1.2043</v>
      </c>
      <c r="C488" s="4" t="e">
        <f>#VALUE!</f>
        <v>#VALUE!</v>
      </c>
      <c r="F488" s="4">
        <v>100</v>
      </c>
      <c r="G488" s="4"/>
      <c r="H488" s="4">
        <v>91</v>
      </c>
      <c r="I488" s="4"/>
      <c r="J488" s="4">
        <v>90</v>
      </c>
      <c r="K488" s="4"/>
      <c r="L488" s="4">
        <v>90</v>
      </c>
      <c r="M488" s="4"/>
      <c r="N488" s="4">
        <v>89</v>
      </c>
      <c r="O488" s="4"/>
      <c r="P488" s="4">
        <v>89</v>
      </c>
      <c r="Q488" s="4"/>
      <c r="R488" s="4" t="e">
        <f>#VALUE!</f>
        <v>#VALUE!</v>
      </c>
      <c r="S488" s="4"/>
    </row>
    <row r="489" spans="2:19" ht="12">
      <c r="B489" s="6">
        <v>1.2075</v>
      </c>
      <c r="C489" s="4" t="e">
        <f>#VALUE!</f>
        <v>#VALUE!</v>
      </c>
      <c r="F489" s="4">
        <v>100</v>
      </c>
      <c r="G489" s="4"/>
      <c r="H489" s="4">
        <v>91</v>
      </c>
      <c r="I489" s="4"/>
      <c r="J489" s="4">
        <v>90</v>
      </c>
      <c r="K489" s="4"/>
      <c r="L489" s="4">
        <v>90</v>
      </c>
      <c r="M489" s="4"/>
      <c r="N489" s="4">
        <v>90</v>
      </c>
      <c r="O489" s="4"/>
      <c r="P489" s="4">
        <v>89</v>
      </c>
      <c r="Q489" s="4"/>
      <c r="R489" s="4" t="e">
        <f>#VALUE!</f>
        <v>#VALUE!</v>
      </c>
      <c r="S489" s="4"/>
    </row>
    <row r="490" spans="2:19" ht="12">
      <c r="B490" s="6">
        <v>1.229</v>
      </c>
      <c r="C490" s="4" t="e">
        <f>#VALUE!</f>
        <v>#VALUE!</v>
      </c>
      <c r="F490" s="4">
        <v>100</v>
      </c>
      <c r="G490" s="4"/>
      <c r="H490" s="4">
        <v>91</v>
      </c>
      <c r="I490" s="4"/>
      <c r="J490" s="4">
        <v>90</v>
      </c>
      <c r="K490" s="4"/>
      <c r="L490" s="4">
        <v>90</v>
      </c>
      <c r="M490" s="4"/>
      <c r="N490" s="4">
        <v>90</v>
      </c>
      <c r="O490" s="4"/>
      <c r="P490" s="4">
        <v>90</v>
      </c>
      <c r="Q490" s="4"/>
      <c r="R490" s="4" t="e">
        <f>#VALUE!</f>
        <v>#VALUE!</v>
      </c>
      <c r="S490" s="4"/>
    </row>
    <row r="491" spans="2:19" ht="12">
      <c r="B491" s="6">
        <v>1.23</v>
      </c>
      <c r="C491" s="4" t="e">
        <f>#VALUE!</f>
        <v>#VALUE!</v>
      </c>
      <c r="F491" s="4">
        <v>100</v>
      </c>
      <c r="G491" s="4"/>
      <c r="H491" s="4">
        <v>91</v>
      </c>
      <c r="I491" s="4"/>
      <c r="J491" s="4">
        <v>91</v>
      </c>
      <c r="K491" s="4"/>
      <c r="L491" s="4">
        <v>90</v>
      </c>
      <c r="M491" s="4"/>
      <c r="N491" s="4">
        <v>90</v>
      </c>
      <c r="O491" s="4"/>
      <c r="P491" s="4">
        <v>90</v>
      </c>
      <c r="Q491" s="4"/>
      <c r="R491" s="4" t="e">
        <f>#VALUE!</f>
        <v>#VALUE!</v>
      </c>
      <c r="S491" s="4"/>
    </row>
    <row r="492" spans="2:19" ht="12">
      <c r="B492" s="6">
        <v>1.2419</v>
      </c>
      <c r="C492" s="4" t="e">
        <f>#VALUE!</f>
        <v>#VALUE!</v>
      </c>
      <c r="F492" s="4">
        <v>100</v>
      </c>
      <c r="G492" s="4"/>
      <c r="H492" s="4">
        <v>92</v>
      </c>
      <c r="I492" s="4"/>
      <c r="J492" s="4">
        <v>91</v>
      </c>
      <c r="K492" s="4"/>
      <c r="L492" s="4">
        <v>90</v>
      </c>
      <c r="M492" s="4"/>
      <c r="N492" s="4">
        <v>90</v>
      </c>
      <c r="O492" s="4"/>
      <c r="P492" s="4">
        <v>90</v>
      </c>
      <c r="Q492" s="4"/>
      <c r="R492" s="4" t="e">
        <f>#VALUE!</f>
        <v>#VALUE!</v>
      </c>
      <c r="S492" s="4"/>
    </row>
    <row r="493" spans="2:19" ht="12">
      <c r="B493" s="6">
        <v>1.2492</v>
      </c>
      <c r="C493" s="4" t="e">
        <f>#VALUE!</f>
        <v>#VALUE!</v>
      </c>
      <c r="F493" s="4">
        <v>100</v>
      </c>
      <c r="G493" s="4"/>
      <c r="H493" s="4">
        <v>92</v>
      </c>
      <c r="I493" s="4"/>
      <c r="J493" s="4">
        <v>91</v>
      </c>
      <c r="K493" s="4"/>
      <c r="L493" s="4">
        <v>91</v>
      </c>
      <c r="M493" s="4"/>
      <c r="N493" s="4">
        <v>90</v>
      </c>
      <c r="O493" s="4"/>
      <c r="P493" s="4">
        <v>90</v>
      </c>
      <c r="Q493" s="4"/>
      <c r="R493" s="4" t="e">
        <f>#VALUE!</f>
        <v>#VALUE!</v>
      </c>
      <c r="S493" s="4"/>
    </row>
    <row r="494" spans="2:19" ht="12">
      <c r="B494" s="6">
        <v>1.2541</v>
      </c>
      <c r="C494" s="4" t="e">
        <f>#VALUE!</f>
        <v>#VALUE!</v>
      </c>
      <c r="F494" s="4">
        <v>100</v>
      </c>
      <c r="G494" s="4"/>
      <c r="H494" s="4">
        <v>92</v>
      </c>
      <c r="I494" s="4"/>
      <c r="J494" s="4">
        <v>91</v>
      </c>
      <c r="K494" s="4"/>
      <c r="L494" s="4">
        <v>91</v>
      </c>
      <c r="M494" s="4"/>
      <c r="N494" s="4">
        <v>91</v>
      </c>
      <c r="O494" s="4"/>
      <c r="P494" s="4">
        <v>90</v>
      </c>
      <c r="Q494" s="4"/>
      <c r="R494" s="4" t="e">
        <f>#VALUE!</f>
        <v>#VALUE!</v>
      </c>
      <c r="S494" s="4"/>
    </row>
    <row r="495" spans="2:19" ht="12">
      <c r="B495" s="6">
        <v>1.26</v>
      </c>
      <c r="C495" s="4" t="e">
        <f>#VALUE!</f>
        <v>#VALUE!</v>
      </c>
      <c r="F495" s="4">
        <v>100</v>
      </c>
      <c r="G495" s="4"/>
      <c r="H495" s="4">
        <v>92</v>
      </c>
      <c r="I495" s="4"/>
      <c r="J495" s="4">
        <v>91</v>
      </c>
      <c r="K495" s="4"/>
      <c r="L495" s="4">
        <v>91</v>
      </c>
      <c r="M495" s="4"/>
      <c r="N495" s="4">
        <v>91</v>
      </c>
      <c r="O495" s="4"/>
      <c r="P495" s="4">
        <v>91</v>
      </c>
      <c r="Q495" s="4"/>
      <c r="R495" s="4" t="e">
        <f>#VALUE!</f>
        <v>#VALUE!</v>
      </c>
      <c r="S495" s="4"/>
    </row>
    <row r="496" spans="2:19" ht="12">
      <c r="B496" s="6">
        <v>1.2683</v>
      </c>
      <c r="C496" s="4" t="e">
        <f>#VALUE!</f>
        <v>#VALUE!</v>
      </c>
      <c r="F496" s="4">
        <v>100</v>
      </c>
      <c r="G496" s="4"/>
      <c r="H496" s="4">
        <v>93</v>
      </c>
      <c r="I496" s="4"/>
      <c r="J496" s="4">
        <v>91</v>
      </c>
      <c r="K496" s="4"/>
      <c r="L496" s="4">
        <v>91</v>
      </c>
      <c r="M496" s="4"/>
      <c r="N496" s="4">
        <v>91</v>
      </c>
      <c r="O496" s="4"/>
      <c r="P496" s="4">
        <v>91</v>
      </c>
      <c r="Q496" s="4"/>
      <c r="R496" s="4" t="e">
        <f>#VALUE!</f>
        <v>#VALUE!</v>
      </c>
      <c r="S496" s="4"/>
    </row>
    <row r="497" spans="2:19" ht="12">
      <c r="B497" s="6">
        <v>1.269</v>
      </c>
      <c r="C497" s="4" t="e">
        <f>#VALUE!</f>
        <v>#VALUE!</v>
      </c>
      <c r="F497" s="4">
        <v>100</v>
      </c>
      <c r="G497" s="4"/>
      <c r="H497" s="4">
        <v>93</v>
      </c>
      <c r="I497" s="4"/>
      <c r="J497" s="4">
        <v>92</v>
      </c>
      <c r="K497" s="4"/>
      <c r="L497" s="4">
        <v>91</v>
      </c>
      <c r="M497" s="4"/>
      <c r="N497" s="4">
        <v>91</v>
      </c>
      <c r="O497" s="4"/>
      <c r="P497" s="4">
        <v>91</v>
      </c>
      <c r="Q497" s="4"/>
      <c r="R497" s="4" t="e">
        <f>#VALUE!</f>
        <v>#VALUE!</v>
      </c>
      <c r="S497" s="4"/>
    </row>
    <row r="498" spans="2:19" ht="12">
      <c r="B498" s="6">
        <v>1.286</v>
      </c>
      <c r="C498" s="4" t="e">
        <f>#VALUE!</f>
        <v>#VALUE!</v>
      </c>
      <c r="F498" s="4">
        <v>100</v>
      </c>
      <c r="G498" s="4"/>
      <c r="H498" s="4">
        <v>93</v>
      </c>
      <c r="I498" s="4"/>
      <c r="J498" s="4">
        <v>92</v>
      </c>
      <c r="K498" s="4"/>
      <c r="L498" s="4">
        <v>91</v>
      </c>
      <c r="M498" s="4"/>
      <c r="N498" s="4">
        <v>91</v>
      </c>
      <c r="O498" s="4"/>
      <c r="P498" s="4">
        <v>91</v>
      </c>
      <c r="Q498" s="4"/>
      <c r="R498" s="4" t="e">
        <f>#VALUE!</f>
        <v>#VALUE!</v>
      </c>
      <c r="S498" s="4"/>
    </row>
    <row r="499" spans="2:19" ht="12">
      <c r="B499" s="6">
        <v>1.29</v>
      </c>
      <c r="C499" s="4" t="e">
        <f>#VALUE!</f>
        <v>#VALUE!</v>
      </c>
      <c r="F499" s="4">
        <v>100</v>
      </c>
      <c r="G499" s="4"/>
      <c r="H499" s="4">
        <v>93</v>
      </c>
      <c r="I499" s="4"/>
      <c r="J499" s="4">
        <v>92</v>
      </c>
      <c r="K499" s="4"/>
      <c r="L499" s="4">
        <v>92</v>
      </c>
      <c r="M499" s="4"/>
      <c r="N499" s="4">
        <v>91</v>
      </c>
      <c r="O499" s="4"/>
      <c r="P499" s="4">
        <v>91</v>
      </c>
      <c r="Q499" s="4"/>
      <c r="R499" s="4" t="e">
        <f>#VALUE!</f>
        <v>#VALUE!</v>
      </c>
      <c r="S499" s="4"/>
    </row>
    <row r="500" spans="2:19" ht="12">
      <c r="B500" s="6">
        <v>1.2964</v>
      </c>
      <c r="C500" s="4" t="e">
        <f>#VALUE!</f>
        <v>#VALUE!</v>
      </c>
      <c r="F500" s="4">
        <v>100</v>
      </c>
      <c r="G500" s="4"/>
      <c r="H500" s="4">
        <v>94</v>
      </c>
      <c r="I500" s="4"/>
      <c r="J500" s="4">
        <v>92</v>
      </c>
      <c r="K500" s="4"/>
      <c r="L500" s="4">
        <v>92</v>
      </c>
      <c r="M500" s="4"/>
      <c r="N500" s="4">
        <v>91</v>
      </c>
      <c r="O500" s="4"/>
      <c r="P500" s="4">
        <v>91</v>
      </c>
      <c r="Q500" s="4"/>
      <c r="R500" s="4" t="e">
        <f>#VALUE!</f>
        <v>#VALUE!</v>
      </c>
      <c r="S500" s="4"/>
    </row>
    <row r="501" spans="2:19" ht="12">
      <c r="B501" s="6">
        <v>1.3032</v>
      </c>
      <c r="C501" s="4" t="e">
        <f>#VALUE!</f>
        <v>#VALUE!</v>
      </c>
      <c r="F501" s="4">
        <v>100</v>
      </c>
      <c r="G501" s="4"/>
      <c r="H501" s="4">
        <v>94</v>
      </c>
      <c r="I501" s="4"/>
      <c r="J501" s="4">
        <v>92</v>
      </c>
      <c r="K501" s="4"/>
      <c r="L501" s="4">
        <v>92</v>
      </c>
      <c r="M501" s="4"/>
      <c r="N501" s="4">
        <v>92</v>
      </c>
      <c r="O501" s="4"/>
      <c r="P501" s="4">
        <v>91</v>
      </c>
      <c r="Q501" s="4"/>
      <c r="R501" s="4" t="e">
        <f>#VALUE!</f>
        <v>#VALUE!</v>
      </c>
      <c r="S501" s="4"/>
    </row>
    <row r="502" spans="2:19" ht="12">
      <c r="B502" s="6">
        <v>1.3088</v>
      </c>
      <c r="C502" s="4" t="e">
        <f>#VALUE!</f>
        <v>#VALUE!</v>
      </c>
      <c r="F502" s="4">
        <v>100</v>
      </c>
      <c r="G502" s="4"/>
      <c r="H502" s="4">
        <v>94</v>
      </c>
      <c r="I502" s="4"/>
      <c r="J502" s="4">
        <v>92</v>
      </c>
      <c r="K502" s="4"/>
      <c r="L502" s="4">
        <v>92</v>
      </c>
      <c r="M502" s="4"/>
      <c r="N502" s="4">
        <v>92</v>
      </c>
      <c r="O502" s="4"/>
      <c r="P502" s="4">
        <v>92</v>
      </c>
      <c r="Q502" s="4"/>
      <c r="R502" s="4" t="e">
        <f>#VALUE!</f>
        <v>#VALUE!</v>
      </c>
      <c r="S502" s="4"/>
    </row>
    <row r="503" spans="2:19" ht="12">
      <c r="B503" s="6">
        <v>1.32</v>
      </c>
      <c r="C503" s="4" t="e">
        <f>#VALUE!</f>
        <v>#VALUE!</v>
      </c>
      <c r="F503" s="4">
        <v>100</v>
      </c>
      <c r="G503" s="4"/>
      <c r="H503" s="4">
        <v>94</v>
      </c>
      <c r="I503" s="4"/>
      <c r="J503" s="4">
        <v>93</v>
      </c>
      <c r="K503" s="4"/>
      <c r="L503" s="4">
        <v>92</v>
      </c>
      <c r="M503" s="4"/>
      <c r="N503" s="4">
        <v>92</v>
      </c>
      <c r="O503" s="4"/>
      <c r="P503" s="4">
        <v>92</v>
      </c>
      <c r="Q503" s="4"/>
      <c r="R503" s="4" t="e">
        <f>#VALUE!</f>
        <v>#VALUE!</v>
      </c>
      <c r="S503" s="4"/>
    </row>
    <row r="504" spans="2:19" ht="12">
      <c r="B504" s="6">
        <v>1.3323</v>
      </c>
      <c r="C504" s="4" t="e">
        <f>#VALUE!</f>
        <v>#VALUE!</v>
      </c>
      <c r="F504" s="4">
        <v>100</v>
      </c>
      <c r="G504" s="4"/>
      <c r="H504" s="4">
        <v>95</v>
      </c>
      <c r="I504" s="4"/>
      <c r="J504" s="4">
        <v>93</v>
      </c>
      <c r="K504" s="4"/>
      <c r="L504" s="4">
        <v>92</v>
      </c>
      <c r="M504" s="4"/>
      <c r="N504" s="4">
        <v>92</v>
      </c>
      <c r="O504" s="4"/>
      <c r="P504" s="4">
        <v>92</v>
      </c>
      <c r="Q504" s="4"/>
      <c r="R504" s="4" t="e">
        <f>#VALUE!</f>
        <v>#VALUE!</v>
      </c>
      <c r="S504" s="4"/>
    </row>
    <row r="505" spans="2:19" ht="12">
      <c r="B505" s="6">
        <v>1.3461</v>
      </c>
      <c r="C505" s="4" t="e">
        <f>#VALUE!</f>
        <v>#VALUE!</v>
      </c>
      <c r="F505" s="4">
        <v>100</v>
      </c>
      <c r="G505" s="4"/>
      <c r="H505" s="4">
        <v>95</v>
      </c>
      <c r="I505" s="4"/>
      <c r="J505" s="4">
        <v>93</v>
      </c>
      <c r="K505" s="4"/>
      <c r="L505" s="4">
        <v>93</v>
      </c>
      <c r="M505" s="4"/>
      <c r="N505" s="4">
        <v>92</v>
      </c>
      <c r="O505" s="4"/>
      <c r="P505" s="4">
        <v>92</v>
      </c>
      <c r="Q505" s="4"/>
      <c r="R505" s="4" t="e">
        <f>#VALUE!</f>
        <v>#VALUE!</v>
      </c>
      <c r="S505" s="4"/>
    </row>
    <row r="506" spans="2:19" ht="12">
      <c r="B506" s="6">
        <v>1.35</v>
      </c>
      <c r="C506" s="4" t="e">
        <f>#VALUE!</f>
        <v>#VALUE!</v>
      </c>
      <c r="F506" s="4">
        <v>100</v>
      </c>
      <c r="G506" s="4"/>
      <c r="H506" s="4">
        <v>95</v>
      </c>
      <c r="I506" s="4"/>
      <c r="J506" s="4">
        <v>93</v>
      </c>
      <c r="K506" s="4"/>
      <c r="L506" s="4">
        <v>93</v>
      </c>
      <c r="M506" s="4"/>
      <c r="N506" s="4">
        <v>93</v>
      </c>
      <c r="O506" s="4"/>
      <c r="P506" s="4">
        <v>92</v>
      </c>
      <c r="Q506" s="4"/>
      <c r="R506" s="4" t="e">
        <f>#VALUE!</f>
        <v>#VALUE!</v>
      </c>
      <c r="S506" s="4"/>
    </row>
    <row r="507" spans="2:19" ht="12">
      <c r="B507" s="6">
        <v>1.3508</v>
      </c>
      <c r="C507" s="4" t="e">
        <f>#VALUE!</f>
        <v>#VALUE!</v>
      </c>
      <c r="F507" s="4">
        <v>100</v>
      </c>
      <c r="G507" s="4"/>
      <c r="H507" s="4">
        <v>96</v>
      </c>
      <c r="I507" s="4"/>
      <c r="J507" s="4">
        <v>93</v>
      </c>
      <c r="K507" s="4"/>
      <c r="L507" s="4">
        <v>93</v>
      </c>
      <c r="M507" s="4"/>
      <c r="N507" s="4">
        <v>93</v>
      </c>
      <c r="O507" s="4"/>
      <c r="P507" s="4">
        <v>92</v>
      </c>
      <c r="Q507" s="4"/>
      <c r="R507" s="4" t="e">
        <f>#VALUE!</f>
        <v>#VALUE!</v>
      </c>
      <c r="S507" s="4"/>
    </row>
    <row r="508" spans="2:19" ht="12">
      <c r="B508" s="6">
        <v>1.3554</v>
      </c>
      <c r="C508" s="4" t="e">
        <f>#VALUE!</f>
        <v>#VALUE!</v>
      </c>
      <c r="F508" s="4">
        <v>100</v>
      </c>
      <c r="G508" s="4"/>
      <c r="H508" s="4">
        <v>96</v>
      </c>
      <c r="I508" s="4"/>
      <c r="J508" s="4">
        <v>94</v>
      </c>
      <c r="K508" s="4"/>
      <c r="L508" s="4">
        <v>93</v>
      </c>
      <c r="M508" s="4"/>
      <c r="N508" s="4">
        <v>93</v>
      </c>
      <c r="O508" s="4"/>
      <c r="P508" s="4">
        <v>92</v>
      </c>
      <c r="Q508" s="4"/>
      <c r="R508" s="4" t="e">
        <f>#VALUE!</f>
        <v>#VALUE!</v>
      </c>
      <c r="S508" s="4"/>
    </row>
    <row r="509" spans="2:19" ht="12">
      <c r="B509" s="6">
        <v>1.38</v>
      </c>
      <c r="C509" s="4" t="e">
        <f>#VALUE!</f>
        <v>#VALUE!</v>
      </c>
      <c r="F509" s="4">
        <v>100</v>
      </c>
      <c r="G509" s="4"/>
      <c r="H509" s="4">
        <v>96</v>
      </c>
      <c r="I509" s="4"/>
      <c r="J509" s="4">
        <v>94</v>
      </c>
      <c r="K509" s="4"/>
      <c r="L509" s="4">
        <v>93</v>
      </c>
      <c r="M509" s="4"/>
      <c r="N509" s="4">
        <v>93</v>
      </c>
      <c r="O509" s="4"/>
      <c r="P509" s="4">
        <v>93</v>
      </c>
      <c r="Q509" s="4"/>
      <c r="R509" s="4" t="e">
        <f>#VALUE!</f>
        <v>#VALUE!</v>
      </c>
      <c r="S509" s="4"/>
    </row>
    <row r="510" spans="2:19" ht="12">
      <c r="B510" s="6">
        <v>1.381</v>
      </c>
      <c r="C510" s="4" t="e">
        <f>#VALUE!</f>
        <v>#VALUE!</v>
      </c>
      <c r="F510" s="4">
        <v>100</v>
      </c>
      <c r="G510" s="4"/>
      <c r="H510" s="4">
        <v>97</v>
      </c>
      <c r="I510" s="4"/>
      <c r="J510" s="4">
        <v>94</v>
      </c>
      <c r="K510" s="4"/>
      <c r="L510" s="4">
        <v>93</v>
      </c>
      <c r="M510" s="4"/>
      <c r="N510" s="4">
        <v>93</v>
      </c>
      <c r="O510" s="4"/>
      <c r="P510" s="4">
        <v>93</v>
      </c>
      <c r="Q510" s="4"/>
      <c r="R510" s="4" t="e">
        <f>#VALUE!</f>
        <v>#VALUE!</v>
      </c>
      <c r="S510" s="4"/>
    </row>
    <row r="511" spans="2:19" ht="12">
      <c r="B511" s="6">
        <v>1.3946</v>
      </c>
      <c r="C511" s="4" t="e">
        <f>#VALUE!</f>
        <v>#VALUE!</v>
      </c>
      <c r="F511" s="4">
        <v>100</v>
      </c>
      <c r="G511" s="4"/>
      <c r="H511" s="4">
        <v>97</v>
      </c>
      <c r="I511" s="4"/>
      <c r="J511" s="4">
        <v>94</v>
      </c>
      <c r="K511" s="4"/>
      <c r="L511" s="4">
        <v>94</v>
      </c>
      <c r="M511" s="4"/>
      <c r="N511" s="4">
        <v>93</v>
      </c>
      <c r="O511" s="4"/>
      <c r="P511" s="4">
        <v>93</v>
      </c>
      <c r="Q511" s="4"/>
      <c r="R511" s="4" t="e">
        <f>#VALUE!</f>
        <v>#VALUE!</v>
      </c>
      <c r="S511" s="4"/>
    </row>
    <row r="512" spans="2:19" ht="12">
      <c r="B512" s="6">
        <v>1.3991</v>
      </c>
      <c r="C512" s="4" t="e">
        <f>#VALUE!</f>
        <v>#VALUE!</v>
      </c>
      <c r="F512" s="4">
        <v>100</v>
      </c>
      <c r="G512" s="4"/>
      <c r="H512" s="4">
        <v>97</v>
      </c>
      <c r="I512" s="4"/>
      <c r="J512" s="4">
        <v>95</v>
      </c>
      <c r="K512" s="4"/>
      <c r="L512" s="4">
        <v>94</v>
      </c>
      <c r="M512" s="4"/>
      <c r="N512" s="4">
        <v>93</v>
      </c>
      <c r="O512" s="4"/>
      <c r="P512" s="4">
        <v>93</v>
      </c>
      <c r="Q512" s="4"/>
      <c r="R512" s="4" t="e">
        <f>#VALUE!</f>
        <v>#VALUE!</v>
      </c>
      <c r="S512" s="4"/>
    </row>
    <row r="513" spans="2:19" ht="12">
      <c r="B513" s="6">
        <v>1.41</v>
      </c>
      <c r="C513" s="4" t="e">
        <f>#VALUE!</f>
        <v>#VALUE!</v>
      </c>
      <c r="F513" s="4">
        <v>100</v>
      </c>
      <c r="G513" s="4"/>
      <c r="H513" s="4">
        <v>97</v>
      </c>
      <c r="I513" s="4"/>
      <c r="J513" s="4">
        <v>95</v>
      </c>
      <c r="K513" s="4"/>
      <c r="L513" s="4">
        <v>94</v>
      </c>
      <c r="M513" s="4"/>
      <c r="N513" s="4">
        <v>94</v>
      </c>
      <c r="O513" s="4"/>
      <c r="P513" s="4">
        <v>93</v>
      </c>
      <c r="Q513" s="4"/>
      <c r="R513" s="4" t="e">
        <f>#VALUE!</f>
        <v>#VALUE!</v>
      </c>
      <c r="S513" s="4"/>
    </row>
    <row r="514" spans="2:19" ht="12">
      <c r="B514" s="6">
        <v>1.4112</v>
      </c>
      <c r="C514" s="4" t="e">
        <f>#VALUE!</f>
        <v>#VALUE!</v>
      </c>
      <c r="F514" s="4">
        <v>100</v>
      </c>
      <c r="G514" s="4"/>
      <c r="H514" s="4">
        <v>98</v>
      </c>
      <c r="I514" s="4"/>
      <c r="J514" s="4">
        <v>95</v>
      </c>
      <c r="K514" s="4"/>
      <c r="L514" s="4">
        <v>94</v>
      </c>
      <c r="M514" s="4"/>
      <c r="N514" s="4">
        <v>94</v>
      </c>
      <c r="O514" s="4"/>
      <c r="P514" s="4">
        <v>93</v>
      </c>
      <c r="Q514" s="4"/>
      <c r="R514" s="4" t="e">
        <f>#VALUE!</f>
        <v>#VALUE!</v>
      </c>
      <c r="S514" s="4"/>
    </row>
    <row r="515" spans="2:19" ht="12">
      <c r="B515" s="6">
        <v>1.4329</v>
      </c>
      <c r="C515" s="4" t="e">
        <f>#VALUE!</f>
        <v>#VALUE!</v>
      </c>
      <c r="F515" s="4">
        <v>100</v>
      </c>
      <c r="G515" s="4"/>
      <c r="H515" s="4">
        <v>98</v>
      </c>
      <c r="I515" s="4"/>
      <c r="J515" s="4">
        <v>95</v>
      </c>
      <c r="K515" s="4"/>
      <c r="L515" s="4">
        <v>94</v>
      </c>
      <c r="M515" s="4"/>
      <c r="N515" s="4">
        <v>94</v>
      </c>
      <c r="O515" s="4"/>
      <c r="P515" s="4">
        <v>94</v>
      </c>
      <c r="Q515" s="4"/>
      <c r="R515" s="4" t="e">
        <f>#VALUE!</f>
        <v>#VALUE!</v>
      </c>
      <c r="S515" s="4"/>
    </row>
    <row r="516" spans="2:19" ht="12">
      <c r="B516" s="6">
        <v>1.44</v>
      </c>
      <c r="C516" s="4" t="e">
        <f>#VALUE!</f>
        <v>#VALUE!</v>
      </c>
      <c r="F516" s="4">
        <v>100</v>
      </c>
      <c r="G516" s="4"/>
      <c r="H516" s="4">
        <v>98</v>
      </c>
      <c r="I516" s="4"/>
      <c r="J516" s="4">
        <v>95</v>
      </c>
      <c r="K516" s="4"/>
      <c r="L516" s="4">
        <v>95</v>
      </c>
      <c r="M516" s="4"/>
      <c r="N516" s="4">
        <v>94</v>
      </c>
      <c r="O516" s="4"/>
      <c r="P516" s="4">
        <v>94</v>
      </c>
      <c r="Q516" s="4"/>
      <c r="R516" s="4" t="e">
        <f>#VALUE!</f>
        <v>#VALUE!</v>
      </c>
      <c r="S516" s="4"/>
    </row>
    <row r="517" spans="2:19" ht="12">
      <c r="B517" s="6">
        <v>1.4407</v>
      </c>
      <c r="C517" s="4" t="e">
        <f>#VALUE!</f>
        <v>#VALUE!</v>
      </c>
      <c r="F517" s="4">
        <v>100</v>
      </c>
      <c r="G517" s="4"/>
      <c r="H517" s="4">
        <v>99</v>
      </c>
      <c r="I517" s="4"/>
      <c r="J517" s="4">
        <v>95</v>
      </c>
      <c r="K517" s="4"/>
      <c r="L517" s="4">
        <v>95</v>
      </c>
      <c r="M517" s="4"/>
      <c r="N517" s="4">
        <v>94</v>
      </c>
      <c r="O517" s="4"/>
      <c r="P517" s="4">
        <v>94</v>
      </c>
      <c r="Q517" s="4"/>
      <c r="R517" s="4" t="e">
        <f>#VALUE!</f>
        <v>#VALUE!</v>
      </c>
      <c r="S517" s="4"/>
    </row>
    <row r="518" spans="2:19" ht="12">
      <c r="B518" s="6">
        <v>1.4561</v>
      </c>
      <c r="C518" s="4" t="e">
        <f>#VALUE!</f>
        <v>#VALUE!</v>
      </c>
      <c r="F518" s="4">
        <v>100</v>
      </c>
      <c r="G518" s="4"/>
      <c r="H518" s="4">
        <v>99</v>
      </c>
      <c r="I518" s="4"/>
      <c r="J518" s="4">
        <v>96</v>
      </c>
      <c r="K518" s="4"/>
      <c r="L518" s="4">
        <v>95</v>
      </c>
      <c r="M518" s="4"/>
      <c r="N518" s="4">
        <v>94</v>
      </c>
      <c r="O518" s="4"/>
      <c r="P518" s="4">
        <v>94</v>
      </c>
      <c r="Q518" s="4"/>
      <c r="R518" s="4" t="e">
        <f>#VALUE!</f>
        <v>#VALUE!</v>
      </c>
      <c r="S518" s="4"/>
    </row>
    <row r="519" spans="2:19" ht="12">
      <c r="B519" s="6">
        <v>1.47</v>
      </c>
      <c r="C519" s="4" t="e">
        <f>#VALUE!</f>
        <v>#VALUE!</v>
      </c>
      <c r="F519" s="4">
        <v>100</v>
      </c>
      <c r="G519" s="4"/>
      <c r="H519" s="4">
        <v>99</v>
      </c>
      <c r="I519" s="4"/>
      <c r="J519" s="4">
        <v>96</v>
      </c>
      <c r="K519" s="4"/>
      <c r="L519" s="4">
        <v>95</v>
      </c>
      <c r="M519" s="4"/>
      <c r="N519" s="4">
        <v>95</v>
      </c>
      <c r="O519" s="4"/>
      <c r="P519" s="4">
        <v>94</v>
      </c>
      <c r="Q519" s="4"/>
      <c r="R519" s="4" t="e">
        <f>#VALUE!</f>
        <v>#VALUE!</v>
      </c>
      <c r="S519" s="4"/>
    </row>
    <row r="520" spans="2:19" ht="12">
      <c r="B520" s="6">
        <v>1.4716</v>
      </c>
      <c r="C520" s="4" t="e">
        <f>#VALUE!</f>
        <v>#VALUE!</v>
      </c>
      <c r="F520" s="4">
        <v>100</v>
      </c>
      <c r="G520" s="4"/>
      <c r="H520" s="4">
        <v>100</v>
      </c>
      <c r="I520" s="4"/>
      <c r="J520" s="4">
        <v>96</v>
      </c>
      <c r="K520" s="4"/>
      <c r="L520" s="4">
        <v>95</v>
      </c>
      <c r="M520" s="4"/>
      <c r="N520" s="4">
        <v>95</v>
      </c>
      <c r="O520" s="4"/>
      <c r="P520" s="4">
        <v>94</v>
      </c>
      <c r="Q520" s="4"/>
      <c r="R520" s="4" t="e">
        <f>#VALUE!</f>
        <v>#VALUE!</v>
      </c>
      <c r="S520" s="4"/>
    </row>
    <row r="521" spans="2:19" ht="12">
      <c r="B521" s="6">
        <v>1.4887</v>
      </c>
      <c r="C521" s="4" t="e">
        <f>#VALUE!</f>
        <v>#VALUE!</v>
      </c>
      <c r="F521" s="4">
        <v>100</v>
      </c>
      <c r="G521" s="4"/>
      <c r="H521" s="4">
        <v>100</v>
      </c>
      <c r="I521" s="4"/>
      <c r="J521" s="4">
        <v>96</v>
      </c>
      <c r="K521" s="4"/>
      <c r="L521" s="4">
        <v>95</v>
      </c>
      <c r="M521" s="4"/>
      <c r="N521" s="4">
        <v>95</v>
      </c>
      <c r="O521" s="4"/>
      <c r="P521" s="4">
        <v>95</v>
      </c>
      <c r="Q521" s="4"/>
      <c r="R521" s="4" t="e">
        <f>#VALUE!</f>
        <v>#VALUE!</v>
      </c>
      <c r="S521" s="4"/>
    </row>
    <row r="522" spans="2:19" ht="12">
      <c r="B522" s="6">
        <v>1.4897</v>
      </c>
      <c r="C522" s="4" t="e">
        <f>#VALUE!</f>
        <v>#VALUE!</v>
      </c>
      <c r="F522" s="4">
        <v>100</v>
      </c>
      <c r="G522" s="4"/>
      <c r="H522" s="4">
        <v>100</v>
      </c>
      <c r="I522" s="4"/>
      <c r="J522" s="4">
        <v>96</v>
      </c>
      <c r="K522" s="4"/>
      <c r="L522" s="4">
        <v>96</v>
      </c>
      <c r="M522" s="4"/>
      <c r="N522" s="4">
        <v>95</v>
      </c>
      <c r="O522" s="4"/>
      <c r="P522" s="4">
        <v>95</v>
      </c>
      <c r="Q522" s="4"/>
      <c r="R522" s="4" t="e">
        <f>#VALUE!</f>
        <v>#VALUE!</v>
      </c>
      <c r="S522" s="4"/>
    </row>
    <row r="523" spans="2:19" ht="12">
      <c r="B523" s="6">
        <v>1.496</v>
      </c>
      <c r="C523" s="4" t="e">
        <f>#VALUE!</f>
        <v>#VALUE!</v>
      </c>
      <c r="F523" s="4">
        <v>100</v>
      </c>
      <c r="G523" s="4"/>
      <c r="H523" s="4">
        <v>100</v>
      </c>
      <c r="I523" s="4"/>
      <c r="J523" s="4">
        <v>97</v>
      </c>
      <c r="K523" s="4"/>
      <c r="L523" s="4">
        <v>96</v>
      </c>
      <c r="M523" s="4"/>
      <c r="N523" s="4">
        <v>95</v>
      </c>
      <c r="O523" s="4"/>
      <c r="P523" s="4">
        <v>95</v>
      </c>
      <c r="Q523" s="4"/>
      <c r="R523" s="4" t="e">
        <f>#VALUE!</f>
        <v>#VALUE!</v>
      </c>
      <c r="S523" s="4"/>
    </row>
    <row r="524" spans="2:19" ht="12">
      <c r="B524" s="6">
        <v>1.5181</v>
      </c>
      <c r="C524" s="4" t="e">
        <f>#VALUE!</f>
        <v>#VALUE!</v>
      </c>
      <c r="F524" s="4">
        <v>100</v>
      </c>
      <c r="G524" s="4"/>
      <c r="H524" s="4">
        <v>100</v>
      </c>
      <c r="I524" s="4"/>
      <c r="J524" s="4">
        <v>97</v>
      </c>
      <c r="K524" s="4"/>
      <c r="L524" s="4">
        <v>96</v>
      </c>
      <c r="M524" s="4"/>
      <c r="N524" s="4">
        <v>95</v>
      </c>
      <c r="O524" s="4"/>
      <c r="P524" s="4">
        <v>95</v>
      </c>
      <c r="Q524" s="4"/>
      <c r="R524" s="4" t="e">
        <f>#VALUE!</f>
        <v>#VALUE!</v>
      </c>
      <c r="S524" s="4"/>
    </row>
    <row r="525" spans="2:19" ht="12">
      <c r="B525" s="6">
        <v>1.5381</v>
      </c>
      <c r="C525" s="4" t="e">
        <f>#VALUE!</f>
        <v>#VALUE!</v>
      </c>
      <c r="F525" s="4">
        <v>100</v>
      </c>
      <c r="G525" s="4"/>
      <c r="H525" s="4">
        <v>100</v>
      </c>
      <c r="I525" s="4"/>
      <c r="J525" s="4">
        <v>97</v>
      </c>
      <c r="K525" s="4"/>
      <c r="L525" s="4">
        <v>96</v>
      </c>
      <c r="M525" s="4"/>
      <c r="N525" s="4">
        <v>96</v>
      </c>
      <c r="O525" s="4"/>
      <c r="P525" s="4">
        <v>95</v>
      </c>
      <c r="Q525" s="4"/>
      <c r="R525" s="4" t="e">
        <f>#VALUE!</f>
        <v>#VALUE!</v>
      </c>
      <c r="S525" s="4"/>
    </row>
    <row r="526" spans="2:19" ht="12">
      <c r="B526" s="6">
        <v>1.5427</v>
      </c>
      <c r="C526" s="4" t="e">
        <f>#VALUE!</f>
        <v>#VALUE!</v>
      </c>
      <c r="F526" s="4">
        <v>100</v>
      </c>
      <c r="G526" s="4"/>
      <c r="H526" s="4">
        <v>100</v>
      </c>
      <c r="I526" s="4"/>
      <c r="J526" s="4">
        <v>97</v>
      </c>
      <c r="K526" s="4"/>
      <c r="L526" s="4">
        <v>96</v>
      </c>
      <c r="M526" s="4"/>
      <c r="N526" s="4">
        <v>96</v>
      </c>
      <c r="O526" s="4"/>
      <c r="P526" s="4">
        <v>96</v>
      </c>
      <c r="Q526" s="4"/>
      <c r="R526" s="4" t="e">
        <f>#VALUE!</f>
        <v>#VALUE!</v>
      </c>
      <c r="S526" s="4"/>
    </row>
    <row r="527" spans="2:19" ht="12">
      <c r="B527" s="6">
        <v>1.5497</v>
      </c>
      <c r="C527" s="4" t="e">
        <f>#VALUE!</f>
        <v>#VALUE!</v>
      </c>
      <c r="F527" s="4">
        <v>100</v>
      </c>
      <c r="G527" s="4"/>
      <c r="H527" s="4">
        <v>100</v>
      </c>
      <c r="I527" s="4"/>
      <c r="J527" s="4">
        <v>98</v>
      </c>
      <c r="K527" s="4"/>
      <c r="L527" s="4">
        <v>96</v>
      </c>
      <c r="M527" s="4"/>
      <c r="N527" s="4">
        <v>96</v>
      </c>
      <c r="O527" s="4"/>
      <c r="P527" s="4">
        <v>96</v>
      </c>
      <c r="Q527" s="4"/>
      <c r="R527" s="4" t="e">
        <f>#VALUE!</f>
        <v>#VALUE!</v>
      </c>
      <c r="S527" s="4"/>
    </row>
    <row r="528" spans="2:19" ht="12">
      <c r="B528" s="6">
        <v>1.5871</v>
      </c>
      <c r="C528" s="4" t="e">
        <f>#VALUE!</f>
        <v>#VALUE!</v>
      </c>
      <c r="F528" s="4">
        <v>100</v>
      </c>
      <c r="G528" s="4"/>
      <c r="H528" s="4">
        <v>100</v>
      </c>
      <c r="I528" s="4"/>
      <c r="J528" s="4">
        <v>98</v>
      </c>
      <c r="K528" s="4"/>
      <c r="L528" s="4">
        <v>97</v>
      </c>
      <c r="M528" s="4"/>
      <c r="N528" s="4">
        <v>96</v>
      </c>
      <c r="O528" s="4"/>
      <c r="P528" s="4">
        <v>96</v>
      </c>
      <c r="Q528" s="4"/>
      <c r="R528" s="4" t="e">
        <f>#VALUE!</f>
        <v>#VALUE!</v>
      </c>
      <c r="S528" s="4"/>
    </row>
    <row r="529" spans="2:19" ht="12">
      <c r="B529" s="6">
        <v>1.6016</v>
      </c>
      <c r="C529" s="4" t="e">
        <f>#VALUE!</f>
        <v>#VALUE!</v>
      </c>
      <c r="F529" s="4">
        <v>100</v>
      </c>
      <c r="G529" s="4"/>
      <c r="H529" s="4">
        <v>100</v>
      </c>
      <c r="I529" s="4"/>
      <c r="J529" s="4">
        <v>98</v>
      </c>
      <c r="K529" s="4"/>
      <c r="L529" s="4">
        <v>97</v>
      </c>
      <c r="M529" s="4"/>
      <c r="N529" s="4">
        <v>97</v>
      </c>
      <c r="O529" s="4"/>
      <c r="P529" s="4">
        <v>96</v>
      </c>
      <c r="Q529" s="4"/>
      <c r="R529" s="4" t="e">
        <f>#VALUE!</f>
        <v>#VALUE!</v>
      </c>
      <c r="S529" s="4"/>
    </row>
    <row r="530" spans="2:19" ht="12">
      <c r="B530" s="6">
        <v>1.6127</v>
      </c>
      <c r="C530" s="4" t="e">
        <f>#VALUE!</f>
        <v>#VALUE!</v>
      </c>
      <c r="F530" s="4">
        <v>100</v>
      </c>
      <c r="G530" s="4"/>
      <c r="H530" s="4">
        <v>100</v>
      </c>
      <c r="I530" s="4"/>
      <c r="J530" s="4">
        <v>99</v>
      </c>
      <c r="K530" s="4"/>
      <c r="L530" s="4">
        <v>97</v>
      </c>
      <c r="M530" s="4"/>
      <c r="N530" s="4">
        <v>97</v>
      </c>
      <c r="O530" s="4"/>
      <c r="P530" s="4">
        <v>96</v>
      </c>
      <c r="Q530" s="4"/>
      <c r="R530" s="4" t="e">
        <f>#VALUE!</f>
        <v>#VALUE!</v>
      </c>
      <c r="S530" s="4"/>
    </row>
    <row r="531" spans="2:19" ht="12">
      <c r="B531" s="6">
        <v>1.6181</v>
      </c>
      <c r="C531" s="4" t="e">
        <f>#VALUE!</f>
        <v>#VALUE!</v>
      </c>
      <c r="F531" s="4">
        <v>100</v>
      </c>
      <c r="G531" s="4"/>
      <c r="H531" s="4">
        <v>100</v>
      </c>
      <c r="I531" s="4"/>
      <c r="J531" s="4">
        <v>99</v>
      </c>
      <c r="K531" s="4"/>
      <c r="L531" s="4">
        <v>97</v>
      </c>
      <c r="M531" s="4"/>
      <c r="N531" s="4">
        <v>97</v>
      </c>
      <c r="O531" s="4"/>
      <c r="P531" s="4">
        <v>97</v>
      </c>
      <c r="Q531" s="4"/>
      <c r="R531" s="4" t="e">
        <f>#VALUE!</f>
        <v>#VALUE!</v>
      </c>
      <c r="S531" s="4"/>
    </row>
    <row r="532" spans="2:19" ht="12">
      <c r="B532" s="6">
        <v>1.6661</v>
      </c>
      <c r="C532" s="4" t="e">
        <f>#VALUE!</f>
        <v>#VALUE!</v>
      </c>
      <c r="F532" s="4">
        <v>100</v>
      </c>
      <c r="G532" s="4"/>
      <c r="H532" s="4">
        <v>100</v>
      </c>
      <c r="I532" s="4"/>
      <c r="J532" s="4">
        <v>99</v>
      </c>
      <c r="K532" s="4"/>
      <c r="L532" s="4">
        <v>98</v>
      </c>
      <c r="M532" s="4"/>
      <c r="N532" s="4">
        <v>97</v>
      </c>
      <c r="O532" s="4"/>
      <c r="P532" s="4">
        <v>97</v>
      </c>
      <c r="Q532" s="4"/>
      <c r="R532" s="4" t="e">
        <f>#VALUE!</f>
        <v>#VALUE!</v>
      </c>
      <c r="S532" s="4"/>
    </row>
    <row r="533" spans="2:19" ht="12">
      <c r="B533" s="6">
        <v>1.6714</v>
      </c>
      <c r="C533" s="4" t="e">
        <f>#VALUE!</f>
        <v>#VALUE!</v>
      </c>
      <c r="F533" s="4">
        <v>100</v>
      </c>
      <c r="G533" s="4"/>
      <c r="H533" s="4">
        <v>100</v>
      </c>
      <c r="I533" s="4"/>
      <c r="J533" s="4">
        <v>99</v>
      </c>
      <c r="K533" s="4"/>
      <c r="L533" s="4">
        <v>98</v>
      </c>
      <c r="M533" s="4"/>
      <c r="N533" s="4">
        <v>98</v>
      </c>
      <c r="O533" s="4"/>
      <c r="P533" s="4">
        <v>97</v>
      </c>
      <c r="Q533" s="4"/>
      <c r="R533" s="4" t="e">
        <f>#VALUE!</f>
        <v>#VALUE!</v>
      </c>
      <c r="S533" s="4"/>
    </row>
    <row r="534" spans="2:19" ht="12">
      <c r="B534" s="6">
        <v>1.6982</v>
      </c>
      <c r="C534" s="4" t="e">
        <f>#VALUE!</f>
        <v>#VALUE!</v>
      </c>
      <c r="F534" s="4">
        <v>100</v>
      </c>
      <c r="G534" s="4"/>
      <c r="H534" s="4">
        <v>100</v>
      </c>
      <c r="I534" s="4"/>
      <c r="J534" s="4">
        <v>100</v>
      </c>
      <c r="K534" s="4"/>
      <c r="L534" s="4">
        <v>98</v>
      </c>
      <c r="M534" s="4"/>
      <c r="N534" s="4">
        <v>98</v>
      </c>
      <c r="O534" s="4"/>
      <c r="P534" s="4">
        <v>97</v>
      </c>
      <c r="Q534" s="4"/>
      <c r="R534" s="4" t="e">
        <f>#VALUE!</f>
        <v>#VALUE!</v>
      </c>
      <c r="S534" s="4"/>
    </row>
    <row r="535" spans="2:19" ht="12">
      <c r="B535" s="6">
        <v>1.6993</v>
      </c>
      <c r="C535" s="4" t="e">
        <f>#VALUE!</f>
        <v>#VALUE!</v>
      </c>
      <c r="F535" s="4">
        <v>100</v>
      </c>
      <c r="G535" s="4"/>
      <c r="H535" s="4">
        <v>100</v>
      </c>
      <c r="I535" s="4"/>
      <c r="J535" s="4">
        <v>100</v>
      </c>
      <c r="K535" s="4"/>
      <c r="L535" s="4">
        <v>99</v>
      </c>
      <c r="M535" s="4"/>
      <c r="N535" s="4">
        <v>98</v>
      </c>
      <c r="O535" s="4"/>
      <c r="P535" s="4">
        <v>97</v>
      </c>
      <c r="Q535" s="4"/>
      <c r="R535" s="4" t="e">
        <f>#VALUE!</f>
        <v>#VALUE!</v>
      </c>
      <c r="S535" s="4"/>
    </row>
    <row r="536" spans="2:19" ht="12">
      <c r="B536" s="6">
        <v>1.7612</v>
      </c>
      <c r="C536" s="4" t="e">
        <f>#VALUE!</f>
        <v>#VALUE!</v>
      </c>
      <c r="F536" s="4">
        <v>100</v>
      </c>
      <c r="G536" s="4"/>
      <c r="H536" s="4">
        <v>100</v>
      </c>
      <c r="I536" s="4"/>
      <c r="J536" s="4">
        <v>100</v>
      </c>
      <c r="K536" s="4"/>
      <c r="L536" s="4">
        <v>99</v>
      </c>
      <c r="M536" s="4"/>
      <c r="N536" s="4">
        <v>98</v>
      </c>
      <c r="O536" s="4"/>
      <c r="P536" s="4">
        <v>98</v>
      </c>
      <c r="Q536" s="4"/>
      <c r="R536" s="4" t="e">
        <f>#VALUE!</f>
        <v>#VALUE!</v>
      </c>
      <c r="S536" s="4"/>
    </row>
    <row r="537" spans="2:19" ht="12">
      <c r="B537" s="6">
        <v>1.8008</v>
      </c>
      <c r="C537" s="4" t="e">
        <f>#VALUE!</f>
        <v>#VALUE!</v>
      </c>
      <c r="F537" s="4">
        <v>100</v>
      </c>
      <c r="G537" s="4"/>
      <c r="H537" s="4">
        <v>100</v>
      </c>
      <c r="I537" s="4"/>
      <c r="J537" s="4">
        <v>100</v>
      </c>
      <c r="K537" s="4"/>
      <c r="L537" s="4">
        <v>99</v>
      </c>
      <c r="M537" s="4"/>
      <c r="N537" s="4">
        <v>99</v>
      </c>
      <c r="O537" s="4"/>
      <c r="P537" s="4">
        <v>98</v>
      </c>
      <c r="Q537" s="4"/>
      <c r="R537" s="4" t="e">
        <f>#VALUE!</f>
        <v>#VALUE!</v>
      </c>
      <c r="S537" s="4"/>
    </row>
    <row r="538" spans="2:19" ht="12">
      <c r="B538" s="6">
        <v>1.8053</v>
      </c>
      <c r="C538" s="4" t="e">
        <f>#VALUE!</f>
        <v>#VALUE!</v>
      </c>
      <c r="F538" s="4">
        <v>100</v>
      </c>
      <c r="G538" s="4"/>
      <c r="H538" s="4">
        <v>100</v>
      </c>
      <c r="I538" s="4"/>
      <c r="J538" s="4">
        <v>100</v>
      </c>
      <c r="K538" s="4"/>
      <c r="L538" s="4">
        <v>100</v>
      </c>
      <c r="M538" s="4"/>
      <c r="N538" s="4">
        <v>99</v>
      </c>
      <c r="O538" s="4"/>
      <c r="P538" s="4">
        <v>98</v>
      </c>
      <c r="Q538" s="4"/>
      <c r="R538" s="4" t="e">
        <f>#VALUE!</f>
        <v>#VALUE!</v>
      </c>
      <c r="S538" s="4"/>
    </row>
    <row r="539" spans="2:19" ht="12">
      <c r="B539" s="6">
        <v>1.8888</v>
      </c>
      <c r="C539" s="4" t="e">
        <f>#VALUE!</f>
        <v>#VALUE!</v>
      </c>
      <c r="F539" s="4">
        <v>100</v>
      </c>
      <c r="G539" s="4"/>
      <c r="H539" s="4">
        <v>100</v>
      </c>
      <c r="I539" s="4"/>
      <c r="J539" s="4">
        <v>100</v>
      </c>
      <c r="K539" s="4"/>
      <c r="L539" s="4">
        <v>100</v>
      </c>
      <c r="M539" s="4"/>
      <c r="N539" s="4">
        <v>99</v>
      </c>
      <c r="O539" s="4"/>
      <c r="P539" s="4">
        <v>99</v>
      </c>
      <c r="Q539" s="4"/>
      <c r="R539" s="4" t="e">
        <f>#VALUE!</f>
        <v>#VALUE!</v>
      </c>
      <c r="S539" s="4"/>
    </row>
    <row r="540" spans="2:19" ht="12">
      <c r="B540" s="6">
        <v>1.952</v>
      </c>
      <c r="C540" s="4" t="e">
        <f>#VALUE!</f>
        <v>#VALUE!</v>
      </c>
      <c r="F540" s="4">
        <v>100</v>
      </c>
      <c r="G540" s="4"/>
      <c r="H540" s="4">
        <v>100</v>
      </c>
      <c r="I540" s="4"/>
      <c r="J540" s="4">
        <v>100</v>
      </c>
      <c r="K540" s="4"/>
      <c r="L540" s="4">
        <v>100</v>
      </c>
      <c r="M540" s="4"/>
      <c r="N540" s="4">
        <v>100</v>
      </c>
      <c r="O540" s="4"/>
      <c r="P540" s="4">
        <v>99</v>
      </c>
      <c r="Q540" s="4"/>
      <c r="R540" s="4" t="e">
        <f>#VALUE!</f>
        <v>#VALUE!</v>
      </c>
      <c r="S540" s="4"/>
    </row>
    <row r="541" spans="2:19" ht="12">
      <c r="B541" s="6">
        <v>1.95201</v>
      </c>
      <c r="C541" s="4" t="e">
        <f>#VALUE!</f>
        <v>#VALUE!</v>
      </c>
      <c r="F541" s="4">
        <v>100</v>
      </c>
      <c r="G541" s="4"/>
      <c r="H541" s="4">
        <v>100</v>
      </c>
      <c r="I541" s="4"/>
      <c r="J541" s="4">
        <v>100</v>
      </c>
      <c r="K541" s="4"/>
      <c r="L541" s="4">
        <v>100</v>
      </c>
      <c r="M541" s="4"/>
      <c r="N541" s="4">
        <v>100</v>
      </c>
      <c r="O541" s="4"/>
      <c r="P541" s="4">
        <v>100</v>
      </c>
      <c r="Q541" s="4"/>
      <c r="R541" s="4" t="e">
        <f>#VALUE!</f>
        <v>#VALUE!</v>
      </c>
      <c r="S541" s="4"/>
    </row>
    <row r="542" spans="2:15" ht="12">
      <c r="B542" s="6"/>
      <c r="N542" s="6"/>
      <c r="O542" s="6"/>
    </row>
    <row r="543" spans="2:15" ht="12">
      <c r="B543" s="6"/>
      <c r="N543" s="6"/>
      <c r="O543" s="6"/>
    </row>
    <row r="544" spans="2:15" ht="12">
      <c r="B544" s="6"/>
      <c r="N544" s="6"/>
      <c r="O544" s="6"/>
    </row>
    <row r="545" spans="2:15" ht="12">
      <c r="B545" s="6"/>
      <c r="N545" s="6"/>
      <c r="O545" s="6"/>
    </row>
    <row r="546" spans="2:15" ht="12">
      <c r="B546" s="6"/>
      <c r="N546" s="6"/>
      <c r="O546" s="6"/>
    </row>
    <row r="547" spans="2:15" ht="12">
      <c r="B547" s="6"/>
      <c r="N547" s="6"/>
      <c r="O547" s="6"/>
    </row>
  </sheetData>
  <sheetProtection sheet="1" objects="1" scenarios="1"/>
  <printOptions/>
  <pageMargins left="0.5" right="0.43" top="0.5" bottom="0.75" header="0.5" footer="0.5"/>
  <pageSetup fitToHeight="2" horizontalDpi="300" verticalDpi="300" orientation="portrait" scale="86" r:id="rId1"/>
  <headerFooter alignWithMargins="0">
    <oddFooter>&amp;LVer1000 (chg10)&amp;CItem P-401 -- Lot# 1&amp;R&amp;"Arial,Regular"Page &amp;P of &amp;N</oddFooter>
  </headerFooter>
  <rowBreaks count="1" manualBreakCount="1">
    <brk id="58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T200"/>
  <sheetViews>
    <sheetView workbookViewId="0" topLeftCell="A1">
      <selection activeCell="A2" sqref="A2"/>
    </sheetView>
  </sheetViews>
  <sheetFormatPr defaultColWidth="9.00390625" defaultRowHeight="12.75"/>
  <cols>
    <col min="1" max="1" width="9.00390625" style="80" customWidth="1"/>
    <col min="2" max="2" width="8.625" style="269" customWidth="1"/>
    <col min="3" max="3" width="6.75390625" style="80" bestFit="1" customWidth="1"/>
    <col min="4" max="4" width="8.25390625" style="80" bestFit="1" customWidth="1"/>
    <col min="5" max="5" width="5.875" style="80" bestFit="1" customWidth="1"/>
    <col min="6" max="6" width="6.875" style="80" bestFit="1" customWidth="1"/>
    <col min="7" max="7" width="7.00390625" style="80" bestFit="1" customWidth="1"/>
    <col min="8" max="8" width="6.75390625" style="80" bestFit="1" customWidth="1"/>
    <col min="9" max="9" width="5.00390625" style="80" bestFit="1" customWidth="1"/>
    <col min="10" max="10" width="9.125" style="80" bestFit="1" customWidth="1"/>
    <col min="11" max="18" width="3.875" style="80" bestFit="1" customWidth="1"/>
    <col min="19" max="66" width="5.75390625" style="80" bestFit="1" customWidth="1"/>
    <col min="67" max="90" width="4.50390625" style="80" bestFit="1" customWidth="1"/>
    <col min="91" max="114" width="6.125" style="80" bestFit="1" customWidth="1"/>
    <col min="115" max="122" width="6.25390625" style="80" bestFit="1" customWidth="1"/>
    <col min="123" max="130" width="5.875" style="80" bestFit="1" customWidth="1"/>
    <col min="131" max="131" width="6.125" style="80" bestFit="1" customWidth="1"/>
    <col min="132" max="132" width="5.50390625" style="80" bestFit="1" customWidth="1"/>
    <col min="133" max="133" width="7.125" style="80" bestFit="1" customWidth="1"/>
    <col min="134" max="134" width="7.50390625" style="80" bestFit="1" customWidth="1"/>
    <col min="135" max="135" width="6.25390625" style="80" bestFit="1" customWidth="1"/>
    <col min="136" max="143" width="9.00390625" style="80" customWidth="1"/>
    <col min="145" max="16384" width="9.00390625" style="80" customWidth="1"/>
  </cols>
  <sheetData>
    <row r="1" spans="1:150" ht="12.75">
      <c r="A1" s="241" t="s">
        <v>337</v>
      </c>
      <c r="B1" s="269" t="s">
        <v>144</v>
      </c>
      <c r="C1" s="80" t="s">
        <v>145</v>
      </c>
      <c r="D1" s="80" t="s">
        <v>146</v>
      </c>
      <c r="E1" s="80" t="s">
        <v>147</v>
      </c>
      <c r="F1" s="80" t="s">
        <v>152</v>
      </c>
      <c r="G1" s="80" t="s">
        <v>148</v>
      </c>
      <c r="H1" s="80" t="s">
        <v>149</v>
      </c>
      <c r="I1" s="80" t="s">
        <v>150</v>
      </c>
      <c r="J1" s="100" t="s">
        <v>151</v>
      </c>
      <c r="K1" s="80" t="s">
        <v>153</v>
      </c>
      <c r="L1" s="80" t="s">
        <v>154</v>
      </c>
      <c r="M1" s="80" t="s">
        <v>155</v>
      </c>
      <c r="N1" s="80" t="s">
        <v>156</v>
      </c>
      <c r="O1" s="80" t="s">
        <v>157</v>
      </c>
      <c r="P1" s="80" t="s">
        <v>158</v>
      </c>
      <c r="Q1" s="80" t="s">
        <v>159</v>
      </c>
      <c r="R1" s="80" t="s">
        <v>160</v>
      </c>
      <c r="S1" s="80" t="s">
        <v>161</v>
      </c>
      <c r="T1" s="80" t="s">
        <v>162</v>
      </c>
      <c r="U1" s="80" t="s">
        <v>163</v>
      </c>
      <c r="V1" s="80" t="s">
        <v>164</v>
      </c>
      <c r="W1" s="80" t="s">
        <v>165</v>
      </c>
      <c r="X1" s="80" t="s">
        <v>166</v>
      </c>
      <c r="Y1" s="80" t="s">
        <v>169</v>
      </c>
      <c r="Z1" s="80" t="s">
        <v>167</v>
      </c>
      <c r="AA1" s="80" t="s">
        <v>168</v>
      </c>
      <c r="AB1" s="80" t="s">
        <v>170</v>
      </c>
      <c r="AC1" s="80" t="s">
        <v>171</v>
      </c>
      <c r="AD1" s="80" t="s">
        <v>172</v>
      </c>
      <c r="AE1" s="80" t="s">
        <v>173</v>
      </c>
      <c r="AF1" s="80" t="s">
        <v>174</v>
      </c>
      <c r="AG1" s="80" t="s">
        <v>175</v>
      </c>
      <c r="AH1" s="80" t="s">
        <v>176</v>
      </c>
      <c r="AI1" s="80" t="s">
        <v>177</v>
      </c>
      <c r="AJ1" s="80" t="s">
        <v>178</v>
      </c>
      <c r="AK1" s="80" t="s">
        <v>179</v>
      </c>
      <c r="AL1" s="80" t="s">
        <v>180</v>
      </c>
      <c r="AM1" s="80" t="s">
        <v>181</v>
      </c>
      <c r="AN1" s="80" t="s">
        <v>182</v>
      </c>
      <c r="AO1" s="80" t="s">
        <v>183</v>
      </c>
      <c r="AP1" s="80" t="s">
        <v>184</v>
      </c>
      <c r="AQ1" s="80" t="s">
        <v>185</v>
      </c>
      <c r="AR1" s="80" t="s">
        <v>208</v>
      </c>
      <c r="AS1" s="80" t="s">
        <v>186</v>
      </c>
      <c r="AT1" s="80" t="s">
        <v>187</v>
      </c>
      <c r="AU1" s="80" t="s">
        <v>188</v>
      </c>
      <c r="AV1" s="80" t="s">
        <v>189</v>
      </c>
      <c r="AW1" s="80" t="s">
        <v>190</v>
      </c>
      <c r="AX1" s="80" t="s">
        <v>191</v>
      </c>
      <c r="AY1" s="80" t="s">
        <v>192</v>
      </c>
      <c r="AZ1" s="80" t="s">
        <v>193</v>
      </c>
      <c r="BA1" s="80" t="s">
        <v>194</v>
      </c>
      <c r="BB1" s="80" t="s">
        <v>195</v>
      </c>
      <c r="BC1" s="80" t="s">
        <v>196</v>
      </c>
      <c r="BD1" s="80" t="s">
        <v>197</v>
      </c>
      <c r="BE1" s="80" t="s">
        <v>198</v>
      </c>
      <c r="BF1" s="80" t="s">
        <v>199</v>
      </c>
      <c r="BG1" s="80" t="s">
        <v>200</v>
      </c>
      <c r="BH1" s="80" t="s">
        <v>201</v>
      </c>
      <c r="BI1" s="80" t="s">
        <v>202</v>
      </c>
      <c r="BJ1" s="80" t="s">
        <v>203</v>
      </c>
      <c r="BK1" s="80" t="s">
        <v>204</v>
      </c>
      <c r="BL1" s="80" t="s">
        <v>205</v>
      </c>
      <c r="BM1" s="80" t="s">
        <v>206</v>
      </c>
      <c r="BN1" s="80" t="s">
        <v>207</v>
      </c>
      <c r="BO1" s="80" t="s">
        <v>232</v>
      </c>
      <c r="BP1" s="80" t="s">
        <v>209</v>
      </c>
      <c r="BQ1" s="80" t="s">
        <v>210</v>
      </c>
      <c r="BR1" s="80" t="s">
        <v>211</v>
      </c>
      <c r="BS1" s="80" t="s">
        <v>212</v>
      </c>
      <c r="BT1" s="80" t="s">
        <v>213</v>
      </c>
      <c r="BU1" s="80" t="s">
        <v>214</v>
      </c>
      <c r="BV1" s="80" t="s">
        <v>215</v>
      </c>
      <c r="BW1" s="80" t="s">
        <v>216</v>
      </c>
      <c r="BX1" s="80" t="s">
        <v>217</v>
      </c>
      <c r="BY1" s="80" t="s">
        <v>218</v>
      </c>
      <c r="BZ1" s="80" t="s">
        <v>219</v>
      </c>
      <c r="CA1" s="80" t="s">
        <v>220</v>
      </c>
      <c r="CB1" s="80" t="s">
        <v>221</v>
      </c>
      <c r="CC1" s="80" t="s">
        <v>222</v>
      </c>
      <c r="CD1" s="80" t="s">
        <v>223</v>
      </c>
      <c r="CE1" s="80" t="s">
        <v>224</v>
      </c>
      <c r="CF1" s="80" t="s">
        <v>225</v>
      </c>
      <c r="CG1" s="80" t="s">
        <v>226</v>
      </c>
      <c r="CH1" s="80" t="s">
        <v>227</v>
      </c>
      <c r="CI1" s="80" t="s">
        <v>228</v>
      </c>
      <c r="CJ1" s="80" t="s">
        <v>229</v>
      </c>
      <c r="CK1" s="80" t="s">
        <v>230</v>
      </c>
      <c r="CL1" s="80" t="s">
        <v>231</v>
      </c>
      <c r="CM1" s="80" t="s">
        <v>256</v>
      </c>
      <c r="CN1" s="80" t="s">
        <v>233</v>
      </c>
      <c r="CO1" s="80" t="s">
        <v>234</v>
      </c>
      <c r="CP1" s="80" t="s">
        <v>235</v>
      </c>
      <c r="CQ1" s="80" t="s">
        <v>236</v>
      </c>
      <c r="CR1" s="80" t="s">
        <v>237</v>
      </c>
      <c r="CS1" s="80" t="s">
        <v>238</v>
      </c>
      <c r="CT1" s="80" t="s">
        <v>239</v>
      </c>
      <c r="CU1" s="80" t="s">
        <v>240</v>
      </c>
      <c r="CV1" s="80" t="s">
        <v>241</v>
      </c>
      <c r="CW1" s="80" t="s">
        <v>242</v>
      </c>
      <c r="CX1" s="80" t="s">
        <v>243</v>
      </c>
      <c r="CY1" s="80" t="s">
        <v>244</v>
      </c>
      <c r="CZ1" s="80" t="s">
        <v>245</v>
      </c>
      <c r="DA1" s="80" t="s">
        <v>246</v>
      </c>
      <c r="DB1" s="80" t="s">
        <v>247</v>
      </c>
      <c r="DC1" s="80" t="s">
        <v>248</v>
      </c>
      <c r="DD1" s="80" t="s">
        <v>249</v>
      </c>
      <c r="DE1" s="80" t="s">
        <v>250</v>
      </c>
      <c r="DF1" s="80" t="s">
        <v>251</v>
      </c>
      <c r="DG1" s="80" t="s">
        <v>252</v>
      </c>
      <c r="DH1" s="80" t="s">
        <v>253</v>
      </c>
      <c r="DI1" s="80" t="s">
        <v>254</v>
      </c>
      <c r="DJ1" s="80" t="s">
        <v>255</v>
      </c>
      <c r="DK1" s="80" t="s">
        <v>257</v>
      </c>
      <c r="DL1" s="80" t="s">
        <v>258</v>
      </c>
      <c r="DM1" s="80" t="s">
        <v>259</v>
      </c>
      <c r="DN1" s="80" t="s">
        <v>260</v>
      </c>
      <c r="DO1" s="80" t="s">
        <v>261</v>
      </c>
      <c r="DP1" s="80" t="s">
        <v>262</v>
      </c>
      <c r="DQ1" s="80" t="s">
        <v>263</v>
      </c>
      <c r="DR1" s="80" t="s">
        <v>264</v>
      </c>
      <c r="DS1" s="80" t="s">
        <v>271</v>
      </c>
      <c r="DT1" s="80" t="s">
        <v>272</v>
      </c>
      <c r="DU1" s="80" t="s">
        <v>265</v>
      </c>
      <c r="DV1" s="80" t="s">
        <v>266</v>
      </c>
      <c r="DW1" s="80" t="s">
        <v>267</v>
      </c>
      <c r="DX1" s="80" t="s">
        <v>268</v>
      </c>
      <c r="DY1" s="80" t="s">
        <v>269</v>
      </c>
      <c r="DZ1" s="80" t="s">
        <v>270</v>
      </c>
      <c r="EA1" s="80" t="s">
        <v>273</v>
      </c>
      <c r="EB1" s="80" t="s">
        <v>274</v>
      </c>
      <c r="EC1" s="80" t="s">
        <v>275</v>
      </c>
      <c r="ED1" s="80" t="s">
        <v>276</v>
      </c>
      <c r="EE1" s="80" t="s">
        <v>277</v>
      </c>
      <c r="EF1" s="80" t="s">
        <v>278</v>
      </c>
      <c r="EG1" s="80" t="s">
        <v>279</v>
      </c>
      <c r="EH1" s="80" t="s">
        <v>280</v>
      </c>
      <c r="EI1" s="271">
        <f>MAX(A:A)</f>
        <v>0</v>
      </c>
      <c r="EJ1" s="80" t="s">
        <v>285</v>
      </c>
      <c r="EK1" s="80" t="s">
        <v>288</v>
      </c>
      <c r="EL1" s="80" t="s">
        <v>304</v>
      </c>
      <c r="EM1" s="80" t="s">
        <v>305</v>
      </c>
      <c r="EN1" s="279" t="s">
        <v>308</v>
      </c>
      <c r="EO1" s="80" t="s">
        <v>306</v>
      </c>
      <c r="EP1" s="80" t="s">
        <v>307</v>
      </c>
      <c r="EQ1" s="80" t="s">
        <v>309</v>
      </c>
      <c r="ER1" s="80" t="s">
        <v>310</v>
      </c>
      <c r="ES1" s="80" t="s">
        <v>315</v>
      </c>
      <c r="ET1" s="80" t="s">
        <v>336</v>
      </c>
    </row>
    <row r="2" spans="1:147" ht="12.75">
      <c r="A2" s="241"/>
      <c r="B2" s="27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1"/>
      <c r="EA2" s="241"/>
      <c r="EB2" s="241"/>
      <c r="EC2" s="241"/>
      <c r="ED2" s="241"/>
      <c r="EE2" s="241"/>
      <c r="EF2" s="241"/>
      <c r="EG2" s="241"/>
      <c r="EH2" s="241"/>
      <c r="EI2" s="241"/>
      <c r="EM2" s="280"/>
      <c r="EO2" s="281"/>
      <c r="EQ2" s="281"/>
    </row>
    <row r="3" spans="1:147" ht="12.75">
      <c r="A3" s="241"/>
      <c r="B3" s="27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M3" s="280"/>
      <c r="EO3" s="281"/>
      <c r="EQ3" s="281"/>
    </row>
    <row r="4" spans="1:147" ht="12.75">
      <c r="A4" s="241"/>
      <c r="B4" s="27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M4" s="280"/>
      <c r="EO4" s="281"/>
      <c r="EQ4" s="281"/>
    </row>
    <row r="5" spans="1:147" ht="12.75">
      <c r="A5" s="241"/>
      <c r="B5" s="270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M5" s="280"/>
      <c r="EO5" s="281"/>
      <c r="EQ5" s="281"/>
    </row>
    <row r="6" spans="1:147" ht="12.75">
      <c r="A6" s="241"/>
      <c r="B6" s="27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M6" s="280"/>
      <c r="EO6" s="281"/>
      <c r="EQ6" s="281"/>
    </row>
    <row r="7" spans="1:147" ht="12.75">
      <c r="A7" s="241"/>
      <c r="B7" s="27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M7" s="280"/>
      <c r="EO7" s="281"/>
      <c r="EQ7" s="281"/>
    </row>
    <row r="8" spans="1:147" ht="12.75">
      <c r="A8" s="241"/>
      <c r="B8" s="270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M8" s="280"/>
      <c r="EO8" s="281"/>
      <c r="EQ8" s="281"/>
    </row>
    <row r="9" spans="1:147" ht="12.75">
      <c r="A9" s="241"/>
      <c r="B9" s="27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M9" s="280"/>
      <c r="EO9" s="281"/>
      <c r="EQ9" s="281"/>
    </row>
    <row r="10" spans="1:147" ht="12.75">
      <c r="A10" s="241"/>
      <c r="B10" s="27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M10" s="280"/>
      <c r="EO10" s="281"/>
      <c r="EQ10" s="281"/>
    </row>
    <row r="11" spans="1:147" ht="12.75">
      <c r="A11" s="241"/>
      <c r="B11" s="27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M11" s="280"/>
      <c r="EO11" s="281"/>
      <c r="EQ11" s="281"/>
    </row>
    <row r="12" spans="1:147" ht="12.75">
      <c r="A12" s="241"/>
      <c r="B12" s="27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M12" s="280"/>
      <c r="EO12" s="281"/>
      <c r="EQ12" s="281"/>
    </row>
    <row r="13" spans="1:147" ht="12.75">
      <c r="A13" s="241"/>
      <c r="B13" s="270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M13" s="280"/>
      <c r="EO13" s="281"/>
      <c r="EQ13" s="281"/>
    </row>
    <row r="14" spans="1:147" ht="12.75">
      <c r="A14" s="241"/>
      <c r="B14" s="27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M14" s="280"/>
      <c r="EO14" s="281"/>
      <c r="EQ14" s="281"/>
    </row>
    <row r="15" spans="1:147" ht="12.75">
      <c r="A15" s="241"/>
      <c r="B15" s="27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M15" s="280"/>
      <c r="EO15" s="281"/>
      <c r="EQ15" s="281"/>
    </row>
    <row r="16" spans="1:147" ht="12.75">
      <c r="A16" s="241"/>
      <c r="B16" s="270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M16" s="280"/>
      <c r="EO16" s="281"/>
      <c r="EQ16" s="281"/>
    </row>
    <row r="17" spans="1:147" ht="12.75">
      <c r="A17" s="241"/>
      <c r="B17" s="270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M17" s="280"/>
      <c r="EO17" s="281"/>
      <c r="EQ17" s="281"/>
    </row>
    <row r="18" spans="1:147" ht="12.75">
      <c r="A18" s="241"/>
      <c r="B18" s="270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M18" s="280"/>
      <c r="EO18" s="281"/>
      <c r="EQ18" s="281"/>
    </row>
    <row r="19" spans="1:147" ht="12.75">
      <c r="A19" s="241"/>
      <c r="B19" s="27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M19" s="280"/>
      <c r="EO19" s="281"/>
      <c r="EQ19" s="281"/>
    </row>
    <row r="20" spans="1:147" ht="12.75">
      <c r="A20" s="241"/>
      <c r="B20" s="27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M20" s="280"/>
      <c r="EO20" s="281"/>
      <c r="EQ20" s="281"/>
    </row>
    <row r="21" spans="1:147" ht="12.75">
      <c r="A21" s="241"/>
      <c r="B21" s="27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M21" s="280"/>
      <c r="EO21" s="281"/>
      <c r="EQ21" s="281"/>
    </row>
    <row r="22" spans="1:147" ht="12.75">
      <c r="A22" s="241"/>
      <c r="B22" s="27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M22" s="280"/>
      <c r="EO22" s="281"/>
      <c r="EQ22" s="281"/>
    </row>
    <row r="23" spans="1:147" ht="12.75">
      <c r="A23" s="241"/>
      <c r="B23" s="27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M23" s="280"/>
      <c r="EO23" s="281"/>
      <c r="EQ23" s="281"/>
    </row>
    <row r="24" spans="1:147" ht="12.75">
      <c r="A24" s="241"/>
      <c r="B24" s="270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M24" s="280"/>
      <c r="EO24" s="281"/>
      <c r="EQ24" s="281"/>
    </row>
    <row r="25" spans="1:147" ht="12.75">
      <c r="A25" s="241"/>
      <c r="B25" s="270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M25" s="280"/>
      <c r="EO25" s="281"/>
      <c r="EQ25" s="281"/>
    </row>
    <row r="26" spans="1:147" ht="12.75">
      <c r="A26" s="241"/>
      <c r="B26" s="270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M26" s="280"/>
      <c r="EO26" s="281"/>
      <c r="EQ26" s="281"/>
    </row>
    <row r="27" spans="1:147" ht="12.75">
      <c r="A27" s="241"/>
      <c r="B27" s="27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M27" s="280"/>
      <c r="EO27" s="281"/>
      <c r="EQ27" s="281"/>
    </row>
    <row r="28" spans="1:147" ht="12.75">
      <c r="A28" s="241"/>
      <c r="B28" s="270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M28" s="280"/>
      <c r="EO28" s="281"/>
      <c r="EQ28" s="281"/>
    </row>
    <row r="29" spans="1:147" ht="12.75">
      <c r="A29" s="241"/>
      <c r="B29" s="27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M29" s="280"/>
      <c r="EO29" s="281"/>
      <c r="EQ29" s="281"/>
    </row>
    <row r="30" spans="1:147" ht="12.75">
      <c r="A30" s="241"/>
      <c r="B30" s="27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241"/>
      <c r="CV30" s="241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C30" s="241"/>
      <c r="ED30" s="241"/>
      <c r="EE30" s="241"/>
      <c r="EF30" s="241"/>
      <c r="EG30" s="241"/>
      <c r="EH30" s="241"/>
      <c r="EI30" s="241"/>
      <c r="EM30" s="280"/>
      <c r="EO30" s="281"/>
      <c r="EQ30" s="281"/>
    </row>
    <row r="31" spans="1:147" ht="12.75">
      <c r="A31" s="241"/>
      <c r="B31" s="270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241"/>
      <c r="CV31" s="241"/>
      <c r="CW31" s="241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DV31" s="241"/>
      <c r="DW31" s="241"/>
      <c r="DX31" s="241"/>
      <c r="DY31" s="241"/>
      <c r="DZ31" s="241"/>
      <c r="EA31" s="241"/>
      <c r="EB31" s="241"/>
      <c r="EC31" s="241"/>
      <c r="ED31" s="241"/>
      <c r="EE31" s="241"/>
      <c r="EF31" s="241"/>
      <c r="EG31" s="241"/>
      <c r="EH31" s="241"/>
      <c r="EI31" s="241"/>
      <c r="EM31" s="280"/>
      <c r="EO31" s="281"/>
      <c r="EQ31" s="281"/>
    </row>
    <row r="32" spans="1:147" ht="12.75">
      <c r="A32" s="241"/>
      <c r="B32" s="27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1"/>
      <c r="DD32" s="241"/>
      <c r="DE32" s="241"/>
      <c r="DF32" s="241"/>
      <c r="DG32" s="241"/>
      <c r="DH32" s="241"/>
      <c r="DI32" s="241"/>
      <c r="DJ32" s="241"/>
      <c r="DK32" s="241"/>
      <c r="DL32" s="241"/>
      <c r="DM32" s="241"/>
      <c r="DN32" s="241"/>
      <c r="DO32" s="241"/>
      <c r="DP32" s="241"/>
      <c r="DQ32" s="241"/>
      <c r="DR32" s="241"/>
      <c r="DS32" s="241"/>
      <c r="DT32" s="241"/>
      <c r="DU32" s="241"/>
      <c r="DV32" s="241"/>
      <c r="DW32" s="241"/>
      <c r="DX32" s="241"/>
      <c r="DY32" s="241"/>
      <c r="DZ32" s="241"/>
      <c r="EA32" s="241"/>
      <c r="EB32" s="241"/>
      <c r="EC32" s="241"/>
      <c r="ED32" s="241"/>
      <c r="EE32" s="241"/>
      <c r="EF32" s="241"/>
      <c r="EG32" s="241"/>
      <c r="EH32" s="241"/>
      <c r="EI32" s="241"/>
      <c r="EM32" s="280"/>
      <c r="EO32" s="281"/>
      <c r="EQ32" s="281"/>
    </row>
    <row r="33" spans="1:147" ht="12.75">
      <c r="A33" s="241"/>
      <c r="B33" s="270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M33" s="280"/>
      <c r="EO33" s="281"/>
      <c r="EQ33" s="281"/>
    </row>
    <row r="34" spans="1:147" ht="12.75">
      <c r="A34" s="241"/>
      <c r="B34" s="27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241"/>
      <c r="DC34" s="241"/>
      <c r="DD34" s="241"/>
      <c r="DE34" s="241"/>
      <c r="DF34" s="241"/>
      <c r="DG34" s="241"/>
      <c r="DH34" s="241"/>
      <c r="DI34" s="241"/>
      <c r="DJ34" s="241"/>
      <c r="DK34" s="241"/>
      <c r="DL34" s="241"/>
      <c r="DM34" s="241"/>
      <c r="DN34" s="241"/>
      <c r="DO34" s="241"/>
      <c r="DP34" s="241"/>
      <c r="DQ34" s="241"/>
      <c r="DR34" s="241"/>
      <c r="DS34" s="241"/>
      <c r="DT34" s="241"/>
      <c r="DU34" s="241"/>
      <c r="DV34" s="241"/>
      <c r="DW34" s="241"/>
      <c r="DX34" s="241"/>
      <c r="DY34" s="241"/>
      <c r="DZ34" s="241"/>
      <c r="EA34" s="241"/>
      <c r="EB34" s="241"/>
      <c r="EC34" s="241"/>
      <c r="ED34" s="241"/>
      <c r="EE34" s="241"/>
      <c r="EF34" s="241"/>
      <c r="EG34" s="241"/>
      <c r="EH34" s="241"/>
      <c r="EI34" s="241"/>
      <c r="EM34" s="280"/>
      <c r="EO34" s="281"/>
      <c r="EQ34" s="281"/>
    </row>
    <row r="35" spans="1:147" ht="12.75">
      <c r="A35" s="241"/>
      <c r="B35" s="270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241"/>
      <c r="DC35" s="241"/>
      <c r="DD35" s="241"/>
      <c r="DE35" s="241"/>
      <c r="DF35" s="241"/>
      <c r="DG35" s="241"/>
      <c r="DH35" s="241"/>
      <c r="DI35" s="241"/>
      <c r="DJ35" s="241"/>
      <c r="DK35" s="241"/>
      <c r="DL35" s="241"/>
      <c r="DM35" s="241"/>
      <c r="DN35" s="241"/>
      <c r="DO35" s="241"/>
      <c r="DP35" s="241"/>
      <c r="DQ35" s="241"/>
      <c r="DR35" s="241"/>
      <c r="DS35" s="241"/>
      <c r="DT35" s="241"/>
      <c r="DU35" s="241"/>
      <c r="DV35" s="241"/>
      <c r="DW35" s="241"/>
      <c r="DX35" s="241"/>
      <c r="DY35" s="241"/>
      <c r="DZ35" s="241"/>
      <c r="EA35" s="241"/>
      <c r="EB35" s="241"/>
      <c r="EC35" s="241"/>
      <c r="ED35" s="241"/>
      <c r="EE35" s="241"/>
      <c r="EF35" s="241"/>
      <c r="EG35" s="241"/>
      <c r="EH35" s="241"/>
      <c r="EI35" s="241"/>
      <c r="EM35" s="280"/>
      <c r="EO35" s="281"/>
      <c r="EQ35" s="281"/>
    </row>
    <row r="36" spans="1:147" ht="12.75">
      <c r="A36" s="241"/>
      <c r="B36" s="270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M36" s="280"/>
      <c r="EO36" s="281"/>
      <c r="EQ36" s="281"/>
    </row>
    <row r="37" spans="1:147" ht="12.75">
      <c r="A37" s="241"/>
      <c r="B37" s="27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M37" s="280"/>
      <c r="EO37" s="281"/>
      <c r="EQ37" s="281"/>
    </row>
    <row r="38" spans="1:147" ht="12.75">
      <c r="A38" s="241"/>
      <c r="B38" s="270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M38" s="280"/>
      <c r="EO38" s="281"/>
      <c r="EQ38" s="281"/>
    </row>
    <row r="39" spans="1:147" ht="12.75">
      <c r="A39" s="241"/>
      <c r="B39" s="27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M39" s="280"/>
      <c r="EO39" s="281"/>
      <c r="EQ39" s="281"/>
    </row>
    <row r="40" spans="1:139" ht="12.75">
      <c r="A40" s="241"/>
      <c r="B40" s="270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</row>
    <row r="41" spans="1:139" ht="12.75">
      <c r="A41" s="241"/>
      <c r="B41" s="270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</row>
    <row r="42" spans="1:139" ht="12.75">
      <c r="A42" s="241"/>
      <c r="B42" s="270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</row>
    <row r="43" spans="1:139" ht="12.75">
      <c r="A43" s="241"/>
      <c r="B43" s="270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</row>
    <row r="44" spans="1:139" ht="12.75">
      <c r="A44" s="241"/>
      <c r="B44" s="27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</row>
    <row r="45" spans="1:147" ht="12.75">
      <c r="A45" s="241"/>
      <c r="B45" s="270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1"/>
      <c r="DT45" s="241"/>
      <c r="DU45" s="241"/>
      <c r="DV45" s="241"/>
      <c r="DW45" s="241"/>
      <c r="DX45" s="241"/>
      <c r="DY45" s="241"/>
      <c r="DZ45" s="241"/>
      <c r="EA45" s="241"/>
      <c r="EB45" s="241"/>
      <c r="EC45" s="241"/>
      <c r="ED45" s="241"/>
      <c r="EE45" s="241"/>
      <c r="EF45" s="241"/>
      <c r="EG45" s="241"/>
      <c r="EH45" s="241"/>
      <c r="EI45" s="241"/>
      <c r="EM45" s="280"/>
      <c r="EO45" s="281"/>
      <c r="EQ45" s="281"/>
    </row>
    <row r="46" spans="1:147" ht="12.75">
      <c r="A46" s="241"/>
      <c r="B46" s="270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/>
      <c r="EE46" s="241"/>
      <c r="EF46" s="241"/>
      <c r="EG46" s="241"/>
      <c r="EH46" s="241"/>
      <c r="EI46" s="241"/>
      <c r="EM46" s="280"/>
      <c r="EO46" s="281"/>
      <c r="EQ46" s="281"/>
    </row>
    <row r="47" spans="1:147" ht="12.75">
      <c r="A47" s="241"/>
      <c r="B47" s="270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1"/>
      <c r="CN47" s="241"/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41"/>
      <c r="DD47" s="241"/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1"/>
      <c r="DT47" s="241"/>
      <c r="DU47" s="241"/>
      <c r="DV47" s="241"/>
      <c r="DW47" s="241"/>
      <c r="DX47" s="241"/>
      <c r="DY47" s="241"/>
      <c r="DZ47" s="241"/>
      <c r="EA47" s="241"/>
      <c r="EB47" s="241"/>
      <c r="EC47" s="241"/>
      <c r="ED47" s="241"/>
      <c r="EE47" s="241"/>
      <c r="EF47" s="241"/>
      <c r="EG47" s="241"/>
      <c r="EH47" s="241"/>
      <c r="EI47" s="241"/>
      <c r="EM47" s="280"/>
      <c r="EO47" s="281"/>
      <c r="EQ47" s="281"/>
    </row>
    <row r="48" spans="1:139" ht="12.75">
      <c r="A48" s="241"/>
      <c r="B48" s="270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/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/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</row>
    <row r="49" spans="1:139" ht="12.75">
      <c r="A49" s="241"/>
      <c r="B49" s="270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1"/>
      <c r="CN49" s="241"/>
      <c r="CO49" s="241"/>
      <c r="CP49" s="241"/>
      <c r="CQ49" s="241"/>
      <c r="CR49" s="241"/>
      <c r="CS49" s="241"/>
      <c r="CT49" s="241"/>
      <c r="CU49" s="241"/>
      <c r="CV49" s="241"/>
      <c r="CW49" s="241"/>
      <c r="CX49" s="241"/>
      <c r="CY49" s="241"/>
      <c r="CZ49" s="241"/>
      <c r="DA49" s="241"/>
      <c r="DB49" s="241"/>
      <c r="DC49" s="241"/>
      <c r="DD49" s="241"/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1"/>
      <c r="DT49" s="241"/>
      <c r="DU49" s="241"/>
      <c r="DV49" s="241"/>
      <c r="DW49" s="241"/>
      <c r="DX49" s="241"/>
      <c r="DY49" s="241"/>
      <c r="DZ49" s="241"/>
      <c r="EA49" s="241"/>
      <c r="EB49" s="241"/>
      <c r="EC49" s="241"/>
      <c r="ED49" s="241"/>
      <c r="EE49" s="241"/>
      <c r="EF49" s="241"/>
      <c r="EG49" s="241"/>
      <c r="EH49" s="241"/>
      <c r="EI49" s="241"/>
    </row>
    <row r="50" spans="1:139" ht="12.75">
      <c r="A50" s="241"/>
      <c r="B50" s="270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1"/>
      <c r="CN50" s="241"/>
      <c r="CO50" s="241"/>
      <c r="CP50" s="241"/>
      <c r="CQ50" s="241"/>
      <c r="CR50" s="241"/>
      <c r="CS50" s="241"/>
      <c r="CT50" s="241"/>
      <c r="CU50" s="241"/>
      <c r="CV50" s="241"/>
      <c r="CW50" s="241"/>
      <c r="CX50" s="241"/>
      <c r="CY50" s="241"/>
      <c r="CZ50" s="241"/>
      <c r="DA50" s="241"/>
      <c r="DB50" s="241"/>
      <c r="DC50" s="241"/>
      <c r="DD50" s="241"/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1"/>
      <c r="DT50" s="241"/>
      <c r="DU50" s="241"/>
      <c r="DV50" s="241"/>
      <c r="DW50" s="241"/>
      <c r="DX50" s="241"/>
      <c r="DY50" s="241"/>
      <c r="DZ50" s="241"/>
      <c r="EA50" s="241"/>
      <c r="EB50" s="241"/>
      <c r="EC50" s="241"/>
      <c r="ED50" s="241"/>
      <c r="EE50" s="241"/>
      <c r="EF50" s="241"/>
      <c r="EG50" s="241"/>
      <c r="EH50" s="241"/>
      <c r="EI50" s="241"/>
    </row>
    <row r="51" spans="1:139" ht="12.75">
      <c r="A51" s="241"/>
      <c r="B51" s="270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/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</row>
    <row r="52" spans="1:139" ht="12.75">
      <c r="A52" s="241"/>
      <c r="B52" s="270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1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241"/>
      <c r="DC52" s="241"/>
      <c r="DD52" s="241"/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241"/>
      <c r="EC52" s="241"/>
      <c r="ED52" s="241"/>
      <c r="EE52" s="241"/>
      <c r="EF52" s="241"/>
      <c r="EG52" s="241"/>
      <c r="EH52" s="241"/>
      <c r="EI52" s="241"/>
    </row>
    <row r="53" spans="1:139" ht="12.75">
      <c r="A53" s="241"/>
      <c r="B53" s="270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1"/>
      <c r="BH53" s="241"/>
      <c r="BI53" s="241"/>
      <c r="BJ53" s="241"/>
      <c r="BK53" s="241"/>
      <c r="BL53" s="241"/>
      <c r="BM53" s="241"/>
      <c r="BN53" s="241"/>
      <c r="BO53" s="241"/>
      <c r="BP53" s="241"/>
      <c r="BQ53" s="241"/>
      <c r="BR53" s="241"/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1"/>
      <c r="CK53" s="241"/>
      <c r="CL53" s="241"/>
      <c r="CM53" s="241"/>
      <c r="CN53" s="241"/>
      <c r="CO53" s="241"/>
      <c r="CP53" s="241"/>
      <c r="CQ53" s="241"/>
      <c r="CR53" s="241"/>
      <c r="CS53" s="241"/>
      <c r="CT53" s="241"/>
      <c r="CU53" s="241"/>
      <c r="CV53" s="241"/>
      <c r="CW53" s="241"/>
      <c r="CX53" s="241"/>
      <c r="CY53" s="241"/>
      <c r="CZ53" s="241"/>
      <c r="DA53" s="241"/>
      <c r="DB53" s="241"/>
      <c r="DC53" s="241"/>
      <c r="DD53" s="241"/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1"/>
      <c r="DT53" s="241"/>
      <c r="DU53" s="241"/>
      <c r="DV53" s="241"/>
      <c r="DW53" s="241"/>
      <c r="DX53" s="241"/>
      <c r="DY53" s="241"/>
      <c r="DZ53" s="241"/>
      <c r="EA53" s="241"/>
      <c r="EB53" s="241"/>
      <c r="EC53" s="241"/>
      <c r="ED53" s="241"/>
      <c r="EE53" s="241"/>
      <c r="EF53" s="241"/>
      <c r="EG53" s="241"/>
      <c r="EH53" s="241"/>
      <c r="EI53" s="241"/>
    </row>
    <row r="54" spans="1:139" ht="12.75">
      <c r="A54" s="241"/>
      <c r="B54" s="270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/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</row>
    <row r="55" spans="1:147" ht="12.75">
      <c r="A55" s="241"/>
      <c r="B55" s="270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M55" s="280"/>
      <c r="EO55" s="281"/>
      <c r="EQ55" s="281"/>
    </row>
    <row r="56" spans="1:147" ht="12.75">
      <c r="A56" s="241"/>
      <c r="B56" s="270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M56" s="280"/>
      <c r="EO56" s="281"/>
      <c r="EQ56" s="281"/>
    </row>
    <row r="57" spans="1:147" ht="12.75">
      <c r="A57" s="241"/>
      <c r="B57" s="270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M57" s="280"/>
      <c r="EO57" s="281"/>
      <c r="EQ57" s="281"/>
    </row>
    <row r="58" spans="1:147" ht="12.75">
      <c r="A58" s="241"/>
      <c r="B58" s="270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41"/>
      <c r="BE58" s="241"/>
      <c r="BF58" s="241"/>
      <c r="BG58" s="241"/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1"/>
      <c r="EB58" s="241"/>
      <c r="EC58" s="241"/>
      <c r="ED58" s="241"/>
      <c r="EE58" s="241"/>
      <c r="EF58" s="241"/>
      <c r="EG58" s="241"/>
      <c r="EH58" s="241"/>
      <c r="EI58" s="241"/>
      <c r="EM58" s="280"/>
      <c r="EO58" s="281"/>
      <c r="EQ58" s="281"/>
    </row>
    <row r="59" spans="1:147" ht="12.75">
      <c r="A59" s="241"/>
      <c r="B59" s="270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1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1"/>
      <c r="DD59" s="241"/>
      <c r="DE59" s="241"/>
      <c r="DF59" s="241"/>
      <c r="DG59" s="241"/>
      <c r="DH59" s="241"/>
      <c r="DI59" s="241"/>
      <c r="DJ59" s="241"/>
      <c r="DK59" s="241"/>
      <c r="DL59" s="241"/>
      <c r="DM59" s="241"/>
      <c r="DN59" s="241"/>
      <c r="DO59" s="241"/>
      <c r="DP59" s="241"/>
      <c r="DQ59" s="241"/>
      <c r="DR59" s="241"/>
      <c r="DS59" s="241"/>
      <c r="DT59" s="241"/>
      <c r="DU59" s="241"/>
      <c r="DV59" s="241"/>
      <c r="DW59" s="241"/>
      <c r="DX59" s="241"/>
      <c r="DY59" s="241"/>
      <c r="DZ59" s="241"/>
      <c r="EA59" s="241"/>
      <c r="EB59" s="241"/>
      <c r="EC59" s="241"/>
      <c r="ED59" s="241"/>
      <c r="EE59" s="241"/>
      <c r="EF59" s="241"/>
      <c r="EG59" s="241"/>
      <c r="EH59" s="241"/>
      <c r="EI59" s="241"/>
      <c r="EM59" s="280"/>
      <c r="EO59" s="281"/>
      <c r="EQ59" s="281"/>
    </row>
    <row r="60" spans="1:147" ht="12.75">
      <c r="A60" s="241"/>
      <c r="B60" s="270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41"/>
      <c r="BE60" s="241"/>
      <c r="BF60" s="241"/>
      <c r="BG60" s="241"/>
      <c r="BH60" s="241"/>
      <c r="BI60" s="241"/>
      <c r="BJ60" s="241"/>
      <c r="BK60" s="241"/>
      <c r="BL60" s="241"/>
      <c r="BM60" s="241"/>
      <c r="BN60" s="241"/>
      <c r="BO60" s="241"/>
      <c r="BP60" s="241"/>
      <c r="BQ60" s="241"/>
      <c r="BR60" s="241"/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1"/>
      <c r="CK60" s="241"/>
      <c r="CL60" s="241"/>
      <c r="CM60" s="241"/>
      <c r="CN60" s="241"/>
      <c r="CO60" s="241"/>
      <c r="CP60" s="241"/>
      <c r="CQ60" s="241"/>
      <c r="CR60" s="241"/>
      <c r="CS60" s="241"/>
      <c r="CT60" s="241"/>
      <c r="CU60" s="241"/>
      <c r="CV60" s="241"/>
      <c r="CW60" s="241"/>
      <c r="CX60" s="241"/>
      <c r="CY60" s="241"/>
      <c r="CZ60" s="241"/>
      <c r="DA60" s="241"/>
      <c r="DB60" s="241"/>
      <c r="DC60" s="241"/>
      <c r="DD60" s="241"/>
      <c r="DE60" s="241"/>
      <c r="DF60" s="241"/>
      <c r="DG60" s="241"/>
      <c r="DH60" s="241"/>
      <c r="DI60" s="241"/>
      <c r="DJ60" s="241"/>
      <c r="DK60" s="241"/>
      <c r="DL60" s="241"/>
      <c r="DM60" s="241"/>
      <c r="DN60" s="241"/>
      <c r="DO60" s="241"/>
      <c r="DP60" s="241"/>
      <c r="DQ60" s="241"/>
      <c r="DR60" s="241"/>
      <c r="DS60" s="241"/>
      <c r="DT60" s="241"/>
      <c r="DU60" s="241"/>
      <c r="DV60" s="241"/>
      <c r="DW60" s="241"/>
      <c r="DX60" s="241"/>
      <c r="DY60" s="241"/>
      <c r="DZ60" s="241"/>
      <c r="EA60" s="241"/>
      <c r="EB60" s="241"/>
      <c r="EC60" s="241"/>
      <c r="ED60" s="241"/>
      <c r="EE60" s="241"/>
      <c r="EF60" s="241"/>
      <c r="EG60" s="241"/>
      <c r="EH60" s="241"/>
      <c r="EI60" s="241"/>
      <c r="EM60" s="280"/>
      <c r="EO60" s="281"/>
      <c r="EQ60" s="281"/>
    </row>
    <row r="61" spans="1:147" ht="12.75">
      <c r="A61" s="241"/>
      <c r="B61" s="270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41"/>
      <c r="BE61" s="241"/>
      <c r="BF61" s="241"/>
      <c r="BG61" s="241"/>
      <c r="BH61" s="241"/>
      <c r="BI61" s="241"/>
      <c r="BJ61" s="241"/>
      <c r="BK61" s="241"/>
      <c r="BL61" s="241"/>
      <c r="BM61" s="241"/>
      <c r="BN61" s="241"/>
      <c r="BO61" s="241"/>
      <c r="BP61" s="241"/>
      <c r="BQ61" s="241"/>
      <c r="BR61" s="241"/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1"/>
      <c r="CK61" s="241"/>
      <c r="CL61" s="241"/>
      <c r="CM61" s="241"/>
      <c r="CN61" s="241"/>
      <c r="CO61" s="241"/>
      <c r="CP61" s="241"/>
      <c r="CQ61" s="241"/>
      <c r="CR61" s="241"/>
      <c r="CS61" s="241"/>
      <c r="CT61" s="241"/>
      <c r="CU61" s="241"/>
      <c r="CV61" s="241"/>
      <c r="CW61" s="241"/>
      <c r="CX61" s="241"/>
      <c r="CY61" s="241"/>
      <c r="CZ61" s="241"/>
      <c r="DA61" s="241"/>
      <c r="DB61" s="241"/>
      <c r="DC61" s="241"/>
      <c r="DD61" s="241"/>
      <c r="DE61" s="241"/>
      <c r="DF61" s="241"/>
      <c r="DG61" s="241"/>
      <c r="DH61" s="241"/>
      <c r="DI61" s="241"/>
      <c r="DJ61" s="241"/>
      <c r="DK61" s="241"/>
      <c r="DL61" s="241"/>
      <c r="DM61" s="241"/>
      <c r="DN61" s="241"/>
      <c r="DO61" s="241"/>
      <c r="DP61" s="241"/>
      <c r="DQ61" s="241"/>
      <c r="DR61" s="241"/>
      <c r="DS61" s="241"/>
      <c r="DT61" s="241"/>
      <c r="DU61" s="241"/>
      <c r="DV61" s="241"/>
      <c r="DW61" s="241"/>
      <c r="DX61" s="241"/>
      <c r="DY61" s="241"/>
      <c r="DZ61" s="241"/>
      <c r="EA61" s="241"/>
      <c r="EB61" s="241"/>
      <c r="EC61" s="241"/>
      <c r="ED61" s="241"/>
      <c r="EE61" s="241"/>
      <c r="EF61" s="241"/>
      <c r="EG61" s="241"/>
      <c r="EH61" s="241"/>
      <c r="EI61" s="241"/>
      <c r="EM61" s="280"/>
      <c r="EO61" s="281"/>
      <c r="EQ61" s="281"/>
    </row>
    <row r="62" spans="1:147" ht="12.75">
      <c r="A62" s="241"/>
      <c r="B62" s="270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1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1"/>
      <c r="CK62" s="241"/>
      <c r="CL62" s="241"/>
      <c r="CM62" s="241"/>
      <c r="CN62" s="241"/>
      <c r="CO62" s="241"/>
      <c r="CP62" s="241"/>
      <c r="CQ62" s="241"/>
      <c r="CR62" s="241"/>
      <c r="CS62" s="241"/>
      <c r="CT62" s="241"/>
      <c r="CU62" s="241"/>
      <c r="CV62" s="241"/>
      <c r="CW62" s="241"/>
      <c r="CX62" s="241"/>
      <c r="CY62" s="241"/>
      <c r="CZ62" s="241"/>
      <c r="DA62" s="241"/>
      <c r="DB62" s="241"/>
      <c r="DC62" s="241"/>
      <c r="DD62" s="241"/>
      <c r="DE62" s="241"/>
      <c r="DF62" s="241"/>
      <c r="DG62" s="241"/>
      <c r="DH62" s="241"/>
      <c r="DI62" s="241"/>
      <c r="DJ62" s="241"/>
      <c r="DK62" s="241"/>
      <c r="DL62" s="241"/>
      <c r="DM62" s="241"/>
      <c r="DN62" s="241"/>
      <c r="DO62" s="241"/>
      <c r="DP62" s="241"/>
      <c r="DQ62" s="241"/>
      <c r="DR62" s="241"/>
      <c r="DS62" s="241"/>
      <c r="DT62" s="241"/>
      <c r="DU62" s="241"/>
      <c r="DV62" s="241"/>
      <c r="DW62" s="241"/>
      <c r="DX62" s="241"/>
      <c r="DY62" s="241"/>
      <c r="DZ62" s="241"/>
      <c r="EA62" s="241"/>
      <c r="EB62" s="241"/>
      <c r="EC62" s="241"/>
      <c r="ED62" s="241"/>
      <c r="EE62" s="241"/>
      <c r="EF62" s="241"/>
      <c r="EG62" s="241"/>
      <c r="EH62" s="241"/>
      <c r="EI62" s="241"/>
      <c r="EM62" s="280"/>
      <c r="EO62" s="281"/>
      <c r="EQ62" s="281"/>
    </row>
    <row r="63" spans="1:147" ht="12.75">
      <c r="A63" s="241"/>
      <c r="B63" s="270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1"/>
      <c r="BQ63" s="241"/>
      <c r="BR63" s="241"/>
      <c r="BS63" s="241"/>
      <c r="BT63" s="241"/>
      <c r="BU63" s="241"/>
      <c r="BV63" s="241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1"/>
      <c r="CK63" s="241"/>
      <c r="CL63" s="241"/>
      <c r="CM63" s="241"/>
      <c r="CN63" s="241"/>
      <c r="CO63" s="241"/>
      <c r="CP63" s="241"/>
      <c r="CQ63" s="241"/>
      <c r="CR63" s="241"/>
      <c r="CS63" s="241"/>
      <c r="CT63" s="241"/>
      <c r="CU63" s="241"/>
      <c r="CV63" s="241"/>
      <c r="CW63" s="241"/>
      <c r="CX63" s="241"/>
      <c r="CY63" s="241"/>
      <c r="CZ63" s="241"/>
      <c r="DA63" s="241"/>
      <c r="DB63" s="241"/>
      <c r="DC63" s="241"/>
      <c r="DD63" s="241"/>
      <c r="DE63" s="241"/>
      <c r="DF63" s="241"/>
      <c r="DG63" s="241"/>
      <c r="DH63" s="241"/>
      <c r="DI63" s="241"/>
      <c r="DJ63" s="241"/>
      <c r="DK63" s="241"/>
      <c r="DL63" s="241"/>
      <c r="DM63" s="241"/>
      <c r="DN63" s="241"/>
      <c r="DO63" s="241"/>
      <c r="DP63" s="241"/>
      <c r="DQ63" s="241"/>
      <c r="DR63" s="241"/>
      <c r="DS63" s="241"/>
      <c r="DT63" s="241"/>
      <c r="DU63" s="241"/>
      <c r="DV63" s="241"/>
      <c r="DW63" s="241"/>
      <c r="DX63" s="241"/>
      <c r="DY63" s="241"/>
      <c r="DZ63" s="241"/>
      <c r="EA63" s="241"/>
      <c r="EB63" s="241"/>
      <c r="EC63" s="241"/>
      <c r="ED63" s="241"/>
      <c r="EE63" s="241"/>
      <c r="EF63" s="241"/>
      <c r="EG63" s="241"/>
      <c r="EH63" s="241"/>
      <c r="EI63" s="241"/>
      <c r="EM63" s="280"/>
      <c r="EO63" s="281"/>
      <c r="EQ63" s="281"/>
    </row>
    <row r="64" spans="1:147" ht="12.75">
      <c r="A64" s="241"/>
      <c r="B64" s="270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41"/>
      <c r="BJ64" s="241"/>
      <c r="BK64" s="241"/>
      <c r="BL64" s="241"/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1"/>
      <c r="CK64" s="241"/>
      <c r="CL64" s="241"/>
      <c r="CM64" s="241"/>
      <c r="CN64" s="241"/>
      <c r="CO64" s="241"/>
      <c r="CP64" s="241"/>
      <c r="CQ64" s="241"/>
      <c r="CR64" s="241"/>
      <c r="CS64" s="241"/>
      <c r="CT64" s="241"/>
      <c r="CU64" s="241"/>
      <c r="CV64" s="241"/>
      <c r="CW64" s="241"/>
      <c r="CX64" s="241"/>
      <c r="CY64" s="241"/>
      <c r="CZ64" s="241"/>
      <c r="DA64" s="241"/>
      <c r="DB64" s="241"/>
      <c r="DC64" s="241"/>
      <c r="DD64" s="241"/>
      <c r="DE64" s="241"/>
      <c r="DF64" s="241"/>
      <c r="DG64" s="241"/>
      <c r="DH64" s="241"/>
      <c r="DI64" s="241"/>
      <c r="DJ64" s="241"/>
      <c r="DK64" s="241"/>
      <c r="DL64" s="241"/>
      <c r="DM64" s="241"/>
      <c r="DN64" s="241"/>
      <c r="DO64" s="241"/>
      <c r="DP64" s="241"/>
      <c r="DQ64" s="241"/>
      <c r="DR64" s="241"/>
      <c r="DS64" s="241"/>
      <c r="DT64" s="241"/>
      <c r="DU64" s="241"/>
      <c r="DV64" s="241"/>
      <c r="DW64" s="241"/>
      <c r="DX64" s="241"/>
      <c r="DY64" s="241"/>
      <c r="DZ64" s="241"/>
      <c r="EA64" s="241"/>
      <c r="EB64" s="241"/>
      <c r="EC64" s="241"/>
      <c r="ED64" s="241"/>
      <c r="EE64" s="241"/>
      <c r="EF64" s="241"/>
      <c r="EG64" s="241"/>
      <c r="EH64" s="241"/>
      <c r="EI64" s="241"/>
      <c r="EM64" s="280"/>
      <c r="EO64" s="281"/>
      <c r="EQ64" s="281"/>
    </row>
    <row r="65" spans="1:139" ht="12.75">
      <c r="A65" s="241"/>
      <c r="B65" s="270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41"/>
      <c r="BE65" s="241"/>
      <c r="BF65" s="241"/>
      <c r="BG65" s="241"/>
      <c r="BH65" s="241"/>
      <c r="BI65" s="241"/>
      <c r="BJ65" s="241"/>
      <c r="BK65" s="241"/>
      <c r="BL65" s="241"/>
      <c r="BM65" s="241"/>
      <c r="BN65" s="241"/>
      <c r="BO65" s="241"/>
      <c r="BP65" s="241"/>
      <c r="BQ65" s="241"/>
      <c r="BR65" s="241"/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41"/>
      <c r="DK65" s="241"/>
      <c r="DL65" s="241"/>
      <c r="DM65" s="241"/>
      <c r="DN65" s="241"/>
      <c r="DO65" s="241"/>
      <c r="DP65" s="241"/>
      <c r="DQ65" s="241"/>
      <c r="DR65" s="241"/>
      <c r="DS65" s="241"/>
      <c r="DT65" s="241"/>
      <c r="DU65" s="241"/>
      <c r="DV65" s="241"/>
      <c r="DW65" s="241"/>
      <c r="DX65" s="241"/>
      <c r="DY65" s="241"/>
      <c r="DZ65" s="241"/>
      <c r="EA65" s="241"/>
      <c r="EB65" s="241"/>
      <c r="EC65" s="241"/>
      <c r="ED65" s="241"/>
      <c r="EE65" s="241"/>
      <c r="EF65" s="241"/>
      <c r="EG65" s="241"/>
      <c r="EH65" s="241"/>
      <c r="EI65" s="241"/>
    </row>
    <row r="66" spans="1:139" ht="12.75">
      <c r="A66" s="241"/>
      <c r="B66" s="270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41"/>
      <c r="BE66" s="241"/>
      <c r="BF66" s="241"/>
      <c r="BG66" s="241"/>
      <c r="BH66" s="241"/>
      <c r="BI66" s="241"/>
      <c r="BJ66" s="241"/>
      <c r="BK66" s="241"/>
      <c r="BL66" s="241"/>
      <c r="BM66" s="241"/>
      <c r="BN66" s="241"/>
      <c r="BO66" s="241"/>
      <c r="BP66" s="241"/>
      <c r="BQ66" s="241"/>
      <c r="BR66" s="241"/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41"/>
      <c r="DK66" s="241"/>
      <c r="DL66" s="241"/>
      <c r="DM66" s="241"/>
      <c r="DN66" s="241"/>
      <c r="DO66" s="241"/>
      <c r="DP66" s="241"/>
      <c r="DQ66" s="241"/>
      <c r="DR66" s="241"/>
      <c r="DS66" s="241"/>
      <c r="DT66" s="241"/>
      <c r="DU66" s="241"/>
      <c r="DV66" s="241"/>
      <c r="DW66" s="241"/>
      <c r="DX66" s="241"/>
      <c r="DY66" s="241"/>
      <c r="DZ66" s="241"/>
      <c r="EA66" s="241"/>
      <c r="EB66" s="241"/>
      <c r="EC66" s="241"/>
      <c r="ED66" s="241"/>
      <c r="EE66" s="241"/>
      <c r="EF66" s="241"/>
      <c r="EG66" s="241"/>
      <c r="EH66" s="241"/>
      <c r="EI66" s="241"/>
    </row>
    <row r="67" spans="1:139" ht="12.75">
      <c r="A67" s="241"/>
      <c r="B67" s="270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1"/>
      <c r="CL67" s="241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1"/>
      <c r="DE67" s="241"/>
      <c r="DF67" s="241"/>
      <c r="DG67" s="241"/>
      <c r="DH67" s="241"/>
      <c r="DI67" s="241"/>
      <c r="DJ67" s="241"/>
      <c r="DK67" s="241"/>
      <c r="DL67" s="241"/>
      <c r="DM67" s="241"/>
      <c r="DN67" s="241"/>
      <c r="DO67" s="241"/>
      <c r="DP67" s="241"/>
      <c r="DQ67" s="241"/>
      <c r="DR67" s="241"/>
      <c r="DS67" s="241"/>
      <c r="DT67" s="241"/>
      <c r="DU67" s="241"/>
      <c r="DV67" s="241"/>
      <c r="DW67" s="241"/>
      <c r="DX67" s="241"/>
      <c r="DY67" s="241"/>
      <c r="DZ67" s="241"/>
      <c r="EA67" s="241"/>
      <c r="EB67" s="241"/>
      <c r="EC67" s="241"/>
      <c r="ED67" s="241"/>
      <c r="EE67" s="241"/>
      <c r="EF67" s="241"/>
      <c r="EG67" s="241"/>
      <c r="EH67" s="241"/>
      <c r="EI67" s="241"/>
    </row>
    <row r="68" spans="1:139" ht="12.75">
      <c r="A68" s="241"/>
      <c r="B68" s="270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1"/>
      <c r="CK68" s="241"/>
      <c r="CL68" s="241"/>
      <c r="CM68" s="241"/>
      <c r="CN68" s="241"/>
      <c r="CO68" s="241"/>
      <c r="CP68" s="241"/>
      <c r="CQ68" s="241"/>
      <c r="CR68" s="241"/>
      <c r="CS68" s="241"/>
      <c r="CT68" s="241"/>
      <c r="CU68" s="241"/>
      <c r="CV68" s="241"/>
      <c r="CW68" s="241"/>
      <c r="CX68" s="241"/>
      <c r="CY68" s="241"/>
      <c r="CZ68" s="241"/>
      <c r="DA68" s="241"/>
      <c r="DB68" s="241"/>
      <c r="DC68" s="241"/>
      <c r="DD68" s="241"/>
      <c r="DE68" s="241"/>
      <c r="DF68" s="241"/>
      <c r="DG68" s="241"/>
      <c r="DH68" s="241"/>
      <c r="DI68" s="241"/>
      <c r="DJ68" s="241"/>
      <c r="DK68" s="241"/>
      <c r="DL68" s="241"/>
      <c r="DM68" s="241"/>
      <c r="DN68" s="241"/>
      <c r="DO68" s="241"/>
      <c r="DP68" s="241"/>
      <c r="DQ68" s="241"/>
      <c r="DR68" s="241"/>
      <c r="DS68" s="241"/>
      <c r="DT68" s="241"/>
      <c r="DU68" s="241"/>
      <c r="DV68" s="241"/>
      <c r="DW68" s="241"/>
      <c r="DX68" s="241"/>
      <c r="DY68" s="241"/>
      <c r="DZ68" s="241"/>
      <c r="EA68" s="241"/>
      <c r="EB68" s="241"/>
      <c r="EC68" s="241"/>
      <c r="ED68" s="241"/>
      <c r="EE68" s="241"/>
      <c r="EF68" s="241"/>
      <c r="EG68" s="241"/>
      <c r="EH68" s="241"/>
      <c r="EI68" s="241"/>
    </row>
    <row r="69" spans="1:139" ht="12.75">
      <c r="A69" s="241"/>
      <c r="B69" s="270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41"/>
      <c r="BE69" s="241"/>
      <c r="BF69" s="241"/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  <c r="CU69" s="241"/>
      <c r="CV69" s="241"/>
      <c r="CW69" s="241"/>
      <c r="CX69" s="241"/>
      <c r="CY69" s="241"/>
      <c r="CZ69" s="241"/>
      <c r="DA69" s="241"/>
      <c r="DB69" s="241"/>
      <c r="DC69" s="241"/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1"/>
      <c r="DO69" s="241"/>
      <c r="DP69" s="241"/>
      <c r="DQ69" s="241"/>
      <c r="DR69" s="241"/>
      <c r="DS69" s="241"/>
      <c r="DT69" s="241"/>
      <c r="DU69" s="241"/>
      <c r="DV69" s="241"/>
      <c r="DW69" s="241"/>
      <c r="DX69" s="241"/>
      <c r="DY69" s="241"/>
      <c r="DZ69" s="241"/>
      <c r="EA69" s="241"/>
      <c r="EB69" s="241"/>
      <c r="EC69" s="241"/>
      <c r="ED69" s="241"/>
      <c r="EE69" s="241"/>
      <c r="EF69" s="241"/>
      <c r="EG69" s="241"/>
      <c r="EH69" s="241"/>
      <c r="EI69" s="241"/>
    </row>
    <row r="70" spans="1:139" ht="12.75">
      <c r="A70" s="241"/>
      <c r="B70" s="270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/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1"/>
      <c r="CK70" s="241"/>
      <c r="CL70" s="241"/>
      <c r="CM70" s="241"/>
      <c r="CN70" s="241"/>
      <c r="CO70" s="241"/>
      <c r="CP70" s="241"/>
      <c r="CQ70" s="241"/>
      <c r="CR70" s="241"/>
      <c r="CS70" s="241"/>
      <c r="CT70" s="241"/>
      <c r="CU70" s="241"/>
      <c r="CV70" s="241"/>
      <c r="CW70" s="241"/>
      <c r="CX70" s="241"/>
      <c r="CY70" s="241"/>
      <c r="CZ70" s="241"/>
      <c r="DA70" s="241"/>
      <c r="DB70" s="241"/>
      <c r="DC70" s="241"/>
      <c r="DD70" s="241"/>
      <c r="DE70" s="241"/>
      <c r="DF70" s="241"/>
      <c r="DG70" s="241"/>
      <c r="DH70" s="241"/>
      <c r="DI70" s="241"/>
      <c r="DJ70" s="241"/>
      <c r="DK70" s="241"/>
      <c r="DL70" s="241"/>
      <c r="DM70" s="241"/>
      <c r="DN70" s="241"/>
      <c r="DO70" s="241"/>
      <c r="DP70" s="241"/>
      <c r="DQ70" s="241"/>
      <c r="DR70" s="241"/>
      <c r="DS70" s="241"/>
      <c r="DT70" s="241"/>
      <c r="DU70" s="241"/>
      <c r="DV70" s="241"/>
      <c r="DW70" s="241"/>
      <c r="DX70" s="241"/>
      <c r="DY70" s="241"/>
      <c r="DZ70" s="241"/>
      <c r="EA70" s="241"/>
      <c r="EB70" s="241"/>
      <c r="EC70" s="241"/>
      <c r="ED70" s="241"/>
      <c r="EE70" s="241"/>
      <c r="EF70" s="241"/>
      <c r="EG70" s="241"/>
      <c r="EH70" s="241"/>
      <c r="EI70" s="241"/>
    </row>
    <row r="71" spans="1:139" ht="12.75">
      <c r="A71" s="241"/>
      <c r="B71" s="270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  <c r="DN71" s="241"/>
      <c r="DO71" s="241"/>
      <c r="DP71" s="241"/>
      <c r="DQ71" s="241"/>
      <c r="DR71" s="241"/>
      <c r="DS71" s="241"/>
      <c r="DT71" s="241"/>
      <c r="DU71" s="241"/>
      <c r="DV71" s="241"/>
      <c r="DW71" s="241"/>
      <c r="DX71" s="241"/>
      <c r="DY71" s="241"/>
      <c r="DZ71" s="241"/>
      <c r="EA71" s="241"/>
      <c r="EB71" s="241"/>
      <c r="EC71" s="241"/>
      <c r="ED71" s="241"/>
      <c r="EE71" s="241"/>
      <c r="EF71" s="241"/>
      <c r="EG71" s="241"/>
      <c r="EH71" s="241"/>
      <c r="EI71" s="241"/>
    </row>
    <row r="72" spans="1:139" ht="12.75">
      <c r="A72" s="241"/>
      <c r="B72" s="270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41"/>
      <c r="BE72" s="241"/>
      <c r="BF72" s="241"/>
      <c r="BG72" s="241"/>
      <c r="BH72" s="241"/>
      <c r="BI72" s="241"/>
      <c r="BJ72" s="241"/>
      <c r="BK72" s="241"/>
      <c r="BL72" s="241"/>
      <c r="BM72" s="241"/>
      <c r="BN72" s="241"/>
      <c r="BO72" s="241"/>
      <c r="BP72" s="241"/>
      <c r="BQ72" s="241"/>
      <c r="BR72" s="241"/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1"/>
      <c r="CK72" s="241"/>
      <c r="CL72" s="241"/>
      <c r="CM72" s="241"/>
      <c r="CN72" s="241"/>
      <c r="CO72" s="241"/>
      <c r="CP72" s="241"/>
      <c r="CQ72" s="241"/>
      <c r="CR72" s="241"/>
      <c r="CS72" s="241"/>
      <c r="CT72" s="241"/>
      <c r="CU72" s="241"/>
      <c r="CV72" s="241"/>
      <c r="CW72" s="241"/>
      <c r="CX72" s="241"/>
      <c r="CY72" s="241"/>
      <c r="CZ72" s="241"/>
      <c r="DA72" s="241"/>
      <c r="DB72" s="241"/>
      <c r="DC72" s="241"/>
      <c r="DD72" s="241"/>
      <c r="DE72" s="241"/>
      <c r="DF72" s="241"/>
      <c r="DG72" s="241"/>
      <c r="DH72" s="241"/>
      <c r="DI72" s="241"/>
      <c r="DJ72" s="241"/>
      <c r="DK72" s="241"/>
      <c r="DL72" s="241"/>
      <c r="DM72" s="241"/>
      <c r="DN72" s="241"/>
      <c r="DO72" s="241"/>
      <c r="DP72" s="241"/>
      <c r="DQ72" s="241"/>
      <c r="DR72" s="241"/>
      <c r="DS72" s="241"/>
      <c r="DT72" s="241"/>
      <c r="DU72" s="241"/>
      <c r="DV72" s="241"/>
      <c r="DW72" s="241"/>
      <c r="DX72" s="241"/>
      <c r="DY72" s="241"/>
      <c r="DZ72" s="241"/>
      <c r="EA72" s="241"/>
      <c r="EB72" s="241"/>
      <c r="EC72" s="241"/>
      <c r="ED72" s="241"/>
      <c r="EE72" s="241"/>
      <c r="EF72" s="241"/>
      <c r="EG72" s="241"/>
      <c r="EH72" s="241"/>
      <c r="EI72" s="241"/>
    </row>
    <row r="73" spans="1:139" ht="12.75">
      <c r="A73" s="241"/>
      <c r="B73" s="270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  <c r="BG73" s="241"/>
      <c r="BH73" s="241"/>
      <c r="BI73" s="241"/>
      <c r="BJ73" s="241"/>
      <c r="BK73" s="241"/>
      <c r="BL73" s="241"/>
      <c r="BM73" s="241"/>
      <c r="BN73" s="241"/>
      <c r="BO73" s="241"/>
      <c r="BP73" s="241"/>
      <c r="BQ73" s="241"/>
      <c r="BR73" s="241"/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1"/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1"/>
      <c r="CV73" s="241"/>
      <c r="CW73" s="241"/>
      <c r="CX73" s="241"/>
      <c r="CY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/>
      <c r="DJ73" s="241"/>
      <c r="DK73" s="241"/>
      <c r="DL73" s="241"/>
      <c r="DM73" s="241"/>
      <c r="DN73" s="241"/>
      <c r="DO73" s="241"/>
      <c r="DP73" s="241"/>
      <c r="DQ73" s="241"/>
      <c r="DR73" s="241"/>
      <c r="DS73" s="241"/>
      <c r="DT73" s="241"/>
      <c r="DU73" s="241"/>
      <c r="DV73" s="241"/>
      <c r="DW73" s="241"/>
      <c r="DX73" s="241"/>
      <c r="DY73" s="241"/>
      <c r="DZ73" s="241"/>
      <c r="EA73" s="241"/>
      <c r="EB73" s="241"/>
      <c r="EC73" s="241"/>
      <c r="ED73" s="241"/>
      <c r="EE73" s="241"/>
      <c r="EF73" s="241"/>
      <c r="EG73" s="241"/>
      <c r="EH73" s="241"/>
      <c r="EI73" s="241"/>
    </row>
    <row r="74" spans="1:139" ht="12.75">
      <c r="A74" s="241"/>
      <c r="B74" s="270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241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1"/>
      <c r="CL74" s="241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1"/>
      <c r="DE74" s="241"/>
      <c r="DF74" s="241"/>
      <c r="DG74" s="241"/>
      <c r="DH74" s="241"/>
      <c r="DI74" s="241"/>
      <c r="DJ74" s="241"/>
      <c r="DK74" s="241"/>
      <c r="DL74" s="241"/>
      <c r="DM74" s="241"/>
      <c r="DN74" s="241"/>
      <c r="DO74" s="241"/>
      <c r="DP74" s="241"/>
      <c r="DQ74" s="241"/>
      <c r="DR74" s="241"/>
      <c r="DS74" s="241"/>
      <c r="DT74" s="241"/>
      <c r="DU74" s="241"/>
      <c r="DV74" s="241"/>
      <c r="DW74" s="241"/>
      <c r="DX74" s="241"/>
      <c r="DY74" s="241"/>
      <c r="DZ74" s="241"/>
      <c r="EA74" s="241"/>
      <c r="EB74" s="241"/>
      <c r="EC74" s="241"/>
      <c r="ED74" s="241"/>
      <c r="EE74" s="241"/>
      <c r="EF74" s="241"/>
      <c r="EG74" s="241"/>
      <c r="EH74" s="241"/>
      <c r="EI74" s="241"/>
    </row>
    <row r="75" spans="1:139" ht="12.75">
      <c r="A75" s="241"/>
      <c r="B75" s="270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1"/>
      <c r="CL75" s="241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1"/>
      <c r="DE75" s="241"/>
      <c r="DF75" s="241"/>
      <c r="DG75" s="241"/>
      <c r="DH75" s="241"/>
      <c r="DI75" s="241"/>
      <c r="DJ75" s="241"/>
      <c r="DK75" s="241"/>
      <c r="DL75" s="241"/>
      <c r="DM75" s="241"/>
      <c r="DN75" s="241"/>
      <c r="DO75" s="241"/>
      <c r="DP75" s="241"/>
      <c r="DQ75" s="241"/>
      <c r="DR75" s="241"/>
      <c r="DS75" s="241"/>
      <c r="DT75" s="241"/>
      <c r="DU75" s="241"/>
      <c r="DV75" s="241"/>
      <c r="DW75" s="241"/>
      <c r="DX75" s="241"/>
      <c r="DY75" s="241"/>
      <c r="DZ75" s="241"/>
      <c r="EA75" s="241"/>
      <c r="EB75" s="241"/>
      <c r="EC75" s="241"/>
      <c r="ED75" s="241"/>
      <c r="EE75" s="241"/>
      <c r="EF75" s="241"/>
      <c r="EG75" s="241"/>
      <c r="EH75" s="241"/>
      <c r="EI75" s="241"/>
    </row>
    <row r="76" spans="1:139" ht="12.75">
      <c r="A76" s="241"/>
      <c r="B76" s="27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  <c r="AT76" s="241"/>
      <c r="AU76" s="241"/>
      <c r="AV76" s="241"/>
      <c r="AW76" s="241"/>
      <c r="AX76" s="241"/>
      <c r="AY76" s="241"/>
      <c r="AZ76" s="241"/>
      <c r="BA76" s="241"/>
      <c r="BB76" s="241"/>
      <c r="BC76" s="241"/>
      <c r="BD76" s="241"/>
      <c r="BE76" s="241"/>
      <c r="BF76" s="241"/>
      <c r="BG76" s="241"/>
      <c r="BH76" s="241"/>
      <c r="BI76" s="241"/>
      <c r="BJ76" s="241"/>
      <c r="BK76" s="241"/>
      <c r="BL76" s="241"/>
      <c r="BM76" s="241"/>
      <c r="BN76" s="241"/>
      <c r="BO76" s="241"/>
      <c r="BP76" s="241"/>
      <c r="BQ76" s="241"/>
      <c r="BR76" s="241"/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1"/>
      <c r="CL76" s="241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1"/>
      <c r="DE76" s="241"/>
      <c r="DF76" s="241"/>
      <c r="DG76" s="241"/>
      <c r="DH76" s="241"/>
      <c r="DI76" s="241"/>
      <c r="DJ76" s="241"/>
      <c r="DK76" s="241"/>
      <c r="DL76" s="241"/>
      <c r="DM76" s="241"/>
      <c r="DN76" s="241"/>
      <c r="DO76" s="241"/>
      <c r="DP76" s="241"/>
      <c r="DQ76" s="241"/>
      <c r="DR76" s="241"/>
      <c r="DS76" s="241"/>
      <c r="DT76" s="241"/>
      <c r="DU76" s="241"/>
      <c r="DV76" s="241"/>
      <c r="DW76" s="241"/>
      <c r="DX76" s="241"/>
      <c r="DY76" s="241"/>
      <c r="DZ76" s="241"/>
      <c r="EA76" s="241"/>
      <c r="EB76" s="241"/>
      <c r="EC76" s="241"/>
      <c r="ED76" s="241"/>
      <c r="EE76" s="241"/>
      <c r="EF76" s="241"/>
      <c r="EG76" s="241"/>
      <c r="EH76" s="241"/>
      <c r="EI76" s="241"/>
    </row>
    <row r="77" spans="1:139" ht="12.75">
      <c r="A77" s="241"/>
      <c r="B77" s="270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1"/>
      <c r="CL77" s="241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1"/>
      <c r="DE77" s="241"/>
      <c r="DF77" s="241"/>
      <c r="DG77" s="241"/>
      <c r="DH77" s="241"/>
      <c r="DI77" s="241"/>
      <c r="DJ77" s="241"/>
      <c r="DK77" s="241"/>
      <c r="DL77" s="241"/>
      <c r="DM77" s="241"/>
      <c r="DN77" s="241"/>
      <c r="DO77" s="241"/>
      <c r="DP77" s="241"/>
      <c r="DQ77" s="241"/>
      <c r="DR77" s="241"/>
      <c r="DS77" s="241"/>
      <c r="DT77" s="241"/>
      <c r="DU77" s="241"/>
      <c r="DV77" s="241"/>
      <c r="DW77" s="241"/>
      <c r="DX77" s="241"/>
      <c r="DY77" s="241"/>
      <c r="DZ77" s="241"/>
      <c r="EA77" s="241"/>
      <c r="EB77" s="241"/>
      <c r="EC77" s="241"/>
      <c r="ED77" s="241"/>
      <c r="EE77" s="241"/>
      <c r="EF77" s="241"/>
      <c r="EG77" s="241"/>
      <c r="EH77" s="241"/>
      <c r="EI77" s="241"/>
    </row>
    <row r="78" spans="1:139" ht="12.75">
      <c r="A78" s="241"/>
      <c r="B78" s="270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</row>
    <row r="79" spans="1:139" ht="12.75">
      <c r="A79" s="241"/>
      <c r="B79" s="270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  <c r="AT79" s="241"/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1"/>
      <c r="CL79" s="241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1"/>
      <c r="DE79" s="241"/>
      <c r="DF79" s="241"/>
      <c r="DG79" s="241"/>
      <c r="DH79" s="241"/>
      <c r="DI79" s="241"/>
      <c r="DJ79" s="241"/>
      <c r="DK79" s="241"/>
      <c r="DL79" s="241"/>
      <c r="DM79" s="241"/>
      <c r="DN79" s="241"/>
      <c r="DO79" s="241"/>
      <c r="DP79" s="241"/>
      <c r="DQ79" s="241"/>
      <c r="DR79" s="241"/>
      <c r="DS79" s="241"/>
      <c r="DT79" s="241"/>
      <c r="DU79" s="241"/>
      <c r="DV79" s="241"/>
      <c r="DW79" s="241"/>
      <c r="DX79" s="241"/>
      <c r="DY79" s="241"/>
      <c r="DZ79" s="241"/>
      <c r="EA79" s="241"/>
      <c r="EB79" s="241"/>
      <c r="EC79" s="241"/>
      <c r="ED79" s="241"/>
      <c r="EE79" s="241"/>
      <c r="EF79" s="241"/>
      <c r="EG79" s="241"/>
      <c r="EH79" s="241"/>
      <c r="EI79" s="241"/>
    </row>
    <row r="80" spans="1:139" ht="12.75">
      <c r="A80" s="241"/>
      <c r="B80" s="270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  <c r="EI80" s="241"/>
    </row>
    <row r="81" spans="1:139" ht="12.75">
      <c r="A81" s="241"/>
      <c r="B81" s="270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</row>
    <row r="82" spans="1:139" ht="12.75">
      <c r="A82" s="241"/>
      <c r="B82" s="270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</row>
    <row r="83" spans="1:139" ht="12.75">
      <c r="A83" s="241"/>
      <c r="B83" s="270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241"/>
      <c r="CY83" s="241"/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/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</row>
    <row r="84" spans="1:139" ht="12.75">
      <c r="A84" s="241"/>
      <c r="B84" s="270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  <c r="EI84" s="241"/>
    </row>
    <row r="85" spans="1:139" ht="12.75">
      <c r="A85" s="241"/>
      <c r="B85" s="270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</row>
    <row r="86" spans="1:139" ht="12.75">
      <c r="A86" s="241"/>
      <c r="B86" s="270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1"/>
      <c r="CS86" s="241"/>
      <c r="CT86" s="241"/>
      <c r="CU86" s="241"/>
      <c r="CV86" s="241"/>
      <c r="CW86" s="241"/>
      <c r="CX86" s="241"/>
      <c r="CY86" s="241"/>
      <c r="CZ86" s="241"/>
      <c r="DA86" s="241"/>
      <c r="DB86" s="241"/>
      <c r="DC86" s="241"/>
      <c r="DD86" s="241"/>
      <c r="DE86" s="241"/>
      <c r="DF86" s="241"/>
      <c r="DG86" s="241"/>
      <c r="DH86" s="241"/>
      <c r="DI86" s="241"/>
      <c r="DJ86" s="241"/>
      <c r="DK86" s="241"/>
      <c r="DL86" s="241"/>
      <c r="DM86" s="241"/>
      <c r="DN86" s="241"/>
      <c r="DO86" s="241"/>
      <c r="DP86" s="241"/>
      <c r="DQ86" s="241"/>
      <c r="DR86" s="241"/>
      <c r="DS86" s="241"/>
      <c r="DT86" s="241"/>
      <c r="DU86" s="241"/>
      <c r="DV86" s="241"/>
      <c r="DW86" s="241"/>
      <c r="DX86" s="241"/>
      <c r="DY86" s="241"/>
      <c r="DZ86" s="241"/>
      <c r="EA86" s="241"/>
      <c r="EB86" s="241"/>
      <c r="EC86" s="241"/>
      <c r="ED86" s="241"/>
      <c r="EE86" s="241"/>
      <c r="EF86" s="241"/>
      <c r="EG86" s="241"/>
      <c r="EH86" s="241"/>
      <c r="EI86" s="241"/>
    </row>
    <row r="87" spans="1:139" ht="12.75">
      <c r="A87" s="241"/>
      <c r="B87" s="270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  <c r="AT87" s="241"/>
      <c r="AU87" s="241"/>
      <c r="AV87" s="241"/>
      <c r="AW87" s="241"/>
      <c r="AX87" s="241"/>
      <c r="AY87" s="241"/>
      <c r="AZ87" s="241"/>
      <c r="BA87" s="241"/>
      <c r="BB87" s="241"/>
      <c r="BC87" s="241"/>
      <c r="BD87" s="241"/>
      <c r="BE87" s="241"/>
      <c r="BF87" s="241"/>
      <c r="BG87" s="241"/>
      <c r="BH87" s="241"/>
      <c r="BI87" s="241"/>
      <c r="BJ87" s="241"/>
      <c r="BK87" s="241"/>
      <c r="BL87" s="241"/>
      <c r="BM87" s="241"/>
      <c r="BN87" s="241"/>
      <c r="BO87" s="241"/>
      <c r="BP87" s="241"/>
      <c r="BQ87" s="241"/>
      <c r="BR87" s="241"/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1"/>
      <c r="CG87" s="241"/>
      <c r="CH87" s="241"/>
      <c r="CI87" s="241"/>
      <c r="CJ87" s="241"/>
      <c r="CK87" s="241"/>
      <c r="CL87" s="241"/>
      <c r="CM87" s="241"/>
      <c r="CN87" s="241"/>
      <c r="CO87" s="241"/>
      <c r="CP87" s="241"/>
      <c r="CQ87" s="241"/>
      <c r="CR87" s="241"/>
      <c r="CS87" s="241"/>
      <c r="CT87" s="241"/>
      <c r="CU87" s="241"/>
      <c r="CV87" s="241"/>
      <c r="CW87" s="241"/>
      <c r="CX87" s="241"/>
      <c r="CY87" s="241"/>
      <c r="CZ87" s="241"/>
      <c r="DA87" s="241"/>
      <c r="DB87" s="241"/>
      <c r="DC87" s="241"/>
      <c r="DD87" s="241"/>
      <c r="DE87" s="241"/>
      <c r="DF87" s="241"/>
      <c r="DG87" s="241"/>
      <c r="DH87" s="241"/>
      <c r="DI87" s="241"/>
      <c r="DJ87" s="241"/>
      <c r="DK87" s="241"/>
      <c r="DL87" s="241"/>
      <c r="DM87" s="241"/>
      <c r="DN87" s="241"/>
      <c r="DO87" s="241"/>
      <c r="DP87" s="241"/>
      <c r="DQ87" s="241"/>
      <c r="DR87" s="241"/>
      <c r="DS87" s="241"/>
      <c r="DT87" s="241"/>
      <c r="DU87" s="241"/>
      <c r="DV87" s="241"/>
      <c r="DW87" s="241"/>
      <c r="DX87" s="241"/>
      <c r="DY87" s="241"/>
      <c r="DZ87" s="241"/>
      <c r="EA87" s="241"/>
      <c r="EB87" s="241"/>
      <c r="EC87" s="241"/>
      <c r="ED87" s="241"/>
      <c r="EE87" s="241"/>
      <c r="EF87" s="241"/>
      <c r="EG87" s="241"/>
      <c r="EH87" s="241"/>
      <c r="EI87" s="241"/>
    </row>
    <row r="88" spans="1:139" ht="12.75">
      <c r="A88" s="241"/>
      <c r="B88" s="270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41"/>
      <c r="BF88" s="241"/>
      <c r="BG88" s="241"/>
      <c r="BH88" s="241"/>
      <c r="BI88" s="241"/>
      <c r="BJ88" s="241"/>
      <c r="BK88" s="241"/>
      <c r="BL88" s="241"/>
      <c r="BM88" s="241"/>
      <c r="BN88" s="241"/>
      <c r="BO88" s="241"/>
      <c r="BP88" s="241"/>
      <c r="BQ88" s="241"/>
      <c r="BR88" s="241"/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1"/>
      <c r="CL88" s="241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1"/>
      <c r="DE88" s="241"/>
      <c r="DF88" s="241"/>
      <c r="DG88" s="241"/>
      <c r="DH88" s="241"/>
      <c r="DI88" s="241"/>
      <c r="DJ88" s="241"/>
      <c r="DK88" s="241"/>
      <c r="DL88" s="241"/>
      <c r="DM88" s="241"/>
      <c r="DN88" s="241"/>
      <c r="DO88" s="241"/>
      <c r="DP88" s="241"/>
      <c r="DQ88" s="241"/>
      <c r="DR88" s="241"/>
      <c r="DS88" s="241"/>
      <c r="DT88" s="241"/>
      <c r="DU88" s="241"/>
      <c r="DV88" s="241"/>
      <c r="DW88" s="241"/>
      <c r="DX88" s="241"/>
      <c r="DY88" s="241"/>
      <c r="DZ88" s="241"/>
      <c r="EA88" s="241"/>
      <c r="EB88" s="241"/>
      <c r="EC88" s="241"/>
      <c r="ED88" s="241"/>
      <c r="EE88" s="241"/>
      <c r="EF88" s="241"/>
      <c r="EG88" s="241"/>
      <c r="EH88" s="241"/>
      <c r="EI88" s="241"/>
    </row>
    <row r="89" spans="1:139" ht="12.75">
      <c r="A89" s="241"/>
      <c r="B89" s="270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  <c r="AT89" s="241"/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1"/>
      <c r="CL89" s="241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/>
      <c r="DC89" s="241"/>
      <c r="DD89" s="241"/>
      <c r="DE89" s="241"/>
      <c r="DF89" s="241"/>
      <c r="DG89" s="241"/>
      <c r="DH89" s="241"/>
      <c r="DI89" s="241"/>
      <c r="DJ89" s="241"/>
      <c r="DK89" s="241"/>
      <c r="DL89" s="241"/>
      <c r="DM89" s="241"/>
      <c r="DN89" s="241"/>
      <c r="DO89" s="241"/>
      <c r="DP89" s="241"/>
      <c r="DQ89" s="241"/>
      <c r="DR89" s="241"/>
      <c r="DS89" s="241"/>
      <c r="DT89" s="241"/>
      <c r="DU89" s="241"/>
      <c r="DV89" s="241"/>
      <c r="DW89" s="241"/>
      <c r="DX89" s="241"/>
      <c r="DY89" s="241"/>
      <c r="DZ89" s="241"/>
      <c r="EA89" s="241"/>
      <c r="EB89" s="241"/>
      <c r="EC89" s="241"/>
      <c r="ED89" s="241"/>
      <c r="EE89" s="241"/>
      <c r="EF89" s="241"/>
      <c r="EG89" s="241"/>
      <c r="EH89" s="241"/>
      <c r="EI89" s="241"/>
    </row>
    <row r="90" spans="1:139" ht="12.75">
      <c r="A90" s="241"/>
      <c r="B90" s="270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41"/>
      <c r="BF90" s="241"/>
      <c r="BG90" s="241"/>
      <c r="BH90" s="241"/>
      <c r="BI90" s="241"/>
      <c r="BJ90" s="241"/>
      <c r="BK90" s="241"/>
      <c r="BL90" s="241"/>
      <c r="BM90" s="241"/>
      <c r="BN90" s="241"/>
      <c r="BO90" s="241"/>
      <c r="BP90" s="241"/>
      <c r="BQ90" s="241"/>
      <c r="BR90" s="241"/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241"/>
      <c r="DH90" s="241"/>
      <c r="DI90" s="241"/>
      <c r="DJ90" s="241"/>
      <c r="DK90" s="241"/>
      <c r="DL90" s="241"/>
      <c r="DM90" s="241"/>
      <c r="DN90" s="241"/>
      <c r="DO90" s="241"/>
      <c r="DP90" s="241"/>
      <c r="DQ90" s="241"/>
      <c r="DR90" s="241"/>
      <c r="DS90" s="241"/>
      <c r="DT90" s="241"/>
      <c r="DU90" s="241"/>
      <c r="DV90" s="241"/>
      <c r="DW90" s="241"/>
      <c r="DX90" s="241"/>
      <c r="DY90" s="241"/>
      <c r="DZ90" s="241"/>
      <c r="EA90" s="241"/>
      <c r="EB90" s="241"/>
      <c r="EC90" s="241"/>
      <c r="ED90" s="241"/>
      <c r="EE90" s="241"/>
      <c r="EF90" s="241"/>
      <c r="EG90" s="241"/>
      <c r="EH90" s="241"/>
      <c r="EI90" s="241"/>
    </row>
    <row r="91" spans="1:139" ht="12.75">
      <c r="A91" s="241"/>
      <c r="B91" s="270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1"/>
      <c r="CL91" s="241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1"/>
      <c r="DE91" s="241"/>
      <c r="DF91" s="241"/>
      <c r="DG91" s="241"/>
      <c r="DH91" s="241"/>
      <c r="DI91" s="241"/>
      <c r="DJ91" s="241"/>
      <c r="DK91" s="241"/>
      <c r="DL91" s="241"/>
      <c r="DM91" s="241"/>
      <c r="DN91" s="241"/>
      <c r="DO91" s="241"/>
      <c r="DP91" s="241"/>
      <c r="DQ91" s="241"/>
      <c r="DR91" s="241"/>
      <c r="DS91" s="241"/>
      <c r="DT91" s="241"/>
      <c r="DU91" s="241"/>
      <c r="DV91" s="241"/>
      <c r="DW91" s="241"/>
      <c r="DX91" s="241"/>
      <c r="DY91" s="241"/>
      <c r="DZ91" s="241"/>
      <c r="EA91" s="241"/>
      <c r="EB91" s="241"/>
      <c r="EC91" s="241"/>
      <c r="ED91" s="241"/>
      <c r="EE91" s="241"/>
      <c r="EF91" s="241"/>
      <c r="EG91" s="241"/>
      <c r="EH91" s="241"/>
      <c r="EI91" s="241"/>
    </row>
    <row r="92" spans="1:139" ht="12.75">
      <c r="A92" s="241"/>
      <c r="B92" s="27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41"/>
      <c r="BF92" s="241"/>
      <c r="BG92" s="241"/>
      <c r="BH92" s="241"/>
      <c r="BI92" s="241"/>
      <c r="BJ92" s="241"/>
      <c r="BK92" s="241"/>
      <c r="BL92" s="241"/>
      <c r="BM92" s="241"/>
      <c r="BN92" s="241"/>
      <c r="BO92" s="241"/>
      <c r="BP92" s="241"/>
      <c r="BQ92" s="241"/>
      <c r="BR92" s="241"/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1"/>
      <c r="CL92" s="241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1"/>
      <c r="DE92" s="241"/>
      <c r="DF92" s="241"/>
      <c r="DG92" s="241"/>
      <c r="DH92" s="241"/>
      <c r="DI92" s="241"/>
      <c r="DJ92" s="241"/>
      <c r="DK92" s="241"/>
      <c r="DL92" s="241"/>
      <c r="DM92" s="241"/>
      <c r="DN92" s="241"/>
      <c r="DO92" s="241"/>
      <c r="DP92" s="241"/>
      <c r="DQ92" s="241"/>
      <c r="DR92" s="241"/>
      <c r="DS92" s="241"/>
      <c r="DT92" s="241"/>
      <c r="DU92" s="241"/>
      <c r="DV92" s="241"/>
      <c r="DW92" s="241"/>
      <c r="DX92" s="241"/>
      <c r="DY92" s="241"/>
      <c r="DZ92" s="241"/>
      <c r="EA92" s="241"/>
      <c r="EB92" s="241"/>
      <c r="EC92" s="241"/>
      <c r="ED92" s="241"/>
      <c r="EE92" s="241"/>
      <c r="EF92" s="241"/>
      <c r="EG92" s="241"/>
      <c r="EH92" s="241"/>
      <c r="EI92" s="241"/>
    </row>
    <row r="93" spans="1:139" ht="12.75">
      <c r="A93" s="241"/>
      <c r="B93" s="270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  <c r="AT93" s="241"/>
      <c r="AU93" s="241"/>
      <c r="AV93" s="241"/>
      <c r="AW93" s="241"/>
      <c r="AX93" s="241"/>
      <c r="AY93" s="241"/>
      <c r="AZ93" s="241"/>
      <c r="BA93" s="241"/>
      <c r="BB93" s="241"/>
      <c r="BC93" s="241"/>
      <c r="BD93" s="241"/>
      <c r="BE93" s="241"/>
      <c r="BF93" s="241"/>
      <c r="BG93" s="241"/>
      <c r="BH93" s="241"/>
      <c r="BI93" s="241"/>
      <c r="BJ93" s="241"/>
      <c r="BK93" s="241"/>
      <c r="BL93" s="241"/>
      <c r="BM93" s="241"/>
      <c r="BN93" s="241"/>
      <c r="BO93" s="241"/>
      <c r="BP93" s="241"/>
      <c r="BQ93" s="241"/>
      <c r="BR93" s="241"/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1"/>
      <c r="CK93" s="241"/>
      <c r="CL93" s="241"/>
      <c r="CM93" s="241"/>
      <c r="CN93" s="241"/>
      <c r="CO93" s="241"/>
      <c r="CP93" s="241"/>
      <c r="CQ93" s="241"/>
      <c r="CR93" s="241"/>
      <c r="CS93" s="241"/>
      <c r="CT93" s="241"/>
      <c r="CU93" s="241"/>
      <c r="CV93" s="241"/>
      <c r="CW93" s="241"/>
      <c r="CX93" s="241"/>
      <c r="CY93" s="241"/>
      <c r="CZ93" s="241"/>
      <c r="DA93" s="241"/>
      <c r="DB93" s="241"/>
      <c r="DC93" s="241"/>
      <c r="DD93" s="241"/>
      <c r="DE93" s="241"/>
      <c r="DF93" s="241"/>
      <c r="DG93" s="241"/>
      <c r="DH93" s="241"/>
      <c r="DI93" s="241"/>
      <c r="DJ93" s="241"/>
      <c r="DK93" s="241"/>
      <c r="DL93" s="241"/>
      <c r="DM93" s="241"/>
      <c r="DN93" s="241"/>
      <c r="DO93" s="241"/>
      <c r="DP93" s="241"/>
      <c r="DQ93" s="241"/>
      <c r="DR93" s="241"/>
      <c r="DS93" s="241"/>
      <c r="DT93" s="241"/>
      <c r="DU93" s="241"/>
      <c r="DV93" s="241"/>
      <c r="DW93" s="241"/>
      <c r="DX93" s="241"/>
      <c r="DY93" s="241"/>
      <c r="DZ93" s="241"/>
      <c r="EA93" s="241"/>
      <c r="EB93" s="241"/>
      <c r="EC93" s="241"/>
      <c r="ED93" s="241"/>
      <c r="EE93" s="241"/>
      <c r="EF93" s="241"/>
      <c r="EG93" s="241"/>
      <c r="EH93" s="241"/>
      <c r="EI93" s="241"/>
    </row>
    <row r="94" spans="1:139" ht="12.75">
      <c r="A94" s="241"/>
      <c r="B94" s="270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  <c r="AZ94" s="241"/>
      <c r="BA94" s="241"/>
      <c r="BB94" s="241"/>
      <c r="BC94" s="241"/>
      <c r="BD94" s="241"/>
      <c r="BE94" s="241"/>
      <c r="BF94" s="241"/>
      <c r="BG94" s="241"/>
      <c r="BH94" s="241"/>
      <c r="BI94" s="241"/>
      <c r="BJ94" s="241"/>
      <c r="BK94" s="241"/>
      <c r="BL94" s="241"/>
      <c r="BM94" s="241"/>
      <c r="BN94" s="241"/>
      <c r="BO94" s="241"/>
      <c r="BP94" s="241"/>
      <c r="BQ94" s="241"/>
      <c r="BR94" s="241"/>
      <c r="BS94" s="241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  <c r="CG94" s="241"/>
      <c r="CH94" s="241"/>
      <c r="CI94" s="241"/>
      <c r="CJ94" s="241"/>
      <c r="CK94" s="241"/>
      <c r="CL94" s="241"/>
      <c r="CM94" s="241"/>
      <c r="CN94" s="241"/>
      <c r="CO94" s="241"/>
      <c r="CP94" s="241"/>
      <c r="CQ94" s="241"/>
      <c r="CR94" s="241"/>
      <c r="CS94" s="241"/>
      <c r="CT94" s="241"/>
      <c r="CU94" s="241"/>
      <c r="CV94" s="241"/>
      <c r="CW94" s="241"/>
      <c r="CX94" s="241"/>
      <c r="CY94" s="241"/>
      <c r="CZ94" s="241"/>
      <c r="DA94" s="241"/>
      <c r="DB94" s="241"/>
      <c r="DC94" s="241"/>
      <c r="DD94" s="241"/>
      <c r="DE94" s="241"/>
      <c r="DF94" s="241"/>
      <c r="DG94" s="241"/>
      <c r="DH94" s="241"/>
      <c r="DI94" s="241"/>
      <c r="DJ94" s="241"/>
      <c r="DK94" s="241"/>
      <c r="DL94" s="241"/>
      <c r="DM94" s="241"/>
      <c r="DN94" s="241"/>
      <c r="DO94" s="241"/>
      <c r="DP94" s="241"/>
      <c r="DQ94" s="241"/>
      <c r="DR94" s="241"/>
      <c r="DS94" s="241"/>
      <c r="DT94" s="241"/>
      <c r="DU94" s="241"/>
      <c r="DV94" s="241"/>
      <c r="DW94" s="241"/>
      <c r="DX94" s="241"/>
      <c r="DY94" s="241"/>
      <c r="DZ94" s="241"/>
      <c r="EA94" s="241"/>
      <c r="EB94" s="241"/>
      <c r="EC94" s="241"/>
      <c r="ED94" s="241"/>
      <c r="EE94" s="241"/>
      <c r="EF94" s="241"/>
      <c r="EG94" s="241"/>
      <c r="EH94" s="241"/>
      <c r="EI94" s="241"/>
    </row>
    <row r="95" spans="1:139" ht="12.75">
      <c r="A95" s="241"/>
      <c r="B95" s="270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41"/>
      <c r="BD95" s="241"/>
      <c r="BE95" s="241"/>
      <c r="BF95" s="241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1"/>
      <c r="CL95" s="241"/>
      <c r="CM95" s="241"/>
      <c r="CN95" s="241"/>
      <c r="CO95" s="241"/>
      <c r="CP95" s="241"/>
      <c r="CQ95" s="241"/>
      <c r="CR95" s="241"/>
      <c r="CS95" s="241"/>
      <c r="CT95" s="241"/>
      <c r="CU95" s="241"/>
      <c r="CV95" s="241"/>
      <c r="CW95" s="241"/>
      <c r="CX95" s="241"/>
      <c r="CY95" s="241"/>
      <c r="CZ95" s="241"/>
      <c r="DA95" s="241"/>
      <c r="DB95" s="241"/>
      <c r="DC95" s="241"/>
      <c r="DD95" s="241"/>
      <c r="DE95" s="241"/>
      <c r="DF95" s="241"/>
      <c r="DG95" s="241"/>
      <c r="DH95" s="241"/>
      <c r="DI95" s="241"/>
      <c r="DJ95" s="241"/>
      <c r="DK95" s="241"/>
      <c r="DL95" s="241"/>
      <c r="DM95" s="241"/>
      <c r="DN95" s="241"/>
      <c r="DO95" s="241"/>
      <c r="DP95" s="241"/>
      <c r="DQ95" s="241"/>
      <c r="DR95" s="241"/>
      <c r="DS95" s="241"/>
      <c r="DT95" s="241"/>
      <c r="DU95" s="241"/>
      <c r="DV95" s="241"/>
      <c r="DW95" s="241"/>
      <c r="DX95" s="241"/>
      <c r="DY95" s="241"/>
      <c r="DZ95" s="241"/>
      <c r="EA95" s="241"/>
      <c r="EB95" s="241"/>
      <c r="EC95" s="241"/>
      <c r="ED95" s="241"/>
      <c r="EE95" s="241"/>
      <c r="EF95" s="241"/>
      <c r="EG95" s="241"/>
      <c r="EH95" s="241"/>
      <c r="EI95" s="241"/>
    </row>
    <row r="96" spans="1:139" ht="12.75">
      <c r="A96" s="241"/>
      <c r="B96" s="270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1"/>
      <c r="CL96" s="241"/>
      <c r="CM96" s="241"/>
      <c r="CN96" s="241"/>
      <c r="CO96" s="241"/>
      <c r="CP96" s="241"/>
      <c r="CQ96" s="241"/>
      <c r="CR96" s="241"/>
      <c r="CS96" s="241"/>
      <c r="CT96" s="241"/>
      <c r="CU96" s="241"/>
      <c r="CV96" s="241"/>
      <c r="CW96" s="241"/>
      <c r="CX96" s="241"/>
      <c r="CY96" s="241"/>
      <c r="CZ96" s="241"/>
      <c r="DA96" s="241"/>
      <c r="DB96" s="241"/>
      <c r="DC96" s="241"/>
      <c r="DD96" s="241"/>
      <c r="DE96" s="241"/>
      <c r="DF96" s="241"/>
      <c r="DG96" s="241"/>
      <c r="DH96" s="241"/>
      <c r="DI96" s="241"/>
      <c r="DJ96" s="241"/>
      <c r="DK96" s="241"/>
      <c r="DL96" s="241"/>
      <c r="DM96" s="241"/>
      <c r="DN96" s="241"/>
      <c r="DO96" s="241"/>
      <c r="DP96" s="241"/>
      <c r="DQ96" s="241"/>
      <c r="DR96" s="241"/>
      <c r="DS96" s="241"/>
      <c r="DT96" s="241"/>
      <c r="DU96" s="241"/>
      <c r="DV96" s="241"/>
      <c r="DW96" s="241"/>
      <c r="DX96" s="241"/>
      <c r="DY96" s="241"/>
      <c r="DZ96" s="241"/>
      <c r="EA96" s="241"/>
      <c r="EB96" s="241"/>
      <c r="EC96" s="241"/>
      <c r="ED96" s="241"/>
      <c r="EE96" s="241"/>
      <c r="EF96" s="241"/>
      <c r="EG96" s="241"/>
      <c r="EH96" s="241"/>
      <c r="EI96" s="241"/>
    </row>
    <row r="97" spans="1:139" ht="12.75">
      <c r="A97" s="241"/>
      <c r="B97" s="270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  <c r="AT97" s="241"/>
      <c r="AU97" s="241"/>
      <c r="AV97" s="241"/>
      <c r="AW97" s="241"/>
      <c r="AX97" s="241"/>
      <c r="AY97" s="241"/>
      <c r="AZ97" s="241"/>
      <c r="BA97" s="241"/>
      <c r="BB97" s="241"/>
      <c r="BC97" s="241"/>
      <c r="BD97" s="241"/>
      <c r="BE97" s="241"/>
      <c r="BF97" s="241"/>
      <c r="BG97" s="241"/>
      <c r="BH97" s="241"/>
      <c r="BI97" s="241"/>
      <c r="BJ97" s="241"/>
      <c r="BK97" s="241"/>
      <c r="BL97" s="241"/>
      <c r="BM97" s="241"/>
      <c r="BN97" s="241"/>
      <c r="BO97" s="241"/>
      <c r="BP97" s="241"/>
      <c r="BQ97" s="241"/>
      <c r="BR97" s="241"/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1"/>
      <c r="CL97" s="241"/>
      <c r="CM97" s="241"/>
      <c r="CN97" s="241"/>
      <c r="CO97" s="241"/>
      <c r="CP97" s="241"/>
      <c r="CQ97" s="241"/>
      <c r="CR97" s="241"/>
      <c r="CS97" s="241"/>
      <c r="CT97" s="241"/>
      <c r="CU97" s="241"/>
      <c r="CV97" s="241"/>
      <c r="CW97" s="241"/>
      <c r="CX97" s="241"/>
      <c r="CY97" s="241"/>
      <c r="CZ97" s="241"/>
      <c r="DA97" s="241"/>
      <c r="DB97" s="241"/>
      <c r="DC97" s="241"/>
      <c r="DD97" s="241"/>
      <c r="DE97" s="241"/>
      <c r="DF97" s="241"/>
      <c r="DG97" s="241"/>
      <c r="DH97" s="241"/>
      <c r="DI97" s="241"/>
      <c r="DJ97" s="241"/>
      <c r="DK97" s="241"/>
      <c r="DL97" s="241"/>
      <c r="DM97" s="241"/>
      <c r="DN97" s="241"/>
      <c r="DO97" s="241"/>
      <c r="DP97" s="241"/>
      <c r="DQ97" s="241"/>
      <c r="DR97" s="241"/>
      <c r="DS97" s="241"/>
      <c r="DT97" s="241"/>
      <c r="DU97" s="241"/>
      <c r="DV97" s="241"/>
      <c r="DW97" s="241"/>
      <c r="DX97" s="241"/>
      <c r="DY97" s="241"/>
      <c r="DZ97" s="241"/>
      <c r="EA97" s="241"/>
      <c r="EB97" s="241"/>
      <c r="EC97" s="241"/>
      <c r="ED97" s="241"/>
      <c r="EE97" s="241"/>
      <c r="EF97" s="241"/>
      <c r="EG97" s="241"/>
      <c r="EH97" s="241"/>
      <c r="EI97" s="241"/>
    </row>
    <row r="98" spans="1:139" ht="12.75">
      <c r="A98" s="241"/>
      <c r="B98" s="270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1"/>
      <c r="AS98" s="241"/>
      <c r="AT98" s="241"/>
      <c r="AU98" s="241"/>
      <c r="AV98" s="241"/>
      <c r="AW98" s="241"/>
      <c r="AX98" s="241"/>
      <c r="AY98" s="241"/>
      <c r="AZ98" s="241"/>
      <c r="BA98" s="241"/>
      <c r="BB98" s="241"/>
      <c r="BC98" s="241"/>
      <c r="BD98" s="241"/>
      <c r="BE98" s="241"/>
      <c r="BF98" s="241"/>
      <c r="BG98" s="241"/>
      <c r="BH98" s="241"/>
      <c r="BI98" s="241"/>
      <c r="BJ98" s="241"/>
      <c r="BK98" s="241"/>
      <c r="BL98" s="241"/>
      <c r="BM98" s="241"/>
      <c r="BN98" s="241"/>
      <c r="BO98" s="241"/>
      <c r="BP98" s="241"/>
      <c r="BQ98" s="241"/>
      <c r="BR98" s="241"/>
      <c r="BS98" s="241"/>
      <c r="BT98" s="241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1"/>
      <c r="CF98" s="241"/>
      <c r="CG98" s="241"/>
      <c r="CH98" s="241"/>
      <c r="CI98" s="241"/>
      <c r="CJ98" s="241"/>
      <c r="CK98" s="241"/>
      <c r="CL98" s="241"/>
      <c r="CM98" s="241"/>
      <c r="CN98" s="241"/>
      <c r="CO98" s="241"/>
      <c r="CP98" s="241"/>
      <c r="CQ98" s="241"/>
      <c r="CR98" s="241"/>
      <c r="CS98" s="241"/>
      <c r="CT98" s="241"/>
      <c r="CU98" s="241"/>
      <c r="CV98" s="241"/>
      <c r="CW98" s="241"/>
      <c r="CX98" s="241"/>
      <c r="CY98" s="241"/>
      <c r="CZ98" s="241"/>
      <c r="DA98" s="241"/>
      <c r="DB98" s="241"/>
      <c r="DC98" s="241"/>
      <c r="DD98" s="241"/>
      <c r="DE98" s="241"/>
      <c r="DF98" s="241"/>
      <c r="DG98" s="241"/>
      <c r="DH98" s="241"/>
      <c r="DI98" s="241"/>
      <c r="DJ98" s="241"/>
      <c r="DK98" s="241"/>
      <c r="DL98" s="241"/>
      <c r="DM98" s="241"/>
      <c r="DN98" s="241"/>
      <c r="DO98" s="241"/>
      <c r="DP98" s="241"/>
      <c r="DQ98" s="241"/>
      <c r="DR98" s="241"/>
      <c r="DS98" s="241"/>
      <c r="DT98" s="241"/>
      <c r="DU98" s="241"/>
      <c r="DV98" s="241"/>
      <c r="DW98" s="241"/>
      <c r="DX98" s="241"/>
      <c r="DY98" s="241"/>
      <c r="DZ98" s="241"/>
      <c r="EA98" s="241"/>
      <c r="EB98" s="241"/>
      <c r="EC98" s="241"/>
      <c r="ED98" s="241"/>
      <c r="EE98" s="241"/>
      <c r="EF98" s="241"/>
      <c r="EG98" s="241"/>
      <c r="EH98" s="241"/>
      <c r="EI98" s="241"/>
    </row>
    <row r="99" spans="1:139" ht="12.75">
      <c r="A99" s="241"/>
      <c r="B99" s="270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241"/>
      <c r="CQ99" s="241"/>
      <c r="CR99" s="241"/>
      <c r="CS99" s="241"/>
      <c r="CT99" s="241"/>
      <c r="CU99" s="241"/>
      <c r="CV99" s="241"/>
      <c r="CW99" s="241"/>
      <c r="CX99" s="241"/>
      <c r="CY99" s="241"/>
      <c r="CZ99" s="241"/>
      <c r="DA99" s="241"/>
      <c r="DB99" s="241"/>
      <c r="DC99" s="241"/>
      <c r="DD99" s="241"/>
      <c r="DE99" s="241"/>
      <c r="DF99" s="241"/>
      <c r="DG99" s="241"/>
      <c r="DH99" s="241"/>
      <c r="DI99" s="241"/>
      <c r="DJ99" s="241"/>
      <c r="DK99" s="241"/>
      <c r="DL99" s="241"/>
      <c r="DM99" s="241"/>
      <c r="DN99" s="241"/>
      <c r="DO99" s="241"/>
      <c r="DP99" s="241"/>
      <c r="DQ99" s="241"/>
      <c r="DR99" s="241"/>
      <c r="DS99" s="241"/>
      <c r="DT99" s="241"/>
      <c r="DU99" s="241"/>
      <c r="DV99" s="241"/>
      <c r="DW99" s="241"/>
      <c r="DX99" s="241"/>
      <c r="DY99" s="241"/>
      <c r="DZ99" s="241"/>
      <c r="EA99" s="241"/>
      <c r="EB99" s="241"/>
      <c r="EC99" s="241"/>
      <c r="ED99" s="241"/>
      <c r="EE99" s="241"/>
      <c r="EF99" s="241"/>
      <c r="EG99" s="241"/>
      <c r="EH99" s="241"/>
      <c r="EI99" s="241"/>
    </row>
    <row r="100" spans="1:139" ht="12.75">
      <c r="A100" s="241"/>
      <c r="B100" s="270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  <c r="AU100" s="241"/>
      <c r="AV100" s="241"/>
      <c r="AW100" s="241"/>
      <c r="AX100" s="241"/>
      <c r="AY100" s="241"/>
      <c r="AZ100" s="241"/>
      <c r="BA100" s="241"/>
      <c r="BB100" s="241"/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41"/>
      <c r="BM100" s="241"/>
      <c r="BN100" s="241"/>
      <c r="BO100" s="241"/>
      <c r="BP100" s="241"/>
      <c r="BQ100" s="241"/>
      <c r="BR100" s="241"/>
      <c r="BS100" s="241"/>
      <c r="BT100" s="241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1"/>
      <c r="CK100" s="241"/>
      <c r="CL100" s="241"/>
      <c r="CM100" s="241"/>
      <c r="CN100" s="241"/>
      <c r="CO100" s="241"/>
      <c r="CP100" s="241"/>
      <c r="CQ100" s="241"/>
      <c r="CR100" s="241"/>
      <c r="CS100" s="241"/>
      <c r="CT100" s="241"/>
      <c r="CU100" s="241"/>
      <c r="CV100" s="241"/>
      <c r="CW100" s="241"/>
      <c r="CX100" s="241"/>
      <c r="CY100" s="241"/>
      <c r="CZ100" s="241"/>
      <c r="DA100" s="241"/>
      <c r="DB100" s="241"/>
      <c r="DC100" s="241"/>
      <c r="DD100" s="241"/>
      <c r="DE100" s="241"/>
      <c r="DF100" s="241"/>
      <c r="DG100" s="241"/>
      <c r="DH100" s="241"/>
      <c r="DI100" s="241"/>
      <c r="DJ100" s="241"/>
      <c r="DK100" s="241"/>
      <c r="DL100" s="241"/>
      <c r="DM100" s="241"/>
      <c r="DN100" s="241"/>
      <c r="DO100" s="241"/>
      <c r="DP100" s="241"/>
      <c r="DQ100" s="241"/>
      <c r="DR100" s="241"/>
      <c r="DS100" s="241"/>
      <c r="DT100" s="241"/>
      <c r="DU100" s="241"/>
      <c r="DV100" s="241"/>
      <c r="DW100" s="241"/>
      <c r="DX100" s="241"/>
      <c r="DY100" s="241"/>
      <c r="DZ100" s="241"/>
      <c r="EA100" s="241"/>
      <c r="EB100" s="241"/>
      <c r="EC100" s="241"/>
      <c r="ED100" s="241"/>
      <c r="EE100" s="241"/>
      <c r="EF100" s="241"/>
      <c r="EG100" s="241"/>
      <c r="EH100" s="241"/>
      <c r="EI100" s="241"/>
    </row>
    <row r="101" spans="1:139" ht="12.75">
      <c r="A101" s="241"/>
      <c r="B101" s="270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  <c r="AU101" s="241"/>
      <c r="AV101" s="241"/>
      <c r="AW101" s="241"/>
      <c r="AX101" s="241"/>
      <c r="AY101" s="241"/>
      <c r="AZ101" s="241"/>
      <c r="BA101" s="241"/>
      <c r="BB101" s="241"/>
      <c r="BC101" s="241"/>
      <c r="BD101" s="241"/>
      <c r="BE101" s="241"/>
      <c r="BF101" s="241"/>
      <c r="BG101" s="241"/>
      <c r="BH101" s="241"/>
      <c r="BI101" s="241"/>
      <c r="BJ101" s="241"/>
      <c r="BK101" s="241"/>
      <c r="BL101" s="241"/>
      <c r="BM101" s="241"/>
      <c r="BN101" s="241"/>
      <c r="BO101" s="241"/>
      <c r="BP101" s="241"/>
      <c r="BQ101" s="241"/>
      <c r="BR101" s="241"/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1"/>
      <c r="CM101" s="241"/>
      <c r="CN101" s="241"/>
      <c r="CO101" s="241"/>
      <c r="CP101" s="241"/>
      <c r="CQ101" s="241"/>
      <c r="CR101" s="241"/>
      <c r="CS101" s="241"/>
      <c r="CT101" s="241"/>
      <c r="CU101" s="241"/>
      <c r="CV101" s="241"/>
      <c r="CW101" s="241"/>
      <c r="CX101" s="241"/>
      <c r="CY101" s="241"/>
      <c r="CZ101" s="241"/>
      <c r="DA101" s="241"/>
      <c r="DB101" s="241"/>
      <c r="DC101" s="241"/>
      <c r="DD101" s="241"/>
      <c r="DE101" s="241"/>
      <c r="DF101" s="241"/>
      <c r="DG101" s="241"/>
      <c r="DH101" s="241"/>
      <c r="DI101" s="241"/>
      <c r="DJ101" s="241"/>
      <c r="DK101" s="241"/>
      <c r="DL101" s="241"/>
      <c r="DM101" s="241"/>
      <c r="DN101" s="241"/>
      <c r="DO101" s="241"/>
      <c r="DP101" s="241"/>
      <c r="DQ101" s="241"/>
      <c r="DR101" s="241"/>
      <c r="DS101" s="241"/>
      <c r="DT101" s="241"/>
      <c r="DU101" s="241"/>
      <c r="DV101" s="241"/>
      <c r="DW101" s="241"/>
      <c r="DX101" s="241"/>
      <c r="DY101" s="241"/>
      <c r="DZ101" s="241"/>
      <c r="EA101" s="241"/>
      <c r="EB101" s="241"/>
      <c r="EC101" s="241"/>
      <c r="ED101" s="241"/>
      <c r="EE101" s="241"/>
      <c r="EF101" s="241"/>
      <c r="EG101" s="241"/>
      <c r="EH101" s="241"/>
      <c r="EI101" s="241"/>
    </row>
    <row r="102" spans="1:139" ht="12.75">
      <c r="A102" s="241"/>
      <c r="B102" s="270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1"/>
      <c r="CL102" s="241"/>
      <c r="CM102" s="241"/>
      <c r="CN102" s="241"/>
      <c r="CO102" s="241"/>
      <c r="CP102" s="241"/>
      <c r="CQ102" s="241"/>
      <c r="CR102" s="241"/>
      <c r="CS102" s="241"/>
      <c r="CT102" s="241"/>
      <c r="CU102" s="241"/>
      <c r="CV102" s="241"/>
      <c r="CW102" s="241"/>
      <c r="CX102" s="241"/>
      <c r="CY102" s="241"/>
      <c r="CZ102" s="241"/>
      <c r="DA102" s="241"/>
      <c r="DB102" s="241"/>
      <c r="DC102" s="241"/>
      <c r="DD102" s="241"/>
      <c r="DE102" s="241"/>
      <c r="DF102" s="241"/>
      <c r="DG102" s="241"/>
      <c r="DH102" s="241"/>
      <c r="DI102" s="241"/>
      <c r="DJ102" s="241"/>
      <c r="DK102" s="241"/>
      <c r="DL102" s="241"/>
      <c r="DM102" s="241"/>
      <c r="DN102" s="241"/>
      <c r="DO102" s="241"/>
      <c r="DP102" s="241"/>
      <c r="DQ102" s="241"/>
      <c r="DR102" s="241"/>
      <c r="DS102" s="241"/>
      <c r="DT102" s="241"/>
      <c r="DU102" s="241"/>
      <c r="DV102" s="241"/>
      <c r="DW102" s="241"/>
      <c r="DX102" s="241"/>
      <c r="DY102" s="241"/>
      <c r="DZ102" s="241"/>
      <c r="EA102" s="241"/>
      <c r="EB102" s="241"/>
      <c r="EC102" s="241"/>
      <c r="ED102" s="241"/>
      <c r="EE102" s="241"/>
      <c r="EF102" s="241"/>
      <c r="EG102" s="241"/>
      <c r="EH102" s="241"/>
      <c r="EI102" s="241"/>
    </row>
    <row r="103" spans="1:139" ht="12.75">
      <c r="A103" s="241"/>
      <c r="B103" s="270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  <c r="AU103" s="241"/>
      <c r="AV103" s="241"/>
      <c r="AW103" s="241"/>
      <c r="AX103" s="241"/>
      <c r="AY103" s="241"/>
      <c r="AZ103" s="241"/>
      <c r="BA103" s="241"/>
      <c r="BB103" s="241"/>
      <c r="BC103" s="241"/>
      <c r="BD103" s="241"/>
      <c r="BE103" s="241"/>
      <c r="BF103" s="241"/>
      <c r="BG103" s="241"/>
      <c r="BH103" s="241"/>
      <c r="BI103" s="241"/>
      <c r="BJ103" s="241"/>
      <c r="BK103" s="241"/>
      <c r="BL103" s="241"/>
      <c r="BM103" s="241"/>
      <c r="BN103" s="241"/>
      <c r="BO103" s="241"/>
      <c r="BP103" s="241"/>
      <c r="BQ103" s="241"/>
      <c r="BR103" s="241"/>
      <c r="BS103" s="241"/>
      <c r="BT103" s="241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1"/>
      <c r="CK103" s="241"/>
      <c r="CL103" s="241"/>
      <c r="CM103" s="241"/>
      <c r="CN103" s="241"/>
      <c r="CO103" s="241"/>
      <c r="CP103" s="241"/>
      <c r="CQ103" s="241"/>
      <c r="CR103" s="241"/>
      <c r="CS103" s="241"/>
      <c r="CT103" s="241"/>
      <c r="CU103" s="241"/>
      <c r="CV103" s="241"/>
      <c r="CW103" s="241"/>
      <c r="CX103" s="241"/>
      <c r="CY103" s="241"/>
      <c r="CZ103" s="241"/>
      <c r="DA103" s="241"/>
      <c r="DB103" s="241"/>
      <c r="DC103" s="241"/>
      <c r="DD103" s="241"/>
      <c r="DE103" s="241"/>
      <c r="DF103" s="241"/>
      <c r="DG103" s="241"/>
      <c r="DH103" s="241"/>
      <c r="DI103" s="241"/>
      <c r="DJ103" s="241"/>
      <c r="DK103" s="241"/>
      <c r="DL103" s="241"/>
      <c r="DM103" s="241"/>
      <c r="DN103" s="241"/>
      <c r="DO103" s="241"/>
      <c r="DP103" s="241"/>
      <c r="DQ103" s="241"/>
      <c r="DR103" s="241"/>
      <c r="DS103" s="241"/>
      <c r="DT103" s="241"/>
      <c r="DU103" s="241"/>
      <c r="DV103" s="241"/>
      <c r="DW103" s="241"/>
      <c r="DX103" s="241"/>
      <c r="DY103" s="241"/>
      <c r="DZ103" s="241"/>
      <c r="EA103" s="241"/>
      <c r="EB103" s="241"/>
      <c r="EC103" s="241"/>
      <c r="ED103" s="241"/>
      <c r="EE103" s="241"/>
      <c r="EF103" s="241"/>
      <c r="EG103" s="241"/>
      <c r="EH103" s="241"/>
      <c r="EI103" s="241"/>
    </row>
    <row r="104" spans="1:139" ht="12.75">
      <c r="A104" s="241"/>
      <c r="B104" s="270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  <c r="BK104" s="241"/>
      <c r="BL104" s="241"/>
      <c r="BM104" s="241"/>
      <c r="BN104" s="241"/>
      <c r="BO104" s="241"/>
      <c r="BP104" s="241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1"/>
      <c r="CH104" s="241"/>
      <c r="CI104" s="241"/>
      <c r="CJ104" s="241"/>
      <c r="CK104" s="241"/>
      <c r="CL104" s="241"/>
      <c r="CM104" s="241"/>
      <c r="CN104" s="241"/>
      <c r="CO104" s="241"/>
      <c r="CP104" s="241"/>
      <c r="CQ104" s="241"/>
      <c r="CR104" s="241"/>
      <c r="CS104" s="241"/>
      <c r="CT104" s="241"/>
      <c r="CU104" s="241"/>
      <c r="CV104" s="241"/>
      <c r="CW104" s="241"/>
      <c r="CX104" s="241"/>
      <c r="CY104" s="241"/>
      <c r="CZ104" s="241"/>
      <c r="DA104" s="241"/>
      <c r="DB104" s="241"/>
      <c r="DC104" s="241"/>
      <c r="DD104" s="241"/>
      <c r="DE104" s="241"/>
      <c r="DF104" s="241"/>
      <c r="DG104" s="241"/>
      <c r="DH104" s="241"/>
      <c r="DI104" s="241"/>
      <c r="DJ104" s="241"/>
      <c r="DK104" s="241"/>
      <c r="DL104" s="241"/>
      <c r="DM104" s="241"/>
      <c r="DN104" s="241"/>
      <c r="DO104" s="241"/>
      <c r="DP104" s="241"/>
      <c r="DQ104" s="241"/>
      <c r="DR104" s="241"/>
      <c r="DS104" s="241"/>
      <c r="DT104" s="241"/>
      <c r="DU104" s="241"/>
      <c r="DV104" s="241"/>
      <c r="DW104" s="241"/>
      <c r="DX104" s="241"/>
      <c r="DY104" s="241"/>
      <c r="DZ104" s="241"/>
      <c r="EA104" s="241"/>
      <c r="EB104" s="241"/>
      <c r="EC104" s="241"/>
      <c r="ED104" s="241"/>
      <c r="EE104" s="241"/>
      <c r="EF104" s="241"/>
      <c r="EG104" s="241"/>
      <c r="EH104" s="241"/>
      <c r="EI104" s="241"/>
    </row>
    <row r="105" spans="1:139" ht="12.75">
      <c r="A105" s="241"/>
      <c r="B105" s="270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1"/>
      <c r="CL105" s="241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1"/>
      <c r="DD105" s="241"/>
      <c r="DE105" s="241"/>
      <c r="DF105" s="241"/>
      <c r="DG105" s="241"/>
      <c r="DH105" s="241"/>
      <c r="DI105" s="241"/>
      <c r="DJ105" s="241"/>
      <c r="DK105" s="241"/>
      <c r="DL105" s="241"/>
      <c r="DM105" s="241"/>
      <c r="DN105" s="241"/>
      <c r="DO105" s="241"/>
      <c r="DP105" s="241"/>
      <c r="DQ105" s="241"/>
      <c r="DR105" s="241"/>
      <c r="DS105" s="241"/>
      <c r="DT105" s="241"/>
      <c r="DU105" s="241"/>
      <c r="DV105" s="241"/>
      <c r="DW105" s="241"/>
      <c r="DX105" s="241"/>
      <c r="DY105" s="241"/>
      <c r="DZ105" s="241"/>
      <c r="EA105" s="241"/>
      <c r="EB105" s="241"/>
      <c r="EC105" s="241"/>
      <c r="ED105" s="241"/>
      <c r="EE105" s="241"/>
      <c r="EF105" s="241"/>
      <c r="EG105" s="241"/>
      <c r="EH105" s="241"/>
      <c r="EI105" s="241"/>
    </row>
    <row r="106" spans="1:139" ht="12.75">
      <c r="A106" s="241"/>
      <c r="B106" s="270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  <c r="AU106" s="241"/>
      <c r="AV106" s="241"/>
      <c r="AW106" s="241"/>
      <c r="AX106" s="241"/>
      <c r="AY106" s="241"/>
      <c r="AZ106" s="241"/>
      <c r="BA106" s="241"/>
      <c r="BB106" s="241"/>
      <c r="BC106" s="241"/>
      <c r="BD106" s="241"/>
      <c r="BE106" s="241"/>
      <c r="BF106" s="241"/>
      <c r="BG106" s="241"/>
      <c r="BH106" s="241"/>
      <c r="BI106" s="241"/>
      <c r="BJ106" s="241"/>
      <c r="BK106" s="241"/>
      <c r="BL106" s="241"/>
      <c r="BM106" s="241"/>
      <c r="BN106" s="241"/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1"/>
      <c r="CC106" s="241"/>
      <c r="CD106" s="241"/>
      <c r="CE106" s="241"/>
      <c r="CF106" s="241"/>
      <c r="CG106" s="241"/>
      <c r="CH106" s="241"/>
      <c r="CI106" s="241"/>
      <c r="CJ106" s="241"/>
      <c r="CK106" s="241"/>
      <c r="CL106" s="241"/>
      <c r="CM106" s="241"/>
      <c r="CN106" s="241"/>
      <c r="CO106" s="241"/>
      <c r="CP106" s="241"/>
      <c r="CQ106" s="241"/>
      <c r="CR106" s="241"/>
      <c r="CS106" s="241"/>
      <c r="CT106" s="241"/>
      <c r="CU106" s="241"/>
      <c r="CV106" s="241"/>
      <c r="CW106" s="241"/>
      <c r="CX106" s="241"/>
      <c r="CY106" s="241"/>
      <c r="CZ106" s="241"/>
      <c r="DA106" s="241"/>
      <c r="DB106" s="241"/>
      <c r="DC106" s="241"/>
      <c r="DD106" s="241"/>
      <c r="DE106" s="241"/>
      <c r="DF106" s="241"/>
      <c r="DG106" s="241"/>
      <c r="DH106" s="241"/>
      <c r="DI106" s="241"/>
      <c r="DJ106" s="241"/>
      <c r="DK106" s="241"/>
      <c r="DL106" s="241"/>
      <c r="DM106" s="241"/>
      <c r="DN106" s="241"/>
      <c r="DO106" s="241"/>
      <c r="DP106" s="241"/>
      <c r="DQ106" s="241"/>
      <c r="DR106" s="241"/>
      <c r="DS106" s="241"/>
      <c r="DT106" s="241"/>
      <c r="DU106" s="241"/>
      <c r="DV106" s="241"/>
      <c r="DW106" s="241"/>
      <c r="DX106" s="241"/>
      <c r="DY106" s="241"/>
      <c r="DZ106" s="241"/>
      <c r="EA106" s="241"/>
      <c r="EB106" s="241"/>
      <c r="EC106" s="241"/>
      <c r="ED106" s="241"/>
      <c r="EE106" s="241"/>
      <c r="EF106" s="241"/>
      <c r="EG106" s="241"/>
      <c r="EH106" s="241"/>
      <c r="EI106" s="241"/>
    </row>
    <row r="107" spans="1:139" ht="12.75">
      <c r="A107" s="241"/>
      <c r="B107" s="270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241"/>
      <c r="AV107" s="241"/>
      <c r="AW107" s="241"/>
      <c r="AX107" s="241"/>
      <c r="AY107" s="241"/>
      <c r="AZ107" s="241"/>
      <c r="BA107" s="241"/>
      <c r="BB107" s="241"/>
      <c r="BC107" s="241"/>
      <c r="BD107" s="241"/>
      <c r="BE107" s="241"/>
      <c r="BF107" s="241"/>
      <c r="BG107" s="241"/>
      <c r="BH107" s="241"/>
      <c r="BI107" s="241"/>
      <c r="BJ107" s="241"/>
      <c r="BK107" s="241"/>
      <c r="BL107" s="241"/>
      <c r="BM107" s="241"/>
      <c r="BN107" s="241"/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1"/>
      <c r="CP107" s="241"/>
      <c r="CQ107" s="241"/>
      <c r="CR107" s="241"/>
      <c r="CS107" s="241"/>
      <c r="CT107" s="241"/>
      <c r="CU107" s="241"/>
      <c r="CV107" s="241"/>
      <c r="CW107" s="241"/>
      <c r="CX107" s="241"/>
      <c r="CY107" s="241"/>
      <c r="CZ107" s="241"/>
      <c r="DA107" s="241"/>
      <c r="DB107" s="241"/>
      <c r="DC107" s="241"/>
      <c r="DD107" s="241"/>
      <c r="DE107" s="241"/>
      <c r="DF107" s="241"/>
      <c r="DG107" s="241"/>
      <c r="DH107" s="241"/>
      <c r="DI107" s="241"/>
      <c r="DJ107" s="241"/>
      <c r="DK107" s="241"/>
      <c r="DL107" s="241"/>
      <c r="DM107" s="241"/>
      <c r="DN107" s="241"/>
      <c r="DO107" s="241"/>
      <c r="DP107" s="241"/>
      <c r="DQ107" s="241"/>
      <c r="DR107" s="241"/>
      <c r="DS107" s="241"/>
      <c r="DT107" s="241"/>
      <c r="DU107" s="241"/>
      <c r="DV107" s="241"/>
      <c r="DW107" s="241"/>
      <c r="DX107" s="241"/>
      <c r="DY107" s="241"/>
      <c r="DZ107" s="241"/>
      <c r="EA107" s="241"/>
      <c r="EB107" s="241"/>
      <c r="EC107" s="241"/>
      <c r="ED107" s="241"/>
      <c r="EE107" s="241"/>
      <c r="EF107" s="241"/>
      <c r="EG107" s="241"/>
      <c r="EH107" s="241"/>
      <c r="EI107" s="241"/>
    </row>
    <row r="108" spans="1:139" ht="12.75">
      <c r="A108" s="241"/>
      <c r="B108" s="270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41"/>
      <c r="AH108" s="241"/>
      <c r="AI108" s="241"/>
      <c r="AJ108" s="241"/>
      <c r="AK108" s="241"/>
      <c r="AL108" s="241"/>
      <c r="AM108" s="241"/>
      <c r="AN108" s="241"/>
      <c r="AO108" s="241"/>
      <c r="AP108" s="241"/>
      <c r="AQ108" s="241"/>
      <c r="AR108" s="241"/>
      <c r="AS108" s="241"/>
      <c r="AT108" s="241"/>
      <c r="AU108" s="241"/>
      <c r="AV108" s="241"/>
      <c r="AW108" s="241"/>
      <c r="AX108" s="241"/>
      <c r="AY108" s="241"/>
      <c r="AZ108" s="241"/>
      <c r="BA108" s="241"/>
      <c r="BB108" s="241"/>
      <c r="BC108" s="241"/>
      <c r="BD108" s="241"/>
      <c r="BE108" s="241"/>
      <c r="BF108" s="241"/>
      <c r="BG108" s="241"/>
      <c r="BH108" s="241"/>
      <c r="BI108" s="241"/>
      <c r="BJ108" s="241"/>
      <c r="BK108" s="241"/>
      <c r="BL108" s="241"/>
      <c r="BM108" s="241"/>
      <c r="BN108" s="241"/>
      <c r="BO108" s="241"/>
      <c r="BP108" s="241"/>
      <c r="BQ108" s="241"/>
      <c r="BR108" s="241"/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/>
      <c r="CP108" s="241"/>
      <c r="CQ108" s="241"/>
      <c r="CR108" s="241"/>
      <c r="CS108" s="241"/>
      <c r="CT108" s="241"/>
      <c r="CU108" s="241"/>
      <c r="CV108" s="241"/>
      <c r="CW108" s="241"/>
      <c r="CX108" s="241"/>
      <c r="CY108" s="241"/>
      <c r="CZ108" s="241"/>
      <c r="DA108" s="241"/>
      <c r="DB108" s="241"/>
      <c r="DC108" s="241"/>
      <c r="DD108" s="241"/>
      <c r="DE108" s="241"/>
      <c r="DF108" s="241"/>
      <c r="DG108" s="241"/>
      <c r="DH108" s="241"/>
      <c r="DI108" s="241"/>
      <c r="DJ108" s="241"/>
      <c r="DK108" s="241"/>
      <c r="DL108" s="241"/>
      <c r="DM108" s="241"/>
      <c r="DN108" s="241"/>
      <c r="DO108" s="241"/>
      <c r="DP108" s="241"/>
      <c r="DQ108" s="241"/>
      <c r="DR108" s="241"/>
      <c r="DS108" s="241"/>
      <c r="DT108" s="241"/>
      <c r="DU108" s="241"/>
      <c r="DV108" s="241"/>
      <c r="DW108" s="241"/>
      <c r="DX108" s="241"/>
      <c r="DY108" s="241"/>
      <c r="DZ108" s="241"/>
      <c r="EA108" s="241"/>
      <c r="EB108" s="241"/>
      <c r="EC108" s="241"/>
      <c r="ED108" s="241"/>
      <c r="EE108" s="241"/>
      <c r="EF108" s="241"/>
      <c r="EG108" s="241"/>
      <c r="EH108" s="241"/>
      <c r="EI108" s="241"/>
    </row>
    <row r="109" spans="1:139" ht="12.75">
      <c r="A109" s="241"/>
      <c r="B109" s="270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1"/>
      <c r="CK109" s="241"/>
      <c r="CL109" s="241"/>
      <c r="CM109" s="241"/>
      <c r="CN109" s="241"/>
      <c r="CO109" s="241"/>
      <c r="CP109" s="241"/>
      <c r="CQ109" s="241"/>
      <c r="CR109" s="241"/>
      <c r="CS109" s="241"/>
      <c r="CT109" s="241"/>
      <c r="CU109" s="241"/>
      <c r="CV109" s="241"/>
      <c r="CW109" s="241"/>
      <c r="CX109" s="241"/>
      <c r="CY109" s="241"/>
      <c r="CZ109" s="241"/>
      <c r="DA109" s="241"/>
      <c r="DB109" s="241"/>
      <c r="DC109" s="241"/>
      <c r="DD109" s="241"/>
      <c r="DE109" s="241"/>
      <c r="DF109" s="241"/>
      <c r="DG109" s="241"/>
      <c r="DH109" s="241"/>
      <c r="DI109" s="241"/>
      <c r="DJ109" s="241"/>
      <c r="DK109" s="241"/>
      <c r="DL109" s="241"/>
      <c r="DM109" s="241"/>
      <c r="DN109" s="241"/>
      <c r="DO109" s="241"/>
      <c r="DP109" s="241"/>
      <c r="DQ109" s="241"/>
      <c r="DR109" s="241"/>
      <c r="DS109" s="241"/>
      <c r="DT109" s="241"/>
      <c r="DU109" s="241"/>
      <c r="DV109" s="241"/>
      <c r="DW109" s="241"/>
      <c r="DX109" s="241"/>
      <c r="DY109" s="241"/>
      <c r="DZ109" s="241"/>
      <c r="EA109" s="241"/>
      <c r="EB109" s="241"/>
      <c r="EC109" s="241"/>
      <c r="ED109" s="241"/>
      <c r="EE109" s="241"/>
      <c r="EF109" s="241"/>
      <c r="EG109" s="241"/>
      <c r="EH109" s="241"/>
      <c r="EI109" s="241"/>
    </row>
    <row r="110" spans="1:139" ht="12.75">
      <c r="A110" s="241"/>
      <c r="B110" s="270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41"/>
      <c r="AH110" s="241"/>
      <c r="AI110" s="241"/>
      <c r="AJ110" s="241"/>
      <c r="AK110" s="241"/>
      <c r="AL110" s="241"/>
      <c r="AM110" s="241"/>
      <c r="AN110" s="241"/>
      <c r="AO110" s="241"/>
      <c r="AP110" s="241"/>
      <c r="AQ110" s="241"/>
      <c r="AR110" s="241"/>
      <c r="AS110" s="241"/>
      <c r="AT110" s="241"/>
      <c r="AU110" s="241"/>
      <c r="AV110" s="241"/>
      <c r="AW110" s="241"/>
      <c r="AX110" s="241"/>
      <c r="AY110" s="241"/>
      <c r="AZ110" s="241"/>
      <c r="BA110" s="241"/>
      <c r="BB110" s="241"/>
      <c r="BC110" s="241"/>
      <c r="BD110" s="241"/>
      <c r="BE110" s="241"/>
      <c r="BF110" s="241"/>
      <c r="BG110" s="241"/>
      <c r="BH110" s="241"/>
      <c r="BI110" s="241"/>
      <c r="BJ110" s="241"/>
      <c r="BK110" s="241"/>
      <c r="BL110" s="241"/>
      <c r="BM110" s="241"/>
      <c r="BN110" s="241"/>
      <c r="BO110" s="241"/>
      <c r="BP110" s="241"/>
      <c r="BQ110" s="241"/>
      <c r="BR110" s="241"/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1"/>
      <c r="CK110" s="241"/>
      <c r="CL110" s="241"/>
      <c r="CM110" s="241"/>
      <c r="CN110" s="241"/>
      <c r="CO110" s="241"/>
      <c r="CP110" s="241"/>
      <c r="CQ110" s="241"/>
      <c r="CR110" s="241"/>
      <c r="CS110" s="241"/>
      <c r="CT110" s="241"/>
      <c r="CU110" s="241"/>
      <c r="CV110" s="241"/>
      <c r="CW110" s="241"/>
      <c r="CX110" s="241"/>
      <c r="CY110" s="241"/>
      <c r="CZ110" s="241"/>
      <c r="DA110" s="241"/>
      <c r="DB110" s="241"/>
      <c r="DC110" s="241"/>
      <c r="DD110" s="241"/>
      <c r="DE110" s="241"/>
      <c r="DF110" s="241"/>
      <c r="DG110" s="241"/>
      <c r="DH110" s="241"/>
      <c r="DI110" s="241"/>
      <c r="DJ110" s="241"/>
      <c r="DK110" s="241"/>
      <c r="DL110" s="241"/>
      <c r="DM110" s="241"/>
      <c r="DN110" s="241"/>
      <c r="DO110" s="241"/>
      <c r="DP110" s="241"/>
      <c r="DQ110" s="241"/>
      <c r="DR110" s="241"/>
      <c r="DS110" s="241"/>
      <c r="DT110" s="241"/>
      <c r="DU110" s="241"/>
      <c r="DV110" s="241"/>
      <c r="DW110" s="241"/>
      <c r="DX110" s="241"/>
      <c r="DY110" s="241"/>
      <c r="DZ110" s="241"/>
      <c r="EA110" s="241"/>
      <c r="EB110" s="241"/>
      <c r="EC110" s="241"/>
      <c r="ED110" s="241"/>
      <c r="EE110" s="241"/>
      <c r="EF110" s="241"/>
      <c r="EG110" s="241"/>
      <c r="EH110" s="241"/>
      <c r="EI110" s="241"/>
    </row>
    <row r="111" spans="1:139" ht="12.75">
      <c r="A111" s="241"/>
      <c r="B111" s="270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241"/>
      <c r="BT111" s="241"/>
      <c r="BU111" s="241"/>
      <c r="BV111" s="241"/>
      <c r="BW111" s="241"/>
      <c r="BX111" s="241"/>
      <c r="BY111" s="241"/>
      <c r="BZ111" s="241"/>
      <c r="CA111" s="241"/>
      <c r="CB111" s="241"/>
      <c r="CC111" s="241"/>
      <c r="CD111" s="241"/>
      <c r="CE111" s="241"/>
      <c r="CF111" s="241"/>
      <c r="CG111" s="241"/>
      <c r="CH111" s="241"/>
      <c r="CI111" s="241"/>
      <c r="CJ111" s="241"/>
      <c r="CK111" s="241"/>
      <c r="CL111" s="241"/>
      <c r="CM111" s="241"/>
      <c r="CN111" s="241"/>
      <c r="CO111" s="241"/>
      <c r="CP111" s="241"/>
      <c r="CQ111" s="241"/>
      <c r="CR111" s="241"/>
      <c r="CS111" s="241"/>
      <c r="CT111" s="241"/>
      <c r="CU111" s="241"/>
      <c r="CV111" s="241"/>
      <c r="CW111" s="241"/>
      <c r="CX111" s="241"/>
      <c r="CY111" s="241"/>
      <c r="CZ111" s="241"/>
      <c r="DA111" s="241"/>
      <c r="DB111" s="241"/>
      <c r="DC111" s="241"/>
      <c r="DD111" s="241"/>
      <c r="DE111" s="241"/>
      <c r="DF111" s="241"/>
      <c r="DG111" s="241"/>
      <c r="DH111" s="241"/>
      <c r="DI111" s="241"/>
      <c r="DJ111" s="241"/>
      <c r="DK111" s="241"/>
      <c r="DL111" s="241"/>
      <c r="DM111" s="241"/>
      <c r="DN111" s="241"/>
      <c r="DO111" s="241"/>
      <c r="DP111" s="241"/>
      <c r="DQ111" s="241"/>
      <c r="DR111" s="241"/>
      <c r="DS111" s="241"/>
      <c r="DT111" s="241"/>
      <c r="DU111" s="241"/>
      <c r="DV111" s="241"/>
      <c r="DW111" s="241"/>
      <c r="DX111" s="241"/>
      <c r="DY111" s="241"/>
      <c r="DZ111" s="241"/>
      <c r="EA111" s="241"/>
      <c r="EB111" s="241"/>
      <c r="EC111" s="241"/>
      <c r="ED111" s="241"/>
      <c r="EE111" s="241"/>
      <c r="EF111" s="241"/>
      <c r="EG111" s="241"/>
      <c r="EH111" s="241"/>
      <c r="EI111" s="241"/>
    </row>
    <row r="112" spans="1:139" ht="12.75">
      <c r="A112" s="241"/>
      <c r="B112" s="270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41"/>
      <c r="AT112" s="241"/>
      <c r="AU112" s="241"/>
      <c r="AV112" s="241"/>
      <c r="AW112" s="241"/>
      <c r="AX112" s="241"/>
      <c r="AY112" s="241"/>
      <c r="AZ112" s="241"/>
      <c r="BA112" s="241"/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241"/>
      <c r="BN112" s="241"/>
      <c r="BO112" s="241"/>
      <c r="BP112" s="241"/>
      <c r="BQ112" s="241"/>
      <c r="BR112" s="241"/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41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41"/>
      <c r="DC112" s="241"/>
      <c r="DD112" s="241"/>
      <c r="DE112" s="241"/>
      <c r="DF112" s="241"/>
      <c r="DG112" s="241"/>
      <c r="DH112" s="241"/>
      <c r="DI112" s="241"/>
      <c r="DJ112" s="241"/>
      <c r="DK112" s="241"/>
      <c r="DL112" s="241"/>
      <c r="DM112" s="241"/>
      <c r="DN112" s="241"/>
      <c r="DO112" s="241"/>
      <c r="DP112" s="241"/>
      <c r="DQ112" s="241"/>
      <c r="DR112" s="241"/>
      <c r="DS112" s="241"/>
      <c r="DT112" s="241"/>
      <c r="DU112" s="241"/>
      <c r="DV112" s="241"/>
      <c r="DW112" s="241"/>
      <c r="DX112" s="241"/>
      <c r="DY112" s="241"/>
      <c r="DZ112" s="241"/>
      <c r="EA112" s="241"/>
      <c r="EB112" s="241"/>
      <c r="EC112" s="241"/>
      <c r="ED112" s="241"/>
      <c r="EE112" s="241"/>
      <c r="EF112" s="241"/>
      <c r="EG112" s="241"/>
      <c r="EH112" s="241"/>
      <c r="EI112" s="241"/>
    </row>
    <row r="113" spans="1:139" ht="12.75">
      <c r="A113" s="241"/>
      <c r="B113" s="270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1"/>
      <c r="BA113" s="241"/>
      <c r="BB113" s="241"/>
      <c r="BC113" s="241"/>
      <c r="BD113" s="241"/>
      <c r="BE113" s="241"/>
      <c r="BF113" s="241"/>
      <c r="BG113" s="241"/>
      <c r="BH113" s="241"/>
      <c r="BI113" s="241"/>
      <c r="BJ113" s="241"/>
      <c r="BK113" s="241"/>
      <c r="BL113" s="241"/>
      <c r="BM113" s="241"/>
      <c r="BN113" s="241"/>
      <c r="BO113" s="241"/>
      <c r="BP113" s="241"/>
      <c r="BQ113" s="241"/>
      <c r="BR113" s="241"/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1"/>
      <c r="CK113" s="241"/>
      <c r="CL113" s="241"/>
      <c r="CM113" s="241"/>
      <c r="CN113" s="241"/>
      <c r="CO113" s="241"/>
      <c r="CP113" s="241"/>
      <c r="CQ113" s="241"/>
      <c r="CR113" s="241"/>
      <c r="CS113" s="241"/>
      <c r="CT113" s="241"/>
      <c r="CU113" s="241"/>
      <c r="CV113" s="241"/>
      <c r="CW113" s="241"/>
      <c r="CX113" s="241"/>
      <c r="CY113" s="241"/>
      <c r="CZ113" s="241"/>
      <c r="DA113" s="241"/>
      <c r="DB113" s="241"/>
      <c r="DC113" s="241"/>
      <c r="DD113" s="241"/>
      <c r="DE113" s="241"/>
      <c r="DF113" s="241"/>
      <c r="DG113" s="241"/>
      <c r="DH113" s="241"/>
      <c r="DI113" s="241"/>
      <c r="DJ113" s="241"/>
      <c r="DK113" s="241"/>
      <c r="DL113" s="241"/>
      <c r="DM113" s="241"/>
      <c r="DN113" s="241"/>
      <c r="DO113" s="241"/>
      <c r="DP113" s="241"/>
      <c r="DQ113" s="241"/>
      <c r="DR113" s="241"/>
      <c r="DS113" s="241"/>
      <c r="DT113" s="241"/>
      <c r="DU113" s="241"/>
      <c r="DV113" s="241"/>
      <c r="DW113" s="241"/>
      <c r="DX113" s="241"/>
      <c r="DY113" s="241"/>
      <c r="DZ113" s="241"/>
      <c r="EA113" s="241"/>
      <c r="EB113" s="241"/>
      <c r="EC113" s="241"/>
      <c r="ED113" s="241"/>
      <c r="EE113" s="241"/>
      <c r="EF113" s="241"/>
      <c r="EG113" s="241"/>
      <c r="EH113" s="241"/>
      <c r="EI113" s="241"/>
    </row>
    <row r="114" spans="1:139" ht="12.75">
      <c r="A114" s="241"/>
      <c r="B114" s="270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1"/>
      <c r="BA114" s="241"/>
      <c r="BB114" s="241"/>
      <c r="BC114" s="241"/>
      <c r="BD114" s="241"/>
      <c r="BE114" s="241"/>
      <c r="BF114" s="241"/>
      <c r="BG114" s="241"/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241"/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41"/>
      <c r="CI114" s="241"/>
      <c r="CJ114" s="241"/>
      <c r="CK114" s="241"/>
      <c r="CL114" s="241"/>
      <c r="CM114" s="241"/>
      <c r="CN114" s="241"/>
      <c r="CO114" s="241"/>
      <c r="CP114" s="241"/>
      <c r="CQ114" s="241"/>
      <c r="CR114" s="241"/>
      <c r="CS114" s="241"/>
      <c r="CT114" s="241"/>
      <c r="CU114" s="241"/>
      <c r="CV114" s="241"/>
      <c r="CW114" s="241"/>
      <c r="CX114" s="241"/>
      <c r="CY114" s="241"/>
      <c r="CZ114" s="241"/>
      <c r="DA114" s="241"/>
      <c r="DB114" s="241"/>
      <c r="DC114" s="241"/>
      <c r="DD114" s="241"/>
      <c r="DE114" s="241"/>
      <c r="DF114" s="241"/>
      <c r="DG114" s="241"/>
      <c r="DH114" s="241"/>
      <c r="DI114" s="241"/>
      <c r="DJ114" s="241"/>
      <c r="DK114" s="241"/>
      <c r="DL114" s="241"/>
      <c r="DM114" s="241"/>
      <c r="DN114" s="241"/>
      <c r="DO114" s="241"/>
      <c r="DP114" s="241"/>
      <c r="DQ114" s="241"/>
      <c r="DR114" s="241"/>
      <c r="DS114" s="241"/>
      <c r="DT114" s="241"/>
      <c r="DU114" s="241"/>
      <c r="DV114" s="241"/>
      <c r="DW114" s="241"/>
      <c r="DX114" s="241"/>
      <c r="DY114" s="241"/>
      <c r="DZ114" s="241"/>
      <c r="EA114" s="241"/>
      <c r="EB114" s="241"/>
      <c r="EC114" s="241"/>
      <c r="ED114" s="241"/>
      <c r="EE114" s="241"/>
      <c r="EF114" s="241"/>
      <c r="EG114" s="241"/>
      <c r="EH114" s="241"/>
      <c r="EI114" s="241"/>
    </row>
    <row r="115" spans="1:139" ht="12.75">
      <c r="A115" s="241"/>
      <c r="B115" s="270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1"/>
      <c r="BA115" s="241"/>
      <c r="BB115" s="241"/>
      <c r="BC115" s="241"/>
      <c r="BD115" s="241"/>
      <c r="BE115" s="241"/>
      <c r="BF115" s="241"/>
      <c r="BG115" s="241"/>
      <c r="BH115" s="241"/>
      <c r="BI115" s="241"/>
      <c r="BJ115" s="241"/>
      <c r="BK115" s="241"/>
      <c r="BL115" s="241"/>
      <c r="BM115" s="241"/>
      <c r="BN115" s="241"/>
      <c r="BO115" s="241"/>
      <c r="BP115" s="241"/>
      <c r="BQ115" s="241"/>
      <c r="BR115" s="241"/>
      <c r="BS115" s="241"/>
      <c r="BT115" s="241"/>
      <c r="BU115" s="241"/>
      <c r="BV115" s="241"/>
      <c r="BW115" s="241"/>
      <c r="BX115" s="241"/>
      <c r="BY115" s="241"/>
      <c r="BZ115" s="241"/>
      <c r="CA115" s="241"/>
      <c r="CB115" s="241"/>
      <c r="CC115" s="241"/>
      <c r="CD115" s="241"/>
      <c r="CE115" s="241"/>
      <c r="CF115" s="241"/>
      <c r="CG115" s="241"/>
      <c r="CH115" s="241"/>
      <c r="CI115" s="241"/>
      <c r="CJ115" s="241"/>
      <c r="CK115" s="241"/>
      <c r="CL115" s="241"/>
      <c r="CM115" s="241"/>
      <c r="CN115" s="241"/>
      <c r="CO115" s="241"/>
      <c r="CP115" s="241"/>
      <c r="CQ115" s="241"/>
      <c r="CR115" s="241"/>
      <c r="CS115" s="241"/>
      <c r="CT115" s="241"/>
      <c r="CU115" s="241"/>
      <c r="CV115" s="241"/>
      <c r="CW115" s="241"/>
      <c r="CX115" s="241"/>
      <c r="CY115" s="241"/>
      <c r="CZ115" s="241"/>
      <c r="DA115" s="241"/>
      <c r="DB115" s="241"/>
      <c r="DC115" s="241"/>
      <c r="DD115" s="241"/>
      <c r="DE115" s="241"/>
      <c r="DF115" s="241"/>
      <c r="DG115" s="241"/>
      <c r="DH115" s="241"/>
      <c r="DI115" s="241"/>
      <c r="DJ115" s="241"/>
      <c r="DK115" s="241"/>
      <c r="DL115" s="241"/>
      <c r="DM115" s="241"/>
      <c r="DN115" s="241"/>
      <c r="DO115" s="241"/>
      <c r="DP115" s="241"/>
      <c r="DQ115" s="241"/>
      <c r="DR115" s="241"/>
      <c r="DS115" s="241"/>
      <c r="DT115" s="241"/>
      <c r="DU115" s="241"/>
      <c r="DV115" s="241"/>
      <c r="DW115" s="241"/>
      <c r="DX115" s="241"/>
      <c r="DY115" s="241"/>
      <c r="DZ115" s="241"/>
      <c r="EA115" s="241"/>
      <c r="EB115" s="241"/>
      <c r="EC115" s="241"/>
      <c r="ED115" s="241"/>
      <c r="EE115" s="241"/>
      <c r="EF115" s="241"/>
      <c r="EG115" s="241"/>
      <c r="EH115" s="241"/>
      <c r="EI115" s="241"/>
    </row>
    <row r="116" spans="1:139" ht="12.75">
      <c r="A116" s="241"/>
      <c r="B116" s="270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1"/>
      <c r="AK116" s="241"/>
      <c r="AL116" s="241"/>
      <c r="AM116" s="241"/>
      <c r="AN116" s="241"/>
      <c r="AO116" s="241"/>
      <c r="AP116" s="241"/>
      <c r="AQ116" s="241"/>
      <c r="AR116" s="241"/>
      <c r="AS116" s="241"/>
      <c r="AT116" s="241"/>
      <c r="AU116" s="241"/>
      <c r="AV116" s="241"/>
      <c r="AW116" s="241"/>
      <c r="AX116" s="241"/>
      <c r="AY116" s="241"/>
      <c r="AZ116" s="241"/>
      <c r="BA116" s="241"/>
      <c r="BB116" s="241"/>
      <c r="BC116" s="241"/>
      <c r="BD116" s="241"/>
      <c r="BE116" s="241"/>
      <c r="BF116" s="241"/>
      <c r="BG116" s="241"/>
      <c r="BH116" s="241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1"/>
      <c r="CK116" s="241"/>
      <c r="CL116" s="241"/>
      <c r="CM116" s="241"/>
      <c r="CN116" s="241"/>
      <c r="CO116" s="241"/>
      <c r="CP116" s="241"/>
      <c r="CQ116" s="241"/>
      <c r="CR116" s="241"/>
      <c r="CS116" s="241"/>
      <c r="CT116" s="241"/>
      <c r="CU116" s="241"/>
      <c r="CV116" s="241"/>
      <c r="CW116" s="241"/>
      <c r="CX116" s="241"/>
      <c r="CY116" s="241"/>
      <c r="CZ116" s="241"/>
      <c r="DA116" s="241"/>
      <c r="DB116" s="241"/>
      <c r="DC116" s="241"/>
      <c r="DD116" s="241"/>
      <c r="DE116" s="241"/>
      <c r="DF116" s="241"/>
      <c r="DG116" s="241"/>
      <c r="DH116" s="241"/>
      <c r="DI116" s="241"/>
      <c r="DJ116" s="241"/>
      <c r="DK116" s="241"/>
      <c r="DL116" s="241"/>
      <c r="DM116" s="241"/>
      <c r="DN116" s="241"/>
      <c r="DO116" s="241"/>
      <c r="DP116" s="241"/>
      <c r="DQ116" s="241"/>
      <c r="DR116" s="241"/>
      <c r="DS116" s="241"/>
      <c r="DT116" s="241"/>
      <c r="DU116" s="241"/>
      <c r="DV116" s="241"/>
      <c r="DW116" s="241"/>
      <c r="DX116" s="241"/>
      <c r="DY116" s="241"/>
      <c r="DZ116" s="241"/>
      <c r="EA116" s="241"/>
      <c r="EB116" s="241"/>
      <c r="EC116" s="241"/>
      <c r="ED116" s="241"/>
      <c r="EE116" s="241"/>
      <c r="EF116" s="241"/>
      <c r="EG116" s="241"/>
      <c r="EH116" s="241"/>
      <c r="EI116" s="241"/>
    </row>
    <row r="117" spans="1:139" ht="12.75">
      <c r="A117" s="241"/>
      <c r="B117" s="270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41"/>
      <c r="AT117" s="241"/>
      <c r="AU117" s="241"/>
      <c r="AV117" s="241"/>
      <c r="AW117" s="241"/>
      <c r="AX117" s="241"/>
      <c r="AY117" s="241"/>
      <c r="AZ117" s="241"/>
      <c r="BA117" s="241"/>
      <c r="BB117" s="241"/>
      <c r="BC117" s="241"/>
      <c r="BD117" s="241"/>
      <c r="BE117" s="241"/>
      <c r="BF117" s="241"/>
      <c r="BG117" s="241"/>
      <c r="BH117" s="241"/>
      <c r="BI117" s="241"/>
      <c r="BJ117" s="241"/>
      <c r="BK117" s="241"/>
      <c r="BL117" s="241"/>
      <c r="BM117" s="241"/>
      <c r="BN117" s="241"/>
      <c r="BO117" s="241"/>
      <c r="BP117" s="241"/>
      <c r="BQ117" s="241"/>
      <c r="BR117" s="241"/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1"/>
      <c r="CC117" s="241"/>
      <c r="CD117" s="241"/>
      <c r="CE117" s="241"/>
      <c r="CF117" s="241"/>
      <c r="CG117" s="241"/>
      <c r="CH117" s="241"/>
      <c r="CI117" s="241"/>
      <c r="CJ117" s="241"/>
      <c r="CK117" s="241"/>
      <c r="CL117" s="241"/>
      <c r="CM117" s="241"/>
      <c r="CN117" s="241"/>
      <c r="CO117" s="241"/>
      <c r="CP117" s="241"/>
      <c r="CQ117" s="241"/>
      <c r="CR117" s="241"/>
      <c r="CS117" s="241"/>
      <c r="CT117" s="241"/>
      <c r="CU117" s="241"/>
      <c r="CV117" s="241"/>
      <c r="CW117" s="241"/>
      <c r="CX117" s="241"/>
      <c r="CY117" s="241"/>
      <c r="CZ117" s="241"/>
      <c r="DA117" s="241"/>
      <c r="DB117" s="241"/>
      <c r="DC117" s="241"/>
      <c r="DD117" s="241"/>
      <c r="DE117" s="241"/>
      <c r="DF117" s="241"/>
      <c r="DG117" s="241"/>
      <c r="DH117" s="241"/>
      <c r="DI117" s="241"/>
      <c r="DJ117" s="241"/>
      <c r="DK117" s="241"/>
      <c r="DL117" s="241"/>
      <c r="DM117" s="241"/>
      <c r="DN117" s="241"/>
      <c r="DO117" s="241"/>
      <c r="DP117" s="241"/>
      <c r="DQ117" s="241"/>
      <c r="DR117" s="241"/>
      <c r="DS117" s="241"/>
      <c r="DT117" s="241"/>
      <c r="DU117" s="241"/>
      <c r="DV117" s="241"/>
      <c r="DW117" s="241"/>
      <c r="DX117" s="241"/>
      <c r="DY117" s="241"/>
      <c r="DZ117" s="241"/>
      <c r="EA117" s="241"/>
      <c r="EB117" s="241"/>
      <c r="EC117" s="241"/>
      <c r="ED117" s="241"/>
      <c r="EE117" s="241"/>
      <c r="EF117" s="241"/>
      <c r="EG117" s="241"/>
      <c r="EH117" s="241"/>
      <c r="EI117" s="241"/>
    </row>
    <row r="118" spans="1:139" ht="12.75">
      <c r="A118" s="241"/>
      <c r="B118" s="270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  <c r="DE118" s="241"/>
      <c r="DF118" s="241"/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241"/>
      <c r="DS118" s="241"/>
      <c r="DT118" s="241"/>
      <c r="DU118" s="241"/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/>
      <c r="EF118" s="241"/>
      <c r="EG118" s="241"/>
      <c r="EH118" s="241"/>
      <c r="EI118" s="241"/>
    </row>
    <row r="119" spans="1:139" ht="12.75">
      <c r="A119" s="241"/>
      <c r="B119" s="270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1"/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  <c r="CG119" s="241"/>
      <c r="CH119" s="241"/>
      <c r="CI119" s="241"/>
      <c r="CJ119" s="241"/>
      <c r="CK119" s="241"/>
      <c r="CL119" s="241"/>
      <c r="CM119" s="241"/>
      <c r="CN119" s="241"/>
      <c r="CO119" s="241"/>
      <c r="CP119" s="241"/>
      <c r="CQ119" s="241"/>
      <c r="CR119" s="241"/>
      <c r="CS119" s="241"/>
      <c r="CT119" s="241"/>
      <c r="CU119" s="241"/>
      <c r="CV119" s="241"/>
      <c r="CW119" s="241"/>
      <c r="CX119" s="241"/>
      <c r="CY119" s="241"/>
      <c r="CZ119" s="241"/>
      <c r="DA119" s="241"/>
      <c r="DB119" s="241"/>
      <c r="DC119" s="241"/>
      <c r="DD119" s="241"/>
      <c r="DE119" s="241"/>
      <c r="DF119" s="241"/>
      <c r="DG119" s="241"/>
      <c r="DH119" s="241"/>
      <c r="DI119" s="241"/>
      <c r="DJ119" s="241"/>
      <c r="DK119" s="241"/>
      <c r="DL119" s="241"/>
      <c r="DM119" s="241"/>
      <c r="DN119" s="241"/>
      <c r="DO119" s="241"/>
      <c r="DP119" s="241"/>
      <c r="DQ119" s="241"/>
      <c r="DR119" s="241"/>
      <c r="DS119" s="241"/>
      <c r="DT119" s="241"/>
      <c r="DU119" s="241"/>
      <c r="DV119" s="241"/>
      <c r="DW119" s="241"/>
      <c r="DX119" s="241"/>
      <c r="DY119" s="241"/>
      <c r="DZ119" s="241"/>
      <c r="EA119" s="241"/>
      <c r="EB119" s="241"/>
      <c r="EC119" s="241"/>
      <c r="ED119" s="241"/>
      <c r="EE119" s="241"/>
      <c r="EF119" s="241"/>
      <c r="EG119" s="241"/>
      <c r="EH119" s="241"/>
      <c r="EI119" s="241"/>
    </row>
    <row r="120" spans="1:139" ht="12.75">
      <c r="A120" s="241"/>
      <c r="B120" s="270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1"/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1"/>
      <c r="CF120" s="241"/>
      <c r="CG120" s="241"/>
      <c r="CH120" s="241"/>
      <c r="CI120" s="241"/>
      <c r="CJ120" s="241"/>
      <c r="CK120" s="24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1"/>
      <c r="CW120" s="241"/>
      <c r="CX120" s="241"/>
      <c r="CY120" s="241"/>
      <c r="CZ120" s="241"/>
      <c r="DA120" s="241"/>
      <c r="DB120" s="241"/>
      <c r="DC120" s="241"/>
      <c r="DD120" s="241"/>
      <c r="DE120" s="241"/>
      <c r="DF120" s="241"/>
      <c r="DG120" s="241"/>
      <c r="DH120" s="241"/>
      <c r="DI120" s="241"/>
      <c r="DJ120" s="241"/>
      <c r="DK120" s="241"/>
      <c r="DL120" s="241"/>
      <c r="DM120" s="241"/>
      <c r="DN120" s="241"/>
      <c r="DO120" s="241"/>
      <c r="DP120" s="241"/>
      <c r="DQ120" s="241"/>
      <c r="DR120" s="241"/>
      <c r="DS120" s="241"/>
      <c r="DT120" s="241"/>
      <c r="DU120" s="241"/>
      <c r="DV120" s="241"/>
      <c r="DW120" s="241"/>
      <c r="DX120" s="241"/>
      <c r="DY120" s="241"/>
      <c r="DZ120" s="241"/>
      <c r="EA120" s="241"/>
      <c r="EB120" s="241"/>
      <c r="EC120" s="241"/>
      <c r="ED120" s="241"/>
      <c r="EE120" s="241"/>
      <c r="EF120" s="241"/>
      <c r="EG120" s="241"/>
      <c r="EH120" s="241"/>
      <c r="EI120" s="241"/>
    </row>
    <row r="121" spans="1:139" ht="12.75">
      <c r="A121" s="241"/>
      <c r="B121" s="270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  <c r="DE121" s="241"/>
      <c r="DF121" s="241"/>
      <c r="DG121" s="241"/>
      <c r="DH121" s="241"/>
      <c r="DI121" s="241"/>
      <c r="DJ121" s="241"/>
      <c r="DK121" s="241"/>
      <c r="DL121" s="241"/>
      <c r="DM121" s="241"/>
      <c r="DN121" s="241"/>
      <c r="DO121" s="241"/>
      <c r="DP121" s="241"/>
      <c r="DQ121" s="241"/>
      <c r="DR121" s="241"/>
      <c r="DS121" s="241"/>
      <c r="DT121" s="241"/>
      <c r="DU121" s="241"/>
      <c r="DV121" s="241"/>
      <c r="DW121" s="241"/>
      <c r="DX121" s="241"/>
      <c r="DY121" s="241"/>
      <c r="DZ121" s="241"/>
      <c r="EA121" s="241"/>
      <c r="EB121" s="241"/>
      <c r="EC121" s="241"/>
      <c r="ED121" s="241"/>
      <c r="EE121" s="241"/>
      <c r="EF121" s="241"/>
      <c r="EG121" s="241"/>
      <c r="EH121" s="241"/>
      <c r="EI121" s="241"/>
    </row>
    <row r="122" spans="1:139" ht="12.75">
      <c r="A122" s="241"/>
      <c r="B122" s="270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1"/>
      <c r="CY122" s="241"/>
      <c r="CZ122" s="241"/>
      <c r="DA122" s="241"/>
      <c r="DB122" s="241"/>
      <c r="DC122" s="241"/>
      <c r="DD122" s="241"/>
      <c r="DE122" s="241"/>
      <c r="DF122" s="241"/>
      <c r="DG122" s="241"/>
      <c r="DH122" s="241"/>
      <c r="DI122" s="241"/>
      <c r="DJ122" s="241"/>
      <c r="DK122" s="241"/>
      <c r="DL122" s="241"/>
      <c r="DM122" s="241"/>
      <c r="DN122" s="241"/>
      <c r="DO122" s="241"/>
      <c r="DP122" s="241"/>
      <c r="DQ122" s="241"/>
      <c r="DR122" s="241"/>
      <c r="DS122" s="241"/>
      <c r="DT122" s="241"/>
      <c r="DU122" s="241"/>
      <c r="DV122" s="241"/>
      <c r="DW122" s="241"/>
      <c r="DX122" s="241"/>
      <c r="DY122" s="241"/>
      <c r="DZ122" s="241"/>
      <c r="EA122" s="241"/>
      <c r="EB122" s="241"/>
      <c r="EC122" s="241"/>
      <c r="ED122" s="241"/>
      <c r="EE122" s="241"/>
      <c r="EF122" s="241"/>
      <c r="EG122" s="241"/>
      <c r="EH122" s="241"/>
      <c r="EI122" s="241"/>
    </row>
    <row r="123" spans="1:139" ht="12.75">
      <c r="A123" s="241"/>
      <c r="B123" s="270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1"/>
      <c r="BA123" s="241"/>
      <c r="BB123" s="241"/>
      <c r="BC123" s="241"/>
      <c r="BD123" s="241"/>
      <c r="BE123" s="241"/>
      <c r="BF123" s="241"/>
      <c r="BG123" s="241"/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1"/>
      <c r="BR123" s="241"/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241"/>
      <c r="CD123" s="241"/>
      <c r="CE123" s="241"/>
      <c r="CF123" s="241"/>
      <c r="CG123" s="241"/>
      <c r="CH123" s="241"/>
      <c r="CI123" s="241"/>
      <c r="CJ123" s="241"/>
      <c r="CK123" s="241"/>
      <c r="CL123" s="241"/>
      <c r="CM123" s="241"/>
      <c r="CN123" s="241"/>
      <c r="CO123" s="241"/>
      <c r="CP123" s="241"/>
      <c r="CQ123" s="241"/>
      <c r="CR123" s="241"/>
      <c r="CS123" s="241"/>
      <c r="CT123" s="241"/>
      <c r="CU123" s="241"/>
      <c r="CV123" s="241"/>
      <c r="CW123" s="241"/>
      <c r="CX123" s="241"/>
      <c r="CY123" s="241"/>
      <c r="CZ123" s="241"/>
      <c r="DA123" s="241"/>
      <c r="DB123" s="241"/>
      <c r="DC123" s="241"/>
      <c r="DD123" s="241"/>
      <c r="DE123" s="241"/>
      <c r="DF123" s="241"/>
      <c r="DG123" s="241"/>
      <c r="DH123" s="241"/>
      <c r="DI123" s="241"/>
      <c r="DJ123" s="241"/>
      <c r="DK123" s="241"/>
      <c r="DL123" s="241"/>
      <c r="DM123" s="241"/>
      <c r="DN123" s="241"/>
      <c r="DO123" s="241"/>
      <c r="DP123" s="241"/>
      <c r="DQ123" s="241"/>
      <c r="DR123" s="241"/>
      <c r="DS123" s="241"/>
      <c r="DT123" s="241"/>
      <c r="DU123" s="241"/>
      <c r="DV123" s="241"/>
      <c r="DW123" s="241"/>
      <c r="DX123" s="241"/>
      <c r="DY123" s="241"/>
      <c r="DZ123" s="241"/>
      <c r="EA123" s="241"/>
      <c r="EB123" s="241"/>
      <c r="EC123" s="241"/>
      <c r="ED123" s="241"/>
      <c r="EE123" s="241"/>
      <c r="EF123" s="241"/>
      <c r="EG123" s="241"/>
      <c r="EH123" s="241"/>
      <c r="EI123" s="241"/>
    </row>
    <row r="124" spans="1:139" ht="12.75">
      <c r="A124" s="241"/>
      <c r="B124" s="270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1"/>
      <c r="BA124" s="241"/>
      <c r="BB124" s="241"/>
      <c r="BC124" s="241"/>
      <c r="BD124" s="241"/>
      <c r="BE124" s="241"/>
      <c r="BF124" s="241"/>
      <c r="BG124" s="241"/>
      <c r="BH124" s="241"/>
      <c r="BI124" s="241"/>
      <c r="BJ124" s="241"/>
      <c r="BK124" s="241"/>
      <c r="BL124" s="241"/>
      <c r="BM124" s="241"/>
      <c r="BN124" s="241"/>
      <c r="BO124" s="241"/>
      <c r="BP124" s="241"/>
      <c r="BQ124" s="241"/>
      <c r="BR124" s="241"/>
      <c r="BS124" s="241"/>
      <c r="BT124" s="241"/>
      <c r="BU124" s="241"/>
      <c r="BV124" s="241"/>
      <c r="BW124" s="241"/>
      <c r="BX124" s="241"/>
      <c r="BY124" s="241"/>
      <c r="BZ124" s="241"/>
      <c r="CA124" s="241"/>
      <c r="CB124" s="241"/>
      <c r="CC124" s="241"/>
      <c r="CD124" s="241"/>
      <c r="CE124" s="241"/>
      <c r="CF124" s="241"/>
      <c r="CG124" s="241"/>
      <c r="CH124" s="241"/>
      <c r="CI124" s="241"/>
      <c r="CJ124" s="241"/>
      <c r="CK124" s="241"/>
      <c r="CL124" s="241"/>
      <c r="CM124" s="241"/>
      <c r="CN124" s="241"/>
      <c r="CO124" s="241"/>
      <c r="CP124" s="241"/>
      <c r="CQ124" s="241"/>
      <c r="CR124" s="241"/>
      <c r="CS124" s="241"/>
      <c r="CT124" s="241"/>
      <c r="CU124" s="241"/>
      <c r="CV124" s="241"/>
      <c r="CW124" s="241"/>
      <c r="CX124" s="241"/>
      <c r="CY124" s="241"/>
      <c r="CZ124" s="241"/>
      <c r="DA124" s="241"/>
      <c r="DB124" s="241"/>
      <c r="DC124" s="241"/>
      <c r="DD124" s="241"/>
      <c r="DE124" s="241"/>
      <c r="DF124" s="241"/>
      <c r="DG124" s="241"/>
      <c r="DH124" s="241"/>
      <c r="DI124" s="241"/>
      <c r="DJ124" s="241"/>
      <c r="DK124" s="241"/>
      <c r="DL124" s="241"/>
      <c r="DM124" s="241"/>
      <c r="DN124" s="241"/>
      <c r="DO124" s="241"/>
      <c r="DP124" s="241"/>
      <c r="DQ124" s="241"/>
      <c r="DR124" s="241"/>
      <c r="DS124" s="241"/>
      <c r="DT124" s="241"/>
      <c r="DU124" s="241"/>
      <c r="DV124" s="241"/>
      <c r="DW124" s="241"/>
      <c r="DX124" s="241"/>
      <c r="DY124" s="241"/>
      <c r="DZ124" s="241"/>
      <c r="EA124" s="241"/>
      <c r="EB124" s="241"/>
      <c r="EC124" s="241"/>
      <c r="ED124" s="241"/>
      <c r="EE124" s="241"/>
      <c r="EF124" s="241"/>
      <c r="EG124" s="241"/>
      <c r="EH124" s="241"/>
      <c r="EI124" s="241"/>
    </row>
    <row r="125" spans="1:139" ht="12.75">
      <c r="A125" s="241"/>
      <c r="B125" s="270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  <c r="CN125" s="241"/>
      <c r="CO125" s="241"/>
      <c r="CP125" s="241"/>
      <c r="CQ125" s="241"/>
      <c r="CR125" s="241"/>
      <c r="CS125" s="241"/>
      <c r="CT125" s="241"/>
      <c r="CU125" s="241"/>
      <c r="CV125" s="241"/>
      <c r="CW125" s="241"/>
      <c r="CX125" s="241"/>
      <c r="CY125" s="241"/>
      <c r="CZ125" s="241"/>
      <c r="DA125" s="241"/>
      <c r="DB125" s="241"/>
      <c r="DC125" s="241"/>
      <c r="DD125" s="241"/>
      <c r="DE125" s="241"/>
      <c r="DF125" s="241"/>
      <c r="DG125" s="241"/>
      <c r="DH125" s="241"/>
      <c r="DI125" s="241"/>
      <c r="DJ125" s="241"/>
      <c r="DK125" s="241"/>
      <c r="DL125" s="241"/>
      <c r="DM125" s="241"/>
      <c r="DN125" s="241"/>
      <c r="DO125" s="241"/>
      <c r="DP125" s="241"/>
      <c r="DQ125" s="241"/>
      <c r="DR125" s="241"/>
      <c r="DS125" s="241"/>
      <c r="DT125" s="241"/>
      <c r="DU125" s="241"/>
      <c r="DV125" s="241"/>
      <c r="DW125" s="241"/>
      <c r="DX125" s="241"/>
      <c r="DY125" s="241"/>
      <c r="DZ125" s="241"/>
      <c r="EA125" s="241"/>
      <c r="EB125" s="241"/>
      <c r="EC125" s="241"/>
      <c r="ED125" s="241"/>
      <c r="EE125" s="241"/>
      <c r="EF125" s="241"/>
      <c r="EG125" s="241"/>
      <c r="EH125" s="241"/>
      <c r="EI125" s="241"/>
    </row>
    <row r="126" spans="1:139" ht="12.75">
      <c r="A126" s="241"/>
      <c r="B126" s="270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41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41"/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1"/>
    </row>
    <row r="127" spans="1:139" ht="12.75">
      <c r="A127" s="241"/>
      <c r="B127" s="270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41"/>
      <c r="CU127" s="241"/>
      <c r="CV127" s="241"/>
      <c r="CW127" s="241"/>
      <c r="CX127" s="241"/>
      <c r="CY127" s="241"/>
      <c r="CZ127" s="241"/>
      <c r="DA127" s="241"/>
      <c r="DB127" s="241"/>
      <c r="DC127" s="241"/>
      <c r="DD127" s="241"/>
      <c r="DE127" s="241"/>
      <c r="DF127" s="241"/>
      <c r="DG127" s="241"/>
      <c r="DH127" s="241"/>
      <c r="DI127" s="241"/>
      <c r="DJ127" s="241"/>
      <c r="DK127" s="241"/>
      <c r="DL127" s="241"/>
      <c r="DM127" s="241"/>
      <c r="DN127" s="241"/>
      <c r="DO127" s="241"/>
      <c r="DP127" s="241"/>
      <c r="DQ127" s="241"/>
      <c r="DR127" s="241"/>
      <c r="DS127" s="241"/>
      <c r="DT127" s="241"/>
      <c r="DU127" s="241"/>
      <c r="DV127" s="241"/>
      <c r="DW127" s="241"/>
      <c r="DX127" s="241"/>
      <c r="DY127" s="241"/>
      <c r="DZ127" s="241"/>
      <c r="EA127" s="241"/>
      <c r="EB127" s="241"/>
      <c r="EC127" s="241"/>
      <c r="ED127" s="241"/>
      <c r="EE127" s="241"/>
      <c r="EF127" s="241"/>
      <c r="EG127" s="241"/>
      <c r="EH127" s="241"/>
      <c r="EI127" s="241"/>
    </row>
    <row r="128" spans="1:139" ht="12.75">
      <c r="A128" s="241"/>
      <c r="B128" s="270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241"/>
      <c r="AZ128" s="241"/>
      <c r="BA128" s="241"/>
      <c r="BB128" s="241"/>
      <c r="BC128" s="241"/>
      <c r="BD128" s="241"/>
      <c r="BE128" s="241"/>
      <c r="BF128" s="241"/>
      <c r="BG128" s="241"/>
      <c r="BH128" s="241"/>
      <c r="BI128" s="241"/>
      <c r="BJ128" s="241"/>
      <c r="BK128" s="241"/>
      <c r="BL128" s="241"/>
      <c r="BM128" s="241"/>
      <c r="BN128" s="241"/>
      <c r="BO128" s="241"/>
      <c r="BP128" s="241"/>
      <c r="BQ128" s="241"/>
      <c r="BR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1"/>
      <c r="CK128" s="241"/>
      <c r="CL128" s="241"/>
      <c r="CM128" s="241"/>
      <c r="CN128" s="241"/>
      <c r="CO128" s="241"/>
      <c r="CP128" s="241"/>
      <c r="CQ128" s="241"/>
      <c r="CR128" s="241"/>
      <c r="CS128" s="241"/>
      <c r="CT128" s="241"/>
      <c r="CU128" s="241"/>
      <c r="CV128" s="241"/>
      <c r="CW128" s="241"/>
      <c r="CX128" s="241"/>
      <c r="CY128" s="241"/>
      <c r="CZ128" s="241"/>
      <c r="DA128" s="241"/>
      <c r="DB128" s="241"/>
      <c r="DC128" s="241"/>
      <c r="DD128" s="241"/>
      <c r="DE128" s="241"/>
      <c r="DF128" s="241"/>
      <c r="DG128" s="241"/>
      <c r="DH128" s="241"/>
      <c r="DI128" s="241"/>
      <c r="DJ128" s="241"/>
      <c r="DK128" s="241"/>
      <c r="DL128" s="241"/>
      <c r="DM128" s="241"/>
      <c r="DN128" s="241"/>
      <c r="DO128" s="241"/>
      <c r="DP128" s="241"/>
      <c r="DQ128" s="241"/>
      <c r="DR128" s="241"/>
      <c r="DS128" s="241"/>
      <c r="DT128" s="241"/>
      <c r="DU128" s="241"/>
      <c r="DV128" s="241"/>
      <c r="DW128" s="241"/>
      <c r="DX128" s="241"/>
      <c r="DY128" s="241"/>
      <c r="DZ128" s="241"/>
      <c r="EA128" s="241"/>
      <c r="EB128" s="241"/>
      <c r="EC128" s="241"/>
      <c r="ED128" s="241"/>
      <c r="EE128" s="241"/>
      <c r="EF128" s="241"/>
      <c r="EG128" s="241"/>
      <c r="EH128" s="241"/>
      <c r="EI128" s="241"/>
    </row>
    <row r="129" spans="1:139" ht="12.75">
      <c r="A129" s="241"/>
      <c r="B129" s="270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1"/>
      <c r="DA129" s="241"/>
      <c r="DB129" s="241"/>
      <c r="DC129" s="241"/>
      <c r="DD129" s="241"/>
      <c r="DE129" s="241"/>
      <c r="DF129" s="241"/>
      <c r="DG129" s="241"/>
      <c r="DH129" s="241"/>
      <c r="DI129" s="241"/>
      <c r="DJ129" s="241"/>
      <c r="DK129" s="241"/>
      <c r="DL129" s="241"/>
      <c r="DM129" s="241"/>
      <c r="DN129" s="241"/>
      <c r="DO129" s="241"/>
      <c r="DP129" s="241"/>
      <c r="DQ129" s="241"/>
      <c r="DR129" s="241"/>
      <c r="DS129" s="241"/>
      <c r="DT129" s="241"/>
      <c r="DU129" s="241"/>
      <c r="DV129" s="241"/>
      <c r="DW129" s="241"/>
      <c r="DX129" s="241"/>
      <c r="DY129" s="241"/>
      <c r="DZ129" s="241"/>
      <c r="EA129" s="241"/>
      <c r="EB129" s="241"/>
      <c r="EC129" s="241"/>
      <c r="ED129" s="241"/>
      <c r="EE129" s="241"/>
      <c r="EF129" s="241"/>
      <c r="EG129" s="241"/>
      <c r="EH129" s="241"/>
      <c r="EI129" s="241"/>
    </row>
    <row r="130" spans="1:139" ht="12.75">
      <c r="A130" s="241"/>
      <c r="B130" s="270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1"/>
      <c r="CU130" s="241"/>
      <c r="CV130" s="241"/>
      <c r="CW130" s="241"/>
      <c r="CX130" s="241"/>
      <c r="CY130" s="241"/>
      <c r="CZ130" s="241"/>
      <c r="DA130" s="241"/>
      <c r="DB130" s="241"/>
      <c r="DC130" s="241"/>
      <c r="DD130" s="241"/>
      <c r="DE130" s="241"/>
      <c r="DF130" s="241"/>
      <c r="DG130" s="241"/>
      <c r="DH130" s="241"/>
      <c r="DI130" s="241"/>
      <c r="DJ130" s="241"/>
      <c r="DK130" s="241"/>
      <c r="DL130" s="241"/>
      <c r="DM130" s="241"/>
      <c r="DN130" s="241"/>
      <c r="DO130" s="241"/>
      <c r="DP130" s="241"/>
      <c r="DQ130" s="241"/>
      <c r="DR130" s="241"/>
      <c r="DS130" s="241"/>
      <c r="DT130" s="241"/>
      <c r="DU130" s="241"/>
      <c r="DV130" s="241"/>
      <c r="DW130" s="241"/>
      <c r="DX130" s="241"/>
      <c r="DY130" s="241"/>
      <c r="DZ130" s="241"/>
      <c r="EA130" s="241"/>
      <c r="EB130" s="241"/>
      <c r="EC130" s="241"/>
      <c r="ED130" s="241"/>
      <c r="EE130" s="241"/>
      <c r="EF130" s="241"/>
      <c r="EG130" s="241"/>
      <c r="EH130" s="241"/>
      <c r="EI130" s="241"/>
    </row>
    <row r="131" spans="1:139" ht="12.75">
      <c r="A131" s="241"/>
      <c r="B131" s="270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1"/>
      <c r="BB131" s="241"/>
      <c r="BC131" s="241"/>
      <c r="BD131" s="241"/>
      <c r="BE131" s="241"/>
      <c r="BF131" s="241"/>
      <c r="BG131" s="241"/>
      <c r="BH131" s="241"/>
      <c r="BI131" s="241"/>
      <c r="BJ131" s="241"/>
      <c r="BK131" s="241"/>
      <c r="BL131" s="241"/>
      <c r="BM131" s="241"/>
      <c r="BN131" s="241"/>
      <c r="BO131" s="241"/>
      <c r="BP131" s="241"/>
      <c r="BQ131" s="241"/>
      <c r="BR131" s="241"/>
      <c r="BS131" s="241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  <c r="CN131" s="241"/>
      <c r="CO131" s="241"/>
      <c r="CP131" s="241"/>
      <c r="CQ131" s="241"/>
      <c r="CR131" s="241"/>
      <c r="CS131" s="241"/>
      <c r="CT131" s="241"/>
      <c r="CU131" s="241"/>
      <c r="CV131" s="241"/>
      <c r="CW131" s="241"/>
      <c r="CX131" s="241"/>
      <c r="CY131" s="241"/>
      <c r="CZ131" s="241"/>
      <c r="DA131" s="241"/>
      <c r="DB131" s="241"/>
      <c r="DC131" s="241"/>
      <c r="DD131" s="241"/>
      <c r="DE131" s="241"/>
      <c r="DF131" s="241"/>
      <c r="DG131" s="241"/>
      <c r="DH131" s="241"/>
      <c r="DI131" s="241"/>
      <c r="DJ131" s="241"/>
      <c r="DK131" s="241"/>
      <c r="DL131" s="241"/>
      <c r="DM131" s="241"/>
      <c r="DN131" s="241"/>
      <c r="DO131" s="241"/>
      <c r="DP131" s="241"/>
      <c r="DQ131" s="241"/>
      <c r="DR131" s="241"/>
      <c r="DS131" s="241"/>
      <c r="DT131" s="241"/>
      <c r="DU131" s="241"/>
      <c r="DV131" s="241"/>
      <c r="DW131" s="241"/>
      <c r="DX131" s="241"/>
      <c r="DY131" s="241"/>
      <c r="DZ131" s="241"/>
      <c r="EA131" s="241"/>
      <c r="EB131" s="241"/>
      <c r="EC131" s="241"/>
      <c r="ED131" s="241"/>
      <c r="EE131" s="241"/>
      <c r="EF131" s="241"/>
      <c r="EG131" s="241"/>
      <c r="EH131" s="241"/>
      <c r="EI131" s="241"/>
    </row>
    <row r="132" spans="1:139" ht="12.75">
      <c r="A132" s="241"/>
      <c r="B132" s="270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/>
      <c r="AK132" s="241"/>
      <c r="AL132" s="241"/>
      <c r="AM132" s="241"/>
      <c r="AN132" s="241"/>
      <c r="AO132" s="241"/>
      <c r="AP132" s="241"/>
      <c r="AQ132" s="241"/>
      <c r="AR132" s="241"/>
      <c r="AS132" s="241"/>
      <c r="AT132" s="241"/>
      <c r="AU132" s="241"/>
      <c r="AV132" s="241"/>
      <c r="AW132" s="241"/>
      <c r="AX132" s="241"/>
      <c r="AY132" s="241"/>
      <c r="AZ132" s="241"/>
      <c r="BA132" s="241"/>
      <c r="BB132" s="241"/>
      <c r="BC132" s="241"/>
      <c r="BD132" s="241"/>
      <c r="BE132" s="241"/>
      <c r="BF132" s="241"/>
      <c r="BG132" s="241"/>
      <c r="BH132" s="241"/>
      <c r="BI132" s="241"/>
      <c r="BJ132" s="241"/>
      <c r="BK132" s="241"/>
      <c r="BL132" s="241"/>
      <c r="BM132" s="241"/>
      <c r="BN132" s="241"/>
      <c r="BO132" s="241"/>
      <c r="BP132" s="241"/>
      <c r="BQ132" s="241"/>
      <c r="BR132" s="241"/>
      <c r="BS132" s="241"/>
      <c r="BT132" s="241"/>
      <c r="BU132" s="241"/>
      <c r="BV132" s="241"/>
      <c r="BW132" s="241"/>
      <c r="BX132" s="241"/>
      <c r="BY132" s="241"/>
      <c r="BZ132" s="241"/>
      <c r="CA132" s="241"/>
      <c r="CB132" s="241"/>
      <c r="CC132" s="241"/>
      <c r="CD132" s="241"/>
      <c r="CE132" s="241"/>
      <c r="CF132" s="241"/>
      <c r="CG132" s="241"/>
      <c r="CH132" s="241"/>
      <c r="CI132" s="241"/>
      <c r="CJ132" s="241"/>
      <c r="CK132" s="241"/>
      <c r="CL132" s="241"/>
      <c r="CM132" s="241"/>
      <c r="CN132" s="241"/>
      <c r="CO132" s="241"/>
      <c r="CP132" s="241"/>
      <c r="CQ132" s="241"/>
      <c r="CR132" s="241"/>
      <c r="CS132" s="241"/>
      <c r="CT132" s="241"/>
      <c r="CU132" s="241"/>
      <c r="CV132" s="241"/>
      <c r="CW132" s="241"/>
      <c r="CX132" s="241"/>
      <c r="CY132" s="241"/>
      <c r="CZ132" s="241"/>
      <c r="DA132" s="241"/>
      <c r="DB132" s="241"/>
      <c r="DC132" s="241"/>
      <c r="DD132" s="241"/>
      <c r="DE132" s="241"/>
      <c r="DF132" s="241"/>
      <c r="DG132" s="241"/>
      <c r="DH132" s="241"/>
      <c r="DI132" s="241"/>
      <c r="DJ132" s="241"/>
      <c r="DK132" s="241"/>
      <c r="DL132" s="241"/>
      <c r="DM132" s="241"/>
      <c r="DN132" s="241"/>
      <c r="DO132" s="241"/>
      <c r="DP132" s="241"/>
      <c r="DQ132" s="241"/>
      <c r="DR132" s="241"/>
      <c r="DS132" s="241"/>
      <c r="DT132" s="241"/>
      <c r="DU132" s="241"/>
      <c r="DV132" s="241"/>
      <c r="DW132" s="241"/>
      <c r="DX132" s="241"/>
      <c r="DY132" s="241"/>
      <c r="DZ132" s="241"/>
      <c r="EA132" s="241"/>
      <c r="EB132" s="241"/>
      <c r="EC132" s="241"/>
      <c r="ED132" s="241"/>
      <c r="EE132" s="241"/>
      <c r="EF132" s="241"/>
      <c r="EG132" s="241"/>
      <c r="EH132" s="241"/>
      <c r="EI132" s="241"/>
    </row>
    <row r="133" spans="1:139" ht="12.75">
      <c r="A133" s="241"/>
      <c r="B133" s="270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/>
      <c r="AO133" s="241"/>
      <c r="AP133" s="241"/>
      <c r="AQ133" s="241"/>
      <c r="AR133" s="241"/>
      <c r="AS133" s="241"/>
      <c r="AT133" s="241"/>
      <c r="AU133" s="241"/>
      <c r="AV133" s="241"/>
      <c r="AW133" s="241"/>
      <c r="AX133" s="241"/>
      <c r="AY133" s="241"/>
      <c r="AZ133" s="241"/>
      <c r="BA133" s="241"/>
      <c r="BB133" s="241"/>
      <c r="BC133" s="241"/>
      <c r="BD133" s="241"/>
      <c r="BE133" s="241"/>
      <c r="BF133" s="241"/>
      <c r="BG133" s="241"/>
      <c r="BH133" s="241"/>
      <c r="BI133" s="241"/>
      <c r="BJ133" s="241"/>
      <c r="BK133" s="241"/>
      <c r="BL133" s="241"/>
      <c r="BM133" s="241"/>
      <c r="BN133" s="241"/>
      <c r="BO133" s="241"/>
      <c r="BP133" s="241"/>
      <c r="BQ133" s="241"/>
      <c r="BR133" s="241"/>
      <c r="BS133" s="241"/>
      <c r="BT133" s="241"/>
      <c r="BU133" s="241"/>
      <c r="BV133" s="241"/>
      <c r="BW133" s="241"/>
      <c r="BX133" s="241"/>
      <c r="BY133" s="241"/>
      <c r="BZ133" s="241"/>
      <c r="CA133" s="241"/>
      <c r="CB133" s="241"/>
      <c r="CC133" s="241"/>
      <c r="CD133" s="241"/>
      <c r="CE133" s="241"/>
      <c r="CF133" s="241"/>
      <c r="CG133" s="241"/>
      <c r="CH133" s="241"/>
      <c r="CI133" s="241"/>
      <c r="CJ133" s="241"/>
      <c r="CK133" s="241"/>
      <c r="CL133" s="241"/>
      <c r="CM133" s="241"/>
      <c r="CN133" s="241"/>
      <c r="CO133" s="241"/>
      <c r="CP133" s="241"/>
      <c r="CQ133" s="241"/>
      <c r="CR133" s="241"/>
      <c r="CS133" s="241"/>
      <c r="CT133" s="241"/>
      <c r="CU133" s="241"/>
      <c r="CV133" s="241"/>
      <c r="CW133" s="241"/>
      <c r="CX133" s="241"/>
      <c r="CY133" s="241"/>
      <c r="CZ133" s="241"/>
      <c r="DA133" s="241"/>
      <c r="DB133" s="241"/>
      <c r="DC133" s="241"/>
      <c r="DD133" s="241"/>
      <c r="DE133" s="241"/>
      <c r="DF133" s="241"/>
      <c r="DG133" s="241"/>
      <c r="DH133" s="241"/>
      <c r="DI133" s="241"/>
      <c r="DJ133" s="241"/>
      <c r="DK133" s="241"/>
      <c r="DL133" s="241"/>
      <c r="DM133" s="241"/>
      <c r="DN133" s="241"/>
      <c r="DO133" s="241"/>
      <c r="DP133" s="241"/>
      <c r="DQ133" s="241"/>
      <c r="DR133" s="241"/>
      <c r="DS133" s="241"/>
      <c r="DT133" s="241"/>
      <c r="DU133" s="241"/>
      <c r="DV133" s="241"/>
      <c r="DW133" s="241"/>
      <c r="DX133" s="241"/>
      <c r="DY133" s="241"/>
      <c r="DZ133" s="241"/>
      <c r="EA133" s="241"/>
      <c r="EB133" s="241"/>
      <c r="EC133" s="241"/>
      <c r="ED133" s="241"/>
      <c r="EE133" s="241"/>
      <c r="EF133" s="241"/>
      <c r="EG133" s="241"/>
      <c r="EH133" s="241"/>
      <c r="EI133" s="241"/>
    </row>
    <row r="134" spans="1:139" ht="12.75">
      <c r="A134" s="241"/>
      <c r="B134" s="270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241"/>
      <c r="AZ134" s="241"/>
      <c r="BA134" s="241"/>
      <c r="BB134" s="241"/>
      <c r="BC134" s="241"/>
      <c r="BD134" s="241"/>
      <c r="BE134" s="241"/>
      <c r="BF134" s="241"/>
      <c r="BG134" s="241"/>
      <c r="BH134" s="241"/>
      <c r="BI134" s="241"/>
      <c r="BJ134" s="241"/>
      <c r="BK134" s="241"/>
      <c r="BL134" s="241"/>
      <c r="BM134" s="241"/>
      <c r="BN134" s="241"/>
      <c r="BO134" s="241"/>
      <c r="BP134" s="241"/>
      <c r="BQ134" s="241"/>
      <c r="BR134" s="241"/>
      <c r="BS134" s="241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1"/>
      <c r="CK134" s="241"/>
      <c r="CL134" s="241"/>
      <c r="CM134" s="241"/>
      <c r="CN134" s="241"/>
      <c r="CO134" s="241"/>
      <c r="CP134" s="241"/>
      <c r="CQ134" s="241"/>
      <c r="CR134" s="241"/>
      <c r="CS134" s="241"/>
      <c r="CT134" s="241"/>
      <c r="CU134" s="241"/>
      <c r="CV134" s="241"/>
      <c r="CW134" s="241"/>
      <c r="CX134" s="241"/>
      <c r="CY134" s="241"/>
      <c r="CZ134" s="241"/>
      <c r="DA134" s="241"/>
      <c r="DB134" s="241"/>
      <c r="DC134" s="241"/>
      <c r="DD134" s="241"/>
      <c r="DE134" s="241"/>
      <c r="DF134" s="241"/>
      <c r="DG134" s="241"/>
      <c r="DH134" s="241"/>
      <c r="DI134" s="241"/>
      <c r="DJ134" s="241"/>
      <c r="DK134" s="241"/>
      <c r="DL134" s="241"/>
      <c r="DM134" s="241"/>
      <c r="DN134" s="241"/>
      <c r="DO134" s="241"/>
      <c r="DP134" s="241"/>
      <c r="DQ134" s="241"/>
      <c r="DR134" s="241"/>
      <c r="DS134" s="241"/>
      <c r="DT134" s="241"/>
      <c r="DU134" s="241"/>
      <c r="DV134" s="241"/>
      <c r="DW134" s="241"/>
      <c r="DX134" s="241"/>
      <c r="DY134" s="241"/>
      <c r="DZ134" s="241"/>
      <c r="EA134" s="241"/>
      <c r="EB134" s="241"/>
      <c r="EC134" s="241"/>
      <c r="ED134" s="241"/>
      <c r="EE134" s="241"/>
      <c r="EF134" s="241"/>
      <c r="EG134" s="241"/>
      <c r="EH134" s="241"/>
      <c r="EI134" s="241"/>
    </row>
    <row r="135" spans="1:139" ht="12.75">
      <c r="A135" s="241"/>
      <c r="B135" s="270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241"/>
      <c r="AZ135" s="241"/>
      <c r="BA135" s="241"/>
      <c r="BB135" s="241"/>
      <c r="BC135" s="241"/>
      <c r="BD135" s="241"/>
      <c r="BE135" s="241"/>
      <c r="BF135" s="241"/>
      <c r="BG135" s="241"/>
      <c r="BH135" s="241"/>
      <c r="BI135" s="241"/>
      <c r="BJ135" s="241"/>
      <c r="BK135" s="241"/>
      <c r="BL135" s="241"/>
      <c r="BM135" s="241"/>
      <c r="BN135" s="241"/>
      <c r="BO135" s="241"/>
      <c r="BP135" s="241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  <c r="CN135" s="241"/>
      <c r="CO135" s="241"/>
      <c r="CP135" s="241"/>
      <c r="CQ135" s="241"/>
      <c r="CR135" s="241"/>
      <c r="CS135" s="241"/>
      <c r="CT135" s="241"/>
      <c r="CU135" s="241"/>
      <c r="CV135" s="241"/>
      <c r="CW135" s="241"/>
      <c r="CX135" s="241"/>
      <c r="CY135" s="241"/>
      <c r="CZ135" s="241"/>
      <c r="DA135" s="241"/>
      <c r="DB135" s="241"/>
      <c r="DC135" s="241"/>
      <c r="DD135" s="241"/>
      <c r="DE135" s="241"/>
      <c r="DF135" s="241"/>
      <c r="DG135" s="241"/>
      <c r="DH135" s="241"/>
      <c r="DI135" s="241"/>
      <c r="DJ135" s="241"/>
      <c r="DK135" s="241"/>
      <c r="DL135" s="241"/>
      <c r="DM135" s="241"/>
      <c r="DN135" s="241"/>
      <c r="DO135" s="241"/>
      <c r="DP135" s="241"/>
      <c r="DQ135" s="241"/>
      <c r="DR135" s="241"/>
      <c r="DS135" s="241"/>
      <c r="DT135" s="241"/>
      <c r="DU135" s="241"/>
      <c r="DV135" s="241"/>
      <c r="DW135" s="241"/>
      <c r="DX135" s="241"/>
      <c r="DY135" s="241"/>
      <c r="DZ135" s="241"/>
      <c r="EA135" s="241"/>
      <c r="EB135" s="241"/>
      <c r="EC135" s="241"/>
      <c r="ED135" s="241"/>
      <c r="EE135" s="241"/>
      <c r="EF135" s="241"/>
      <c r="EG135" s="241"/>
      <c r="EH135" s="241"/>
      <c r="EI135" s="241"/>
    </row>
    <row r="136" spans="1:139" ht="12.75">
      <c r="A136" s="241"/>
      <c r="B136" s="270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241"/>
      <c r="AZ136" s="241"/>
      <c r="BA136" s="241"/>
      <c r="BB136" s="241"/>
      <c r="BC136" s="241"/>
      <c r="BD136" s="241"/>
      <c r="BE136" s="241"/>
      <c r="BF136" s="241"/>
      <c r="BG136" s="241"/>
      <c r="BH136" s="241"/>
      <c r="BI136" s="241"/>
      <c r="BJ136" s="241"/>
      <c r="BK136" s="241"/>
      <c r="BL136" s="241"/>
      <c r="BM136" s="241"/>
      <c r="BN136" s="241"/>
      <c r="BO136" s="241"/>
      <c r="BP136" s="241"/>
      <c r="BQ136" s="241"/>
      <c r="BR136" s="241"/>
      <c r="BS136" s="241"/>
      <c r="BT136" s="241"/>
      <c r="BU136" s="241"/>
      <c r="BV136" s="241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41"/>
      <c r="CJ136" s="241"/>
      <c r="CK136" s="241"/>
      <c r="CL136" s="241"/>
      <c r="CM136" s="241"/>
      <c r="CN136" s="241"/>
      <c r="CO136" s="241"/>
      <c r="CP136" s="241"/>
      <c r="CQ136" s="241"/>
      <c r="CR136" s="241"/>
      <c r="CS136" s="241"/>
      <c r="CT136" s="241"/>
      <c r="CU136" s="241"/>
      <c r="CV136" s="241"/>
      <c r="CW136" s="241"/>
      <c r="CX136" s="241"/>
      <c r="CY136" s="241"/>
      <c r="CZ136" s="241"/>
      <c r="DA136" s="241"/>
      <c r="DB136" s="241"/>
      <c r="DC136" s="241"/>
      <c r="DD136" s="241"/>
      <c r="DE136" s="241"/>
      <c r="DF136" s="241"/>
      <c r="DG136" s="241"/>
      <c r="DH136" s="241"/>
      <c r="DI136" s="241"/>
      <c r="DJ136" s="241"/>
      <c r="DK136" s="241"/>
      <c r="DL136" s="241"/>
      <c r="DM136" s="241"/>
      <c r="DN136" s="241"/>
      <c r="DO136" s="241"/>
      <c r="DP136" s="241"/>
      <c r="DQ136" s="241"/>
      <c r="DR136" s="241"/>
      <c r="DS136" s="241"/>
      <c r="DT136" s="241"/>
      <c r="DU136" s="241"/>
      <c r="DV136" s="241"/>
      <c r="DW136" s="241"/>
      <c r="DX136" s="241"/>
      <c r="DY136" s="241"/>
      <c r="DZ136" s="241"/>
      <c r="EA136" s="241"/>
      <c r="EB136" s="241"/>
      <c r="EC136" s="241"/>
      <c r="ED136" s="241"/>
      <c r="EE136" s="241"/>
      <c r="EF136" s="241"/>
      <c r="EG136" s="241"/>
      <c r="EH136" s="241"/>
      <c r="EI136" s="241"/>
    </row>
    <row r="137" spans="1:139" ht="12.75">
      <c r="A137" s="241"/>
      <c r="B137" s="270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  <c r="AA137" s="241"/>
      <c r="AB137" s="241"/>
      <c r="AC137" s="241"/>
      <c r="AD137" s="241"/>
      <c r="AE137" s="241"/>
      <c r="AF137" s="241"/>
      <c r="AG137" s="241"/>
      <c r="AH137" s="241"/>
      <c r="AI137" s="241"/>
      <c r="AJ137" s="241"/>
      <c r="AK137" s="241"/>
      <c r="AL137" s="241"/>
      <c r="AM137" s="241"/>
      <c r="AN137" s="241"/>
      <c r="AO137" s="241"/>
      <c r="AP137" s="241"/>
      <c r="AQ137" s="241"/>
      <c r="AR137" s="241"/>
      <c r="AS137" s="241"/>
      <c r="AT137" s="241"/>
      <c r="AU137" s="241"/>
      <c r="AV137" s="241"/>
      <c r="AW137" s="241"/>
      <c r="AX137" s="241"/>
      <c r="AY137" s="241"/>
      <c r="AZ137" s="241"/>
      <c r="BA137" s="241"/>
      <c r="BB137" s="241"/>
      <c r="BC137" s="241"/>
      <c r="BD137" s="241"/>
      <c r="BE137" s="241"/>
      <c r="BF137" s="241"/>
      <c r="BG137" s="241"/>
      <c r="BH137" s="241"/>
      <c r="BI137" s="241"/>
      <c r="BJ137" s="241"/>
      <c r="BK137" s="241"/>
      <c r="BL137" s="241"/>
      <c r="BM137" s="241"/>
      <c r="BN137" s="241"/>
      <c r="BO137" s="241"/>
      <c r="BP137" s="241"/>
      <c r="BQ137" s="241"/>
      <c r="BR137" s="241"/>
      <c r="BS137" s="241"/>
      <c r="BT137" s="241"/>
      <c r="BU137" s="241"/>
      <c r="BV137" s="241"/>
      <c r="BW137" s="241"/>
      <c r="BX137" s="241"/>
      <c r="BY137" s="241"/>
      <c r="BZ137" s="241"/>
      <c r="CA137" s="241"/>
      <c r="CB137" s="241"/>
      <c r="CC137" s="241"/>
      <c r="CD137" s="241"/>
      <c r="CE137" s="241"/>
      <c r="CF137" s="241"/>
      <c r="CG137" s="241"/>
      <c r="CH137" s="241"/>
      <c r="CI137" s="241"/>
      <c r="CJ137" s="241"/>
      <c r="CK137" s="241"/>
      <c r="CL137" s="241"/>
      <c r="CM137" s="241"/>
      <c r="CN137" s="241"/>
      <c r="CO137" s="241"/>
      <c r="CP137" s="241"/>
      <c r="CQ137" s="241"/>
      <c r="CR137" s="241"/>
      <c r="CS137" s="241"/>
      <c r="CT137" s="241"/>
      <c r="CU137" s="241"/>
      <c r="CV137" s="241"/>
      <c r="CW137" s="241"/>
      <c r="CX137" s="241"/>
      <c r="CY137" s="241"/>
      <c r="CZ137" s="241"/>
      <c r="DA137" s="241"/>
      <c r="DB137" s="241"/>
      <c r="DC137" s="241"/>
      <c r="DD137" s="241"/>
      <c r="DE137" s="241"/>
      <c r="DF137" s="241"/>
      <c r="DG137" s="241"/>
      <c r="DH137" s="241"/>
      <c r="DI137" s="241"/>
      <c r="DJ137" s="241"/>
      <c r="DK137" s="241"/>
      <c r="DL137" s="241"/>
      <c r="DM137" s="241"/>
      <c r="DN137" s="241"/>
      <c r="DO137" s="241"/>
      <c r="DP137" s="241"/>
      <c r="DQ137" s="241"/>
      <c r="DR137" s="241"/>
      <c r="DS137" s="241"/>
      <c r="DT137" s="241"/>
      <c r="DU137" s="241"/>
      <c r="DV137" s="241"/>
      <c r="DW137" s="241"/>
      <c r="DX137" s="241"/>
      <c r="DY137" s="241"/>
      <c r="DZ137" s="241"/>
      <c r="EA137" s="241"/>
      <c r="EB137" s="241"/>
      <c r="EC137" s="241"/>
      <c r="ED137" s="241"/>
      <c r="EE137" s="241"/>
      <c r="EF137" s="241"/>
      <c r="EG137" s="241"/>
      <c r="EH137" s="241"/>
      <c r="EI137" s="241"/>
    </row>
    <row r="138" spans="1:139" ht="12.75">
      <c r="A138" s="241"/>
      <c r="B138" s="270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/>
      <c r="AQ138" s="241"/>
      <c r="AR138" s="241"/>
      <c r="AS138" s="241"/>
      <c r="AT138" s="241"/>
      <c r="AU138" s="241"/>
      <c r="AV138" s="241"/>
      <c r="AW138" s="241"/>
      <c r="AX138" s="241"/>
      <c r="AY138" s="241"/>
      <c r="AZ138" s="241"/>
      <c r="BA138" s="241"/>
      <c r="BB138" s="241"/>
      <c r="BC138" s="241"/>
      <c r="BD138" s="241"/>
      <c r="BE138" s="241"/>
      <c r="BF138" s="241"/>
      <c r="BG138" s="241"/>
      <c r="BH138" s="241"/>
      <c r="BI138" s="241"/>
      <c r="BJ138" s="241"/>
      <c r="BK138" s="241"/>
      <c r="BL138" s="241"/>
      <c r="BM138" s="241"/>
      <c r="BN138" s="241"/>
      <c r="BO138" s="241"/>
      <c r="BP138" s="241"/>
      <c r="BQ138" s="241"/>
      <c r="BR138" s="241"/>
      <c r="BS138" s="241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  <c r="CN138" s="241"/>
      <c r="CO138" s="241"/>
      <c r="CP138" s="241"/>
      <c r="CQ138" s="241"/>
      <c r="CR138" s="241"/>
      <c r="CS138" s="241"/>
      <c r="CT138" s="241"/>
      <c r="CU138" s="241"/>
      <c r="CV138" s="241"/>
      <c r="CW138" s="241"/>
      <c r="CX138" s="241"/>
      <c r="CY138" s="241"/>
      <c r="CZ138" s="241"/>
      <c r="DA138" s="241"/>
      <c r="DB138" s="241"/>
      <c r="DC138" s="241"/>
      <c r="DD138" s="241"/>
      <c r="DE138" s="241"/>
      <c r="DF138" s="241"/>
      <c r="DG138" s="241"/>
      <c r="DH138" s="241"/>
      <c r="DI138" s="241"/>
      <c r="DJ138" s="241"/>
      <c r="DK138" s="241"/>
      <c r="DL138" s="241"/>
      <c r="DM138" s="241"/>
      <c r="DN138" s="241"/>
      <c r="DO138" s="241"/>
      <c r="DP138" s="241"/>
      <c r="DQ138" s="241"/>
      <c r="DR138" s="241"/>
      <c r="DS138" s="241"/>
      <c r="DT138" s="241"/>
      <c r="DU138" s="241"/>
      <c r="DV138" s="241"/>
      <c r="DW138" s="241"/>
      <c r="DX138" s="241"/>
      <c r="DY138" s="241"/>
      <c r="DZ138" s="241"/>
      <c r="EA138" s="241"/>
      <c r="EB138" s="241"/>
      <c r="EC138" s="241"/>
      <c r="ED138" s="241"/>
      <c r="EE138" s="241"/>
      <c r="EF138" s="241"/>
      <c r="EG138" s="241"/>
      <c r="EH138" s="241"/>
      <c r="EI138" s="241"/>
    </row>
    <row r="139" spans="1:139" ht="12.75">
      <c r="A139" s="241"/>
      <c r="B139" s="270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241"/>
      <c r="AZ139" s="241"/>
      <c r="BA139" s="241"/>
      <c r="BB139" s="241"/>
      <c r="BC139" s="241"/>
      <c r="BD139" s="241"/>
      <c r="BE139" s="241"/>
      <c r="BF139" s="241"/>
      <c r="BG139" s="241"/>
      <c r="BH139" s="241"/>
      <c r="BI139" s="241"/>
      <c r="BJ139" s="241"/>
      <c r="BK139" s="241"/>
      <c r="BL139" s="241"/>
      <c r="BM139" s="241"/>
      <c r="BN139" s="241"/>
      <c r="BO139" s="241"/>
      <c r="BP139" s="241"/>
      <c r="BQ139" s="241"/>
      <c r="BR139" s="241"/>
      <c r="BS139" s="241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  <c r="CG139" s="241"/>
      <c r="CH139" s="241"/>
      <c r="CI139" s="241"/>
      <c r="CJ139" s="241"/>
      <c r="CK139" s="241"/>
      <c r="CL139" s="241"/>
      <c r="CM139" s="241"/>
      <c r="CN139" s="241"/>
      <c r="CO139" s="241"/>
      <c r="CP139" s="241"/>
      <c r="CQ139" s="241"/>
      <c r="CR139" s="241"/>
      <c r="CS139" s="241"/>
      <c r="CT139" s="241"/>
      <c r="CU139" s="241"/>
      <c r="CV139" s="241"/>
      <c r="CW139" s="241"/>
      <c r="CX139" s="241"/>
      <c r="CY139" s="241"/>
      <c r="CZ139" s="241"/>
      <c r="DA139" s="241"/>
      <c r="DB139" s="241"/>
      <c r="DC139" s="241"/>
      <c r="DD139" s="241"/>
      <c r="DE139" s="241"/>
      <c r="DF139" s="241"/>
      <c r="DG139" s="241"/>
      <c r="DH139" s="241"/>
      <c r="DI139" s="241"/>
      <c r="DJ139" s="241"/>
      <c r="DK139" s="241"/>
      <c r="DL139" s="241"/>
      <c r="DM139" s="241"/>
      <c r="DN139" s="241"/>
      <c r="DO139" s="241"/>
      <c r="DP139" s="241"/>
      <c r="DQ139" s="241"/>
      <c r="DR139" s="241"/>
      <c r="DS139" s="241"/>
      <c r="DT139" s="241"/>
      <c r="DU139" s="241"/>
      <c r="DV139" s="241"/>
      <c r="DW139" s="241"/>
      <c r="DX139" s="241"/>
      <c r="DY139" s="241"/>
      <c r="DZ139" s="241"/>
      <c r="EA139" s="241"/>
      <c r="EB139" s="241"/>
      <c r="EC139" s="241"/>
      <c r="ED139" s="241"/>
      <c r="EE139" s="241"/>
      <c r="EF139" s="241"/>
      <c r="EG139" s="241"/>
      <c r="EH139" s="241"/>
      <c r="EI139" s="241"/>
    </row>
    <row r="140" spans="1:139" ht="12.75">
      <c r="A140" s="241"/>
      <c r="B140" s="270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1"/>
      <c r="CT140" s="241"/>
      <c r="CU140" s="241"/>
      <c r="CV140" s="241"/>
      <c r="CW140" s="241"/>
      <c r="CX140" s="241"/>
      <c r="CY140" s="241"/>
      <c r="CZ140" s="241"/>
      <c r="DA140" s="241"/>
      <c r="DB140" s="241"/>
      <c r="DC140" s="241"/>
      <c r="DD140" s="241"/>
      <c r="DE140" s="241"/>
      <c r="DF140" s="241"/>
      <c r="DG140" s="241"/>
      <c r="DH140" s="241"/>
      <c r="DI140" s="241"/>
      <c r="DJ140" s="241"/>
      <c r="DK140" s="241"/>
      <c r="DL140" s="241"/>
      <c r="DM140" s="241"/>
      <c r="DN140" s="241"/>
      <c r="DO140" s="241"/>
      <c r="DP140" s="241"/>
      <c r="DQ140" s="241"/>
      <c r="DR140" s="241"/>
      <c r="DS140" s="241"/>
      <c r="DT140" s="241"/>
      <c r="DU140" s="241"/>
      <c r="DV140" s="241"/>
      <c r="DW140" s="241"/>
      <c r="DX140" s="241"/>
      <c r="DY140" s="241"/>
      <c r="DZ140" s="241"/>
      <c r="EA140" s="241"/>
      <c r="EB140" s="241"/>
      <c r="EC140" s="241"/>
      <c r="ED140" s="241"/>
      <c r="EE140" s="241"/>
      <c r="EF140" s="241"/>
      <c r="EG140" s="241"/>
      <c r="EH140" s="241"/>
      <c r="EI140" s="241"/>
    </row>
    <row r="141" spans="1:139" ht="12.75">
      <c r="A141" s="241"/>
      <c r="B141" s="270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1"/>
      <c r="DO141" s="241"/>
      <c r="DP141" s="241"/>
      <c r="DQ141" s="241"/>
      <c r="DR141" s="241"/>
      <c r="DS141" s="241"/>
      <c r="DT141" s="241"/>
      <c r="DU141" s="241"/>
      <c r="DV141" s="241"/>
      <c r="DW141" s="241"/>
      <c r="DX141" s="241"/>
      <c r="DY141" s="241"/>
      <c r="DZ141" s="241"/>
      <c r="EA141" s="241"/>
      <c r="EB141" s="241"/>
      <c r="EC141" s="241"/>
      <c r="ED141" s="241"/>
      <c r="EE141" s="241"/>
      <c r="EF141" s="241"/>
      <c r="EG141" s="241"/>
      <c r="EH141" s="241"/>
      <c r="EI141" s="241"/>
    </row>
    <row r="142" spans="1:139" ht="12.75">
      <c r="A142" s="241"/>
      <c r="B142" s="270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</row>
    <row r="143" spans="1:139" ht="12.75">
      <c r="A143" s="241"/>
      <c r="B143" s="270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</row>
    <row r="144" spans="1:139" ht="12.75">
      <c r="A144" s="241"/>
      <c r="B144" s="270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</row>
    <row r="145" spans="1:139" ht="12.75">
      <c r="A145" s="241"/>
      <c r="B145" s="270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</row>
    <row r="146" spans="1:139" ht="12.75">
      <c r="A146" s="241"/>
      <c r="B146" s="270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</row>
    <row r="147" spans="1:139" ht="12.75">
      <c r="A147" s="241"/>
      <c r="B147" s="270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</row>
    <row r="148" spans="1:139" ht="12.75">
      <c r="A148" s="241"/>
      <c r="B148" s="270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</row>
    <row r="149" spans="1:139" ht="12.75">
      <c r="A149" s="241"/>
      <c r="B149" s="270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</row>
    <row r="150" spans="1:139" ht="12.75">
      <c r="A150" s="241"/>
      <c r="B150" s="270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</row>
    <row r="151" spans="1:139" ht="12.75">
      <c r="A151" s="241"/>
      <c r="B151" s="270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</row>
    <row r="152" spans="1:139" ht="12.75">
      <c r="A152" s="241"/>
      <c r="B152" s="270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</row>
    <row r="153" spans="1:139" ht="12.75">
      <c r="A153" s="241"/>
      <c r="B153" s="270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1"/>
      <c r="CH153" s="241"/>
      <c r="CI153" s="241"/>
      <c r="CJ153" s="241"/>
      <c r="CK153" s="241"/>
      <c r="CL153" s="241"/>
      <c r="CM153" s="241"/>
      <c r="CN153" s="241"/>
      <c r="CO153" s="241"/>
      <c r="CP153" s="241"/>
      <c r="CQ153" s="241"/>
      <c r="CR153" s="241"/>
      <c r="CS153" s="241"/>
      <c r="CT153" s="241"/>
      <c r="CU153" s="241"/>
      <c r="CV153" s="241"/>
      <c r="CW153" s="241"/>
      <c r="CX153" s="241"/>
      <c r="CY153" s="241"/>
      <c r="CZ153" s="241"/>
      <c r="DA153" s="241"/>
      <c r="DB153" s="241"/>
      <c r="DC153" s="241"/>
      <c r="DD153" s="241"/>
      <c r="DE153" s="241"/>
      <c r="DF153" s="241"/>
      <c r="DG153" s="241"/>
      <c r="DH153" s="241"/>
      <c r="DI153" s="241"/>
      <c r="DJ153" s="241"/>
      <c r="DK153" s="241"/>
      <c r="DL153" s="241"/>
      <c r="DM153" s="241"/>
      <c r="DN153" s="241"/>
      <c r="DO153" s="241"/>
      <c r="DP153" s="241"/>
      <c r="DQ153" s="241"/>
      <c r="DR153" s="241"/>
      <c r="DS153" s="241"/>
      <c r="DT153" s="241"/>
      <c r="DU153" s="241"/>
      <c r="DV153" s="241"/>
      <c r="DW153" s="241"/>
      <c r="DX153" s="241"/>
      <c r="DY153" s="241"/>
      <c r="DZ153" s="241"/>
      <c r="EA153" s="241"/>
      <c r="EB153" s="241"/>
      <c r="EC153" s="241"/>
      <c r="ED153" s="241"/>
      <c r="EE153" s="241"/>
      <c r="EF153" s="241"/>
      <c r="EG153" s="241"/>
      <c r="EH153" s="241"/>
      <c r="EI153" s="241"/>
    </row>
    <row r="154" spans="1:139" ht="12.75">
      <c r="A154" s="241"/>
      <c r="B154" s="270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1"/>
      <c r="AU154" s="241"/>
      <c r="AV154" s="241"/>
      <c r="AW154" s="241"/>
      <c r="AX154" s="241"/>
      <c r="AY154" s="241"/>
      <c r="AZ154" s="241"/>
      <c r="BA154" s="241"/>
      <c r="BB154" s="241"/>
      <c r="BC154" s="241"/>
      <c r="BD154" s="241"/>
      <c r="BE154" s="241"/>
      <c r="BF154" s="241"/>
      <c r="BG154" s="241"/>
      <c r="BH154" s="241"/>
      <c r="BI154" s="241"/>
      <c r="BJ154" s="241"/>
      <c r="BK154" s="241"/>
      <c r="BL154" s="241"/>
      <c r="BM154" s="241"/>
      <c r="BN154" s="241"/>
      <c r="BO154" s="241"/>
      <c r="BP154" s="241"/>
      <c r="BQ154" s="241"/>
      <c r="BR154" s="241"/>
      <c r="BS154" s="241"/>
      <c r="BT154" s="241"/>
      <c r="BU154" s="241"/>
      <c r="BV154" s="241"/>
      <c r="BW154" s="241"/>
      <c r="BX154" s="241"/>
      <c r="BY154" s="241"/>
      <c r="BZ154" s="241"/>
      <c r="CA154" s="241"/>
      <c r="CB154" s="241"/>
      <c r="CC154" s="241"/>
      <c r="CD154" s="241"/>
      <c r="CE154" s="241"/>
      <c r="CF154" s="241"/>
      <c r="CG154" s="241"/>
      <c r="CH154" s="241"/>
      <c r="CI154" s="241"/>
      <c r="CJ154" s="241"/>
      <c r="CK154" s="241"/>
      <c r="CL154" s="241"/>
      <c r="CM154" s="241"/>
      <c r="CN154" s="241"/>
      <c r="CO154" s="241"/>
      <c r="CP154" s="241"/>
      <c r="CQ154" s="241"/>
      <c r="CR154" s="241"/>
      <c r="CS154" s="241"/>
      <c r="CT154" s="241"/>
      <c r="CU154" s="241"/>
      <c r="CV154" s="241"/>
      <c r="CW154" s="241"/>
      <c r="CX154" s="241"/>
      <c r="CY154" s="241"/>
      <c r="CZ154" s="241"/>
      <c r="DA154" s="241"/>
      <c r="DB154" s="241"/>
      <c r="DC154" s="241"/>
      <c r="DD154" s="241"/>
      <c r="DE154" s="241"/>
      <c r="DF154" s="241"/>
      <c r="DG154" s="241"/>
      <c r="DH154" s="241"/>
      <c r="DI154" s="241"/>
      <c r="DJ154" s="241"/>
      <c r="DK154" s="241"/>
      <c r="DL154" s="241"/>
      <c r="DM154" s="241"/>
      <c r="DN154" s="241"/>
      <c r="DO154" s="241"/>
      <c r="DP154" s="241"/>
      <c r="DQ154" s="241"/>
      <c r="DR154" s="241"/>
      <c r="DS154" s="241"/>
      <c r="DT154" s="241"/>
      <c r="DU154" s="241"/>
      <c r="DV154" s="241"/>
      <c r="DW154" s="241"/>
      <c r="DX154" s="241"/>
      <c r="DY154" s="241"/>
      <c r="DZ154" s="241"/>
      <c r="EA154" s="241"/>
      <c r="EB154" s="241"/>
      <c r="EC154" s="241"/>
      <c r="ED154" s="241"/>
      <c r="EE154" s="241"/>
      <c r="EF154" s="241"/>
      <c r="EG154" s="241"/>
      <c r="EH154" s="241"/>
      <c r="EI154" s="241"/>
    </row>
    <row r="155" spans="1:139" ht="12.75">
      <c r="A155" s="241"/>
      <c r="B155" s="270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/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/>
      <c r="AN155" s="241"/>
      <c r="AO155" s="241"/>
      <c r="AP155" s="241"/>
      <c r="AQ155" s="241"/>
      <c r="AR155" s="241"/>
      <c r="AS155" s="241"/>
      <c r="AT155" s="241"/>
      <c r="AU155" s="241"/>
      <c r="AV155" s="241"/>
      <c r="AW155" s="241"/>
      <c r="AX155" s="241"/>
      <c r="AY155" s="241"/>
      <c r="AZ155" s="241"/>
      <c r="BA155" s="241"/>
      <c r="BB155" s="241"/>
      <c r="BC155" s="241"/>
      <c r="BD155" s="241"/>
      <c r="BE155" s="241"/>
      <c r="BF155" s="241"/>
      <c r="BG155" s="241"/>
      <c r="BH155" s="241"/>
      <c r="BI155" s="241"/>
      <c r="BJ155" s="241"/>
      <c r="BK155" s="241"/>
      <c r="BL155" s="241"/>
      <c r="BM155" s="241"/>
      <c r="BN155" s="241"/>
      <c r="BO155" s="241"/>
      <c r="BP155" s="241"/>
      <c r="BQ155" s="241"/>
      <c r="BR155" s="241"/>
      <c r="BS155" s="241"/>
      <c r="BT155" s="241"/>
      <c r="BU155" s="241"/>
      <c r="BV155" s="241"/>
      <c r="BW155" s="241"/>
      <c r="BX155" s="241"/>
      <c r="BY155" s="241"/>
      <c r="BZ155" s="241"/>
      <c r="CA155" s="241"/>
      <c r="CB155" s="241"/>
      <c r="CC155" s="241"/>
      <c r="CD155" s="241"/>
      <c r="CE155" s="241"/>
      <c r="CF155" s="241"/>
      <c r="CG155" s="241"/>
      <c r="CH155" s="241"/>
      <c r="CI155" s="241"/>
      <c r="CJ155" s="241"/>
      <c r="CK155" s="241"/>
      <c r="CL155" s="241"/>
      <c r="CM155" s="241"/>
      <c r="CN155" s="241"/>
      <c r="CO155" s="241"/>
      <c r="CP155" s="241"/>
      <c r="CQ155" s="241"/>
      <c r="CR155" s="241"/>
      <c r="CS155" s="241"/>
      <c r="CT155" s="241"/>
      <c r="CU155" s="241"/>
      <c r="CV155" s="241"/>
      <c r="CW155" s="241"/>
      <c r="CX155" s="241"/>
      <c r="CY155" s="241"/>
      <c r="CZ155" s="241"/>
      <c r="DA155" s="241"/>
      <c r="DB155" s="241"/>
      <c r="DC155" s="241"/>
      <c r="DD155" s="241"/>
      <c r="DE155" s="241"/>
      <c r="DF155" s="241"/>
      <c r="DG155" s="241"/>
      <c r="DH155" s="241"/>
      <c r="DI155" s="241"/>
      <c r="DJ155" s="241"/>
      <c r="DK155" s="241"/>
      <c r="DL155" s="241"/>
      <c r="DM155" s="241"/>
      <c r="DN155" s="241"/>
      <c r="DO155" s="241"/>
      <c r="DP155" s="241"/>
      <c r="DQ155" s="241"/>
      <c r="DR155" s="241"/>
      <c r="DS155" s="241"/>
      <c r="DT155" s="241"/>
      <c r="DU155" s="241"/>
      <c r="DV155" s="241"/>
      <c r="DW155" s="241"/>
      <c r="DX155" s="241"/>
      <c r="DY155" s="241"/>
      <c r="DZ155" s="241"/>
      <c r="EA155" s="241"/>
      <c r="EB155" s="241"/>
      <c r="EC155" s="241"/>
      <c r="ED155" s="241"/>
      <c r="EE155" s="241"/>
      <c r="EF155" s="241"/>
      <c r="EG155" s="241"/>
      <c r="EH155" s="241"/>
      <c r="EI155" s="241"/>
    </row>
    <row r="156" spans="1:139" ht="12.75">
      <c r="A156" s="241"/>
      <c r="B156" s="270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  <c r="AR156" s="241"/>
      <c r="AS156" s="241"/>
      <c r="AT156" s="241"/>
      <c r="AU156" s="241"/>
      <c r="AV156" s="241"/>
      <c r="AW156" s="241"/>
      <c r="AX156" s="241"/>
      <c r="AY156" s="241"/>
      <c r="AZ156" s="241"/>
      <c r="BA156" s="241"/>
      <c r="BB156" s="241"/>
      <c r="BC156" s="241"/>
      <c r="BD156" s="241"/>
      <c r="BE156" s="241"/>
      <c r="BF156" s="241"/>
      <c r="BG156" s="241"/>
      <c r="BH156" s="241"/>
      <c r="BI156" s="241"/>
      <c r="BJ156" s="241"/>
      <c r="BK156" s="241"/>
      <c r="BL156" s="241"/>
      <c r="BM156" s="241"/>
      <c r="BN156" s="241"/>
      <c r="BO156" s="241"/>
      <c r="BP156" s="241"/>
      <c r="BQ156" s="241"/>
      <c r="BR156" s="241"/>
      <c r="BS156" s="241"/>
      <c r="BT156" s="241"/>
      <c r="BU156" s="241"/>
      <c r="BV156" s="241"/>
      <c r="BW156" s="241"/>
      <c r="BX156" s="241"/>
      <c r="BY156" s="241"/>
      <c r="BZ156" s="241"/>
      <c r="CA156" s="241"/>
      <c r="CB156" s="241"/>
      <c r="CC156" s="241"/>
      <c r="CD156" s="241"/>
      <c r="CE156" s="241"/>
      <c r="CF156" s="241"/>
      <c r="CG156" s="241"/>
      <c r="CH156" s="241"/>
      <c r="CI156" s="241"/>
      <c r="CJ156" s="241"/>
      <c r="CK156" s="241"/>
      <c r="CL156" s="241"/>
      <c r="CM156" s="241"/>
      <c r="CN156" s="241"/>
      <c r="CO156" s="241"/>
      <c r="CP156" s="241"/>
      <c r="CQ156" s="241"/>
      <c r="CR156" s="241"/>
      <c r="CS156" s="241"/>
      <c r="CT156" s="241"/>
      <c r="CU156" s="241"/>
      <c r="CV156" s="241"/>
      <c r="CW156" s="241"/>
      <c r="CX156" s="241"/>
      <c r="CY156" s="241"/>
      <c r="CZ156" s="241"/>
      <c r="DA156" s="241"/>
      <c r="DB156" s="241"/>
      <c r="DC156" s="241"/>
      <c r="DD156" s="241"/>
      <c r="DE156" s="241"/>
      <c r="DF156" s="241"/>
      <c r="DG156" s="241"/>
      <c r="DH156" s="241"/>
      <c r="DI156" s="241"/>
      <c r="DJ156" s="241"/>
      <c r="DK156" s="241"/>
      <c r="DL156" s="241"/>
      <c r="DM156" s="241"/>
      <c r="DN156" s="241"/>
      <c r="DO156" s="241"/>
      <c r="DP156" s="241"/>
      <c r="DQ156" s="241"/>
      <c r="DR156" s="241"/>
      <c r="DS156" s="241"/>
      <c r="DT156" s="241"/>
      <c r="DU156" s="241"/>
      <c r="DV156" s="241"/>
      <c r="DW156" s="241"/>
      <c r="DX156" s="241"/>
      <c r="DY156" s="241"/>
      <c r="DZ156" s="241"/>
      <c r="EA156" s="241"/>
      <c r="EB156" s="241"/>
      <c r="EC156" s="241"/>
      <c r="ED156" s="241"/>
      <c r="EE156" s="241"/>
      <c r="EF156" s="241"/>
      <c r="EG156" s="241"/>
      <c r="EH156" s="241"/>
      <c r="EI156" s="241"/>
    </row>
    <row r="157" spans="1:139" ht="12.75">
      <c r="A157" s="241"/>
      <c r="B157" s="270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  <c r="AX157" s="241"/>
      <c r="AY157" s="241"/>
      <c r="AZ157" s="241"/>
      <c r="BA157" s="241"/>
      <c r="BB157" s="241"/>
      <c r="BC157" s="241"/>
      <c r="BD157" s="241"/>
      <c r="BE157" s="241"/>
      <c r="BF157" s="241"/>
      <c r="BG157" s="241"/>
      <c r="BH157" s="241"/>
      <c r="BI157" s="241"/>
      <c r="BJ157" s="241"/>
      <c r="BK157" s="241"/>
      <c r="BL157" s="241"/>
      <c r="BM157" s="241"/>
      <c r="BN157" s="241"/>
      <c r="BO157" s="241"/>
      <c r="BP157" s="241"/>
      <c r="BQ157" s="241"/>
      <c r="BR157" s="241"/>
      <c r="BS157" s="241"/>
      <c r="BT157" s="241"/>
      <c r="BU157" s="241"/>
      <c r="BV157" s="241"/>
      <c r="BW157" s="241"/>
      <c r="BX157" s="241"/>
      <c r="BY157" s="241"/>
      <c r="BZ157" s="241"/>
      <c r="CA157" s="241"/>
      <c r="CB157" s="241"/>
      <c r="CC157" s="241"/>
      <c r="CD157" s="241"/>
      <c r="CE157" s="241"/>
      <c r="CF157" s="241"/>
      <c r="CG157" s="241"/>
      <c r="CH157" s="241"/>
      <c r="CI157" s="241"/>
      <c r="CJ157" s="241"/>
      <c r="CK157" s="241"/>
      <c r="CL157" s="241"/>
      <c r="CM157" s="241"/>
      <c r="CN157" s="241"/>
      <c r="CO157" s="241"/>
      <c r="CP157" s="241"/>
      <c r="CQ157" s="241"/>
      <c r="CR157" s="241"/>
      <c r="CS157" s="241"/>
      <c r="CT157" s="241"/>
      <c r="CU157" s="241"/>
      <c r="CV157" s="241"/>
      <c r="CW157" s="241"/>
      <c r="CX157" s="241"/>
      <c r="CY157" s="241"/>
      <c r="CZ157" s="241"/>
      <c r="DA157" s="241"/>
      <c r="DB157" s="241"/>
      <c r="DC157" s="241"/>
      <c r="DD157" s="241"/>
      <c r="DE157" s="241"/>
      <c r="DF157" s="241"/>
      <c r="DG157" s="241"/>
      <c r="DH157" s="241"/>
      <c r="DI157" s="241"/>
      <c r="DJ157" s="241"/>
      <c r="DK157" s="241"/>
      <c r="DL157" s="241"/>
      <c r="DM157" s="241"/>
      <c r="DN157" s="241"/>
      <c r="DO157" s="241"/>
      <c r="DP157" s="241"/>
      <c r="DQ157" s="241"/>
      <c r="DR157" s="241"/>
      <c r="DS157" s="241"/>
      <c r="DT157" s="241"/>
      <c r="DU157" s="241"/>
      <c r="DV157" s="241"/>
      <c r="DW157" s="241"/>
      <c r="DX157" s="241"/>
      <c r="DY157" s="241"/>
      <c r="DZ157" s="241"/>
      <c r="EA157" s="241"/>
      <c r="EB157" s="241"/>
      <c r="EC157" s="241"/>
      <c r="ED157" s="241"/>
      <c r="EE157" s="241"/>
      <c r="EF157" s="241"/>
      <c r="EG157" s="241"/>
      <c r="EH157" s="241"/>
      <c r="EI157" s="241"/>
    </row>
    <row r="158" spans="1:139" ht="12.75">
      <c r="A158" s="241"/>
      <c r="B158" s="27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1"/>
      <c r="AX158" s="241"/>
      <c r="AY158" s="241"/>
      <c r="AZ158" s="241"/>
      <c r="BA158" s="241"/>
      <c r="BB158" s="241"/>
      <c r="BC158" s="241"/>
      <c r="BD158" s="241"/>
      <c r="BE158" s="241"/>
      <c r="BF158" s="241"/>
      <c r="BG158" s="241"/>
      <c r="BH158" s="241"/>
      <c r="BI158" s="241"/>
      <c r="BJ158" s="241"/>
      <c r="BK158" s="241"/>
      <c r="BL158" s="241"/>
      <c r="BM158" s="241"/>
      <c r="BN158" s="241"/>
      <c r="BO158" s="241"/>
      <c r="BP158" s="241"/>
      <c r="BQ158" s="241"/>
      <c r="BR158" s="241"/>
      <c r="BS158" s="241"/>
      <c r="BT158" s="241"/>
      <c r="BU158" s="241"/>
      <c r="BV158" s="241"/>
      <c r="BW158" s="241"/>
      <c r="BX158" s="241"/>
      <c r="BY158" s="241"/>
      <c r="BZ158" s="241"/>
      <c r="CA158" s="241"/>
      <c r="CB158" s="241"/>
      <c r="CC158" s="241"/>
      <c r="CD158" s="241"/>
      <c r="CE158" s="241"/>
      <c r="CF158" s="241"/>
      <c r="CG158" s="241"/>
      <c r="CH158" s="241"/>
      <c r="CI158" s="241"/>
      <c r="CJ158" s="241"/>
      <c r="CK158" s="241"/>
      <c r="CL158" s="241"/>
      <c r="CM158" s="241"/>
      <c r="CN158" s="241"/>
      <c r="CO158" s="241"/>
      <c r="CP158" s="241"/>
      <c r="CQ158" s="241"/>
      <c r="CR158" s="241"/>
      <c r="CS158" s="241"/>
      <c r="CT158" s="241"/>
      <c r="CU158" s="241"/>
      <c r="CV158" s="241"/>
      <c r="CW158" s="241"/>
      <c r="CX158" s="241"/>
      <c r="CY158" s="241"/>
      <c r="CZ158" s="241"/>
      <c r="DA158" s="241"/>
      <c r="DB158" s="241"/>
      <c r="DC158" s="241"/>
      <c r="DD158" s="241"/>
      <c r="DE158" s="241"/>
      <c r="DF158" s="241"/>
      <c r="DG158" s="241"/>
      <c r="DH158" s="241"/>
      <c r="DI158" s="241"/>
      <c r="DJ158" s="241"/>
      <c r="DK158" s="241"/>
      <c r="DL158" s="241"/>
      <c r="DM158" s="241"/>
      <c r="DN158" s="241"/>
      <c r="DO158" s="241"/>
      <c r="DP158" s="241"/>
      <c r="DQ158" s="241"/>
      <c r="DR158" s="241"/>
      <c r="DS158" s="241"/>
      <c r="DT158" s="241"/>
      <c r="DU158" s="241"/>
      <c r="DV158" s="241"/>
      <c r="DW158" s="241"/>
      <c r="DX158" s="241"/>
      <c r="DY158" s="241"/>
      <c r="DZ158" s="241"/>
      <c r="EA158" s="241"/>
      <c r="EB158" s="241"/>
      <c r="EC158" s="241"/>
      <c r="ED158" s="241"/>
      <c r="EE158" s="241"/>
      <c r="EF158" s="241"/>
      <c r="EG158" s="241"/>
      <c r="EH158" s="241"/>
      <c r="EI158" s="241"/>
    </row>
    <row r="159" spans="1:139" ht="12.75">
      <c r="A159" s="241"/>
      <c r="B159" s="270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1"/>
      <c r="AY159" s="241"/>
      <c r="AZ159" s="241"/>
      <c r="BA159" s="241"/>
      <c r="BB159" s="241"/>
      <c r="BC159" s="241"/>
      <c r="BD159" s="241"/>
      <c r="BE159" s="241"/>
      <c r="BF159" s="241"/>
      <c r="BG159" s="241"/>
      <c r="BH159" s="241"/>
      <c r="BI159" s="241"/>
      <c r="BJ159" s="241"/>
      <c r="BK159" s="241"/>
      <c r="BL159" s="241"/>
      <c r="BM159" s="241"/>
      <c r="BN159" s="241"/>
      <c r="BO159" s="241"/>
      <c r="BP159" s="241"/>
      <c r="BQ159" s="241"/>
      <c r="BR159" s="241"/>
      <c r="BS159" s="241"/>
      <c r="BT159" s="241"/>
      <c r="BU159" s="241"/>
      <c r="BV159" s="241"/>
      <c r="BW159" s="241"/>
      <c r="BX159" s="241"/>
      <c r="BY159" s="241"/>
      <c r="BZ159" s="241"/>
      <c r="CA159" s="241"/>
      <c r="CB159" s="241"/>
      <c r="CC159" s="241"/>
      <c r="CD159" s="241"/>
      <c r="CE159" s="241"/>
      <c r="CF159" s="241"/>
      <c r="CG159" s="241"/>
      <c r="CH159" s="241"/>
      <c r="CI159" s="241"/>
      <c r="CJ159" s="241"/>
      <c r="CK159" s="241"/>
      <c r="CL159" s="241"/>
      <c r="CM159" s="241"/>
      <c r="CN159" s="241"/>
      <c r="CO159" s="241"/>
      <c r="CP159" s="241"/>
      <c r="CQ159" s="241"/>
      <c r="CR159" s="241"/>
      <c r="CS159" s="241"/>
      <c r="CT159" s="241"/>
      <c r="CU159" s="241"/>
      <c r="CV159" s="241"/>
      <c r="CW159" s="241"/>
      <c r="CX159" s="241"/>
      <c r="CY159" s="241"/>
      <c r="CZ159" s="241"/>
      <c r="DA159" s="241"/>
      <c r="DB159" s="241"/>
      <c r="DC159" s="241"/>
      <c r="DD159" s="241"/>
      <c r="DE159" s="241"/>
      <c r="DF159" s="241"/>
      <c r="DG159" s="241"/>
      <c r="DH159" s="241"/>
      <c r="DI159" s="241"/>
      <c r="DJ159" s="241"/>
      <c r="DK159" s="241"/>
      <c r="DL159" s="241"/>
      <c r="DM159" s="241"/>
      <c r="DN159" s="241"/>
      <c r="DO159" s="241"/>
      <c r="DP159" s="241"/>
      <c r="DQ159" s="241"/>
      <c r="DR159" s="241"/>
      <c r="DS159" s="241"/>
      <c r="DT159" s="241"/>
      <c r="DU159" s="241"/>
      <c r="DV159" s="241"/>
      <c r="DW159" s="241"/>
      <c r="DX159" s="241"/>
      <c r="DY159" s="241"/>
      <c r="DZ159" s="241"/>
      <c r="EA159" s="241"/>
      <c r="EB159" s="241"/>
      <c r="EC159" s="241"/>
      <c r="ED159" s="241"/>
      <c r="EE159" s="241"/>
      <c r="EF159" s="241"/>
      <c r="EG159" s="241"/>
      <c r="EH159" s="241"/>
      <c r="EI159" s="241"/>
    </row>
    <row r="160" spans="1:139" ht="12.75">
      <c r="A160" s="241"/>
      <c r="B160" s="270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41"/>
      <c r="BC160" s="241"/>
      <c r="BD160" s="241"/>
      <c r="BE160" s="241"/>
      <c r="BF160" s="241"/>
      <c r="BG160" s="241"/>
      <c r="BH160" s="241"/>
      <c r="BI160" s="241"/>
      <c r="BJ160" s="241"/>
      <c r="BK160" s="241"/>
      <c r="BL160" s="241"/>
      <c r="BM160" s="241"/>
      <c r="BN160" s="241"/>
      <c r="BO160" s="241"/>
      <c r="BP160" s="241"/>
      <c r="BQ160" s="241"/>
      <c r="BR160" s="241"/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241"/>
      <c r="CJ160" s="241"/>
      <c r="CK160" s="241"/>
      <c r="CL160" s="241"/>
      <c r="CM160" s="241"/>
      <c r="CN160" s="241"/>
      <c r="CO160" s="241"/>
      <c r="CP160" s="241"/>
      <c r="CQ160" s="241"/>
      <c r="CR160" s="241"/>
      <c r="CS160" s="241"/>
      <c r="CT160" s="241"/>
      <c r="CU160" s="241"/>
      <c r="CV160" s="241"/>
      <c r="CW160" s="241"/>
      <c r="CX160" s="241"/>
      <c r="CY160" s="241"/>
      <c r="CZ160" s="241"/>
      <c r="DA160" s="241"/>
      <c r="DB160" s="241"/>
      <c r="DC160" s="241"/>
      <c r="DD160" s="241"/>
      <c r="DE160" s="241"/>
      <c r="DF160" s="241"/>
      <c r="DG160" s="241"/>
      <c r="DH160" s="241"/>
      <c r="DI160" s="241"/>
      <c r="DJ160" s="241"/>
      <c r="DK160" s="241"/>
      <c r="DL160" s="241"/>
      <c r="DM160" s="241"/>
      <c r="DN160" s="241"/>
      <c r="DO160" s="241"/>
      <c r="DP160" s="241"/>
      <c r="DQ160" s="241"/>
      <c r="DR160" s="241"/>
      <c r="DS160" s="241"/>
      <c r="DT160" s="241"/>
      <c r="DU160" s="241"/>
      <c r="DV160" s="241"/>
      <c r="DW160" s="241"/>
      <c r="DX160" s="241"/>
      <c r="DY160" s="241"/>
      <c r="DZ160" s="241"/>
      <c r="EA160" s="241"/>
      <c r="EB160" s="241"/>
      <c r="EC160" s="241"/>
      <c r="ED160" s="241"/>
      <c r="EE160" s="241"/>
      <c r="EF160" s="241"/>
      <c r="EG160" s="241"/>
      <c r="EH160" s="241"/>
      <c r="EI160" s="241"/>
    </row>
    <row r="161" spans="1:139" ht="12.75">
      <c r="A161" s="241"/>
      <c r="B161" s="270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1"/>
      <c r="AU161" s="241"/>
      <c r="AV161" s="241"/>
      <c r="AW161" s="241"/>
      <c r="AX161" s="241"/>
      <c r="AY161" s="241"/>
      <c r="AZ161" s="241"/>
      <c r="BA161" s="241"/>
      <c r="BB161" s="241"/>
      <c r="BC161" s="241"/>
      <c r="BD161" s="241"/>
      <c r="BE161" s="241"/>
      <c r="BF161" s="241"/>
      <c r="BG161" s="241"/>
      <c r="BH161" s="241"/>
      <c r="BI161" s="241"/>
      <c r="BJ161" s="241"/>
      <c r="BK161" s="241"/>
      <c r="BL161" s="241"/>
      <c r="BM161" s="241"/>
      <c r="BN161" s="241"/>
      <c r="BO161" s="241"/>
      <c r="BP161" s="241"/>
      <c r="BQ161" s="241"/>
      <c r="BR161" s="241"/>
      <c r="BS161" s="241"/>
      <c r="BT161" s="241"/>
      <c r="BU161" s="241"/>
      <c r="BV161" s="241"/>
      <c r="BW161" s="241"/>
      <c r="BX161" s="241"/>
      <c r="BY161" s="241"/>
      <c r="BZ161" s="241"/>
      <c r="CA161" s="241"/>
      <c r="CB161" s="241"/>
      <c r="CC161" s="241"/>
      <c r="CD161" s="241"/>
      <c r="CE161" s="241"/>
      <c r="CF161" s="241"/>
      <c r="CG161" s="241"/>
      <c r="CH161" s="241"/>
      <c r="CI161" s="241"/>
      <c r="CJ161" s="241"/>
      <c r="CK161" s="241"/>
      <c r="CL161" s="241"/>
      <c r="CM161" s="241"/>
      <c r="CN161" s="241"/>
      <c r="CO161" s="241"/>
      <c r="CP161" s="241"/>
      <c r="CQ161" s="241"/>
      <c r="CR161" s="241"/>
      <c r="CS161" s="241"/>
      <c r="CT161" s="241"/>
      <c r="CU161" s="241"/>
      <c r="CV161" s="241"/>
      <c r="CW161" s="241"/>
      <c r="CX161" s="241"/>
      <c r="CY161" s="241"/>
      <c r="CZ161" s="241"/>
      <c r="DA161" s="241"/>
      <c r="DB161" s="241"/>
      <c r="DC161" s="241"/>
      <c r="DD161" s="241"/>
      <c r="DE161" s="241"/>
      <c r="DF161" s="241"/>
      <c r="DG161" s="241"/>
      <c r="DH161" s="241"/>
      <c r="DI161" s="241"/>
      <c r="DJ161" s="241"/>
      <c r="DK161" s="241"/>
      <c r="DL161" s="241"/>
      <c r="DM161" s="241"/>
      <c r="DN161" s="241"/>
      <c r="DO161" s="241"/>
      <c r="DP161" s="241"/>
      <c r="DQ161" s="241"/>
      <c r="DR161" s="241"/>
      <c r="DS161" s="241"/>
      <c r="DT161" s="241"/>
      <c r="DU161" s="241"/>
      <c r="DV161" s="241"/>
      <c r="DW161" s="241"/>
      <c r="DX161" s="241"/>
      <c r="DY161" s="241"/>
      <c r="DZ161" s="241"/>
      <c r="EA161" s="241"/>
      <c r="EB161" s="241"/>
      <c r="EC161" s="241"/>
      <c r="ED161" s="241"/>
      <c r="EE161" s="241"/>
      <c r="EF161" s="241"/>
      <c r="EG161" s="241"/>
      <c r="EH161" s="241"/>
      <c r="EI161" s="241"/>
    </row>
    <row r="162" spans="1:139" ht="12.75">
      <c r="A162" s="241"/>
      <c r="B162" s="270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1"/>
      <c r="AX162" s="241"/>
      <c r="AY162" s="241"/>
      <c r="AZ162" s="241"/>
      <c r="BA162" s="241"/>
      <c r="BB162" s="241"/>
      <c r="BC162" s="241"/>
      <c r="BD162" s="241"/>
      <c r="BE162" s="241"/>
      <c r="BF162" s="241"/>
      <c r="BG162" s="241"/>
      <c r="BH162" s="241"/>
      <c r="BI162" s="241"/>
      <c r="BJ162" s="241"/>
      <c r="BK162" s="241"/>
      <c r="BL162" s="241"/>
      <c r="BM162" s="241"/>
      <c r="BN162" s="241"/>
      <c r="BO162" s="241"/>
      <c r="BP162" s="241"/>
      <c r="BQ162" s="241"/>
      <c r="BR162" s="241"/>
      <c r="BS162" s="241"/>
      <c r="BT162" s="241"/>
      <c r="BU162" s="241"/>
      <c r="BV162" s="241"/>
      <c r="BW162" s="241"/>
      <c r="BX162" s="241"/>
      <c r="BY162" s="241"/>
      <c r="BZ162" s="241"/>
      <c r="CA162" s="241"/>
      <c r="CB162" s="241"/>
      <c r="CC162" s="241"/>
      <c r="CD162" s="241"/>
      <c r="CE162" s="241"/>
      <c r="CF162" s="241"/>
      <c r="CG162" s="241"/>
      <c r="CH162" s="241"/>
      <c r="CI162" s="241"/>
      <c r="CJ162" s="241"/>
      <c r="CK162" s="241"/>
      <c r="CL162" s="241"/>
      <c r="CM162" s="241"/>
      <c r="CN162" s="241"/>
      <c r="CO162" s="241"/>
      <c r="CP162" s="241"/>
      <c r="CQ162" s="241"/>
      <c r="CR162" s="241"/>
      <c r="CS162" s="241"/>
      <c r="CT162" s="241"/>
      <c r="CU162" s="241"/>
      <c r="CV162" s="241"/>
      <c r="CW162" s="241"/>
      <c r="CX162" s="241"/>
      <c r="CY162" s="241"/>
      <c r="CZ162" s="241"/>
      <c r="DA162" s="241"/>
      <c r="DB162" s="241"/>
      <c r="DC162" s="241"/>
      <c r="DD162" s="241"/>
      <c r="DE162" s="241"/>
      <c r="DF162" s="241"/>
      <c r="DG162" s="241"/>
      <c r="DH162" s="241"/>
      <c r="DI162" s="241"/>
      <c r="DJ162" s="241"/>
      <c r="DK162" s="241"/>
      <c r="DL162" s="241"/>
      <c r="DM162" s="241"/>
      <c r="DN162" s="241"/>
      <c r="DO162" s="241"/>
      <c r="DP162" s="241"/>
      <c r="DQ162" s="241"/>
      <c r="DR162" s="241"/>
      <c r="DS162" s="241"/>
      <c r="DT162" s="241"/>
      <c r="DU162" s="241"/>
      <c r="DV162" s="241"/>
      <c r="DW162" s="241"/>
      <c r="DX162" s="241"/>
      <c r="DY162" s="241"/>
      <c r="DZ162" s="241"/>
      <c r="EA162" s="241"/>
      <c r="EB162" s="241"/>
      <c r="EC162" s="241"/>
      <c r="ED162" s="241"/>
      <c r="EE162" s="241"/>
      <c r="EF162" s="241"/>
      <c r="EG162" s="241"/>
      <c r="EH162" s="241"/>
      <c r="EI162" s="241"/>
    </row>
    <row r="163" spans="1:139" ht="12.75">
      <c r="A163" s="241"/>
      <c r="B163" s="270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/>
      <c r="AO163" s="241"/>
      <c r="AP163" s="241"/>
      <c r="AQ163" s="241"/>
      <c r="AR163" s="241"/>
      <c r="AS163" s="241"/>
      <c r="AT163" s="241"/>
      <c r="AU163" s="241"/>
      <c r="AV163" s="241"/>
      <c r="AW163" s="241"/>
      <c r="AX163" s="241"/>
      <c r="AY163" s="241"/>
      <c r="AZ163" s="241"/>
      <c r="BA163" s="241"/>
      <c r="BB163" s="241"/>
      <c r="BC163" s="241"/>
      <c r="BD163" s="241"/>
      <c r="BE163" s="241"/>
      <c r="BF163" s="241"/>
      <c r="BG163" s="241"/>
      <c r="BH163" s="241"/>
      <c r="BI163" s="241"/>
      <c r="BJ163" s="241"/>
      <c r="BK163" s="241"/>
      <c r="BL163" s="241"/>
      <c r="BM163" s="241"/>
      <c r="BN163" s="241"/>
      <c r="BO163" s="241"/>
      <c r="BP163" s="241"/>
      <c r="BQ163" s="241"/>
      <c r="BR163" s="241"/>
      <c r="BS163" s="241"/>
      <c r="BT163" s="241"/>
      <c r="BU163" s="241"/>
      <c r="BV163" s="241"/>
      <c r="BW163" s="241"/>
      <c r="BX163" s="241"/>
      <c r="BY163" s="241"/>
      <c r="BZ163" s="241"/>
      <c r="CA163" s="241"/>
      <c r="CB163" s="241"/>
      <c r="CC163" s="241"/>
      <c r="CD163" s="241"/>
      <c r="CE163" s="241"/>
      <c r="CF163" s="241"/>
      <c r="CG163" s="241"/>
      <c r="CH163" s="241"/>
      <c r="CI163" s="241"/>
      <c r="CJ163" s="241"/>
      <c r="CK163" s="241"/>
      <c r="CL163" s="241"/>
      <c r="CM163" s="241"/>
      <c r="CN163" s="241"/>
      <c r="CO163" s="241"/>
      <c r="CP163" s="241"/>
      <c r="CQ163" s="241"/>
      <c r="CR163" s="241"/>
      <c r="CS163" s="241"/>
      <c r="CT163" s="241"/>
      <c r="CU163" s="241"/>
      <c r="CV163" s="241"/>
      <c r="CW163" s="241"/>
      <c r="CX163" s="241"/>
      <c r="CY163" s="241"/>
      <c r="CZ163" s="241"/>
      <c r="DA163" s="241"/>
      <c r="DB163" s="241"/>
      <c r="DC163" s="241"/>
      <c r="DD163" s="241"/>
      <c r="DE163" s="241"/>
      <c r="DF163" s="241"/>
      <c r="DG163" s="241"/>
      <c r="DH163" s="241"/>
      <c r="DI163" s="241"/>
      <c r="DJ163" s="241"/>
      <c r="DK163" s="241"/>
      <c r="DL163" s="241"/>
      <c r="DM163" s="241"/>
      <c r="DN163" s="241"/>
      <c r="DO163" s="241"/>
      <c r="DP163" s="241"/>
      <c r="DQ163" s="241"/>
      <c r="DR163" s="241"/>
      <c r="DS163" s="241"/>
      <c r="DT163" s="241"/>
      <c r="DU163" s="241"/>
      <c r="DV163" s="241"/>
      <c r="DW163" s="241"/>
      <c r="DX163" s="241"/>
      <c r="DY163" s="241"/>
      <c r="DZ163" s="241"/>
      <c r="EA163" s="241"/>
      <c r="EB163" s="241"/>
      <c r="EC163" s="241"/>
      <c r="ED163" s="241"/>
      <c r="EE163" s="241"/>
      <c r="EF163" s="241"/>
      <c r="EG163" s="241"/>
      <c r="EH163" s="241"/>
      <c r="EI163" s="241"/>
    </row>
    <row r="164" spans="1:139" ht="12.75">
      <c r="A164" s="241"/>
      <c r="B164" s="270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/>
      <c r="AQ164" s="241"/>
      <c r="AR164" s="241"/>
      <c r="AS164" s="241"/>
      <c r="AT164" s="241"/>
      <c r="AU164" s="241"/>
      <c r="AV164" s="241"/>
      <c r="AW164" s="241"/>
      <c r="AX164" s="241"/>
      <c r="AY164" s="241"/>
      <c r="AZ164" s="241"/>
      <c r="BA164" s="241"/>
      <c r="BB164" s="241"/>
      <c r="BC164" s="241"/>
      <c r="BD164" s="241"/>
      <c r="BE164" s="241"/>
      <c r="BF164" s="241"/>
      <c r="BG164" s="241"/>
      <c r="BH164" s="241"/>
      <c r="BI164" s="241"/>
      <c r="BJ164" s="241"/>
      <c r="BK164" s="241"/>
      <c r="BL164" s="241"/>
      <c r="BM164" s="241"/>
      <c r="BN164" s="241"/>
      <c r="BO164" s="241"/>
      <c r="BP164" s="241"/>
      <c r="BQ164" s="241"/>
      <c r="BR164" s="241"/>
      <c r="BS164" s="241"/>
      <c r="BT164" s="241"/>
      <c r="BU164" s="241"/>
      <c r="BV164" s="241"/>
      <c r="BW164" s="241"/>
      <c r="BX164" s="241"/>
      <c r="BY164" s="241"/>
      <c r="BZ164" s="241"/>
      <c r="CA164" s="241"/>
      <c r="CB164" s="241"/>
      <c r="CC164" s="241"/>
      <c r="CD164" s="241"/>
      <c r="CE164" s="241"/>
      <c r="CF164" s="241"/>
      <c r="CG164" s="241"/>
      <c r="CH164" s="241"/>
      <c r="CI164" s="241"/>
      <c r="CJ164" s="241"/>
      <c r="CK164" s="241"/>
      <c r="CL164" s="241"/>
      <c r="CM164" s="241"/>
      <c r="CN164" s="241"/>
      <c r="CO164" s="241"/>
      <c r="CP164" s="241"/>
      <c r="CQ164" s="241"/>
      <c r="CR164" s="241"/>
      <c r="CS164" s="241"/>
      <c r="CT164" s="241"/>
      <c r="CU164" s="241"/>
      <c r="CV164" s="241"/>
      <c r="CW164" s="241"/>
      <c r="CX164" s="241"/>
      <c r="CY164" s="241"/>
      <c r="CZ164" s="241"/>
      <c r="DA164" s="241"/>
      <c r="DB164" s="241"/>
      <c r="DC164" s="241"/>
      <c r="DD164" s="241"/>
      <c r="DE164" s="241"/>
      <c r="DF164" s="241"/>
      <c r="DG164" s="241"/>
      <c r="DH164" s="241"/>
      <c r="DI164" s="241"/>
      <c r="DJ164" s="241"/>
      <c r="DK164" s="241"/>
      <c r="DL164" s="241"/>
      <c r="DM164" s="241"/>
      <c r="DN164" s="241"/>
      <c r="DO164" s="241"/>
      <c r="DP164" s="241"/>
      <c r="DQ164" s="241"/>
      <c r="DR164" s="241"/>
      <c r="DS164" s="241"/>
      <c r="DT164" s="241"/>
      <c r="DU164" s="241"/>
      <c r="DV164" s="241"/>
      <c r="DW164" s="241"/>
      <c r="DX164" s="241"/>
      <c r="DY164" s="241"/>
      <c r="DZ164" s="241"/>
      <c r="EA164" s="241"/>
      <c r="EB164" s="241"/>
      <c r="EC164" s="241"/>
      <c r="ED164" s="241"/>
      <c r="EE164" s="241"/>
      <c r="EF164" s="241"/>
      <c r="EG164" s="241"/>
      <c r="EH164" s="241"/>
      <c r="EI164" s="241"/>
    </row>
    <row r="165" spans="1:139" ht="12.75">
      <c r="A165" s="241"/>
      <c r="B165" s="270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/>
      <c r="AO165" s="241"/>
      <c r="AP165" s="241"/>
      <c r="AQ165" s="241"/>
      <c r="AR165" s="241"/>
      <c r="AS165" s="241"/>
      <c r="AT165" s="241"/>
      <c r="AU165" s="241"/>
      <c r="AV165" s="241"/>
      <c r="AW165" s="241"/>
      <c r="AX165" s="241"/>
      <c r="AY165" s="241"/>
      <c r="AZ165" s="241"/>
      <c r="BA165" s="241"/>
      <c r="BB165" s="241"/>
      <c r="BC165" s="241"/>
      <c r="BD165" s="241"/>
      <c r="BE165" s="241"/>
      <c r="BF165" s="241"/>
      <c r="BG165" s="241"/>
      <c r="BH165" s="241"/>
      <c r="BI165" s="241"/>
      <c r="BJ165" s="241"/>
      <c r="BK165" s="241"/>
      <c r="BL165" s="241"/>
      <c r="BM165" s="241"/>
      <c r="BN165" s="241"/>
      <c r="BO165" s="241"/>
      <c r="BP165" s="241"/>
      <c r="BQ165" s="241"/>
      <c r="BR165" s="241"/>
      <c r="BS165" s="241"/>
      <c r="BT165" s="241"/>
      <c r="BU165" s="241"/>
      <c r="BV165" s="241"/>
      <c r="BW165" s="241"/>
      <c r="BX165" s="241"/>
      <c r="BY165" s="241"/>
      <c r="BZ165" s="241"/>
      <c r="CA165" s="241"/>
      <c r="CB165" s="241"/>
      <c r="CC165" s="241"/>
      <c r="CD165" s="241"/>
      <c r="CE165" s="241"/>
      <c r="CF165" s="241"/>
      <c r="CG165" s="241"/>
      <c r="CH165" s="241"/>
      <c r="CI165" s="241"/>
      <c r="CJ165" s="241"/>
      <c r="CK165" s="241"/>
      <c r="CL165" s="241"/>
      <c r="CM165" s="241"/>
      <c r="CN165" s="241"/>
      <c r="CO165" s="241"/>
      <c r="CP165" s="241"/>
      <c r="CQ165" s="241"/>
      <c r="CR165" s="241"/>
      <c r="CS165" s="241"/>
      <c r="CT165" s="241"/>
      <c r="CU165" s="241"/>
      <c r="CV165" s="241"/>
      <c r="CW165" s="241"/>
      <c r="CX165" s="241"/>
      <c r="CY165" s="241"/>
      <c r="CZ165" s="241"/>
      <c r="DA165" s="241"/>
      <c r="DB165" s="241"/>
      <c r="DC165" s="241"/>
      <c r="DD165" s="241"/>
      <c r="DE165" s="241"/>
      <c r="DF165" s="241"/>
      <c r="DG165" s="241"/>
      <c r="DH165" s="241"/>
      <c r="DI165" s="241"/>
      <c r="DJ165" s="241"/>
      <c r="DK165" s="241"/>
      <c r="DL165" s="241"/>
      <c r="DM165" s="241"/>
      <c r="DN165" s="241"/>
      <c r="DO165" s="241"/>
      <c r="DP165" s="241"/>
      <c r="DQ165" s="241"/>
      <c r="DR165" s="241"/>
      <c r="DS165" s="241"/>
      <c r="DT165" s="241"/>
      <c r="DU165" s="241"/>
      <c r="DV165" s="241"/>
      <c r="DW165" s="241"/>
      <c r="DX165" s="241"/>
      <c r="DY165" s="241"/>
      <c r="DZ165" s="241"/>
      <c r="EA165" s="241"/>
      <c r="EB165" s="241"/>
      <c r="EC165" s="241"/>
      <c r="ED165" s="241"/>
      <c r="EE165" s="241"/>
      <c r="EF165" s="241"/>
      <c r="EG165" s="241"/>
      <c r="EH165" s="241"/>
      <c r="EI165" s="241"/>
    </row>
    <row r="166" spans="1:139" ht="12.75">
      <c r="A166" s="241"/>
      <c r="B166" s="270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1"/>
      <c r="BF166" s="241"/>
      <c r="BG166" s="241"/>
      <c r="BH166" s="241"/>
      <c r="BI166" s="241"/>
      <c r="BJ166" s="241"/>
      <c r="BK166" s="241"/>
      <c r="BL166" s="241"/>
      <c r="BM166" s="241"/>
      <c r="BN166" s="241"/>
      <c r="BO166" s="241"/>
      <c r="BP166" s="241"/>
      <c r="BQ166" s="241"/>
      <c r="BR166" s="241"/>
      <c r="BS166" s="241"/>
      <c r="BT166" s="241"/>
      <c r="BU166" s="241"/>
      <c r="BV166" s="241"/>
      <c r="BW166" s="241"/>
      <c r="BX166" s="241"/>
      <c r="BY166" s="241"/>
      <c r="BZ166" s="241"/>
      <c r="CA166" s="241"/>
      <c r="CB166" s="241"/>
      <c r="CC166" s="241"/>
      <c r="CD166" s="241"/>
      <c r="CE166" s="241"/>
      <c r="CF166" s="241"/>
      <c r="CG166" s="241"/>
      <c r="CH166" s="241"/>
      <c r="CI166" s="241"/>
      <c r="CJ166" s="241"/>
      <c r="CK166" s="241"/>
      <c r="CL166" s="241"/>
      <c r="CM166" s="241"/>
      <c r="CN166" s="241"/>
      <c r="CO166" s="241"/>
      <c r="CP166" s="241"/>
      <c r="CQ166" s="241"/>
      <c r="CR166" s="241"/>
      <c r="CS166" s="241"/>
      <c r="CT166" s="241"/>
      <c r="CU166" s="241"/>
      <c r="CV166" s="241"/>
      <c r="CW166" s="241"/>
      <c r="CX166" s="241"/>
      <c r="CY166" s="241"/>
      <c r="CZ166" s="241"/>
      <c r="DA166" s="241"/>
      <c r="DB166" s="241"/>
      <c r="DC166" s="241"/>
      <c r="DD166" s="241"/>
      <c r="DE166" s="241"/>
      <c r="DF166" s="241"/>
      <c r="DG166" s="241"/>
      <c r="DH166" s="241"/>
      <c r="DI166" s="241"/>
      <c r="DJ166" s="241"/>
      <c r="DK166" s="241"/>
      <c r="DL166" s="241"/>
      <c r="DM166" s="241"/>
      <c r="DN166" s="241"/>
      <c r="DO166" s="241"/>
      <c r="DP166" s="241"/>
      <c r="DQ166" s="241"/>
      <c r="DR166" s="241"/>
      <c r="DS166" s="241"/>
      <c r="DT166" s="241"/>
      <c r="DU166" s="241"/>
      <c r="DV166" s="241"/>
      <c r="DW166" s="241"/>
      <c r="DX166" s="241"/>
      <c r="DY166" s="241"/>
      <c r="DZ166" s="241"/>
      <c r="EA166" s="241"/>
      <c r="EB166" s="241"/>
      <c r="EC166" s="241"/>
      <c r="ED166" s="241"/>
      <c r="EE166" s="241"/>
      <c r="EF166" s="241"/>
      <c r="EG166" s="241"/>
      <c r="EH166" s="241"/>
      <c r="EI166" s="241"/>
    </row>
    <row r="167" spans="1:139" ht="12.75">
      <c r="A167" s="241"/>
      <c r="B167" s="270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1"/>
      <c r="AU167" s="241"/>
      <c r="AV167" s="241"/>
      <c r="AW167" s="241"/>
      <c r="AX167" s="241"/>
      <c r="AY167" s="241"/>
      <c r="AZ167" s="241"/>
      <c r="BA167" s="241"/>
      <c r="BB167" s="241"/>
      <c r="BC167" s="241"/>
      <c r="BD167" s="241"/>
      <c r="BE167" s="241"/>
      <c r="BF167" s="241"/>
      <c r="BG167" s="241"/>
      <c r="BH167" s="241"/>
      <c r="BI167" s="241"/>
      <c r="BJ167" s="241"/>
      <c r="BK167" s="241"/>
      <c r="BL167" s="241"/>
      <c r="BM167" s="241"/>
      <c r="BN167" s="241"/>
      <c r="BO167" s="241"/>
      <c r="BP167" s="241"/>
      <c r="BQ167" s="241"/>
      <c r="BR167" s="241"/>
      <c r="BS167" s="241"/>
      <c r="BT167" s="241"/>
      <c r="BU167" s="241"/>
      <c r="BV167" s="241"/>
      <c r="BW167" s="241"/>
      <c r="BX167" s="241"/>
      <c r="BY167" s="241"/>
      <c r="BZ167" s="241"/>
      <c r="CA167" s="241"/>
      <c r="CB167" s="241"/>
      <c r="CC167" s="241"/>
      <c r="CD167" s="241"/>
      <c r="CE167" s="241"/>
      <c r="CF167" s="241"/>
      <c r="CG167" s="241"/>
      <c r="CH167" s="241"/>
      <c r="CI167" s="241"/>
      <c r="CJ167" s="241"/>
      <c r="CK167" s="241"/>
      <c r="CL167" s="241"/>
      <c r="CM167" s="241"/>
      <c r="CN167" s="241"/>
      <c r="CO167" s="241"/>
      <c r="CP167" s="241"/>
      <c r="CQ167" s="241"/>
      <c r="CR167" s="241"/>
      <c r="CS167" s="241"/>
      <c r="CT167" s="241"/>
      <c r="CU167" s="241"/>
      <c r="CV167" s="241"/>
      <c r="CW167" s="241"/>
      <c r="CX167" s="241"/>
      <c r="CY167" s="241"/>
      <c r="CZ167" s="241"/>
      <c r="DA167" s="241"/>
      <c r="DB167" s="241"/>
      <c r="DC167" s="241"/>
      <c r="DD167" s="241"/>
      <c r="DE167" s="241"/>
      <c r="DF167" s="241"/>
      <c r="DG167" s="241"/>
      <c r="DH167" s="241"/>
      <c r="DI167" s="241"/>
      <c r="DJ167" s="241"/>
      <c r="DK167" s="241"/>
      <c r="DL167" s="241"/>
      <c r="DM167" s="241"/>
      <c r="DN167" s="241"/>
      <c r="DO167" s="241"/>
      <c r="DP167" s="241"/>
      <c r="DQ167" s="241"/>
      <c r="DR167" s="241"/>
      <c r="DS167" s="241"/>
      <c r="DT167" s="241"/>
      <c r="DU167" s="241"/>
      <c r="DV167" s="241"/>
      <c r="DW167" s="241"/>
      <c r="DX167" s="241"/>
      <c r="DY167" s="241"/>
      <c r="DZ167" s="241"/>
      <c r="EA167" s="241"/>
      <c r="EB167" s="241"/>
      <c r="EC167" s="241"/>
      <c r="ED167" s="241"/>
      <c r="EE167" s="241"/>
      <c r="EF167" s="241"/>
      <c r="EG167" s="241"/>
      <c r="EH167" s="241"/>
      <c r="EI167" s="241"/>
    </row>
    <row r="168" spans="1:139" ht="12.75">
      <c r="A168" s="241"/>
      <c r="B168" s="270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  <c r="AX168" s="241"/>
      <c r="AY168" s="241"/>
      <c r="AZ168" s="241"/>
      <c r="BA168" s="241"/>
      <c r="BB168" s="241"/>
      <c r="BC168" s="241"/>
      <c r="BD168" s="241"/>
      <c r="BE168" s="241"/>
      <c r="BF168" s="241"/>
      <c r="BG168" s="241"/>
      <c r="BH168" s="241"/>
      <c r="BI168" s="241"/>
      <c r="BJ168" s="241"/>
      <c r="BK168" s="241"/>
      <c r="BL168" s="241"/>
      <c r="BM168" s="241"/>
      <c r="BN168" s="241"/>
      <c r="BO168" s="241"/>
      <c r="BP168" s="241"/>
      <c r="BQ168" s="241"/>
      <c r="BR168" s="241"/>
      <c r="BS168" s="241"/>
      <c r="BT168" s="241"/>
      <c r="BU168" s="241"/>
      <c r="BV168" s="241"/>
      <c r="BW168" s="241"/>
      <c r="BX168" s="241"/>
      <c r="BY168" s="241"/>
      <c r="BZ168" s="241"/>
      <c r="CA168" s="241"/>
      <c r="CB168" s="241"/>
      <c r="CC168" s="241"/>
      <c r="CD168" s="241"/>
      <c r="CE168" s="241"/>
      <c r="CF168" s="241"/>
      <c r="CG168" s="241"/>
      <c r="CH168" s="241"/>
      <c r="CI168" s="241"/>
      <c r="CJ168" s="241"/>
      <c r="CK168" s="241"/>
      <c r="CL168" s="241"/>
      <c r="CM168" s="241"/>
      <c r="CN168" s="241"/>
      <c r="CO168" s="241"/>
      <c r="CP168" s="241"/>
      <c r="CQ168" s="241"/>
      <c r="CR168" s="241"/>
      <c r="CS168" s="241"/>
      <c r="CT168" s="241"/>
      <c r="CU168" s="241"/>
      <c r="CV168" s="241"/>
      <c r="CW168" s="241"/>
      <c r="CX168" s="241"/>
      <c r="CY168" s="241"/>
      <c r="CZ168" s="241"/>
      <c r="DA168" s="241"/>
      <c r="DB168" s="241"/>
      <c r="DC168" s="241"/>
      <c r="DD168" s="241"/>
      <c r="DE168" s="241"/>
      <c r="DF168" s="241"/>
      <c r="DG168" s="241"/>
      <c r="DH168" s="241"/>
      <c r="DI168" s="241"/>
      <c r="DJ168" s="241"/>
      <c r="DK168" s="241"/>
      <c r="DL168" s="241"/>
      <c r="DM168" s="241"/>
      <c r="DN168" s="241"/>
      <c r="DO168" s="241"/>
      <c r="DP168" s="241"/>
      <c r="DQ168" s="241"/>
      <c r="DR168" s="241"/>
      <c r="DS168" s="241"/>
      <c r="DT168" s="241"/>
      <c r="DU168" s="241"/>
      <c r="DV168" s="241"/>
      <c r="DW168" s="241"/>
      <c r="DX168" s="241"/>
      <c r="DY168" s="241"/>
      <c r="DZ168" s="241"/>
      <c r="EA168" s="241"/>
      <c r="EB168" s="241"/>
      <c r="EC168" s="241"/>
      <c r="ED168" s="241"/>
      <c r="EE168" s="241"/>
      <c r="EF168" s="241"/>
      <c r="EG168" s="241"/>
      <c r="EH168" s="241"/>
      <c r="EI168" s="241"/>
    </row>
    <row r="169" spans="1:139" ht="12.75">
      <c r="A169" s="241"/>
      <c r="B169" s="270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  <c r="AR169" s="241"/>
      <c r="AS169" s="241"/>
      <c r="AT169" s="241"/>
      <c r="AU169" s="241"/>
      <c r="AV169" s="241"/>
      <c r="AW169" s="241"/>
      <c r="AX169" s="241"/>
      <c r="AY169" s="241"/>
      <c r="AZ169" s="241"/>
      <c r="BA169" s="241"/>
      <c r="BB169" s="241"/>
      <c r="BC169" s="241"/>
      <c r="BD169" s="241"/>
      <c r="BE169" s="241"/>
      <c r="BF169" s="241"/>
      <c r="BG169" s="241"/>
      <c r="BH169" s="241"/>
      <c r="BI169" s="241"/>
      <c r="BJ169" s="241"/>
      <c r="BK169" s="241"/>
      <c r="BL169" s="241"/>
      <c r="BM169" s="241"/>
      <c r="BN169" s="241"/>
      <c r="BO169" s="241"/>
      <c r="BP169" s="241"/>
      <c r="BQ169" s="241"/>
      <c r="BR169" s="241"/>
      <c r="BS169" s="241"/>
      <c r="BT169" s="241"/>
      <c r="BU169" s="241"/>
      <c r="BV169" s="241"/>
      <c r="BW169" s="241"/>
      <c r="BX169" s="241"/>
      <c r="BY169" s="241"/>
      <c r="BZ169" s="241"/>
      <c r="CA169" s="241"/>
      <c r="CB169" s="241"/>
      <c r="CC169" s="241"/>
      <c r="CD169" s="241"/>
      <c r="CE169" s="241"/>
      <c r="CF169" s="241"/>
      <c r="CG169" s="241"/>
      <c r="CH169" s="241"/>
      <c r="CI169" s="241"/>
      <c r="CJ169" s="241"/>
      <c r="CK169" s="241"/>
      <c r="CL169" s="241"/>
      <c r="CM169" s="241"/>
      <c r="CN169" s="241"/>
      <c r="CO169" s="241"/>
      <c r="CP169" s="241"/>
      <c r="CQ169" s="241"/>
      <c r="CR169" s="241"/>
      <c r="CS169" s="241"/>
      <c r="CT169" s="241"/>
      <c r="CU169" s="241"/>
      <c r="CV169" s="241"/>
      <c r="CW169" s="241"/>
      <c r="CX169" s="241"/>
      <c r="CY169" s="241"/>
      <c r="CZ169" s="241"/>
      <c r="DA169" s="241"/>
      <c r="DB169" s="241"/>
      <c r="DC169" s="241"/>
      <c r="DD169" s="241"/>
      <c r="DE169" s="241"/>
      <c r="DF169" s="241"/>
      <c r="DG169" s="241"/>
      <c r="DH169" s="241"/>
      <c r="DI169" s="241"/>
      <c r="DJ169" s="241"/>
      <c r="DK169" s="241"/>
      <c r="DL169" s="241"/>
      <c r="DM169" s="241"/>
      <c r="DN169" s="241"/>
      <c r="DO169" s="241"/>
      <c r="DP169" s="241"/>
      <c r="DQ169" s="241"/>
      <c r="DR169" s="241"/>
      <c r="DS169" s="241"/>
      <c r="DT169" s="241"/>
      <c r="DU169" s="241"/>
      <c r="DV169" s="241"/>
      <c r="DW169" s="241"/>
      <c r="DX169" s="241"/>
      <c r="DY169" s="241"/>
      <c r="DZ169" s="241"/>
      <c r="EA169" s="241"/>
      <c r="EB169" s="241"/>
      <c r="EC169" s="241"/>
      <c r="ED169" s="241"/>
      <c r="EE169" s="241"/>
      <c r="EF169" s="241"/>
      <c r="EG169" s="241"/>
      <c r="EH169" s="241"/>
      <c r="EI169" s="241"/>
    </row>
    <row r="170" spans="1:139" ht="12.75">
      <c r="A170" s="241"/>
      <c r="B170" s="270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U170" s="241"/>
      <c r="AV170" s="241"/>
      <c r="AW170" s="241"/>
      <c r="AX170" s="241"/>
      <c r="AY170" s="241"/>
      <c r="AZ170" s="241"/>
      <c r="BA170" s="241"/>
      <c r="BB170" s="241"/>
      <c r="BC170" s="241"/>
      <c r="BD170" s="241"/>
      <c r="BE170" s="241"/>
      <c r="BF170" s="241"/>
      <c r="BG170" s="241"/>
      <c r="BH170" s="241"/>
      <c r="BI170" s="241"/>
      <c r="BJ170" s="241"/>
      <c r="BK170" s="241"/>
      <c r="BL170" s="241"/>
      <c r="BM170" s="241"/>
      <c r="BN170" s="241"/>
      <c r="BO170" s="241"/>
      <c r="BP170" s="241"/>
      <c r="BQ170" s="241"/>
      <c r="BR170" s="241"/>
      <c r="BS170" s="241"/>
      <c r="BT170" s="241"/>
      <c r="BU170" s="241"/>
      <c r="BV170" s="241"/>
      <c r="BW170" s="241"/>
      <c r="BX170" s="241"/>
      <c r="BY170" s="241"/>
      <c r="BZ170" s="241"/>
      <c r="CA170" s="241"/>
      <c r="CB170" s="241"/>
      <c r="CC170" s="241"/>
      <c r="CD170" s="241"/>
      <c r="CE170" s="241"/>
      <c r="CF170" s="241"/>
      <c r="CG170" s="241"/>
      <c r="CH170" s="241"/>
      <c r="CI170" s="241"/>
      <c r="CJ170" s="241"/>
      <c r="CK170" s="241"/>
      <c r="CL170" s="241"/>
      <c r="CM170" s="241"/>
      <c r="CN170" s="241"/>
      <c r="CO170" s="241"/>
      <c r="CP170" s="241"/>
      <c r="CQ170" s="241"/>
      <c r="CR170" s="241"/>
      <c r="CS170" s="241"/>
      <c r="CT170" s="241"/>
      <c r="CU170" s="241"/>
      <c r="CV170" s="241"/>
      <c r="CW170" s="241"/>
      <c r="CX170" s="241"/>
      <c r="CY170" s="241"/>
      <c r="CZ170" s="241"/>
      <c r="DA170" s="241"/>
      <c r="DB170" s="241"/>
      <c r="DC170" s="241"/>
      <c r="DD170" s="241"/>
      <c r="DE170" s="241"/>
      <c r="DF170" s="241"/>
      <c r="DG170" s="241"/>
      <c r="DH170" s="241"/>
      <c r="DI170" s="241"/>
      <c r="DJ170" s="241"/>
      <c r="DK170" s="241"/>
      <c r="DL170" s="241"/>
      <c r="DM170" s="241"/>
      <c r="DN170" s="241"/>
      <c r="DO170" s="241"/>
      <c r="DP170" s="241"/>
      <c r="DQ170" s="241"/>
      <c r="DR170" s="241"/>
      <c r="DS170" s="241"/>
      <c r="DT170" s="241"/>
      <c r="DU170" s="241"/>
      <c r="DV170" s="241"/>
      <c r="DW170" s="241"/>
      <c r="DX170" s="241"/>
      <c r="DY170" s="241"/>
      <c r="DZ170" s="241"/>
      <c r="EA170" s="241"/>
      <c r="EB170" s="241"/>
      <c r="EC170" s="241"/>
      <c r="ED170" s="241"/>
      <c r="EE170" s="241"/>
      <c r="EF170" s="241"/>
      <c r="EG170" s="241"/>
      <c r="EH170" s="241"/>
      <c r="EI170" s="241"/>
    </row>
    <row r="171" spans="1:139" ht="12.75">
      <c r="A171" s="241"/>
      <c r="B171" s="270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  <c r="AA171" s="241"/>
      <c r="AB171" s="241"/>
      <c r="AC171" s="241"/>
      <c r="AD171" s="241"/>
      <c r="AE171" s="241"/>
      <c r="AF171" s="241"/>
      <c r="AG171" s="241"/>
      <c r="AH171" s="241"/>
      <c r="AI171" s="241"/>
      <c r="AJ171" s="241"/>
      <c r="AK171" s="241"/>
      <c r="AL171" s="241"/>
      <c r="AM171" s="241"/>
      <c r="AN171" s="241"/>
      <c r="AO171" s="241"/>
      <c r="AP171" s="241"/>
      <c r="AQ171" s="241"/>
      <c r="AR171" s="241"/>
      <c r="AS171" s="241"/>
      <c r="AT171" s="241"/>
      <c r="AU171" s="241"/>
      <c r="AV171" s="241"/>
      <c r="AW171" s="241"/>
      <c r="AX171" s="241"/>
      <c r="AY171" s="241"/>
      <c r="AZ171" s="241"/>
      <c r="BA171" s="241"/>
      <c r="BB171" s="241"/>
      <c r="BC171" s="241"/>
      <c r="BD171" s="241"/>
      <c r="BE171" s="241"/>
      <c r="BF171" s="241"/>
      <c r="BG171" s="241"/>
      <c r="BH171" s="241"/>
      <c r="BI171" s="241"/>
      <c r="BJ171" s="241"/>
      <c r="BK171" s="241"/>
      <c r="BL171" s="241"/>
      <c r="BM171" s="241"/>
      <c r="BN171" s="241"/>
      <c r="BO171" s="241"/>
      <c r="BP171" s="241"/>
      <c r="BQ171" s="241"/>
      <c r="BR171" s="241"/>
      <c r="BS171" s="241"/>
      <c r="BT171" s="241"/>
      <c r="BU171" s="241"/>
      <c r="BV171" s="241"/>
      <c r="BW171" s="241"/>
      <c r="BX171" s="241"/>
      <c r="BY171" s="241"/>
      <c r="BZ171" s="241"/>
      <c r="CA171" s="241"/>
      <c r="CB171" s="241"/>
      <c r="CC171" s="241"/>
      <c r="CD171" s="241"/>
      <c r="CE171" s="241"/>
      <c r="CF171" s="241"/>
      <c r="CG171" s="241"/>
      <c r="CH171" s="241"/>
      <c r="CI171" s="241"/>
      <c r="CJ171" s="241"/>
      <c r="CK171" s="241"/>
      <c r="CL171" s="241"/>
      <c r="CM171" s="241"/>
      <c r="CN171" s="241"/>
      <c r="CO171" s="241"/>
      <c r="CP171" s="241"/>
      <c r="CQ171" s="241"/>
      <c r="CR171" s="241"/>
      <c r="CS171" s="241"/>
      <c r="CT171" s="241"/>
      <c r="CU171" s="241"/>
      <c r="CV171" s="241"/>
      <c r="CW171" s="241"/>
      <c r="CX171" s="241"/>
      <c r="CY171" s="241"/>
      <c r="CZ171" s="241"/>
      <c r="DA171" s="241"/>
      <c r="DB171" s="241"/>
      <c r="DC171" s="241"/>
      <c r="DD171" s="241"/>
      <c r="DE171" s="241"/>
      <c r="DF171" s="241"/>
      <c r="DG171" s="241"/>
      <c r="DH171" s="241"/>
      <c r="DI171" s="241"/>
      <c r="DJ171" s="241"/>
      <c r="DK171" s="241"/>
      <c r="DL171" s="241"/>
      <c r="DM171" s="241"/>
      <c r="DN171" s="241"/>
      <c r="DO171" s="241"/>
      <c r="DP171" s="241"/>
      <c r="DQ171" s="241"/>
      <c r="DR171" s="241"/>
      <c r="DS171" s="241"/>
      <c r="DT171" s="241"/>
      <c r="DU171" s="241"/>
      <c r="DV171" s="241"/>
      <c r="DW171" s="241"/>
      <c r="DX171" s="241"/>
      <c r="DY171" s="241"/>
      <c r="DZ171" s="241"/>
      <c r="EA171" s="241"/>
      <c r="EB171" s="241"/>
      <c r="EC171" s="241"/>
      <c r="ED171" s="241"/>
      <c r="EE171" s="241"/>
      <c r="EF171" s="241"/>
      <c r="EG171" s="241"/>
      <c r="EH171" s="241"/>
      <c r="EI171" s="241"/>
    </row>
    <row r="172" spans="1:139" ht="12.75">
      <c r="A172" s="241"/>
      <c r="B172" s="270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41"/>
      <c r="AB172" s="241"/>
      <c r="AC172" s="241"/>
      <c r="AD172" s="241"/>
      <c r="AE172" s="241"/>
      <c r="AF172" s="241"/>
      <c r="AG172" s="241"/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  <c r="AV172" s="241"/>
      <c r="AW172" s="241"/>
      <c r="AX172" s="241"/>
      <c r="AY172" s="241"/>
      <c r="AZ172" s="241"/>
      <c r="BA172" s="241"/>
      <c r="BB172" s="241"/>
      <c r="BC172" s="241"/>
      <c r="BD172" s="241"/>
      <c r="BE172" s="241"/>
      <c r="BF172" s="241"/>
      <c r="BG172" s="241"/>
      <c r="BH172" s="241"/>
      <c r="BI172" s="241"/>
      <c r="BJ172" s="241"/>
      <c r="BK172" s="241"/>
      <c r="BL172" s="241"/>
      <c r="BM172" s="241"/>
      <c r="BN172" s="241"/>
      <c r="BO172" s="241"/>
      <c r="BP172" s="241"/>
      <c r="BQ172" s="241"/>
      <c r="BR172" s="241"/>
      <c r="BS172" s="241"/>
      <c r="BT172" s="241"/>
      <c r="BU172" s="241"/>
      <c r="BV172" s="241"/>
      <c r="BW172" s="241"/>
      <c r="BX172" s="241"/>
      <c r="BY172" s="241"/>
      <c r="BZ172" s="241"/>
      <c r="CA172" s="241"/>
      <c r="CB172" s="241"/>
      <c r="CC172" s="241"/>
      <c r="CD172" s="241"/>
      <c r="CE172" s="241"/>
      <c r="CF172" s="241"/>
      <c r="CG172" s="241"/>
      <c r="CH172" s="241"/>
      <c r="CI172" s="241"/>
      <c r="CJ172" s="241"/>
      <c r="CK172" s="241"/>
      <c r="CL172" s="241"/>
      <c r="CM172" s="241"/>
      <c r="CN172" s="241"/>
      <c r="CO172" s="241"/>
      <c r="CP172" s="241"/>
      <c r="CQ172" s="241"/>
      <c r="CR172" s="241"/>
      <c r="CS172" s="241"/>
      <c r="CT172" s="241"/>
      <c r="CU172" s="241"/>
      <c r="CV172" s="241"/>
      <c r="CW172" s="241"/>
      <c r="CX172" s="241"/>
      <c r="CY172" s="241"/>
      <c r="CZ172" s="241"/>
      <c r="DA172" s="241"/>
      <c r="DB172" s="241"/>
      <c r="DC172" s="241"/>
      <c r="DD172" s="241"/>
      <c r="DE172" s="241"/>
      <c r="DF172" s="241"/>
      <c r="DG172" s="241"/>
      <c r="DH172" s="241"/>
      <c r="DI172" s="241"/>
      <c r="DJ172" s="241"/>
      <c r="DK172" s="241"/>
      <c r="DL172" s="241"/>
      <c r="DM172" s="241"/>
      <c r="DN172" s="241"/>
      <c r="DO172" s="241"/>
      <c r="DP172" s="241"/>
      <c r="DQ172" s="241"/>
      <c r="DR172" s="241"/>
      <c r="DS172" s="241"/>
      <c r="DT172" s="241"/>
      <c r="DU172" s="241"/>
      <c r="DV172" s="241"/>
      <c r="DW172" s="241"/>
      <c r="DX172" s="241"/>
      <c r="DY172" s="241"/>
      <c r="DZ172" s="241"/>
      <c r="EA172" s="241"/>
      <c r="EB172" s="241"/>
      <c r="EC172" s="241"/>
      <c r="ED172" s="241"/>
      <c r="EE172" s="241"/>
      <c r="EF172" s="241"/>
      <c r="EG172" s="241"/>
      <c r="EH172" s="241"/>
      <c r="EI172" s="241"/>
    </row>
    <row r="173" spans="1:139" ht="12.75">
      <c r="A173" s="241"/>
      <c r="B173" s="270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41"/>
      <c r="AB173" s="241"/>
      <c r="AC173" s="241"/>
      <c r="AD173" s="241"/>
      <c r="AE173" s="241"/>
      <c r="AF173" s="241"/>
      <c r="AG173" s="241"/>
      <c r="AH173" s="241"/>
      <c r="AI173" s="241"/>
      <c r="AJ173" s="241"/>
      <c r="AK173" s="241"/>
      <c r="AL173" s="241"/>
      <c r="AM173" s="241"/>
      <c r="AN173" s="241"/>
      <c r="AO173" s="241"/>
      <c r="AP173" s="241"/>
      <c r="AQ173" s="241"/>
      <c r="AR173" s="241"/>
      <c r="AS173" s="241"/>
      <c r="AT173" s="241"/>
      <c r="AU173" s="241"/>
      <c r="AV173" s="241"/>
      <c r="AW173" s="241"/>
      <c r="AX173" s="241"/>
      <c r="AY173" s="241"/>
      <c r="AZ173" s="241"/>
      <c r="BA173" s="241"/>
      <c r="BB173" s="241"/>
      <c r="BC173" s="241"/>
      <c r="BD173" s="241"/>
      <c r="BE173" s="241"/>
      <c r="BF173" s="241"/>
      <c r="BG173" s="241"/>
      <c r="BH173" s="241"/>
      <c r="BI173" s="241"/>
      <c r="BJ173" s="241"/>
      <c r="BK173" s="241"/>
      <c r="BL173" s="241"/>
      <c r="BM173" s="241"/>
      <c r="BN173" s="241"/>
      <c r="BO173" s="241"/>
      <c r="BP173" s="241"/>
      <c r="BQ173" s="241"/>
      <c r="BR173" s="241"/>
      <c r="BS173" s="241"/>
      <c r="BT173" s="241"/>
      <c r="BU173" s="241"/>
      <c r="BV173" s="241"/>
      <c r="BW173" s="241"/>
      <c r="BX173" s="241"/>
      <c r="BY173" s="241"/>
      <c r="BZ173" s="241"/>
      <c r="CA173" s="241"/>
      <c r="CB173" s="241"/>
      <c r="CC173" s="241"/>
      <c r="CD173" s="241"/>
      <c r="CE173" s="241"/>
      <c r="CF173" s="241"/>
      <c r="CG173" s="241"/>
      <c r="CH173" s="241"/>
      <c r="CI173" s="241"/>
      <c r="CJ173" s="241"/>
      <c r="CK173" s="241"/>
      <c r="CL173" s="241"/>
      <c r="CM173" s="241"/>
      <c r="CN173" s="241"/>
      <c r="CO173" s="241"/>
      <c r="CP173" s="241"/>
      <c r="CQ173" s="241"/>
      <c r="CR173" s="241"/>
      <c r="CS173" s="241"/>
      <c r="CT173" s="241"/>
      <c r="CU173" s="241"/>
      <c r="CV173" s="241"/>
      <c r="CW173" s="241"/>
      <c r="CX173" s="241"/>
      <c r="CY173" s="241"/>
      <c r="CZ173" s="241"/>
      <c r="DA173" s="241"/>
      <c r="DB173" s="241"/>
      <c r="DC173" s="241"/>
      <c r="DD173" s="241"/>
      <c r="DE173" s="241"/>
      <c r="DF173" s="241"/>
      <c r="DG173" s="241"/>
      <c r="DH173" s="241"/>
      <c r="DI173" s="241"/>
      <c r="DJ173" s="241"/>
      <c r="DK173" s="241"/>
      <c r="DL173" s="241"/>
      <c r="DM173" s="241"/>
      <c r="DN173" s="241"/>
      <c r="DO173" s="241"/>
      <c r="DP173" s="241"/>
      <c r="DQ173" s="241"/>
      <c r="DR173" s="241"/>
      <c r="DS173" s="241"/>
      <c r="DT173" s="241"/>
      <c r="DU173" s="241"/>
      <c r="DV173" s="241"/>
      <c r="DW173" s="241"/>
      <c r="DX173" s="241"/>
      <c r="DY173" s="241"/>
      <c r="DZ173" s="241"/>
      <c r="EA173" s="241"/>
      <c r="EB173" s="241"/>
      <c r="EC173" s="241"/>
      <c r="ED173" s="241"/>
      <c r="EE173" s="241"/>
      <c r="EF173" s="241"/>
      <c r="EG173" s="241"/>
      <c r="EH173" s="241"/>
      <c r="EI173" s="241"/>
    </row>
    <row r="174" spans="1:139" ht="12.75">
      <c r="A174" s="241"/>
      <c r="B174" s="270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  <c r="AA174" s="241"/>
      <c r="AB174" s="241"/>
      <c r="AC174" s="241"/>
      <c r="AD174" s="241"/>
      <c r="AE174" s="241"/>
      <c r="AF174" s="241"/>
      <c r="AG174" s="241"/>
      <c r="AH174" s="241"/>
      <c r="AI174" s="241"/>
      <c r="AJ174" s="241"/>
      <c r="AK174" s="241"/>
      <c r="AL174" s="241"/>
      <c r="AM174" s="241"/>
      <c r="AN174" s="241"/>
      <c r="AO174" s="241"/>
      <c r="AP174" s="241"/>
      <c r="AQ174" s="241"/>
      <c r="AR174" s="241"/>
      <c r="AS174" s="241"/>
      <c r="AT174" s="241"/>
      <c r="AU174" s="241"/>
      <c r="AV174" s="241"/>
      <c r="AW174" s="241"/>
      <c r="AX174" s="241"/>
      <c r="AY174" s="241"/>
      <c r="AZ174" s="241"/>
      <c r="BA174" s="241"/>
      <c r="BB174" s="241"/>
      <c r="BC174" s="241"/>
      <c r="BD174" s="241"/>
      <c r="BE174" s="241"/>
      <c r="BF174" s="241"/>
      <c r="BG174" s="241"/>
      <c r="BH174" s="241"/>
      <c r="BI174" s="241"/>
      <c r="BJ174" s="241"/>
      <c r="BK174" s="241"/>
      <c r="BL174" s="241"/>
      <c r="BM174" s="241"/>
      <c r="BN174" s="241"/>
      <c r="BO174" s="241"/>
      <c r="BP174" s="241"/>
      <c r="BQ174" s="241"/>
      <c r="BR174" s="241"/>
      <c r="BS174" s="241"/>
      <c r="BT174" s="241"/>
      <c r="BU174" s="241"/>
      <c r="BV174" s="241"/>
      <c r="BW174" s="241"/>
      <c r="BX174" s="241"/>
      <c r="BY174" s="241"/>
      <c r="BZ174" s="241"/>
      <c r="CA174" s="241"/>
      <c r="CB174" s="241"/>
      <c r="CC174" s="241"/>
      <c r="CD174" s="241"/>
      <c r="CE174" s="241"/>
      <c r="CF174" s="241"/>
      <c r="CG174" s="241"/>
      <c r="CH174" s="241"/>
      <c r="CI174" s="241"/>
      <c r="CJ174" s="241"/>
      <c r="CK174" s="241"/>
      <c r="CL174" s="241"/>
      <c r="CM174" s="241"/>
      <c r="CN174" s="241"/>
      <c r="CO174" s="241"/>
      <c r="CP174" s="241"/>
      <c r="CQ174" s="241"/>
      <c r="CR174" s="241"/>
      <c r="CS174" s="241"/>
      <c r="CT174" s="241"/>
      <c r="CU174" s="241"/>
      <c r="CV174" s="241"/>
      <c r="CW174" s="241"/>
      <c r="CX174" s="241"/>
      <c r="CY174" s="241"/>
      <c r="CZ174" s="241"/>
      <c r="DA174" s="241"/>
      <c r="DB174" s="241"/>
      <c r="DC174" s="241"/>
      <c r="DD174" s="241"/>
      <c r="DE174" s="241"/>
      <c r="DF174" s="241"/>
      <c r="DG174" s="241"/>
      <c r="DH174" s="241"/>
      <c r="DI174" s="241"/>
      <c r="DJ174" s="241"/>
      <c r="DK174" s="241"/>
      <c r="DL174" s="241"/>
      <c r="DM174" s="241"/>
      <c r="DN174" s="241"/>
      <c r="DO174" s="241"/>
      <c r="DP174" s="241"/>
      <c r="DQ174" s="241"/>
      <c r="DR174" s="241"/>
      <c r="DS174" s="241"/>
      <c r="DT174" s="241"/>
      <c r="DU174" s="241"/>
      <c r="DV174" s="241"/>
      <c r="DW174" s="241"/>
      <c r="DX174" s="241"/>
      <c r="DY174" s="241"/>
      <c r="DZ174" s="241"/>
      <c r="EA174" s="241"/>
      <c r="EB174" s="241"/>
      <c r="EC174" s="241"/>
      <c r="ED174" s="241"/>
      <c r="EE174" s="241"/>
      <c r="EF174" s="241"/>
      <c r="EG174" s="241"/>
      <c r="EH174" s="241"/>
      <c r="EI174" s="241"/>
    </row>
    <row r="175" spans="1:139" ht="12.75">
      <c r="A175" s="241"/>
      <c r="B175" s="270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  <c r="AA175" s="241"/>
      <c r="AB175" s="241"/>
      <c r="AC175" s="241"/>
      <c r="AD175" s="241"/>
      <c r="AE175" s="241"/>
      <c r="AF175" s="241"/>
      <c r="AG175" s="241"/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  <c r="AW175" s="241"/>
      <c r="AX175" s="241"/>
      <c r="AY175" s="241"/>
      <c r="AZ175" s="241"/>
      <c r="BA175" s="241"/>
      <c r="BB175" s="241"/>
      <c r="BC175" s="241"/>
      <c r="BD175" s="241"/>
      <c r="BE175" s="241"/>
      <c r="BF175" s="241"/>
      <c r="BG175" s="241"/>
      <c r="BH175" s="241"/>
      <c r="BI175" s="241"/>
      <c r="BJ175" s="241"/>
      <c r="BK175" s="241"/>
      <c r="BL175" s="241"/>
      <c r="BM175" s="241"/>
      <c r="BN175" s="241"/>
      <c r="BO175" s="241"/>
      <c r="BP175" s="241"/>
      <c r="BQ175" s="241"/>
      <c r="BR175" s="241"/>
      <c r="BS175" s="241"/>
      <c r="BT175" s="241"/>
      <c r="BU175" s="241"/>
      <c r="BV175" s="241"/>
      <c r="BW175" s="241"/>
      <c r="BX175" s="241"/>
      <c r="BY175" s="241"/>
      <c r="BZ175" s="241"/>
      <c r="CA175" s="241"/>
      <c r="CB175" s="241"/>
      <c r="CC175" s="241"/>
      <c r="CD175" s="241"/>
      <c r="CE175" s="241"/>
      <c r="CF175" s="241"/>
      <c r="CG175" s="241"/>
      <c r="CH175" s="241"/>
      <c r="CI175" s="241"/>
      <c r="CJ175" s="241"/>
      <c r="CK175" s="241"/>
      <c r="CL175" s="241"/>
      <c r="CM175" s="241"/>
      <c r="CN175" s="241"/>
      <c r="CO175" s="241"/>
      <c r="CP175" s="241"/>
      <c r="CQ175" s="241"/>
      <c r="CR175" s="241"/>
      <c r="CS175" s="241"/>
      <c r="CT175" s="241"/>
      <c r="CU175" s="241"/>
      <c r="CV175" s="241"/>
      <c r="CW175" s="241"/>
      <c r="CX175" s="241"/>
      <c r="CY175" s="241"/>
      <c r="CZ175" s="241"/>
      <c r="DA175" s="241"/>
      <c r="DB175" s="241"/>
      <c r="DC175" s="241"/>
      <c r="DD175" s="241"/>
      <c r="DE175" s="241"/>
      <c r="DF175" s="241"/>
      <c r="DG175" s="241"/>
      <c r="DH175" s="241"/>
      <c r="DI175" s="241"/>
      <c r="DJ175" s="241"/>
      <c r="DK175" s="241"/>
      <c r="DL175" s="241"/>
      <c r="DM175" s="241"/>
      <c r="DN175" s="241"/>
      <c r="DO175" s="241"/>
      <c r="DP175" s="241"/>
      <c r="DQ175" s="241"/>
      <c r="DR175" s="241"/>
      <c r="DS175" s="241"/>
      <c r="DT175" s="241"/>
      <c r="DU175" s="241"/>
      <c r="DV175" s="241"/>
      <c r="DW175" s="241"/>
      <c r="DX175" s="241"/>
      <c r="DY175" s="241"/>
      <c r="DZ175" s="241"/>
      <c r="EA175" s="241"/>
      <c r="EB175" s="241"/>
      <c r="EC175" s="241"/>
      <c r="ED175" s="241"/>
      <c r="EE175" s="241"/>
      <c r="EF175" s="241"/>
      <c r="EG175" s="241"/>
      <c r="EH175" s="241"/>
      <c r="EI175" s="241"/>
    </row>
    <row r="176" spans="1:139" ht="12.75">
      <c r="A176" s="241"/>
      <c r="B176" s="270"/>
      <c r="C176" s="241"/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  <c r="AA176" s="241"/>
      <c r="AB176" s="241"/>
      <c r="AC176" s="241"/>
      <c r="AD176" s="241"/>
      <c r="AE176" s="241"/>
      <c r="AF176" s="241"/>
      <c r="AG176" s="241"/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  <c r="AW176" s="241"/>
      <c r="AX176" s="241"/>
      <c r="AY176" s="241"/>
      <c r="AZ176" s="241"/>
      <c r="BA176" s="241"/>
      <c r="BB176" s="241"/>
      <c r="BC176" s="241"/>
      <c r="BD176" s="241"/>
      <c r="BE176" s="241"/>
      <c r="BF176" s="241"/>
      <c r="BG176" s="241"/>
      <c r="BH176" s="241"/>
      <c r="BI176" s="241"/>
      <c r="BJ176" s="241"/>
      <c r="BK176" s="241"/>
      <c r="BL176" s="241"/>
      <c r="BM176" s="241"/>
      <c r="BN176" s="241"/>
      <c r="BO176" s="241"/>
      <c r="BP176" s="241"/>
      <c r="BQ176" s="241"/>
      <c r="BR176" s="241"/>
      <c r="BS176" s="241"/>
      <c r="BT176" s="241"/>
      <c r="BU176" s="241"/>
      <c r="BV176" s="241"/>
      <c r="BW176" s="241"/>
      <c r="BX176" s="241"/>
      <c r="BY176" s="241"/>
      <c r="BZ176" s="241"/>
      <c r="CA176" s="241"/>
      <c r="CB176" s="241"/>
      <c r="CC176" s="241"/>
      <c r="CD176" s="241"/>
      <c r="CE176" s="241"/>
      <c r="CF176" s="241"/>
      <c r="CG176" s="241"/>
      <c r="CH176" s="241"/>
      <c r="CI176" s="241"/>
      <c r="CJ176" s="241"/>
      <c r="CK176" s="241"/>
      <c r="CL176" s="241"/>
      <c r="CM176" s="241"/>
      <c r="CN176" s="241"/>
      <c r="CO176" s="241"/>
      <c r="CP176" s="241"/>
      <c r="CQ176" s="241"/>
      <c r="CR176" s="241"/>
      <c r="CS176" s="241"/>
      <c r="CT176" s="241"/>
      <c r="CU176" s="241"/>
      <c r="CV176" s="241"/>
      <c r="CW176" s="241"/>
      <c r="CX176" s="241"/>
      <c r="CY176" s="241"/>
      <c r="CZ176" s="241"/>
      <c r="DA176" s="241"/>
      <c r="DB176" s="241"/>
      <c r="DC176" s="241"/>
      <c r="DD176" s="241"/>
      <c r="DE176" s="241"/>
      <c r="DF176" s="241"/>
      <c r="DG176" s="241"/>
      <c r="DH176" s="241"/>
      <c r="DI176" s="241"/>
      <c r="DJ176" s="241"/>
      <c r="DK176" s="241"/>
      <c r="DL176" s="241"/>
      <c r="DM176" s="241"/>
      <c r="DN176" s="241"/>
      <c r="DO176" s="241"/>
      <c r="DP176" s="241"/>
      <c r="DQ176" s="241"/>
      <c r="DR176" s="241"/>
      <c r="DS176" s="241"/>
      <c r="DT176" s="241"/>
      <c r="DU176" s="241"/>
      <c r="DV176" s="241"/>
      <c r="DW176" s="241"/>
      <c r="DX176" s="241"/>
      <c r="DY176" s="241"/>
      <c r="DZ176" s="241"/>
      <c r="EA176" s="241"/>
      <c r="EB176" s="241"/>
      <c r="EC176" s="241"/>
      <c r="ED176" s="241"/>
      <c r="EE176" s="241"/>
      <c r="EF176" s="241"/>
      <c r="EG176" s="241"/>
      <c r="EH176" s="241"/>
      <c r="EI176" s="241"/>
    </row>
    <row r="177" spans="1:139" ht="12.75">
      <c r="A177" s="241"/>
      <c r="B177" s="270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241"/>
      <c r="BD177" s="241"/>
      <c r="BE177" s="241"/>
      <c r="BF177" s="241"/>
      <c r="BG177" s="241"/>
      <c r="BH177" s="241"/>
      <c r="BI177" s="241"/>
      <c r="BJ177" s="241"/>
      <c r="BK177" s="241"/>
      <c r="BL177" s="241"/>
      <c r="BM177" s="241"/>
      <c r="BN177" s="241"/>
      <c r="BO177" s="241"/>
      <c r="BP177" s="241"/>
      <c r="BQ177" s="241"/>
      <c r="BR177" s="241"/>
      <c r="BS177" s="241"/>
      <c r="BT177" s="241"/>
      <c r="BU177" s="241"/>
      <c r="BV177" s="241"/>
      <c r="BW177" s="241"/>
      <c r="BX177" s="241"/>
      <c r="BY177" s="241"/>
      <c r="BZ177" s="241"/>
      <c r="CA177" s="241"/>
      <c r="CB177" s="241"/>
      <c r="CC177" s="241"/>
      <c r="CD177" s="241"/>
      <c r="CE177" s="241"/>
      <c r="CF177" s="241"/>
      <c r="CG177" s="241"/>
      <c r="CH177" s="241"/>
      <c r="CI177" s="241"/>
      <c r="CJ177" s="241"/>
      <c r="CK177" s="241"/>
      <c r="CL177" s="241"/>
      <c r="CM177" s="241"/>
      <c r="CN177" s="241"/>
      <c r="CO177" s="241"/>
      <c r="CP177" s="241"/>
      <c r="CQ177" s="241"/>
      <c r="CR177" s="241"/>
      <c r="CS177" s="241"/>
      <c r="CT177" s="241"/>
      <c r="CU177" s="241"/>
      <c r="CV177" s="241"/>
      <c r="CW177" s="241"/>
      <c r="CX177" s="241"/>
      <c r="CY177" s="241"/>
      <c r="CZ177" s="241"/>
      <c r="DA177" s="241"/>
      <c r="DB177" s="241"/>
      <c r="DC177" s="241"/>
      <c r="DD177" s="241"/>
      <c r="DE177" s="241"/>
      <c r="DF177" s="241"/>
      <c r="DG177" s="241"/>
      <c r="DH177" s="241"/>
      <c r="DI177" s="241"/>
      <c r="DJ177" s="241"/>
      <c r="DK177" s="241"/>
      <c r="DL177" s="241"/>
      <c r="DM177" s="241"/>
      <c r="DN177" s="241"/>
      <c r="DO177" s="241"/>
      <c r="DP177" s="241"/>
      <c r="DQ177" s="241"/>
      <c r="DR177" s="241"/>
      <c r="DS177" s="241"/>
      <c r="DT177" s="241"/>
      <c r="DU177" s="241"/>
      <c r="DV177" s="241"/>
      <c r="DW177" s="241"/>
      <c r="DX177" s="241"/>
      <c r="DY177" s="241"/>
      <c r="DZ177" s="241"/>
      <c r="EA177" s="241"/>
      <c r="EB177" s="241"/>
      <c r="EC177" s="241"/>
      <c r="ED177" s="241"/>
      <c r="EE177" s="241"/>
      <c r="EF177" s="241"/>
      <c r="EG177" s="241"/>
      <c r="EH177" s="241"/>
      <c r="EI177" s="241"/>
    </row>
    <row r="178" spans="1:139" ht="12.75">
      <c r="A178" s="241"/>
      <c r="B178" s="270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U178" s="241"/>
      <c r="AV178" s="241"/>
      <c r="AW178" s="241"/>
      <c r="AX178" s="241"/>
      <c r="AY178" s="241"/>
      <c r="AZ178" s="241"/>
      <c r="BA178" s="241"/>
      <c r="BB178" s="241"/>
      <c r="BC178" s="241"/>
      <c r="BD178" s="241"/>
      <c r="BE178" s="241"/>
      <c r="BF178" s="241"/>
      <c r="BG178" s="241"/>
      <c r="BH178" s="241"/>
      <c r="BI178" s="241"/>
      <c r="BJ178" s="241"/>
      <c r="BK178" s="241"/>
      <c r="BL178" s="241"/>
      <c r="BM178" s="241"/>
      <c r="BN178" s="241"/>
      <c r="BO178" s="241"/>
      <c r="BP178" s="241"/>
      <c r="BQ178" s="241"/>
      <c r="BR178" s="241"/>
      <c r="BS178" s="241"/>
      <c r="BT178" s="241"/>
      <c r="BU178" s="241"/>
      <c r="BV178" s="241"/>
      <c r="BW178" s="241"/>
      <c r="BX178" s="241"/>
      <c r="BY178" s="241"/>
      <c r="BZ178" s="241"/>
      <c r="CA178" s="241"/>
      <c r="CB178" s="241"/>
      <c r="CC178" s="241"/>
      <c r="CD178" s="241"/>
      <c r="CE178" s="241"/>
      <c r="CF178" s="241"/>
      <c r="CG178" s="241"/>
      <c r="CH178" s="241"/>
      <c r="CI178" s="241"/>
      <c r="CJ178" s="241"/>
      <c r="CK178" s="241"/>
      <c r="CL178" s="241"/>
      <c r="CM178" s="241"/>
      <c r="CN178" s="241"/>
      <c r="CO178" s="241"/>
      <c r="CP178" s="241"/>
      <c r="CQ178" s="241"/>
      <c r="CR178" s="241"/>
      <c r="CS178" s="241"/>
      <c r="CT178" s="241"/>
      <c r="CU178" s="241"/>
      <c r="CV178" s="241"/>
      <c r="CW178" s="241"/>
      <c r="CX178" s="241"/>
      <c r="CY178" s="241"/>
      <c r="CZ178" s="241"/>
      <c r="DA178" s="241"/>
      <c r="DB178" s="241"/>
      <c r="DC178" s="241"/>
      <c r="DD178" s="241"/>
      <c r="DE178" s="241"/>
      <c r="DF178" s="241"/>
      <c r="DG178" s="241"/>
      <c r="DH178" s="241"/>
      <c r="DI178" s="241"/>
      <c r="DJ178" s="241"/>
      <c r="DK178" s="241"/>
      <c r="DL178" s="241"/>
      <c r="DM178" s="241"/>
      <c r="DN178" s="241"/>
      <c r="DO178" s="241"/>
      <c r="DP178" s="241"/>
      <c r="DQ178" s="241"/>
      <c r="DR178" s="241"/>
      <c r="DS178" s="241"/>
      <c r="DT178" s="241"/>
      <c r="DU178" s="241"/>
      <c r="DV178" s="241"/>
      <c r="DW178" s="241"/>
      <c r="DX178" s="241"/>
      <c r="DY178" s="241"/>
      <c r="DZ178" s="241"/>
      <c r="EA178" s="241"/>
      <c r="EB178" s="241"/>
      <c r="EC178" s="241"/>
      <c r="ED178" s="241"/>
      <c r="EE178" s="241"/>
      <c r="EF178" s="241"/>
      <c r="EG178" s="241"/>
      <c r="EH178" s="241"/>
      <c r="EI178" s="241"/>
    </row>
    <row r="179" spans="1:139" ht="12.75">
      <c r="A179" s="241"/>
      <c r="B179" s="270"/>
      <c r="C179" s="241"/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  <c r="AR179" s="241"/>
      <c r="AS179" s="241"/>
      <c r="AT179" s="241"/>
      <c r="AU179" s="241"/>
      <c r="AV179" s="241"/>
      <c r="AW179" s="241"/>
      <c r="AX179" s="241"/>
      <c r="AY179" s="241"/>
      <c r="AZ179" s="241"/>
      <c r="BA179" s="241"/>
      <c r="BB179" s="241"/>
      <c r="BC179" s="241"/>
      <c r="BD179" s="241"/>
      <c r="BE179" s="241"/>
      <c r="BF179" s="241"/>
      <c r="BG179" s="241"/>
      <c r="BH179" s="241"/>
      <c r="BI179" s="241"/>
      <c r="BJ179" s="241"/>
      <c r="BK179" s="241"/>
      <c r="BL179" s="241"/>
      <c r="BM179" s="241"/>
      <c r="BN179" s="241"/>
      <c r="BO179" s="241"/>
      <c r="BP179" s="241"/>
      <c r="BQ179" s="241"/>
      <c r="BR179" s="241"/>
      <c r="BS179" s="241"/>
      <c r="BT179" s="241"/>
      <c r="BU179" s="241"/>
      <c r="BV179" s="241"/>
      <c r="BW179" s="241"/>
      <c r="BX179" s="241"/>
      <c r="BY179" s="241"/>
      <c r="BZ179" s="241"/>
      <c r="CA179" s="241"/>
      <c r="CB179" s="241"/>
      <c r="CC179" s="241"/>
      <c r="CD179" s="241"/>
      <c r="CE179" s="241"/>
      <c r="CF179" s="241"/>
      <c r="CG179" s="241"/>
      <c r="CH179" s="241"/>
      <c r="CI179" s="241"/>
      <c r="CJ179" s="241"/>
      <c r="CK179" s="241"/>
      <c r="CL179" s="241"/>
      <c r="CM179" s="241"/>
      <c r="CN179" s="241"/>
      <c r="CO179" s="241"/>
      <c r="CP179" s="241"/>
      <c r="CQ179" s="241"/>
      <c r="CR179" s="241"/>
      <c r="CS179" s="241"/>
      <c r="CT179" s="241"/>
      <c r="CU179" s="241"/>
      <c r="CV179" s="241"/>
      <c r="CW179" s="241"/>
      <c r="CX179" s="241"/>
      <c r="CY179" s="241"/>
      <c r="CZ179" s="241"/>
      <c r="DA179" s="241"/>
      <c r="DB179" s="241"/>
      <c r="DC179" s="241"/>
      <c r="DD179" s="241"/>
      <c r="DE179" s="241"/>
      <c r="DF179" s="241"/>
      <c r="DG179" s="241"/>
      <c r="DH179" s="241"/>
      <c r="DI179" s="241"/>
      <c r="DJ179" s="241"/>
      <c r="DK179" s="241"/>
      <c r="DL179" s="241"/>
      <c r="DM179" s="241"/>
      <c r="DN179" s="241"/>
      <c r="DO179" s="241"/>
      <c r="DP179" s="241"/>
      <c r="DQ179" s="241"/>
      <c r="DR179" s="241"/>
      <c r="DS179" s="241"/>
      <c r="DT179" s="241"/>
      <c r="DU179" s="241"/>
      <c r="DV179" s="241"/>
      <c r="DW179" s="241"/>
      <c r="DX179" s="241"/>
      <c r="DY179" s="241"/>
      <c r="DZ179" s="241"/>
      <c r="EA179" s="241"/>
      <c r="EB179" s="241"/>
      <c r="EC179" s="241"/>
      <c r="ED179" s="241"/>
      <c r="EE179" s="241"/>
      <c r="EF179" s="241"/>
      <c r="EG179" s="241"/>
      <c r="EH179" s="241"/>
      <c r="EI179" s="241"/>
    </row>
    <row r="180" spans="1:139" ht="12.75">
      <c r="A180" s="241"/>
      <c r="B180" s="270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U180" s="241"/>
      <c r="AV180" s="241"/>
      <c r="AW180" s="241"/>
      <c r="AX180" s="241"/>
      <c r="AY180" s="241"/>
      <c r="AZ180" s="241"/>
      <c r="BA180" s="241"/>
      <c r="BB180" s="241"/>
      <c r="BC180" s="241"/>
      <c r="BD180" s="241"/>
      <c r="BE180" s="241"/>
      <c r="BF180" s="241"/>
      <c r="BG180" s="241"/>
      <c r="BH180" s="241"/>
      <c r="BI180" s="241"/>
      <c r="BJ180" s="241"/>
      <c r="BK180" s="241"/>
      <c r="BL180" s="241"/>
      <c r="BM180" s="241"/>
      <c r="BN180" s="241"/>
      <c r="BO180" s="241"/>
      <c r="BP180" s="241"/>
      <c r="BQ180" s="241"/>
      <c r="BR180" s="241"/>
      <c r="BS180" s="241"/>
      <c r="BT180" s="241"/>
      <c r="BU180" s="241"/>
      <c r="BV180" s="241"/>
      <c r="BW180" s="241"/>
      <c r="BX180" s="241"/>
      <c r="BY180" s="241"/>
      <c r="BZ180" s="241"/>
      <c r="CA180" s="241"/>
      <c r="CB180" s="241"/>
      <c r="CC180" s="241"/>
      <c r="CD180" s="241"/>
      <c r="CE180" s="241"/>
      <c r="CF180" s="241"/>
      <c r="CG180" s="241"/>
      <c r="CH180" s="241"/>
      <c r="CI180" s="241"/>
      <c r="CJ180" s="241"/>
      <c r="CK180" s="241"/>
      <c r="CL180" s="241"/>
      <c r="CM180" s="241"/>
      <c r="CN180" s="241"/>
      <c r="CO180" s="241"/>
      <c r="CP180" s="241"/>
      <c r="CQ180" s="241"/>
      <c r="CR180" s="241"/>
      <c r="CS180" s="241"/>
      <c r="CT180" s="241"/>
      <c r="CU180" s="241"/>
      <c r="CV180" s="241"/>
      <c r="CW180" s="241"/>
      <c r="CX180" s="241"/>
      <c r="CY180" s="241"/>
      <c r="CZ180" s="241"/>
      <c r="DA180" s="241"/>
      <c r="DB180" s="241"/>
      <c r="DC180" s="241"/>
      <c r="DD180" s="241"/>
      <c r="DE180" s="241"/>
      <c r="DF180" s="241"/>
      <c r="DG180" s="241"/>
      <c r="DH180" s="241"/>
      <c r="DI180" s="241"/>
      <c r="DJ180" s="241"/>
      <c r="DK180" s="241"/>
      <c r="DL180" s="241"/>
      <c r="DM180" s="241"/>
      <c r="DN180" s="241"/>
      <c r="DO180" s="241"/>
      <c r="DP180" s="241"/>
      <c r="DQ180" s="241"/>
      <c r="DR180" s="241"/>
      <c r="DS180" s="241"/>
      <c r="DT180" s="241"/>
      <c r="DU180" s="241"/>
      <c r="DV180" s="241"/>
      <c r="DW180" s="241"/>
      <c r="DX180" s="241"/>
      <c r="DY180" s="241"/>
      <c r="DZ180" s="241"/>
      <c r="EA180" s="241"/>
      <c r="EB180" s="241"/>
      <c r="EC180" s="241"/>
      <c r="ED180" s="241"/>
      <c r="EE180" s="241"/>
      <c r="EF180" s="241"/>
      <c r="EG180" s="241"/>
      <c r="EH180" s="241"/>
      <c r="EI180" s="241"/>
    </row>
    <row r="181" spans="1:139" ht="12.75">
      <c r="A181" s="241"/>
      <c r="B181" s="270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U181" s="241"/>
      <c r="AV181" s="241"/>
      <c r="AW181" s="241"/>
      <c r="AX181" s="241"/>
      <c r="AY181" s="241"/>
      <c r="AZ181" s="241"/>
      <c r="BA181" s="241"/>
      <c r="BB181" s="241"/>
      <c r="BC181" s="241"/>
      <c r="BD181" s="241"/>
      <c r="BE181" s="241"/>
      <c r="BF181" s="241"/>
      <c r="BG181" s="241"/>
      <c r="BH181" s="241"/>
      <c r="BI181" s="241"/>
      <c r="BJ181" s="241"/>
      <c r="BK181" s="241"/>
      <c r="BL181" s="241"/>
      <c r="BM181" s="241"/>
      <c r="BN181" s="241"/>
      <c r="BO181" s="241"/>
      <c r="BP181" s="241"/>
      <c r="BQ181" s="241"/>
      <c r="BR181" s="241"/>
      <c r="BS181" s="241"/>
      <c r="BT181" s="241"/>
      <c r="BU181" s="241"/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1"/>
      <c r="CH181" s="241"/>
      <c r="CI181" s="241"/>
      <c r="CJ181" s="241"/>
      <c r="CK181" s="241"/>
      <c r="CL181" s="241"/>
      <c r="CM181" s="241"/>
      <c r="CN181" s="241"/>
      <c r="CO181" s="241"/>
      <c r="CP181" s="241"/>
      <c r="CQ181" s="241"/>
      <c r="CR181" s="241"/>
      <c r="CS181" s="241"/>
      <c r="CT181" s="241"/>
      <c r="CU181" s="241"/>
      <c r="CV181" s="241"/>
      <c r="CW181" s="241"/>
      <c r="CX181" s="241"/>
      <c r="CY181" s="241"/>
      <c r="CZ181" s="241"/>
      <c r="DA181" s="241"/>
      <c r="DB181" s="241"/>
      <c r="DC181" s="241"/>
      <c r="DD181" s="241"/>
      <c r="DE181" s="241"/>
      <c r="DF181" s="241"/>
      <c r="DG181" s="241"/>
      <c r="DH181" s="241"/>
      <c r="DI181" s="241"/>
      <c r="DJ181" s="241"/>
      <c r="DK181" s="241"/>
      <c r="DL181" s="241"/>
      <c r="DM181" s="241"/>
      <c r="DN181" s="241"/>
      <c r="DO181" s="241"/>
      <c r="DP181" s="241"/>
      <c r="DQ181" s="241"/>
      <c r="DR181" s="241"/>
      <c r="DS181" s="241"/>
      <c r="DT181" s="241"/>
      <c r="DU181" s="241"/>
      <c r="DV181" s="241"/>
      <c r="DW181" s="241"/>
      <c r="DX181" s="241"/>
      <c r="DY181" s="241"/>
      <c r="DZ181" s="241"/>
      <c r="EA181" s="241"/>
      <c r="EB181" s="241"/>
      <c r="EC181" s="241"/>
      <c r="ED181" s="241"/>
      <c r="EE181" s="241"/>
      <c r="EF181" s="241"/>
      <c r="EG181" s="241"/>
      <c r="EH181" s="241"/>
      <c r="EI181" s="241"/>
    </row>
    <row r="182" spans="1:139" ht="12.75">
      <c r="A182" s="241"/>
      <c r="B182" s="270"/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  <c r="AA182" s="241"/>
      <c r="AB182" s="241"/>
      <c r="AC182" s="241"/>
      <c r="AD182" s="241"/>
      <c r="AE182" s="241"/>
      <c r="AF182" s="241"/>
      <c r="AG182" s="241"/>
      <c r="AH182" s="241"/>
      <c r="AI182" s="241"/>
      <c r="AJ182" s="241"/>
      <c r="AK182" s="241"/>
      <c r="AL182" s="241"/>
      <c r="AM182" s="241"/>
      <c r="AN182" s="241"/>
      <c r="AO182" s="241"/>
      <c r="AP182" s="241"/>
      <c r="AQ182" s="241"/>
      <c r="AR182" s="241"/>
      <c r="AS182" s="241"/>
      <c r="AT182" s="241"/>
      <c r="AU182" s="241"/>
      <c r="AV182" s="241"/>
      <c r="AW182" s="241"/>
      <c r="AX182" s="241"/>
      <c r="AY182" s="241"/>
      <c r="AZ182" s="241"/>
      <c r="BA182" s="241"/>
      <c r="BB182" s="241"/>
      <c r="BC182" s="241"/>
      <c r="BD182" s="241"/>
      <c r="BE182" s="241"/>
      <c r="BF182" s="241"/>
      <c r="BG182" s="241"/>
      <c r="BH182" s="241"/>
      <c r="BI182" s="241"/>
      <c r="BJ182" s="241"/>
      <c r="BK182" s="241"/>
      <c r="BL182" s="241"/>
      <c r="BM182" s="241"/>
      <c r="BN182" s="241"/>
      <c r="BO182" s="241"/>
      <c r="BP182" s="241"/>
      <c r="BQ182" s="241"/>
      <c r="BR182" s="241"/>
      <c r="BS182" s="241"/>
      <c r="BT182" s="241"/>
      <c r="BU182" s="241"/>
      <c r="BV182" s="241"/>
      <c r="BW182" s="241"/>
      <c r="BX182" s="241"/>
      <c r="BY182" s="241"/>
      <c r="BZ182" s="241"/>
      <c r="CA182" s="241"/>
      <c r="CB182" s="241"/>
      <c r="CC182" s="241"/>
      <c r="CD182" s="241"/>
      <c r="CE182" s="241"/>
      <c r="CF182" s="241"/>
      <c r="CG182" s="241"/>
      <c r="CH182" s="241"/>
      <c r="CI182" s="241"/>
      <c r="CJ182" s="241"/>
      <c r="CK182" s="241"/>
      <c r="CL182" s="241"/>
      <c r="CM182" s="241"/>
      <c r="CN182" s="241"/>
      <c r="CO182" s="241"/>
      <c r="CP182" s="241"/>
      <c r="CQ182" s="241"/>
      <c r="CR182" s="241"/>
      <c r="CS182" s="241"/>
      <c r="CT182" s="241"/>
      <c r="CU182" s="241"/>
      <c r="CV182" s="241"/>
      <c r="CW182" s="241"/>
      <c r="CX182" s="241"/>
      <c r="CY182" s="241"/>
      <c r="CZ182" s="241"/>
      <c r="DA182" s="241"/>
      <c r="DB182" s="241"/>
      <c r="DC182" s="241"/>
      <c r="DD182" s="241"/>
      <c r="DE182" s="241"/>
      <c r="DF182" s="241"/>
      <c r="DG182" s="241"/>
      <c r="DH182" s="241"/>
      <c r="DI182" s="241"/>
      <c r="DJ182" s="241"/>
      <c r="DK182" s="241"/>
      <c r="DL182" s="241"/>
      <c r="DM182" s="241"/>
      <c r="DN182" s="241"/>
      <c r="DO182" s="241"/>
      <c r="DP182" s="241"/>
      <c r="DQ182" s="241"/>
      <c r="DR182" s="241"/>
      <c r="DS182" s="241"/>
      <c r="DT182" s="241"/>
      <c r="DU182" s="241"/>
      <c r="DV182" s="241"/>
      <c r="DW182" s="241"/>
      <c r="DX182" s="241"/>
      <c r="DY182" s="241"/>
      <c r="DZ182" s="241"/>
      <c r="EA182" s="241"/>
      <c r="EB182" s="241"/>
      <c r="EC182" s="241"/>
      <c r="ED182" s="241"/>
      <c r="EE182" s="241"/>
      <c r="EF182" s="241"/>
      <c r="EG182" s="241"/>
      <c r="EH182" s="241"/>
      <c r="EI182" s="241"/>
    </row>
    <row r="183" spans="1:139" ht="12.75">
      <c r="A183" s="241"/>
      <c r="B183" s="270"/>
      <c r="C183" s="241"/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  <c r="AA183" s="241"/>
      <c r="AB183" s="241"/>
      <c r="AC183" s="241"/>
      <c r="AD183" s="241"/>
      <c r="AE183" s="241"/>
      <c r="AF183" s="241"/>
      <c r="AG183" s="241"/>
      <c r="AH183" s="241"/>
      <c r="AI183" s="241"/>
      <c r="AJ183" s="241"/>
      <c r="AK183" s="241"/>
      <c r="AL183" s="241"/>
      <c r="AM183" s="241"/>
      <c r="AN183" s="241"/>
      <c r="AO183" s="241"/>
      <c r="AP183" s="241"/>
      <c r="AQ183" s="241"/>
      <c r="AR183" s="241"/>
      <c r="AS183" s="241"/>
      <c r="AT183" s="241"/>
      <c r="AU183" s="241"/>
      <c r="AV183" s="241"/>
      <c r="AW183" s="241"/>
      <c r="AX183" s="241"/>
      <c r="AY183" s="241"/>
      <c r="AZ183" s="241"/>
      <c r="BA183" s="241"/>
      <c r="BB183" s="241"/>
      <c r="BC183" s="241"/>
      <c r="BD183" s="241"/>
      <c r="BE183" s="241"/>
      <c r="BF183" s="241"/>
      <c r="BG183" s="241"/>
      <c r="BH183" s="241"/>
      <c r="BI183" s="241"/>
      <c r="BJ183" s="241"/>
      <c r="BK183" s="241"/>
      <c r="BL183" s="241"/>
      <c r="BM183" s="241"/>
      <c r="BN183" s="241"/>
      <c r="BO183" s="241"/>
      <c r="BP183" s="241"/>
      <c r="BQ183" s="241"/>
      <c r="BR183" s="241"/>
      <c r="BS183" s="241"/>
      <c r="BT183" s="241"/>
      <c r="BU183" s="241"/>
      <c r="BV183" s="241"/>
      <c r="BW183" s="241"/>
      <c r="BX183" s="241"/>
      <c r="BY183" s="241"/>
      <c r="BZ183" s="241"/>
      <c r="CA183" s="241"/>
      <c r="CB183" s="241"/>
      <c r="CC183" s="241"/>
      <c r="CD183" s="241"/>
      <c r="CE183" s="241"/>
      <c r="CF183" s="241"/>
      <c r="CG183" s="241"/>
      <c r="CH183" s="241"/>
      <c r="CI183" s="241"/>
      <c r="CJ183" s="241"/>
      <c r="CK183" s="241"/>
      <c r="CL183" s="241"/>
      <c r="CM183" s="241"/>
      <c r="CN183" s="241"/>
      <c r="CO183" s="241"/>
      <c r="CP183" s="241"/>
      <c r="CQ183" s="241"/>
      <c r="CR183" s="241"/>
      <c r="CS183" s="241"/>
      <c r="CT183" s="241"/>
      <c r="CU183" s="241"/>
      <c r="CV183" s="241"/>
      <c r="CW183" s="241"/>
      <c r="CX183" s="241"/>
      <c r="CY183" s="241"/>
      <c r="CZ183" s="241"/>
      <c r="DA183" s="241"/>
      <c r="DB183" s="241"/>
      <c r="DC183" s="241"/>
      <c r="DD183" s="241"/>
      <c r="DE183" s="241"/>
      <c r="DF183" s="241"/>
      <c r="DG183" s="241"/>
      <c r="DH183" s="241"/>
      <c r="DI183" s="241"/>
      <c r="DJ183" s="241"/>
      <c r="DK183" s="241"/>
      <c r="DL183" s="241"/>
      <c r="DM183" s="241"/>
      <c r="DN183" s="241"/>
      <c r="DO183" s="241"/>
      <c r="DP183" s="241"/>
      <c r="DQ183" s="241"/>
      <c r="DR183" s="241"/>
      <c r="DS183" s="241"/>
      <c r="DT183" s="241"/>
      <c r="DU183" s="241"/>
      <c r="DV183" s="241"/>
      <c r="DW183" s="241"/>
      <c r="DX183" s="241"/>
      <c r="DY183" s="241"/>
      <c r="DZ183" s="241"/>
      <c r="EA183" s="241"/>
      <c r="EB183" s="241"/>
      <c r="EC183" s="241"/>
      <c r="ED183" s="241"/>
      <c r="EE183" s="241"/>
      <c r="EF183" s="241"/>
      <c r="EG183" s="241"/>
      <c r="EH183" s="241"/>
      <c r="EI183" s="241"/>
    </row>
    <row r="184" spans="1:139" ht="12.75">
      <c r="A184" s="241"/>
      <c r="B184" s="270"/>
      <c r="C184" s="241"/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  <c r="AA184" s="241"/>
      <c r="AB184" s="241"/>
      <c r="AC184" s="241"/>
      <c r="AD184" s="241"/>
      <c r="AE184" s="241"/>
      <c r="AF184" s="241"/>
      <c r="AG184" s="241"/>
      <c r="AH184" s="241"/>
      <c r="AI184" s="241"/>
      <c r="AJ184" s="241"/>
      <c r="AK184" s="241"/>
      <c r="AL184" s="241"/>
      <c r="AM184" s="241"/>
      <c r="AN184" s="241"/>
      <c r="AO184" s="241"/>
      <c r="AP184" s="241"/>
      <c r="AQ184" s="241"/>
      <c r="AR184" s="241"/>
      <c r="AS184" s="241"/>
      <c r="AT184" s="241"/>
      <c r="AU184" s="241"/>
      <c r="AV184" s="241"/>
      <c r="AW184" s="241"/>
      <c r="AX184" s="241"/>
      <c r="AY184" s="241"/>
      <c r="AZ184" s="241"/>
      <c r="BA184" s="241"/>
      <c r="BB184" s="241"/>
      <c r="BC184" s="241"/>
      <c r="BD184" s="241"/>
      <c r="BE184" s="241"/>
      <c r="BF184" s="241"/>
      <c r="BG184" s="241"/>
      <c r="BH184" s="241"/>
      <c r="BI184" s="241"/>
      <c r="BJ184" s="241"/>
      <c r="BK184" s="241"/>
      <c r="BL184" s="241"/>
      <c r="BM184" s="241"/>
      <c r="BN184" s="241"/>
      <c r="BO184" s="241"/>
      <c r="BP184" s="241"/>
      <c r="BQ184" s="241"/>
      <c r="BR184" s="241"/>
      <c r="BS184" s="241"/>
      <c r="BT184" s="241"/>
      <c r="BU184" s="241"/>
      <c r="BV184" s="241"/>
      <c r="BW184" s="241"/>
      <c r="BX184" s="241"/>
      <c r="BY184" s="241"/>
      <c r="BZ184" s="241"/>
      <c r="CA184" s="241"/>
      <c r="CB184" s="241"/>
      <c r="CC184" s="241"/>
      <c r="CD184" s="241"/>
      <c r="CE184" s="241"/>
      <c r="CF184" s="241"/>
      <c r="CG184" s="241"/>
      <c r="CH184" s="241"/>
      <c r="CI184" s="241"/>
      <c r="CJ184" s="241"/>
      <c r="CK184" s="241"/>
      <c r="CL184" s="241"/>
      <c r="CM184" s="241"/>
      <c r="CN184" s="241"/>
      <c r="CO184" s="241"/>
      <c r="CP184" s="241"/>
      <c r="CQ184" s="241"/>
      <c r="CR184" s="241"/>
      <c r="CS184" s="241"/>
      <c r="CT184" s="241"/>
      <c r="CU184" s="241"/>
      <c r="CV184" s="241"/>
      <c r="CW184" s="241"/>
      <c r="CX184" s="241"/>
      <c r="CY184" s="241"/>
      <c r="CZ184" s="241"/>
      <c r="DA184" s="241"/>
      <c r="DB184" s="241"/>
      <c r="DC184" s="241"/>
      <c r="DD184" s="241"/>
      <c r="DE184" s="241"/>
      <c r="DF184" s="241"/>
      <c r="DG184" s="241"/>
      <c r="DH184" s="241"/>
      <c r="DI184" s="241"/>
      <c r="DJ184" s="241"/>
      <c r="DK184" s="241"/>
      <c r="DL184" s="241"/>
      <c r="DM184" s="241"/>
      <c r="DN184" s="241"/>
      <c r="DO184" s="241"/>
      <c r="DP184" s="241"/>
      <c r="DQ184" s="241"/>
      <c r="DR184" s="241"/>
      <c r="DS184" s="241"/>
      <c r="DT184" s="241"/>
      <c r="DU184" s="241"/>
      <c r="DV184" s="241"/>
      <c r="DW184" s="241"/>
      <c r="DX184" s="241"/>
      <c r="DY184" s="241"/>
      <c r="DZ184" s="241"/>
      <c r="EA184" s="241"/>
      <c r="EB184" s="241"/>
      <c r="EC184" s="241"/>
      <c r="ED184" s="241"/>
      <c r="EE184" s="241"/>
      <c r="EF184" s="241"/>
      <c r="EG184" s="241"/>
      <c r="EH184" s="241"/>
      <c r="EI184" s="241"/>
    </row>
    <row r="185" spans="1:139" ht="12.75">
      <c r="A185" s="241"/>
      <c r="B185" s="270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  <c r="AA185" s="241"/>
      <c r="AB185" s="241"/>
      <c r="AC185" s="241"/>
      <c r="AD185" s="241"/>
      <c r="AE185" s="241"/>
      <c r="AF185" s="241"/>
      <c r="AG185" s="241"/>
      <c r="AH185" s="241"/>
      <c r="AI185" s="241"/>
      <c r="AJ185" s="241"/>
      <c r="AK185" s="241"/>
      <c r="AL185" s="241"/>
      <c r="AM185" s="241"/>
      <c r="AN185" s="241"/>
      <c r="AO185" s="241"/>
      <c r="AP185" s="241"/>
      <c r="AQ185" s="241"/>
      <c r="AR185" s="241"/>
      <c r="AS185" s="241"/>
      <c r="AT185" s="241"/>
      <c r="AU185" s="241"/>
      <c r="AV185" s="241"/>
      <c r="AW185" s="241"/>
      <c r="AX185" s="241"/>
      <c r="AY185" s="241"/>
      <c r="AZ185" s="241"/>
      <c r="BA185" s="241"/>
      <c r="BB185" s="241"/>
      <c r="BC185" s="241"/>
      <c r="BD185" s="241"/>
      <c r="BE185" s="241"/>
      <c r="BF185" s="241"/>
      <c r="BG185" s="241"/>
      <c r="BH185" s="241"/>
      <c r="BI185" s="241"/>
      <c r="BJ185" s="241"/>
      <c r="BK185" s="241"/>
      <c r="BL185" s="241"/>
      <c r="BM185" s="241"/>
      <c r="BN185" s="241"/>
      <c r="BO185" s="241"/>
      <c r="BP185" s="241"/>
      <c r="BQ185" s="241"/>
      <c r="BR185" s="241"/>
      <c r="BS185" s="241"/>
      <c r="BT185" s="241"/>
      <c r="BU185" s="241"/>
      <c r="BV185" s="241"/>
      <c r="BW185" s="241"/>
      <c r="BX185" s="241"/>
      <c r="BY185" s="241"/>
      <c r="BZ185" s="241"/>
      <c r="CA185" s="241"/>
      <c r="CB185" s="241"/>
      <c r="CC185" s="241"/>
      <c r="CD185" s="241"/>
      <c r="CE185" s="241"/>
      <c r="CF185" s="241"/>
      <c r="CG185" s="241"/>
      <c r="CH185" s="241"/>
      <c r="CI185" s="241"/>
      <c r="CJ185" s="241"/>
      <c r="CK185" s="241"/>
      <c r="CL185" s="241"/>
      <c r="CM185" s="241"/>
      <c r="CN185" s="241"/>
      <c r="CO185" s="241"/>
      <c r="CP185" s="241"/>
      <c r="CQ185" s="241"/>
      <c r="CR185" s="241"/>
      <c r="CS185" s="241"/>
      <c r="CT185" s="241"/>
      <c r="CU185" s="241"/>
      <c r="CV185" s="241"/>
      <c r="CW185" s="241"/>
      <c r="CX185" s="241"/>
      <c r="CY185" s="241"/>
      <c r="CZ185" s="241"/>
      <c r="DA185" s="241"/>
      <c r="DB185" s="241"/>
      <c r="DC185" s="241"/>
      <c r="DD185" s="241"/>
      <c r="DE185" s="241"/>
      <c r="DF185" s="241"/>
      <c r="DG185" s="241"/>
      <c r="DH185" s="241"/>
      <c r="DI185" s="241"/>
      <c r="DJ185" s="241"/>
      <c r="DK185" s="241"/>
      <c r="DL185" s="241"/>
      <c r="DM185" s="241"/>
      <c r="DN185" s="241"/>
      <c r="DO185" s="241"/>
      <c r="DP185" s="241"/>
      <c r="DQ185" s="241"/>
      <c r="DR185" s="241"/>
      <c r="DS185" s="241"/>
      <c r="DT185" s="241"/>
      <c r="DU185" s="241"/>
      <c r="DV185" s="241"/>
      <c r="DW185" s="241"/>
      <c r="DX185" s="241"/>
      <c r="DY185" s="241"/>
      <c r="DZ185" s="241"/>
      <c r="EA185" s="241"/>
      <c r="EB185" s="241"/>
      <c r="EC185" s="241"/>
      <c r="ED185" s="241"/>
      <c r="EE185" s="241"/>
      <c r="EF185" s="241"/>
      <c r="EG185" s="241"/>
      <c r="EH185" s="241"/>
      <c r="EI185" s="241"/>
    </row>
    <row r="186" spans="1:139" ht="12.75">
      <c r="A186" s="241"/>
      <c r="B186" s="270"/>
      <c r="C186" s="241"/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  <c r="AA186" s="241"/>
      <c r="AB186" s="241"/>
      <c r="AC186" s="241"/>
      <c r="AD186" s="241"/>
      <c r="AE186" s="241"/>
      <c r="AF186" s="241"/>
      <c r="AG186" s="241"/>
      <c r="AH186" s="241"/>
      <c r="AI186" s="241"/>
      <c r="AJ186" s="241"/>
      <c r="AK186" s="241"/>
      <c r="AL186" s="241"/>
      <c r="AM186" s="241"/>
      <c r="AN186" s="241"/>
      <c r="AO186" s="241"/>
      <c r="AP186" s="241"/>
      <c r="AQ186" s="241"/>
      <c r="AR186" s="241"/>
      <c r="AS186" s="241"/>
      <c r="AT186" s="241"/>
      <c r="AU186" s="241"/>
      <c r="AV186" s="241"/>
      <c r="AW186" s="241"/>
      <c r="AX186" s="241"/>
      <c r="AY186" s="241"/>
      <c r="AZ186" s="241"/>
      <c r="BA186" s="241"/>
      <c r="BB186" s="241"/>
      <c r="BC186" s="241"/>
      <c r="BD186" s="241"/>
      <c r="BE186" s="241"/>
      <c r="BF186" s="241"/>
      <c r="BG186" s="241"/>
      <c r="BH186" s="241"/>
      <c r="BI186" s="241"/>
      <c r="BJ186" s="241"/>
      <c r="BK186" s="241"/>
      <c r="BL186" s="241"/>
      <c r="BM186" s="241"/>
      <c r="BN186" s="241"/>
      <c r="BO186" s="241"/>
      <c r="BP186" s="241"/>
      <c r="BQ186" s="241"/>
      <c r="BR186" s="241"/>
      <c r="BS186" s="241"/>
      <c r="BT186" s="241"/>
      <c r="BU186" s="241"/>
      <c r="BV186" s="241"/>
      <c r="BW186" s="241"/>
      <c r="BX186" s="241"/>
      <c r="BY186" s="241"/>
      <c r="BZ186" s="241"/>
      <c r="CA186" s="241"/>
      <c r="CB186" s="241"/>
      <c r="CC186" s="241"/>
      <c r="CD186" s="241"/>
      <c r="CE186" s="241"/>
      <c r="CF186" s="241"/>
      <c r="CG186" s="241"/>
      <c r="CH186" s="241"/>
      <c r="CI186" s="241"/>
      <c r="CJ186" s="241"/>
      <c r="CK186" s="241"/>
      <c r="CL186" s="241"/>
      <c r="CM186" s="241"/>
      <c r="CN186" s="241"/>
      <c r="CO186" s="241"/>
      <c r="CP186" s="241"/>
      <c r="CQ186" s="241"/>
      <c r="CR186" s="241"/>
      <c r="CS186" s="241"/>
      <c r="CT186" s="241"/>
      <c r="CU186" s="241"/>
      <c r="CV186" s="241"/>
      <c r="CW186" s="241"/>
      <c r="CX186" s="241"/>
      <c r="CY186" s="241"/>
      <c r="CZ186" s="241"/>
      <c r="DA186" s="241"/>
      <c r="DB186" s="241"/>
      <c r="DC186" s="241"/>
      <c r="DD186" s="241"/>
      <c r="DE186" s="241"/>
      <c r="DF186" s="241"/>
      <c r="DG186" s="241"/>
      <c r="DH186" s="241"/>
      <c r="DI186" s="241"/>
      <c r="DJ186" s="241"/>
      <c r="DK186" s="241"/>
      <c r="DL186" s="241"/>
      <c r="DM186" s="241"/>
      <c r="DN186" s="241"/>
      <c r="DO186" s="241"/>
      <c r="DP186" s="241"/>
      <c r="DQ186" s="241"/>
      <c r="DR186" s="241"/>
      <c r="DS186" s="241"/>
      <c r="DT186" s="241"/>
      <c r="DU186" s="241"/>
      <c r="DV186" s="241"/>
      <c r="DW186" s="241"/>
      <c r="DX186" s="241"/>
      <c r="DY186" s="241"/>
      <c r="DZ186" s="241"/>
      <c r="EA186" s="241"/>
      <c r="EB186" s="241"/>
      <c r="EC186" s="241"/>
      <c r="ED186" s="241"/>
      <c r="EE186" s="241"/>
      <c r="EF186" s="241"/>
      <c r="EG186" s="241"/>
      <c r="EH186" s="241"/>
      <c r="EI186" s="241"/>
    </row>
    <row r="187" spans="1:139" ht="12.75">
      <c r="A187" s="241"/>
      <c r="B187" s="270"/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  <c r="AA187" s="241"/>
      <c r="AB187" s="241"/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1"/>
      <c r="AU187" s="241"/>
      <c r="AV187" s="241"/>
      <c r="AW187" s="241"/>
      <c r="AX187" s="241"/>
      <c r="AY187" s="241"/>
      <c r="AZ187" s="241"/>
      <c r="BA187" s="241"/>
      <c r="BB187" s="241"/>
      <c r="BC187" s="241"/>
      <c r="BD187" s="241"/>
      <c r="BE187" s="241"/>
      <c r="BF187" s="241"/>
      <c r="BG187" s="241"/>
      <c r="BH187" s="241"/>
      <c r="BI187" s="241"/>
      <c r="BJ187" s="241"/>
      <c r="BK187" s="241"/>
      <c r="BL187" s="241"/>
      <c r="BM187" s="241"/>
      <c r="BN187" s="241"/>
      <c r="BO187" s="241"/>
      <c r="BP187" s="241"/>
      <c r="BQ187" s="241"/>
      <c r="BR187" s="241"/>
      <c r="BS187" s="241"/>
      <c r="BT187" s="241"/>
      <c r="BU187" s="241"/>
      <c r="BV187" s="241"/>
      <c r="BW187" s="241"/>
      <c r="BX187" s="241"/>
      <c r="BY187" s="241"/>
      <c r="BZ187" s="241"/>
      <c r="CA187" s="241"/>
      <c r="CB187" s="241"/>
      <c r="CC187" s="241"/>
      <c r="CD187" s="241"/>
      <c r="CE187" s="241"/>
      <c r="CF187" s="241"/>
      <c r="CG187" s="241"/>
      <c r="CH187" s="241"/>
      <c r="CI187" s="241"/>
      <c r="CJ187" s="241"/>
      <c r="CK187" s="241"/>
      <c r="CL187" s="241"/>
      <c r="CM187" s="241"/>
      <c r="CN187" s="241"/>
      <c r="CO187" s="241"/>
      <c r="CP187" s="241"/>
      <c r="CQ187" s="241"/>
      <c r="CR187" s="241"/>
      <c r="CS187" s="241"/>
      <c r="CT187" s="241"/>
      <c r="CU187" s="241"/>
      <c r="CV187" s="241"/>
      <c r="CW187" s="241"/>
      <c r="CX187" s="241"/>
      <c r="CY187" s="241"/>
      <c r="CZ187" s="241"/>
      <c r="DA187" s="241"/>
      <c r="DB187" s="241"/>
      <c r="DC187" s="241"/>
      <c r="DD187" s="241"/>
      <c r="DE187" s="241"/>
      <c r="DF187" s="241"/>
      <c r="DG187" s="241"/>
      <c r="DH187" s="241"/>
      <c r="DI187" s="241"/>
      <c r="DJ187" s="241"/>
      <c r="DK187" s="241"/>
      <c r="DL187" s="241"/>
      <c r="DM187" s="241"/>
      <c r="DN187" s="241"/>
      <c r="DO187" s="241"/>
      <c r="DP187" s="241"/>
      <c r="DQ187" s="241"/>
      <c r="DR187" s="241"/>
      <c r="DS187" s="241"/>
      <c r="DT187" s="241"/>
      <c r="DU187" s="241"/>
      <c r="DV187" s="241"/>
      <c r="DW187" s="241"/>
      <c r="DX187" s="241"/>
      <c r="DY187" s="241"/>
      <c r="DZ187" s="241"/>
      <c r="EA187" s="241"/>
      <c r="EB187" s="241"/>
      <c r="EC187" s="241"/>
      <c r="ED187" s="241"/>
      <c r="EE187" s="241"/>
      <c r="EF187" s="241"/>
      <c r="EG187" s="241"/>
      <c r="EH187" s="241"/>
      <c r="EI187" s="241"/>
    </row>
    <row r="188" spans="1:139" ht="12.75">
      <c r="A188" s="241"/>
      <c r="B188" s="270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  <c r="AA188" s="241"/>
      <c r="AB188" s="241"/>
      <c r="AC188" s="241"/>
      <c r="AD188" s="241"/>
      <c r="AE188" s="241"/>
      <c r="AF188" s="241"/>
      <c r="AG188" s="241"/>
      <c r="AH188" s="241"/>
      <c r="AI188" s="241"/>
      <c r="AJ188" s="241"/>
      <c r="AK188" s="241"/>
      <c r="AL188" s="241"/>
      <c r="AM188" s="241"/>
      <c r="AN188" s="241"/>
      <c r="AO188" s="241"/>
      <c r="AP188" s="241"/>
      <c r="AQ188" s="241"/>
      <c r="AR188" s="241"/>
      <c r="AS188" s="241"/>
      <c r="AT188" s="241"/>
      <c r="AU188" s="241"/>
      <c r="AV188" s="241"/>
      <c r="AW188" s="241"/>
      <c r="AX188" s="241"/>
      <c r="AY188" s="241"/>
      <c r="AZ188" s="241"/>
      <c r="BA188" s="241"/>
      <c r="BB188" s="241"/>
      <c r="BC188" s="241"/>
      <c r="BD188" s="241"/>
      <c r="BE188" s="241"/>
      <c r="BF188" s="241"/>
      <c r="BG188" s="241"/>
      <c r="BH188" s="241"/>
      <c r="BI188" s="241"/>
      <c r="BJ188" s="241"/>
      <c r="BK188" s="241"/>
      <c r="BL188" s="241"/>
      <c r="BM188" s="241"/>
      <c r="BN188" s="241"/>
      <c r="BO188" s="241"/>
      <c r="BP188" s="241"/>
      <c r="BQ188" s="241"/>
      <c r="BR188" s="241"/>
      <c r="BS188" s="241"/>
      <c r="BT188" s="241"/>
      <c r="BU188" s="241"/>
      <c r="BV188" s="241"/>
      <c r="BW188" s="241"/>
      <c r="BX188" s="241"/>
      <c r="BY188" s="241"/>
      <c r="BZ188" s="241"/>
      <c r="CA188" s="241"/>
      <c r="CB188" s="241"/>
      <c r="CC188" s="241"/>
      <c r="CD188" s="241"/>
      <c r="CE188" s="241"/>
      <c r="CF188" s="241"/>
      <c r="CG188" s="241"/>
      <c r="CH188" s="241"/>
      <c r="CI188" s="241"/>
      <c r="CJ188" s="241"/>
      <c r="CK188" s="241"/>
      <c r="CL188" s="241"/>
      <c r="CM188" s="241"/>
      <c r="CN188" s="241"/>
      <c r="CO188" s="241"/>
      <c r="CP188" s="241"/>
      <c r="CQ188" s="241"/>
      <c r="CR188" s="241"/>
      <c r="CS188" s="241"/>
      <c r="CT188" s="241"/>
      <c r="CU188" s="241"/>
      <c r="CV188" s="241"/>
      <c r="CW188" s="241"/>
      <c r="CX188" s="241"/>
      <c r="CY188" s="241"/>
      <c r="CZ188" s="241"/>
      <c r="DA188" s="241"/>
      <c r="DB188" s="241"/>
      <c r="DC188" s="241"/>
      <c r="DD188" s="241"/>
      <c r="DE188" s="241"/>
      <c r="DF188" s="241"/>
      <c r="DG188" s="241"/>
      <c r="DH188" s="241"/>
      <c r="DI188" s="241"/>
      <c r="DJ188" s="241"/>
      <c r="DK188" s="241"/>
      <c r="DL188" s="241"/>
      <c r="DM188" s="241"/>
      <c r="DN188" s="241"/>
      <c r="DO188" s="241"/>
      <c r="DP188" s="241"/>
      <c r="DQ188" s="241"/>
      <c r="DR188" s="241"/>
      <c r="DS188" s="241"/>
      <c r="DT188" s="241"/>
      <c r="DU188" s="241"/>
      <c r="DV188" s="241"/>
      <c r="DW188" s="241"/>
      <c r="DX188" s="241"/>
      <c r="DY188" s="241"/>
      <c r="DZ188" s="241"/>
      <c r="EA188" s="241"/>
      <c r="EB188" s="241"/>
      <c r="EC188" s="241"/>
      <c r="ED188" s="241"/>
      <c r="EE188" s="241"/>
      <c r="EF188" s="241"/>
      <c r="EG188" s="241"/>
      <c r="EH188" s="241"/>
      <c r="EI188" s="241"/>
    </row>
    <row r="189" spans="1:139" ht="12.75">
      <c r="A189" s="241"/>
      <c r="B189" s="270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41"/>
      <c r="AB189" s="241"/>
      <c r="AC189" s="241"/>
      <c r="AD189" s="241"/>
      <c r="AE189" s="241"/>
      <c r="AF189" s="241"/>
      <c r="AG189" s="241"/>
      <c r="AH189" s="241"/>
      <c r="AI189" s="241"/>
      <c r="AJ189" s="241"/>
      <c r="AK189" s="241"/>
      <c r="AL189" s="241"/>
      <c r="AM189" s="241"/>
      <c r="AN189" s="241"/>
      <c r="AO189" s="241"/>
      <c r="AP189" s="241"/>
      <c r="AQ189" s="241"/>
      <c r="AR189" s="241"/>
      <c r="AS189" s="241"/>
      <c r="AT189" s="241"/>
      <c r="AU189" s="241"/>
      <c r="AV189" s="241"/>
      <c r="AW189" s="241"/>
      <c r="AX189" s="241"/>
      <c r="AY189" s="241"/>
      <c r="AZ189" s="241"/>
      <c r="BA189" s="241"/>
      <c r="BB189" s="241"/>
      <c r="BC189" s="241"/>
      <c r="BD189" s="241"/>
      <c r="BE189" s="241"/>
      <c r="BF189" s="241"/>
      <c r="BG189" s="241"/>
      <c r="BH189" s="241"/>
      <c r="BI189" s="241"/>
      <c r="BJ189" s="241"/>
      <c r="BK189" s="241"/>
      <c r="BL189" s="241"/>
      <c r="BM189" s="241"/>
      <c r="BN189" s="241"/>
      <c r="BO189" s="241"/>
      <c r="BP189" s="241"/>
      <c r="BQ189" s="241"/>
      <c r="BR189" s="241"/>
      <c r="BS189" s="241"/>
      <c r="BT189" s="241"/>
      <c r="BU189" s="241"/>
      <c r="BV189" s="241"/>
      <c r="BW189" s="241"/>
      <c r="BX189" s="241"/>
      <c r="BY189" s="241"/>
      <c r="BZ189" s="241"/>
      <c r="CA189" s="241"/>
      <c r="CB189" s="241"/>
      <c r="CC189" s="241"/>
      <c r="CD189" s="241"/>
      <c r="CE189" s="241"/>
      <c r="CF189" s="241"/>
      <c r="CG189" s="241"/>
      <c r="CH189" s="241"/>
      <c r="CI189" s="241"/>
      <c r="CJ189" s="241"/>
      <c r="CK189" s="241"/>
      <c r="CL189" s="241"/>
      <c r="CM189" s="241"/>
      <c r="CN189" s="241"/>
      <c r="CO189" s="241"/>
      <c r="CP189" s="241"/>
      <c r="CQ189" s="241"/>
      <c r="CR189" s="241"/>
      <c r="CS189" s="241"/>
      <c r="CT189" s="241"/>
      <c r="CU189" s="241"/>
      <c r="CV189" s="241"/>
      <c r="CW189" s="241"/>
      <c r="CX189" s="241"/>
      <c r="CY189" s="241"/>
      <c r="CZ189" s="241"/>
      <c r="DA189" s="241"/>
      <c r="DB189" s="241"/>
      <c r="DC189" s="241"/>
      <c r="DD189" s="241"/>
      <c r="DE189" s="241"/>
      <c r="DF189" s="241"/>
      <c r="DG189" s="241"/>
      <c r="DH189" s="241"/>
      <c r="DI189" s="241"/>
      <c r="DJ189" s="241"/>
      <c r="DK189" s="241"/>
      <c r="DL189" s="241"/>
      <c r="DM189" s="241"/>
      <c r="DN189" s="241"/>
      <c r="DO189" s="241"/>
      <c r="DP189" s="241"/>
      <c r="DQ189" s="241"/>
      <c r="DR189" s="241"/>
      <c r="DS189" s="241"/>
      <c r="DT189" s="241"/>
      <c r="DU189" s="241"/>
      <c r="DV189" s="241"/>
      <c r="DW189" s="241"/>
      <c r="DX189" s="241"/>
      <c r="DY189" s="241"/>
      <c r="DZ189" s="241"/>
      <c r="EA189" s="241"/>
      <c r="EB189" s="241"/>
      <c r="EC189" s="241"/>
      <c r="ED189" s="241"/>
      <c r="EE189" s="241"/>
      <c r="EF189" s="241"/>
      <c r="EG189" s="241"/>
      <c r="EH189" s="241"/>
      <c r="EI189" s="241"/>
    </row>
    <row r="190" spans="1:139" ht="12.75">
      <c r="A190" s="241"/>
      <c r="B190" s="270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  <c r="AE190" s="241"/>
      <c r="AF190" s="241"/>
      <c r="AG190" s="241"/>
      <c r="AH190" s="241"/>
      <c r="AI190" s="241"/>
      <c r="AJ190" s="241"/>
      <c r="AK190" s="241"/>
      <c r="AL190" s="241"/>
      <c r="AM190" s="241"/>
      <c r="AN190" s="241"/>
      <c r="AO190" s="241"/>
      <c r="AP190" s="241"/>
      <c r="AQ190" s="241"/>
      <c r="AR190" s="241"/>
      <c r="AS190" s="241"/>
      <c r="AT190" s="241"/>
      <c r="AU190" s="241"/>
      <c r="AV190" s="241"/>
      <c r="AW190" s="241"/>
      <c r="AX190" s="241"/>
      <c r="AY190" s="241"/>
      <c r="AZ190" s="241"/>
      <c r="BA190" s="241"/>
      <c r="BB190" s="241"/>
      <c r="BC190" s="241"/>
      <c r="BD190" s="241"/>
      <c r="BE190" s="241"/>
      <c r="BF190" s="241"/>
      <c r="BG190" s="241"/>
      <c r="BH190" s="241"/>
      <c r="BI190" s="241"/>
      <c r="BJ190" s="241"/>
      <c r="BK190" s="241"/>
      <c r="BL190" s="241"/>
      <c r="BM190" s="241"/>
      <c r="BN190" s="241"/>
      <c r="BO190" s="241"/>
      <c r="BP190" s="241"/>
      <c r="BQ190" s="241"/>
      <c r="BR190" s="241"/>
      <c r="BS190" s="241"/>
      <c r="BT190" s="241"/>
      <c r="BU190" s="241"/>
      <c r="BV190" s="241"/>
      <c r="BW190" s="241"/>
      <c r="BX190" s="241"/>
      <c r="BY190" s="241"/>
      <c r="BZ190" s="241"/>
      <c r="CA190" s="241"/>
      <c r="CB190" s="241"/>
      <c r="CC190" s="241"/>
      <c r="CD190" s="241"/>
      <c r="CE190" s="241"/>
      <c r="CF190" s="241"/>
      <c r="CG190" s="241"/>
      <c r="CH190" s="241"/>
      <c r="CI190" s="241"/>
      <c r="CJ190" s="241"/>
      <c r="CK190" s="241"/>
      <c r="CL190" s="241"/>
      <c r="CM190" s="241"/>
      <c r="CN190" s="241"/>
      <c r="CO190" s="241"/>
      <c r="CP190" s="241"/>
      <c r="CQ190" s="241"/>
      <c r="CR190" s="241"/>
      <c r="CS190" s="241"/>
      <c r="CT190" s="241"/>
      <c r="CU190" s="241"/>
      <c r="CV190" s="241"/>
      <c r="CW190" s="241"/>
      <c r="CX190" s="241"/>
      <c r="CY190" s="241"/>
      <c r="CZ190" s="241"/>
      <c r="DA190" s="241"/>
      <c r="DB190" s="241"/>
      <c r="DC190" s="241"/>
      <c r="DD190" s="241"/>
      <c r="DE190" s="241"/>
      <c r="DF190" s="241"/>
      <c r="DG190" s="241"/>
      <c r="DH190" s="241"/>
      <c r="DI190" s="241"/>
      <c r="DJ190" s="241"/>
      <c r="DK190" s="241"/>
      <c r="DL190" s="241"/>
      <c r="DM190" s="241"/>
      <c r="DN190" s="241"/>
      <c r="DO190" s="241"/>
      <c r="DP190" s="241"/>
      <c r="DQ190" s="241"/>
      <c r="DR190" s="241"/>
      <c r="DS190" s="241"/>
      <c r="DT190" s="241"/>
      <c r="DU190" s="241"/>
      <c r="DV190" s="241"/>
      <c r="DW190" s="241"/>
      <c r="DX190" s="241"/>
      <c r="DY190" s="241"/>
      <c r="DZ190" s="241"/>
      <c r="EA190" s="241"/>
      <c r="EB190" s="241"/>
      <c r="EC190" s="241"/>
      <c r="ED190" s="241"/>
      <c r="EE190" s="241"/>
      <c r="EF190" s="241"/>
      <c r="EG190" s="241"/>
      <c r="EH190" s="241"/>
      <c r="EI190" s="241"/>
    </row>
    <row r="191" spans="1:139" ht="12.75">
      <c r="A191" s="241"/>
      <c r="B191" s="270"/>
      <c r="C191" s="241"/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  <c r="AA191" s="241"/>
      <c r="AB191" s="241"/>
      <c r="AC191" s="241"/>
      <c r="AD191" s="241"/>
      <c r="AE191" s="241"/>
      <c r="AF191" s="241"/>
      <c r="AG191" s="241"/>
      <c r="AH191" s="241"/>
      <c r="AI191" s="241"/>
      <c r="AJ191" s="241"/>
      <c r="AK191" s="241"/>
      <c r="AL191" s="241"/>
      <c r="AM191" s="241"/>
      <c r="AN191" s="241"/>
      <c r="AO191" s="241"/>
      <c r="AP191" s="241"/>
      <c r="AQ191" s="241"/>
      <c r="AR191" s="241"/>
      <c r="AS191" s="241"/>
      <c r="AT191" s="241"/>
      <c r="AU191" s="241"/>
      <c r="AV191" s="241"/>
      <c r="AW191" s="241"/>
      <c r="AX191" s="241"/>
      <c r="AY191" s="241"/>
      <c r="AZ191" s="241"/>
      <c r="BA191" s="241"/>
      <c r="BB191" s="241"/>
      <c r="BC191" s="241"/>
      <c r="BD191" s="241"/>
      <c r="BE191" s="241"/>
      <c r="BF191" s="241"/>
      <c r="BG191" s="241"/>
      <c r="BH191" s="241"/>
      <c r="BI191" s="241"/>
      <c r="BJ191" s="241"/>
      <c r="BK191" s="241"/>
      <c r="BL191" s="241"/>
      <c r="BM191" s="241"/>
      <c r="BN191" s="241"/>
      <c r="BO191" s="241"/>
      <c r="BP191" s="241"/>
      <c r="BQ191" s="241"/>
      <c r="BR191" s="241"/>
      <c r="BS191" s="241"/>
      <c r="BT191" s="241"/>
      <c r="BU191" s="241"/>
      <c r="BV191" s="241"/>
      <c r="BW191" s="241"/>
      <c r="BX191" s="241"/>
      <c r="BY191" s="241"/>
      <c r="BZ191" s="241"/>
      <c r="CA191" s="241"/>
      <c r="CB191" s="241"/>
      <c r="CC191" s="241"/>
      <c r="CD191" s="241"/>
      <c r="CE191" s="241"/>
      <c r="CF191" s="241"/>
      <c r="CG191" s="241"/>
      <c r="CH191" s="241"/>
      <c r="CI191" s="241"/>
      <c r="CJ191" s="241"/>
      <c r="CK191" s="241"/>
      <c r="CL191" s="241"/>
      <c r="CM191" s="241"/>
      <c r="CN191" s="241"/>
      <c r="CO191" s="241"/>
      <c r="CP191" s="241"/>
      <c r="CQ191" s="241"/>
      <c r="CR191" s="241"/>
      <c r="CS191" s="241"/>
      <c r="CT191" s="241"/>
      <c r="CU191" s="241"/>
      <c r="CV191" s="241"/>
      <c r="CW191" s="241"/>
      <c r="CX191" s="241"/>
      <c r="CY191" s="241"/>
      <c r="CZ191" s="241"/>
      <c r="DA191" s="241"/>
      <c r="DB191" s="241"/>
      <c r="DC191" s="241"/>
      <c r="DD191" s="241"/>
      <c r="DE191" s="241"/>
      <c r="DF191" s="241"/>
      <c r="DG191" s="241"/>
      <c r="DH191" s="241"/>
      <c r="DI191" s="241"/>
      <c r="DJ191" s="241"/>
      <c r="DK191" s="241"/>
      <c r="DL191" s="241"/>
      <c r="DM191" s="241"/>
      <c r="DN191" s="241"/>
      <c r="DO191" s="241"/>
      <c r="DP191" s="241"/>
      <c r="DQ191" s="241"/>
      <c r="DR191" s="241"/>
      <c r="DS191" s="241"/>
      <c r="DT191" s="241"/>
      <c r="DU191" s="241"/>
      <c r="DV191" s="241"/>
      <c r="DW191" s="241"/>
      <c r="DX191" s="241"/>
      <c r="DY191" s="241"/>
      <c r="DZ191" s="241"/>
      <c r="EA191" s="241"/>
      <c r="EB191" s="241"/>
      <c r="EC191" s="241"/>
      <c r="ED191" s="241"/>
      <c r="EE191" s="241"/>
      <c r="EF191" s="241"/>
      <c r="EG191" s="241"/>
      <c r="EH191" s="241"/>
      <c r="EI191" s="241"/>
    </row>
    <row r="192" spans="1:139" ht="12.75">
      <c r="A192" s="241"/>
      <c r="B192" s="270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  <c r="AA192" s="241"/>
      <c r="AB192" s="241"/>
      <c r="AC192" s="241"/>
      <c r="AD192" s="241"/>
      <c r="AE192" s="241"/>
      <c r="AF192" s="241"/>
      <c r="AG192" s="241"/>
      <c r="AH192" s="241"/>
      <c r="AI192" s="241"/>
      <c r="AJ192" s="241"/>
      <c r="AK192" s="241"/>
      <c r="AL192" s="241"/>
      <c r="AM192" s="241"/>
      <c r="AN192" s="241"/>
      <c r="AO192" s="241"/>
      <c r="AP192" s="241"/>
      <c r="AQ192" s="241"/>
      <c r="AR192" s="241"/>
      <c r="AS192" s="241"/>
      <c r="AT192" s="241"/>
      <c r="AU192" s="241"/>
      <c r="AV192" s="241"/>
      <c r="AW192" s="241"/>
      <c r="AX192" s="241"/>
      <c r="AY192" s="241"/>
      <c r="AZ192" s="241"/>
      <c r="BA192" s="241"/>
      <c r="BB192" s="241"/>
      <c r="BC192" s="241"/>
      <c r="BD192" s="241"/>
      <c r="BE192" s="241"/>
      <c r="BF192" s="241"/>
      <c r="BG192" s="241"/>
      <c r="BH192" s="241"/>
      <c r="BI192" s="241"/>
      <c r="BJ192" s="241"/>
      <c r="BK192" s="241"/>
      <c r="BL192" s="241"/>
      <c r="BM192" s="241"/>
      <c r="BN192" s="241"/>
      <c r="BO192" s="241"/>
      <c r="BP192" s="241"/>
      <c r="BQ192" s="241"/>
      <c r="BR192" s="241"/>
      <c r="BS192" s="241"/>
      <c r="BT192" s="241"/>
      <c r="BU192" s="241"/>
      <c r="BV192" s="241"/>
      <c r="BW192" s="241"/>
      <c r="BX192" s="241"/>
      <c r="BY192" s="241"/>
      <c r="BZ192" s="241"/>
      <c r="CA192" s="241"/>
      <c r="CB192" s="241"/>
      <c r="CC192" s="241"/>
      <c r="CD192" s="241"/>
      <c r="CE192" s="241"/>
      <c r="CF192" s="241"/>
      <c r="CG192" s="241"/>
      <c r="CH192" s="241"/>
      <c r="CI192" s="241"/>
      <c r="CJ192" s="241"/>
      <c r="CK192" s="241"/>
      <c r="CL192" s="241"/>
      <c r="CM192" s="241"/>
      <c r="CN192" s="241"/>
      <c r="CO192" s="241"/>
      <c r="CP192" s="241"/>
      <c r="CQ192" s="241"/>
      <c r="CR192" s="241"/>
      <c r="CS192" s="241"/>
      <c r="CT192" s="241"/>
      <c r="CU192" s="241"/>
      <c r="CV192" s="241"/>
      <c r="CW192" s="241"/>
      <c r="CX192" s="241"/>
      <c r="CY192" s="241"/>
      <c r="CZ192" s="241"/>
      <c r="DA192" s="241"/>
      <c r="DB192" s="241"/>
      <c r="DC192" s="241"/>
      <c r="DD192" s="241"/>
      <c r="DE192" s="241"/>
      <c r="DF192" s="241"/>
      <c r="DG192" s="241"/>
      <c r="DH192" s="241"/>
      <c r="DI192" s="241"/>
      <c r="DJ192" s="241"/>
      <c r="DK192" s="241"/>
      <c r="DL192" s="241"/>
      <c r="DM192" s="241"/>
      <c r="DN192" s="241"/>
      <c r="DO192" s="241"/>
      <c r="DP192" s="241"/>
      <c r="DQ192" s="241"/>
      <c r="DR192" s="241"/>
      <c r="DS192" s="241"/>
      <c r="DT192" s="241"/>
      <c r="DU192" s="241"/>
      <c r="DV192" s="241"/>
      <c r="DW192" s="241"/>
      <c r="DX192" s="241"/>
      <c r="DY192" s="241"/>
      <c r="DZ192" s="241"/>
      <c r="EA192" s="241"/>
      <c r="EB192" s="241"/>
      <c r="EC192" s="241"/>
      <c r="ED192" s="241"/>
      <c r="EE192" s="241"/>
      <c r="EF192" s="241"/>
      <c r="EG192" s="241"/>
      <c r="EH192" s="241"/>
      <c r="EI192" s="241"/>
    </row>
    <row r="193" spans="1:139" ht="12.75">
      <c r="A193" s="241"/>
      <c r="B193" s="270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  <c r="AA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1"/>
      <c r="AN193" s="241"/>
      <c r="AO193" s="241"/>
      <c r="AP193" s="241"/>
      <c r="AQ193" s="241"/>
      <c r="AR193" s="241"/>
      <c r="AS193" s="241"/>
      <c r="AT193" s="241"/>
      <c r="AU193" s="241"/>
      <c r="AV193" s="241"/>
      <c r="AW193" s="241"/>
      <c r="AX193" s="241"/>
      <c r="AY193" s="241"/>
      <c r="AZ193" s="241"/>
      <c r="BA193" s="241"/>
      <c r="BB193" s="241"/>
      <c r="BC193" s="241"/>
      <c r="BD193" s="241"/>
      <c r="BE193" s="241"/>
      <c r="BF193" s="241"/>
      <c r="BG193" s="241"/>
      <c r="BH193" s="241"/>
      <c r="BI193" s="241"/>
      <c r="BJ193" s="241"/>
      <c r="BK193" s="241"/>
      <c r="BL193" s="241"/>
      <c r="BM193" s="241"/>
      <c r="BN193" s="241"/>
      <c r="BO193" s="241"/>
      <c r="BP193" s="241"/>
      <c r="BQ193" s="241"/>
      <c r="BR193" s="241"/>
      <c r="BS193" s="241"/>
      <c r="BT193" s="241"/>
      <c r="BU193" s="241"/>
      <c r="BV193" s="241"/>
      <c r="BW193" s="241"/>
      <c r="BX193" s="241"/>
      <c r="BY193" s="241"/>
      <c r="BZ193" s="241"/>
      <c r="CA193" s="241"/>
      <c r="CB193" s="241"/>
      <c r="CC193" s="241"/>
      <c r="CD193" s="241"/>
      <c r="CE193" s="241"/>
      <c r="CF193" s="241"/>
      <c r="CG193" s="241"/>
      <c r="CH193" s="241"/>
      <c r="CI193" s="241"/>
      <c r="CJ193" s="241"/>
      <c r="CK193" s="241"/>
      <c r="CL193" s="241"/>
      <c r="CM193" s="241"/>
      <c r="CN193" s="241"/>
      <c r="CO193" s="241"/>
      <c r="CP193" s="241"/>
      <c r="CQ193" s="241"/>
      <c r="CR193" s="241"/>
      <c r="CS193" s="241"/>
      <c r="CT193" s="241"/>
      <c r="CU193" s="241"/>
      <c r="CV193" s="241"/>
      <c r="CW193" s="241"/>
      <c r="CX193" s="241"/>
      <c r="CY193" s="241"/>
      <c r="CZ193" s="241"/>
      <c r="DA193" s="241"/>
      <c r="DB193" s="241"/>
      <c r="DC193" s="241"/>
      <c r="DD193" s="241"/>
      <c r="DE193" s="241"/>
      <c r="DF193" s="241"/>
      <c r="DG193" s="241"/>
      <c r="DH193" s="241"/>
      <c r="DI193" s="241"/>
      <c r="DJ193" s="241"/>
      <c r="DK193" s="241"/>
      <c r="DL193" s="241"/>
      <c r="DM193" s="241"/>
      <c r="DN193" s="241"/>
      <c r="DO193" s="241"/>
      <c r="DP193" s="241"/>
      <c r="DQ193" s="241"/>
      <c r="DR193" s="241"/>
      <c r="DS193" s="241"/>
      <c r="DT193" s="241"/>
      <c r="DU193" s="241"/>
      <c r="DV193" s="241"/>
      <c r="DW193" s="241"/>
      <c r="DX193" s="241"/>
      <c r="DY193" s="241"/>
      <c r="DZ193" s="241"/>
      <c r="EA193" s="241"/>
      <c r="EB193" s="241"/>
      <c r="EC193" s="241"/>
      <c r="ED193" s="241"/>
      <c r="EE193" s="241"/>
      <c r="EF193" s="241"/>
      <c r="EG193" s="241"/>
      <c r="EH193" s="241"/>
      <c r="EI193" s="241"/>
    </row>
    <row r="194" spans="1:139" ht="12.75">
      <c r="A194" s="241"/>
      <c r="B194" s="270"/>
      <c r="C194" s="241"/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  <c r="AA194" s="241"/>
      <c r="AB194" s="241"/>
      <c r="AC194" s="241"/>
      <c r="AD194" s="241"/>
      <c r="AE194" s="241"/>
      <c r="AF194" s="241"/>
      <c r="AG194" s="241"/>
      <c r="AH194" s="241"/>
      <c r="AI194" s="241"/>
      <c r="AJ194" s="241"/>
      <c r="AK194" s="241"/>
      <c r="AL194" s="241"/>
      <c r="AM194" s="241"/>
      <c r="AN194" s="241"/>
      <c r="AO194" s="241"/>
      <c r="AP194" s="241"/>
      <c r="AQ194" s="241"/>
      <c r="AR194" s="241"/>
      <c r="AS194" s="241"/>
      <c r="AT194" s="241"/>
      <c r="AU194" s="241"/>
      <c r="AV194" s="241"/>
      <c r="AW194" s="241"/>
      <c r="AX194" s="241"/>
      <c r="AY194" s="241"/>
      <c r="AZ194" s="241"/>
      <c r="BA194" s="241"/>
      <c r="BB194" s="241"/>
      <c r="BC194" s="241"/>
      <c r="BD194" s="241"/>
      <c r="BE194" s="241"/>
      <c r="BF194" s="241"/>
      <c r="BG194" s="241"/>
      <c r="BH194" s="241"/>
      <c r="BI194" s="241"/>
      <c r="BJ194" s="241"/>
      <c r="BK194" s="241"/>
      <c r="BL194" s="241"/>
      <c r="BM194" s="241"/>
      <c r="BN194" s="241"/>
      <c r="BO194" s="241"/>
      <c r="BP194" s="241"/>
      <c r="BQ194" s="241"/>
      <c r="BR194" s="241"/>
      <c r="BS194" s="241"/>
      <c r="BT194" s="241"/>
      <c r="BU194" s="241"/>
      <c r="BV194" s="241"/>
      <c r="BW194" s="241"/>
      <c r="BX194" s="241"/>
      <c r="BY194" s="241"/>
      <c r="BZ194" s="241"/>
      <c r="CA194" s="241"/>
      <c r="CB194" s="241"/>
      <c r="CC194" s="241"/>
      <c r="CD194" s="241"/>
      <c r="CE194" s="241"/>
      <c r="CF194" s="241"/>
      <c r="CG194" s="241"/>
      <c r="CH194" s="241"/>
      <c r="CI194" s="241"/>
      <c r="CJ194" s="241"/>
      <c r="CK194" s="241"/>
      <c r="CL194" s="241"/>
      <c r="CM194" s="241"/>
      <c r="CN194" s="241"/>
      <c r="CO194" s="241"/>
      <c r="CP194" s="241"/>
      <c r="CQ194" s="241"/>
      <c r="CR194" s="241"/>
      <c r="CS194" s="241"/>
      <c r="CT194" s="241"/>
      <c r="CU194" s="241"/>
      <c r="CV194" s="241"/>
      <c r="CW194" s="241"/>
      <c r="CX194" s="241"/>
      <c r="CY194" s="241"/>
      <c r="CZ194" s="241"/>
      <c r="DA194" s="241"/>
      <c r="DB194" s="241"/>
      <c r="DC194" s="241"/>
      <c r="DD194" s="241"/>
      <c r="DE194" s="241"/>
      <c r="DF194" s="241"/>
      <c r="DG194" s="241"/>
      <c r="DH194" s="241"/>
      <c r="DI194" s="241"/>
      <c r="DJ194" s="241"/>
      <c r="DK194" s="241"/>
      <c r="DL194" s="241"/>
      <c r="DM194" s="241"/>
      <c r="DN194" s="241"/>
      <c r="DO194" s="241"/>
      <c r="DP194" s="241"/>
      <c r="DQ194" s="241"/>
      <c r="DR194" s="241"/>
      <c r="DS194" s="241"/>
      <c r="DT194" s="241"/>
      <c r="DU194" s="241"/>
      <c r="DV194" s="241"/>
      <c r="DW194" s="241"/>
      <c r="DX194" s="241"/>
      <c r="DY194" s="241"/>
      <c r="DZ194" s="241"/>
      <c r="EA194" s="241"/>
      <c r="EB194" s="241"/>
      <c r="EC194" s="241"/>
      <c r="ED194" s="241"/>
      <c r="EE194" s="241"/>
      <c r="EF194" s="241"/>
      <c r="EG194" s="241"/>
      <c r="EH194" s="241"/>
      <c r="EI194" s="241"/>
    </row>
    <row r="195" spans="1:139" ht="12.75">
      <c r="A195" s="241"/>
      <c r="B195" s="270"/>
      <c r="C195" s="241"/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  <c r="AA195" s="241"/>
      <c r="AB195" s="241"/>
      <c r="AC195" s="241"/>
      <c r="AD195" s="241"/>
      <c r="AE195" s="241"/>
      <c r="AF195" s="241"/>
      <c r="AG195" s="241"/>
      <c r="AH195" s="241"/>
      <c r="AI195" s="241"/>
      <c r="AJ195" s="241"/>
      <c r="AK195" s="241"/>
      <c r="AL195" s="241"/>
      <c r="AM195" s="241"/>
      <c r="AN195" s="241"/>
      <c r="AO195" s="241"/>
      <c r="AP195" s="241"/>
      <c r="AQ195" s="241"/>
      <c r="AR195" s="241"/>
      <c r="AS195" s="241"/>
      <c r="AT195" s="241"/>
      <c r="AU195" s="241"/>
      <c r="AV195" s="241"/>
      <c r="AW195" s="241"/>
      <c r="AX195" s="241"/>
      <c r="AY195" s="241"/>
      <c r="AZ195" s="241"/>
      <c r="BA195" s="241"/>
      <c r="BB195" s="241"/>
      <c r="BC195" s="241"/>
      <c r="BD195" s="241"/>
      <c r="BE195" s="241"/>
      <c r="BF195" s="241"/>
      <c r="BG195" s="241"/>
      <c r="BH195" s="241"/>
      <c r="BI195" s="241"/>
      <c r="BJ195" s="241"/>
      <c r="BK195" s="241"/>
      <c r="BL195" s="241"/>
      <c r="BM195" s="241"/>
      <c r="BN195" s="241"/>
      <c r="BO195" s="241"/>
      <c r="BP195" s="241"/>
      <c r="BQ195" s="241"/>
      <c r="BR195" s="241"/>
      <c r="BS195" s="241"/>
      <c r="BT195" s="241"/>
      <c r="BU195" s="241"/>
      <c r="BV195" s="241"/>
      <c r="BW195" s="241"/>
      <c r="BX195" s="241"/>
      <c r="BY195" s="241"/>
      <c r="BZ195" s="241"/>
      <c r="CA195" s="241"/>
      <c r="CB195" s="241"/>
      <c r="CC195" s="241"/>
      <c r="CD195" s="241"/>
      <c r="CE195" s="241"/>
      <c r="CF195" s="241"/>
      <c r="CG195" s="241"/>
      <c r="CH195" s="241"/>
      <c r="CI195" s="241"/>
      <c r="CJ195" s="241"/>
      <c r="CK195" s="241"/>
      <c r="CL195" s="241"/>
      <c r="CM195" s="241"/>
      <c r="CN195" s="241"/>
      <c r="CO195" s="241"/>
      <c r="CP195" s="241"/>
      <c r="CQ195" s="241"/>
      <c r="CR195" s="241"/>
      <c r="CS195" s="241"/>
      <c r="CT195" s="241"/>
      <c r="CU195" s="241"/>
      <c r="CV195" s="241"/>
      <c r="CW195" s="241"/>
      <c r="CX195" s="241"/>
      <c r="CY195" s="241"/>
      <c r="CZ195" s="241"/>
      <c r="DA195" s="241"/>
      <c r="DB195" s="241"/>
      <c r="DC195" s="241"/>
      <c r="DD195" s="241"/>
      <c r="DE195" s="241"/>
      <c r="DF195" s="241"/>
      <c r="DG195" s="241"/>
      <c r="DH195" s="241"/>
      <c r="DI195" s="241"/>
      <c r="DJ195" s="241"/>
      <c r="DK195" s="241"/>
      <c r="DL195" s="241"/>
      <c r="DM195" s="241"/>
      <c r="DN195" s="241"/>
      <c r="DO195" s="241"/>
      <c r="DP195" s="241"/>
      <c r="DQ195" s="241"/>
      <c r="DR195" s="241"/>
      <c r="DS195" s="241"/>
      <c r="DT195" s="241"/>
      <c r="DU195" s="241"/>
      <c r="DV195" s="241"/>
      <c r="DW195" s="241"/>
      <c r="DX195" s="241"/>
      <c r="DY195" s="241"/>
      <c r="DZ195" s="241"/>
      <c r="EA195" s="241"/>
      <c r="EB195" s="241"/>
      <c r="EC195" s="241"/>
      <c r="ED195" s="241"/>
      <c r="EE195" s="241"/>
      <c r="EF195" s="241"/>
      <c r="EG195" s="241"/>
      <c r="EH195" s="241"/>
      <c r="EI195" s="241"/>
    </row>
    <row r="196" spans="1:139" ht="12.75">
      <c r="A196" s="241"/>
      <c r="B196" s="270"/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  <c r="AA196" s="241"/>
      <c r="AB196" s="241"/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  <c r="AU196" s="241"/>
      <c r="AV196" s="241"/>
      <c r="AW196" s="241"/>
      <c r="AX196" s="241"/>
      <c r="AY196" s="241"/>
      <c r="AZ196" s="241"/>
      <c r="BA196" s="241"/>
      <c r="BB196" s="241"/>
      <c r="BC196" s="241"/>
      <c r="BD196" s="241"/>
      <c r="BE196" s="241"/>
      <c r="BF196" s="241"/>
      <c r="BG196" s="241"/>
      <c r="BH196" s="241"/>
      <c r="BI196" s="241"/>
      <c r="BJ196" s="241"/>
      <c r="BK196" s="241"/>
      <c r="BL196" s="241"/>
      <c r="BM196" s="241"/>
      <c r="BN196" s="241"/>
      <c r="BO196" s="241"/>
      <c r="BP196" s="241"/>
      <c r="BQ196" s="241"/>
      <c r="BR196" s="241"/>
      <c r="BS196" s="241"/>
      <c r="BT196" s="241"/>
      <c r="BU196" s="241"/>
      <c r="BV196" s="241"/>
      <c r="BW196" s="241"/>
      <c r="BX196" s="241"/>
      <c r="BY196" s="241"/>
      <c r="BZ196" s="241"/>
      <c r="CA196" s="241"/>
      <c r="CB196" s="241"/>
      <c r="CC196" s="241"/>
      <c r="CD196" s="241"/>
      <c r="CE196" s="241"/>
      <c r="CF196" s="241"/>
      <c r="CG196" s="241"/>
      <c r="CH196" s="241"/>
      <c r="CI196" s="241"/>
      <c r="CJ196" s="241"/>
      <c r="CK196" s="241"/>
      <c r="CL196" s="241"/>
      <c r="CM196" s="241"/>
      <c r="CN196" s="241"/>
      <c r="CO196" s="241"/>
      <c r="CP196" s="241"/>
      <c r="CQ196" s="241"/>
      <c r="CR196" s="241"/>
      <c r="CS196" s="241"/>
      <c r="CT196" s="241"/>
      <c r="CU196" s="241"/>
      <c r="CV196" s="241"/>
      <c r="CW196" s="241"/>
      <c r="CX196" s="241"/>
      <c r="CY196" s="241"/>
      <c r="CZ196" s="241"/>
      <c r="DA196" s="241"/>
      <c r="DB196" s="241"/>
      <c r="DC196" s="241"/>
      <c r="DD196" s="241"/>
      <c r="DE196" s="241"/>
      <c r="DF196" s="241"/>
      <c r="DG196" s="241"/>
      <c r="DH196" s="241"/>
      <c r="DI196" s="241"/>
      <c r="DJ196" s="241"/>
      <c r="DK196" s="241"/>
      <c r="DL196" s="241"/>
      <c r="DM196" s="241"/>
      <c r="DN196" s="241"/>
      <c r="DO196" s="241"/>
      <c r="DP196" s="241"/>
      <c r="DQ196" s="241"/>
      <c r="DR196" s="241"/>
      <c r="DS196" s="241"/>
      <c r="DT196" s="241"/>
      <c r="DU196" s="241"/>
      <c r="DV196" s="241"/>
      <c r="DW196" s="241"/>
      <c r="DX196" s="241"/>
      <c r="DY196" s="241"/>
      <c r="DZ196" s="241"/>
      <c r="EA196" s="241"/>
      <c r="EB196" s="241"/>
      <c r="EC196" s="241"/>
      <c r="ED196" s="241"/>
      <c r="EE196" s="241"/>
      <c r="EF196" s="241"/>
      <c r="EG196" s="241"/>
      <c r="EH196" s="241"/>
      <c r="EI196" s="241"/>
    </row>
    <row r="197" spans="1:139" ht="12.75">
      <c r="A197" s="241"/>
      <c r="B197" s="270"/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  <c r="AA197" s="241"/>
      <c r="AB197" s="241"/>
      <c r="AC197" s="241"/>
      <c r="AD197" s="241"/>
      <c r="AE197" s="241"/>
      <c r="AF197" s="241"/>
      <c r="AG197" s="241"/>
      <c r="AH197" s="241"/>
      <c r="AI197" s="241"/>
      <c r="AJ197" s="241"/>
      <c r="AK197" s="241"/>
      <c r="AL197" s="241"/>
      <c r="AM197" s="241"/>
      <c r="AN197" s="241"/>
      <c r="AO197" s="241"/>
      <c r="AP197" s="241"/>
      <c r="AQ197" s="241"/>
      <c r="AR197" s="241"/>
      <c r="AS197" s="241"/>
      <c r="AT197" s="241"/>
      <c r="AU197" s="241"/>
      <c r="AV197" s="241"/>
      <c r="AW197" s="241"/>
      <c r="AX197" s="241"/>
      <c r="AY197" s="241"/>
      <c r="AZ197" s="241"/>
      <c r="BA197" s="241"/>
      <c r="BB197" s="241"/>
      <c r="BC197" s="241"/>
      <c r="BD197" s="241"/>
      <c r="BE197" s="241"/>
      <c r="BF197" s="241"/>
      <c r="BG197" s="241"/>
      <c r="BH197" s="241"/>
      <c r="BI197" s="241"/>
      <c r="BJ197" s="241"/>
      <c r="BK197" s="241"/>
      <c r="BL197" s="241"/>
      <c r="BM197" s="241"/>
      <c r="BN197" s="241"/>
      <c r="BO197" s="241"/>
      <c r="BP197" s="241"/>
      <c r="BQ197" s="241"/>
      <c r="BR197" s="241"/>
      <c r="BS197" s="241"/>
      <c r="BT197" s="241"/>
      <c r="BU197" s="241"/>
      <c r="BV197" s="241"/>
      <c r="BW197" s="241"/>
      <c r="BX197" s="241"/>
      <c r="BY197" s="241"/>
      <c r="BZ197" s="241"/>
      <c r="CA197" s="241"/>
      <c r="CB197" s="241"/>
      <c r="CC197" s="241"/>
      <c r="CD197" s="241"/>
      <c r="CE197" s="241"/>
      <c r="CF197" s="241"/>
      <c r="CG197" s="241"/>
      <c r="CH197" s="241"/>
      <c r="CI197" s="241"/>
      <c r="CJ197" s="241"/>
      <c r="CK197" s="241"/>
      <c r="CL197" s="241"/>
      <c r="CM197" s="241"/>
      <c r="CN197" s="241"/>
      <c r="CO197" s="241"/>
      <c r="CP197" s="241"/>
      <c r="CQ197" s="241"/>
      <c r="CR197" s="241"/>
      <c r="CS197" s="241"/>
      <c r="CT197" s="241"/>
      <c r="CU197" s="241"/>
      <c r="CV197" s="241"/>
      <c r="CW197" s="241"/>
      <c r="CX197" s="241"/>
      <c r="CY197" s="241"/>
      <c r="CZ197" s="241"/>
      <c r="DA197" s="241"/>
      <c r="DB197" s="241"/>
      <c r="DC197" s="241"/>
      <c r="DD197" s="241"/>
      <c r="DE197" s="241"/>
      <c r="DF197" s="241"/>
      <c r="DG197" s="241"/>
      <c r="DH197" s="241"/>
      <c r="DI197" s="241"/>
      <c r="DJ197" s="241"/>
      <c r="DK197" s="241"/>
      <c r="DL197" s="241"/>
      <c r="DM197" s="241"/>
      <c r="DN197" s="241"/>
      <c r="DO197" s="241"/>
      <c r="DP197" s="241"/>
      <c r="DQ197" s="241"/>
      <c r="DR197" s="241"/>
      <c r="DS197" s="241"/>
      <c r="DT197" s="241"/>
      <c r="DU197" s="241"/>
      <c r="DV197" s="241"/>
      <c r="DW197" s="241"/>
      <c r="DX197" s="241"/>
      <c r="DY197" s="241"/>
      <c r="DZ197" s="241"/>
      <c r="EA197" s="241"/>
      <c r="EB197" s="241"/>
      <c r="EC197" s="241"/>
      <c r="ED197" s="241"/>
      <c r="EE197" s="241"/>
      <c r="EF197" s="241"/>
      <c r="EG197" s="241"/>
      <c r="EH197" s="241"/>
      <c r="EI197" s="241"/>
    </row>
    <row r="198" spans="1:139" ht="12.75">
      <c r="A198" s="241"/>
      <c r="B198" s="270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1"/>
      <c r="AW198" s="241"/>
      <c r="AX198" s="241"/>
      <c r="AY198" s="241"/>
      <c r="AZ198" s="241"/>
      <c r="BA198" s="241"/>
      <c r="BB198" s="241"/>
      <c r="BC198" s="241"/>
      <c r="BD198" s="241"/>
      <c r="BE198" s="241"/>
      <c r="BF198" s="241"/>
      <c r="BG198" s="241"/>
      <c r="BH198" s="241"/>
      <c r="BI198" s="241"/>
      <c r="BJ198" s="241"/>
      <c r="BK198" s="241"/>
      <c r="BL198" s="241"/>
      <c r="BM198" s="241"/>
      <c r="BN198" s="241"/>
      <c r="BO198" s="241"/>
      <c r="BP198" s="241"/>
      <c r="BQ198" s="241"/>
      <c r="BR198" s="241"/>
      <c r="BS198" s="241"/>
      <c r="BT198" s="241"/>
      <c r="BU198" s="241"/>
      <c r="BV198" s="241"/>
      <c r="BW198" s="241"/>
      <c r="BX198" s="241"/>
      <c r="BY198" s="241"/>
      <c r="BZ198" s="241"/>
      <c r="CA198" s="241"/>
      <c r="CB198" s="241"/>
      <c r="CC198" s="241"/>
      <c r="CD198" s="241"/>
      <c r="CE198" s="241"/>
      <c r="CF198" s="241"/>
      <c r="CG198" s="241"/>
      <c r="CH198" s="241"/>
      <c r="CI198" s="241"/>
      <c r="CJ198" s="241"/>
      <c r="CK198" s="241"/>
      <c r="CL198" s="241"/>
      <c r="CM198" s="241"/>
      <c r="CN198" s="241"/>
      <c r="CO198" s="241"/>
      <c r="CP198" s="241"/>
      <c r="CQ198" s="241"/>
      <c r="CR198" s="241"/>
      <c r="CS198" s="241"/>
      <c r="CT198" s="241"/>
      <c r="CU198" s="241"/>
      <c r="CV198" s="241"/>
      <c r="CW198" s="241"/>
      <c r="CX198" s="241"/>
      <c r="CY198" s="241"/>
      <c r="CZ198" s="241"/>
      <c r="DA198" s="241"/>
      <c r="DB198" s="241"/>
      <c r="DC198" s="241"/>
      <c r="DD198" s="241"/>
      <c r="DE198" s="241"/>
      <c r="DF198" s="241"/>
      <c r="DG198" s="241"/>
      <c r="DH198" s="241"/>
      <c r="DI198" s="241"/>
      <c r="DJ198" s="241"/>
      <c r="DK198" s="241"/>
      <c r="DL198" s="241"/>
      <c r="DM198" s="241"/>
      <c r="DN198" s="241"/>
      <c r="DO198" s="241"/>
      <c r="DP198" s="241"/>
      <c r="DQ198" s="241"/>
      <c r="DR198" s="241"/>
      <c r="DS198" s="241"/>
      <c r="DT198" s="241"/>
      <c r="DU198" s="241"/>
      <c r="DV198" s="241"/>
      <c r="DW198" s="241"/>
      <c r="DX198" s="241"/>
      <c r="DY198" s="241"/>
      <c r="DZ198" s="241"/>
      <c r="EA198" s="241"/>
      <c r="EB198" s="241"/>
      <c r="EC198" s="241"/>
      <c r="ED198" s="241"/>
      <c r="EE198" s="241"/>
      <c r="EF198" s="241"/>
      <c r="EG198" s="241"/>
      <c r="EH198" s="241"/>
      <c r="EI198" s="241"/>
    </row>
    <row r="199" spans="1:139" ht="12.75">
      <c r="A199" s="241"/>
      <c r="B199" s="270"/>
      <c r="C199" s="241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  <c r="AA199" s="241"/>
      <c r="AB199" s="241"/>
      <c r="AC199" s="241"/>
      <c r="AD199" s="241"/>
      <c r="AE199" s="241"/>
      <c r="AF199" s="241"/>
      <c r="AG199" s="241"/>
      <c r="AH199" s="241"/>
      <c r="AI199" s="241"/>
      <c r="AJ199" s="241"/>
      <c r="AK199" s="241"/>
      <c r="AL199" s="241"/>
      <c r="AM199" s="241"/>
      <c r="AN199" s="241"/>
      <c r="AO199" s="241"/>
      <c r="AP199" s="241"/>
      <c r="AQ199" s="241"/>
      <c r="AR199" s="241"/>
      <c r="AS199" s="241"/>
      <c r="AT199" s="241"/>
      <c r="AU199" s="241"/>
      <c r="AV199" s="241"/>
      <c r="AW199" s="241"/>
      <c r="AX199" s="241"/>
      <c r="AY199" s="241"/>
      <c r="AZ199" s="241"/>
      <c r="BA199" s="241"/>
      <c r="BB199" s="241"/>
      <c r="BC199" s="241"/>
      <c r="BD199" s="241"/>
      <c r="BE199" s="241"/>
      <c r="BF199" s="241"/>
      <c r="BG199" s="241"/>
      <c r="BH199" s="241"/>
      <c r="BI199" s="241"/>
      <c r="BJ199" s="241"/>
      <c r="BK199" s="241"/>
      <c r="BL199" s="241"/>
      <c r="BM199" s="241"/>
      <c r="BN199" s="241"/>
      <c r="BO199" s="241"/>
      <c r="BP199" s="241"/>
      <c r="BQ199" s="241"/>
      <c r="BR199" s="241"/>
      <c r="BS199" s="241"/>
      <c r="BT199" s="241"/>
      <c r="BU199" s="241"/>
      <c r="BV199" s="241"/>
      <c r="BW199" s="241"/>
      <c r="BX199" s="241"/>
      <c r="BY199" s="241"/>
      <c r="BZ199" s="241"/>
      <c r="CA199" s="241"/>
      <c r="CB199" s="241"/>
      <c r="CC199" s="241"/>
      <c r="CD199" s="241"/>
      <c r="CE199" s="241"/>
      <c r="CF199" s="241"/>
      <c r="CG199" s="241"/>
      <c r="CH199" s="241"/>
      <c r="CI199" s="241"/>
      <c r="CJ199" s="241"/>
      <c r="CK199" s="241"/>
      <c r="CL199" s="241"/>
      <c r="CM199" s="241"/>
      <c r="CN199" s="241"/>
      <c r="CO199" s="241"/>
      <c r="CP199" s="241"/>
      <c r="CQ199" s="241"/>
      <c r="CR199" s="241"/>
      <c r="CS199" s="241"/>
      <c r="CT199" s="241"/>
      <c r="CU199" s="241"/>
      <c r="CV199" s="241"/>
      <c r="CW199" s="241"/>
      <c r="CX199" s="241"/>
      <c r="CY199" s="241"/>
      <c r="CZ199" s="241"/>
      <c r="DA199" s="241"/>
      <c r="DB199" s="241"/>
      <c r="DC199" s="241"/>
      <c r="DD199" s="241"/>
      <c r="DE199" s="241"/>
      <c r="DF199" s="241"/>
      <c r="DG199" s="241"/>
      <c r="DH199" s="241"/>
      <c r="DI199" s="241"/>
      <c r="DJ199" s="241"/>
      <c r="DK199" s="241"/>
      <c r="DL199" s="241"/>
      <c r="DM199" s="241"/>
      <c r="DN199" s="241"/>
      <c r="DO199" s="241"/>
      <c r="DP199" s="241"/>
      <c r="DQ199" s="241"/>
      <c r="DR199" s="241"/>
      <c r="DS199" s="241"/>
      <c r="DT199" s="241"/>
      <c r="DU199" s="241"/>
      <c r="DV199" s="241"/>
      <c r="DW199" s="241"/>
      <c r="DX199" s="241"/>
      <c r="DY199" s="241"/>
      <c r="DZ199" s="241"/>
      <c r="EA199" s="241"/>
      <c r="EB199" s="241"/>
      <c r="EC199" s="241"/>
      <c r="ED199" s="241"/>
      <c r="EE199" s="241"/>
      <c r="EF199" s="241"/>
      <c r="EG199" s="241"/>
      <c r="EH199" s="241"/>
      <c r="EI199" s="241"/>
    </row>
    <row r="200" spans="1:139" ht="12.75">
      <c r="A200" s="241"/>
      <c r="B200" s="270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  <c r="AA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  <c r="AR200" s="241"/>
      <c r="AS200" s="241"/>
      <c r="AT200" s="241"/>
      <c r="AU200" s="241"/>
      <c r="AV200" s="241"/>
      <c r="AW200" s="241"/>
      <c r="AX200" s="241"/>
      <c r="AY200" s="241"/>
      <c r="AZ200" s="241"/>
      <c r="BA200" s="241"/>
      <c r="BB200" s="241"/>
      <c r="BC200" s="241"/>
      <c r="BD200" s="241"/>
      <c r="BE200" s="241"/>
      <c r="BF200" s="241"/>
      <c r="BG200" s="241"/>
      <c r="BH200" s="241"/>
      <c r="BI200" s="241"/>
      <c r="BJ200" s="241"/>
      <c r="BK200" s="241"/>
      <c r="BL200" s="241"/>
      <c r="BM200" s="241"/>
      <c r="BN200" s="241"/>
      <c r="BO200" s="241"/>
      <c r="BP200" s="241"/>
      <c r="BQ200" s="241"/>
      <c r="BR200" s="241"/>
      <c r="BS200" s="241"/>
      <c r="BT200" s="241"/>
      <c r="BU200" s="241"/>
      <c r="BV200" s="241"/>
      <c r="BW200" s="241"/>
      <c r="BX200" s="241"/>
      <c r="BY200" s="241"/>
      <c r="BZ200" s="241"/>
      <c r="CA200" s="241"/>
      <c r="CB200" s="241"/>
      <c r="CC200" s="241"/>
      <c r="CD200" s="241"/>
      <c r="CE200" s="241"/>
      <c r="CF200" s="241"/>
      <c r="CG200" s="241"/>
      <c r="CH200" s="241"/>
      <c r="CI200" s="241"/>
      <c r="CJ200" s="241"/>
      <c r="CK200" s="241"/>
      <c r="CL200" s="241"/>
      <c r="CM200" s="241"/>
      <c r="CN200" s="241"/>
      <c r="CO200" s="241"/>
      <c r="CP200" s="241"/>
      <c r="CQ200" s="241"/>
      <c r="CR200" s="241"/>
      <c r="CS200" s="241"/>
      <c r="CT200" s="241"/>
      <c r="CU200" s="241"/>
      <c r="CV200" s="241"/>
      <c r="CW200" s="241"/>
      <c r="CX200" s="241"/>
      <c r="CY200" s="241"/>
      <c r="CZ200" s="241"/>
      <c r="DA200" s="241"/>
      <c r="DB200" s="241"/>
      <c r="DC200" s="241"/>
      <c r="DD200" s="241"/>
      <c r="DE200" s="241"/>
      <c r="DF200" s="241"/>
      <c r="DG200" s="241"/>
      <c r="DH200" s="241"/>
      <c r="DI200" s="241"/>
      <c r="DJ200" s="241"/>
      <c r="DK200" s="241"/>
      <c r="DL200" s="241"/>
      <c r="DM200" s="241"/>
      <c r="DN200" s="241"/>
      <c r="DO200" s="241"/>
      <c r="DP200" s="241"/>
      <c r="DQ200" s="241"/>
      <c r="DR200" s="241"/>
      <c r="DS200" s="241"/>
      <c r="DT200" s="241"/>
      <c r="DU200" s="241"/>
      <c r="DV200" s="241"/>
      <c r="DW200" s="241"/>
      <c r="DX200" s="241"/>
      <c r="DY200" s="241"/>
      <c r="DZ200" s="241"/>
      <c r="EA200" s="241"/>
      <c r="EB200" s="241"/>
      <c r="EC200" s="241"/>
      <c r="ED200" s="241"/>
      <c r="EE200" s="241"/>
      <c r="EF200" s="241"/>
      <c r="EG200" s="241"/>
      <c r="EH200" s="241"/>
      <c r="EI200" s="24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Pay Reductions</dc:title>
  <dc:subject>AC Pay Reductions</dc:subject>
  <dc:creator>Airports Division - ACE600</dc:creator>
  <cp:keywords/>
  <dc:description>3/30/07 fixed error with leveling course application
2/5/06 version updated to fix printing errors
1/12/07 removed lookup and replaced with Betadist function</dc:description>
  <cp:lastModifiedBy>Rodney Joel</cp:lastModifiedBy>
  <cp:lastPrinted>2007-01-31T15:23:29Z</cp:lastPrinted>
  <dcterms:created xsi:type="dcterms:W3CDTF">2000-03-29T13:48:48Z</dcterms:created>
  <dcterms:modified xsi:type="dcterms:W3CDTF">2008-02-04T16:58:49Z</dcterms:modified>
  <cp:category/>
  <cp:version/>
  <cp:contentType/>
  <cp:contentStatus/>
</cp:coreProperties>
</file>