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3-02a" sheetId="1" r:id="rId1"/>
  </sheets>
  <definedNames>
    <definedName name="_xlnm.Print_Area" localSheetId="0">'3-02a'!$A$1:$O$41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<sst xmlns="http://schemas.openxmlformats.org/spreadsheetml/2006/main" count="91" uniqueCount="87">
  <si>
    <t>Motor vehicles and parts</t>
  </si>
  <si>
    <t>Gasoline and oil</t>
  </si>
  <si>
    <t>Transport services</t>
  </si>
  <si>
    <t>Transportation structures</t>
  </si>
  <si>
    <t>Transportation equipment</t>
  </si>
  <si>
    <t>Passenger fares</t>
  </si>
  <si>
    <t>Other transportation</t>
  </si>
  <si>
    <t>Civilian aircraft, engines, and parts</t>
  </si>
  <si>
    <t>Automotive vehicles, engines, and parts</t>
  </si>
  <si>
    <t>Federal, state, and local government transportation-related purchases:</t>
  </si>
  <si>
    <t>All other data:</t>
  </si>
  <si>
    <t>GDP:</t>
  </si>
  <si>
    <t>Gross Domestic Product</t>
  </si>
  <si>
    <r>
      <t xml:space="preserve">a </t>
    </r>
    <r>
      <rPr>
        <sz val="9"/>
        <rFont val="Arial"/>
        <family val="2"/>
      </rPr>
      <t xml:space="preserve"> Sum of exports and imports.</t>
    </r>
  </si>
  <si>
    <r>
      <t xml:space="preserve">b </t>
    </r>
    <r>
      <rPr>
        <sz val="9"/>
        <rFont val="Arial"/>
        <family val="2"/>
      </rPr>
      <t xml:space="preserve"> Federal purchases and state and local purchases are the sum of consumption expenditures and gross investment.</t>
    </r>
  </si>
  <si>
    <r>
      <t>c</t>
    </r>
    <r>
      <rPr>
        <sz val="9"/>
        <rFont val="Arial"/>
        <family val="2"/>
      </rPr>
      <t xml:space="preserve">  Defense-related purchases are the sum of transportation of material and travel.</t>
    </r>
  </si>
  <si>
    <r>
      <t>d</t>
    </r>
    <r>
      <rPr>
        <sz val="9"/>
        <rFont val="Arial"/>
        <family val="2"/>
      </rPr>
      <t xml:space="preserve">  Sum of total personal consumption of transportation, total gross private domestic investment, net exports of transportation-related goods and services, and total government transportation-related purchases. </t>
    </r>
  </si>
  <si>
    <t>2001</t>
  </si>
  <si>
    <r>
      <t>KEY:</t>
    </r>
    <r>
      <rPr>
        <sz val="9"/>
        <rFont val="Arial"/>
        <family val="2"/>
      </rPr>
      <t xml:space="preserve">  R = revised; U = data are not available.</t>
    </r>
  </si>
  <si>
    <t>SOURCES</t>
  </si>
  <si>
    <t>Table 3-2a:  U.S. Gross Domestic Product (GDP) Attributed to Transportation-Related Final Demand (Current $ billions)</t>
  </si>
  <si>
    <t>Personal consumption of transportation, total</t>
  </si>
  <si>
    <t>Gross private domestic investment, total</t>
  </si>
  <si>
    <t>Government transportation-related purchases, total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</si>
  <si>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</si>
  <si>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</si>
  <si>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</si>
  <si>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</si>
  <si>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</si>
  <si>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</si>
  <si>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</si>
  <si>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</si>
  <si>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</si>
  <si>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</si>
  <si>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</si>
  <si>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</si>
  <si>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</si>
  <si>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Total transportation in GDP (percent)</t>
  </si>
  <si>
    <t>Exports ( + ), total</t>
  </si>
  <si>
    <t>Imports ( - ), total</t>
  </si>
  <si>
    <t>1980-2001: U.S. Department of Commerce, Bureau of Economic Analysis, National Income and Product Accounts Tables, Internet site http://www.bea.doc.gov/ as of January, 2003, table 3.15.</t>
  </si>
  <si>
    <t>U.S. Department of Commerce, Bureau of Economic Analysis, National Income and Product Accounts Tables, Internet site http://www.bea.doc.gov/ as of Aug. 12, 2002, table 1.1.</t>
  </si>
  <si>
    <t>U.S. Department of Commerce, Bureau of Economic Analysis, National Income and Product Accounts Tables, Internet site http://www.bea.doc.gov/ as of Aug. 12, 2002, tables 2.2, 3.10, 4.3, 5.4, and 5.6.</t>
  </si>
  <si>
    <r>
      <t>R</t>
    </r>
    <r>
      <rPr>
        <b/>
        <sz val="11"/>
        <rFont val="Arial"/>
        <family val="2"/>
      </rPr>
      <t>707.8</t>
    </r>
  </si>
  <si>
    <r>
      <t>R</t>
    </r>
    <r>
      <rPr>
        <b/>
        <sz val="11"/>
        <rFont val="Arial"/>
        <family val="2"/>
      </rPr>
      <t>768.8</t>
    </r>
  </si>
  <si>
    <r>
      <t>R</t>
    </r>
    <r>
      <rPr>
        <sz val="11"/>
        <rFont val="Arial"/>
        <family val="2"/>
      </rPr>
      <t>319.1</t>
    </r>
  </si>
  <si>
    <r>
      <t>R</t>
    </r>
    <r>
      <rPr>
        <sz val="11"/>
        <rFont val="Arial"/>
        <family val="2"/>
      </rPr>
      <t>336.6</t>
    </r>
  </si>
  <si>
    <r>
      <t>R</t>
    </r>
    <r>
      <rPr>
        <sz val="11"/>
        <rFont val="Arial"/>
        <family val="2"/>
      </rPr>
      <t>129.3</t>
    </r>
  </si>
  <si>
    <r>
      <t>R</t>
    </r>
    <r>
      <rPr>
        <sz val="11"/>
        <rFont val="Arial"/>
        <family val="2"/>
      </rPr>
      <t>164.4</t>
    </r>
  </si>
  <si>
    <r>
      <t>R</t>
    </r>
    <r>
      <rPr>
        <sz val="11"/>
        <rFont val="Arial"/>
        <family val="2"/>
      </rPr>
      <t>259.4</t>
    </r>
  </si>
  <si>
    <r>
      <t>R</t>
    </r>
    <r>
      <rPr>
        <sz val="11"/>
        <rFont val="Arial"/>
        <family val="2"/>
      </rPr>
      <t>267.8</t>
    </r>
  </si>
  <si>
    <r>
      <t>R</t>
    </r>
    <r>
      <rPr>
        <b/>
        <sz val="11"/>
        <rFont val="Arial"/>
        <family val="2"/>
      </rPr>
      <t>200.9</t>
    </r>
  </si>
  <si>
    <r>
      <t>R</t>
    </r>
    <r>
      <rPr>
        <b/>
        <sz val="11"/>
        <rFont val="Arial"/>
        <family val="2"/>
      </rPr>
      <t>195.0</t>
    </r>
  </si>
  <si>
    <r>
      <t>R</t>
    </r>
    <r>
      <rPr>
        <sz val="11"/>
        <rFont val="Arial"/>
        <family val="2"/>
      </rPr>
      <t>5.3</t>
    </r>
  </si>
  <si>
    <r>
      <t>R</t>
    </r>
    <r>
      <rPr>
        <sz val="11"/>
        <rFont val="Arial"/>
        <family val="2"/>
      </rPr>
      <t>194.7</t>
    </r>
  </si>
  <si>
    <r>
      <t>R</t>
    </r>
    <r>
      <rPr>
        <sz val="11"/>
        <rFont val="Arial"/>
        <family val="2"/>
      </rPr>
      <t>189.7</t>
    </r>
  </si>
  <si>
    <r>
      <t>R</t>
    </r>
    <r>
      <rPr>
        <b/>
        <sz val="11"/>
        <rFont val="Arial"/>
        <family val="2"/>
      </rPr>
      <t>174.9</t>
    </r>
  </si>
  <si>
    <r>
      <t>R</t>
    </r>
    <r>
      <rPr>
        <b/>
        <sz val="11"/>
        <rFont val="Arial"/>
        <family val="2"/>
      </rPr>
      <t>179.4</t>
    </r>
  </si>
  <si>
    <r>
      <t>R</t>
    </r>
    <r>
      <rPr>
        <sz val="11"/>
        <rFont val="Arial"/>
        <family val="2"/>
      </rPr>
      <t>75.3</t>
    </r>
  </si>
  <si>
    <r>
      <t>R</t>
    </r>
    <r>
      <rPr>
        <sz val="11"/>
        <rFont val="Arial"/>
        <family val="2"/>
      </rPr>
      <t>80.4</t>
    </r>
  </si>
  <si>
    <r>
      <t>R</t>
    </r>
    <r>
      <rPr>
        <sz val="11"/>
        <rFont val="Arial"/>
        <family val="2"/>
      </rPr>
      <t>20.8</t>
    </r>
  </si>
  <si>
    <r>
      <t>R</t>
    </r>
    <r>
      <rPr>
        <sz val="11"/>
        <rFont val="Arial"/>
        <family val="2"/>
      </rPr>
      <t>30.1</t>
    </r>
  </si>
  <si>
    <r>
      <t>R</t>
    </r>
    <r>
      <rPr>
        <b/>
        <sz val="11"/>
        <rFont val="Arial"/>
        <family val="2"/>
      </rPr>
      <t>288.2</t>
    </r>
  </si>
  <si>
    <r>
      <t>R</t>
    </r>
    <r>
      <rPr>
        <sz val="11"/>
        <rFont val="Arial"/>
        <family val="2"/>
      </rPr>
      <t>24.3</t>
    </r>
  </si>
  <si>
    <r>
      <t>R</t>
    </r>
    <r>
      <rPr>
        <sz val="11"/>
        <rFont val="Arial"/>
        <family val="2"/>
      </rPr>
      <t>41.6</t>
    </r>
  </si>
  <si>
    <r>
      <t>Net exports of transportation-related goods and services</t>
    </r>
    <r>
      <rPr>
        <b/>
        <vertAlign val="superscript"/>
        <sz val="11"/>
        <rFont val="Arial"/>
        <family val="2"/>
      </rPr>
      <t>a</t>
    </r>
  </si>
  <si>
    <r>
      <t>R</t>
    </r>
    <r>
      <rPr>
        <b/>
        <sz val="11"/>
        <rFont val="Arial"/>
        <family val="2"/>
      </rPr>
      <t>-83.3</t>
    </r>
  </si>
  <si>
    <r>
      <t>R</t>
    </r>
    <r>
      <rPr>
        <b/>
        <sz val="11"/>
        <rFont val="Arial"/>
        <family val="2"/>
      </rPr>
      <t>-108.8</t>
    </r>
  </si>
  <si>
    <r>
      <t>R</t>
    </r>
    <r>
      <rPr>
        <b/>
        <sz val="11"/>
        <rFont val="Arial"/>
        <family val="2"/>
      </rPr>
      <t>111.8</t>
    </r>
  </si>
  <si>
    <r>
      <t>R</t>
    </r>
    <r>
      <rPr>
        <b/>
        <sz val="11"/>
        <rFont val="Arial"/>
        <family val="2"/>
      </rPr>
      <t>168.3</t>
    </r>
  </si>
  <si>
    <r>
      <t>R</t>
    </r>
    <r>
      <rPr>
        <b/>
        <sz val="11"/>
        <rFont val="Arial"/>
        <family val="2"/>
      </rPr>
      <t>176.8</t>
    </r>
  </si>
  <si>
    <r>
      <t>Federal purchases</t>
    </r>
    <r>
      <rPr>
        <vertAlign val="superscript"/>
        <sz val="11"/>
        <rFont val="Arial"/>
        <family val="2"/>
      </rPr>
      <t>b</t>
    </r>
  </si>
  <si>
    <r>
      <t>R</t>
    </r>
    <r>
      <rPr>
        <sz val="11"/>
        <rFont val="Arial"/>
        <family val="2"/>
      </rPr>
      <t>18.7</t>
    </r>
  </si>
  <si>
    <r>
      <t>R</t>
    </r>
    <r>
      <rPr>
        <sz val="11"/>
        <rFont val="Arial"/>
        <family val="2"/>
      </rPr>
      <t>19.4</t>
    </r>
  </si>
  <si>
    <r>
      <t>State and local purchases</t>
    </r>
    <r>
      <rPr>
        <vertAlign val="superscript"/>
        <sz val="11"/>
        <rFont val="Arial"/>
        <family val="2"/>
      </rPr>
      <t>b</t>
    </r>
  </si>
  <si>
    <r>
      <t>R</t>
    </r>
    <r>
      <rPr>
        <sz val="11"/>
        <rFont val="Arial"/>
        <family val="2"/>
      </rPr>
      <t>148.4</t>
    </r>
  </si>
  <si>
    <r>
      <t>Defense-related purchases</t>
    </r>
    <r>
      <rPr>
        <vertAlign val="superscript"/>
        <sz val="11"/>
        <rFont val="Arial"/>
        <family val="2"/>
      </rPr>
      <t>c</t>
    </r>
  </si>
  <si>
    <r>
      <t>R</t>
    </r>
    <r>
      <rPr>
        <sz val="11"/>
        <rFont val="Arial"/>
        <family val="2"/>
      </rPr>
      <t>8.8</t>
    </r>
  </si>
  <si>
    <r>
      <t>R</t>
    </r>
    <r>
      <rPr>
        <sz val="11"/>
        <rFont val="Arial"/>
        <family val="2"/>
      </rPr>
      <t>9.0</t>
    </r>
  </si>
  <si>
    <r>
      <t>R</t>
    </r>
    <r>
      <rPr>
        <b/>
        <sz val="11"/>
        <rFont val="Arial"/>
        <family val="2"/>
      </rPr>
      <t>9,274.3</t>
    </r>
  </si>
  <si>
    <r>
      <t>R</t>
    </r>
    <r>
      <rPr>
        <b/>
        <sz val="11"/>
        <rFont val="Arial"/>
        <family val="2"/>
      </rPr>
      <t>9,824.6</t>
    </r>
  </si>
  <si>
    <r>
      <t>Total transportation-related final demand</t>
    </r>
    <r>
      <rPr>
        <b/>
        <vertAlign val="superscript"/>
        <sz val="11"/>
        <rFont val="Arial"/>
        <family val="2"/>
      </rPr>
      <t>d</t>
    </r>
  </si>
  <si>
    <r>
      <t>R</t>
    </r>
    <r>
      <rPr>
        <b/>
        <sz val="11"/>
        <rFont val="Arial"/>
        <family val="2"/>
      </rPr>
      <t>617.5</t>
    </r>
  </si>
  <si>
    <r>
      <t>R</t>
    </r>
    <r>
      <rPr>
        <b/>
        <sz val="11"/>
        <rFont val="Arial"/>
        <family val="2"/>
      </rPr>
      <t>993.7</t>
    </r>
  </si>
  <si>
    <r>
      <t>R</t>
    </r>
    <r>
      <rPr>
        <b/>
        <sz val="11"/>
        <rFont val="Arial"/>
        <family val="2"/>
      </rPr>
      <t>1,031.8</t>
    </r>
  </si>
  <si>
    <r>
      <t>R</t>
    </r>
    <r>
      <rPr>
        <b/>
        <sz val="11"/>
        <rFont val="Arial"/>
        <family val="2"/>
      </rPr>
      <t>10.7%</t>
    </r>
  </si>
  <si>
    <r>
      <t>R</t>
    </r>
    <r>
      <rPr>
        <b/>
        <sz val="11"/>
        <rFont val="Arial"/>
        <family val="2"/>
      </rPr>
      <t>10.5%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</si>
</sst>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6" fillId="0" borderId="0" xfId="26" applyFont="1" applyFill="1" applyBorder="1" applyAlignment="1">
      <alignment horizontal="left"/>
      <protection/>
    </xf>
    <xf numFmtId="166" fontId="15" fillId="0" borderId="0" xfId="34" applyNumberFormat="1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6" fontId="17" fillId="0" borderId="0" xfId="34" applyNumberFormat="1" applyFont="1" applyFill="1" applyAlignment="1">
      <alignment horizontal="left"/>
      <protection/>
    </xf>
    <xf numFmtId="166" fontId="15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26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left" vertical="center"/>
    </xf>
    <xf numFmtId="0" fontId="16" fillId="0" borderId="0" xfId="26" applyNumberFormat="1" applyFont="1" applyFill="1" applyBorder="1" applyAlignment="1">
      <alignment horizontal="left" wrapText="1"/>
      <protection/>
    </xf>
    <xf numFmtId="0" fontId="15" fillId="0" borderId="0" xfId="26" applyNumberFormat="1" applyFont="1" applyFill="1" applyBorder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0" fontId="14" fillId="0" borderId="5" xfId="26" applyFont="1" applyFill="1" applyBorder="1" applyAlignment="1">
      <alignment horizontal="left"/>
      <protection/>
    </xf>
    <xf numFmtId="0" fontId="16" fillId="0" borderId="0" xfId="26" applyFont="1" applyFill="1" applyBorder="1" applyAlignment="1">
      <alignment horizontal="left"/>
      <protection/>
    </xf>
    <xf numFmtId="1" fontId="18" fillId="0" borderId="6" xfId="30" applyNumberFormat="1" applyFont="1" applyFill="1" applyBorder="1" applyAlignment="1">
      <alignment horizontal="center" vertical="center"/>
      <protection/>
    </xf>
    <xf numFmtId="49" fontId="18" fillId="0" borderId="6" xfId="30" applyNumberFormat="1" applyFont="1" applyFill="1" applyBorder="1" applyAlignment="1">
      <alignment horizontal="center"/>
      <protection/>
    </xf>
    <xf numFmtId="49" fontId="18" fillId="0" borderId="6" xfId="30" applyNumberFormat="1" applyFont="1" applyFill="1" applyBorder="1" applyAlignment="1">
      <alignment horizontal="center" vertical="center"/>
      <protection/>
    </xf>
    <xf numFmtId="0" fontId="18" fillId="0" borderId="0" xfId="26" applyFont="1" applyFill="1" applyBorder="1" applyAlignment="1">
      <alignment horizontal="left"/>
      <protection/>
    </xf>
    <xf numFmtId="167" fontId="18" fillId="0" borderId="0" xfId="21" applyNumberFormat="1" applyFont="1" applyFill="1" applyBorder="1" applyAlignment="1">
      <alignment horizontal="right"/>
      <protection/>
    </xf>
    <xf numFmtId="167" fontId="19" fillId="0" borderId="0" xfId="21" applyNumberFormat="1" applyFont="1" applyFill="1" applyBorder="1" applyAlignment="1">
      <alignment horizontal="right" vertical="top"/>
      <protection/>
    </xf>
    <xf numFmtId="0" fontId="20" fillId="0" borderId="0" xfId="26" applyFont="1" applyFill="1" applyBorder="1" applyAlignment="1">
      <alignment horizontal="left"/>
      <protection/>
    </xf>
    <xf numFmtId="167" fontId="20" fillId="0" borderId="0" xfId="21" applyNumberFormat="1" applyFont="1" applyFill="1" applyBorder="1" applyAlignment="1">
      <alignment horizontal="right"/>
      <protection/>
    </xf>
    <xf numFmtId="167" fontId="21" fillId="0" borderId="0" xfId="21" applyNumberFormat="1" applyFont="1" applyFill="1" applyBorder="1" applyAlignment="1">
      <alignment horizontal="right" vertical="top"/>
      <protection/>
    </xf>
    <xf numFmtId="167" fontId="19" fillId="0" borderId="0" xfId="21" applyNumberFormat="1" applyFont="1" applyFill="1" applyBorder="1" applyAlignment="1">
      <alignment horizontal="right"/>
      <protection/>
    </xf>
    <xf numFmtId="167" fontId="21" fillId="0" borderId="0" xfId="21" applyNumberFormat="1" applyFont="1" applyFill="1" applyBorder="1" applyAlignment="1">
      <alignment horizontal="right"/>
      <protection/>
    </xf>
    <xf numFmtId="0" fontId="20" fillId="0" borderId="0" xfId="26" applyNumberFormat="1" applyFont="1" applyFill="1" applyBorder="1" applyAlignment="1">
      <alignment horizontal="left"/>
      <protection/>
    </xf>
    <xf numFmtId="0" fontId="18" fillId="0" borderId="7" xfId="26" applyFont="1" applyFill="1" applyBorder="1" applyAlignment="1">
      <alignment horizontal="left"/>
      <protection/>
    </xf>
    <xf numFmtId="168" fontId="18" fillId="0" borderId="7" xfId="21" applyNumberFormat="1" applyFont="1" applyFill="1" applyBorder="1" applyAlignment="1">
      <alignment horizontal="right"/>
      <protection/>
    </xf>
    <xf numFmtId="168" fontId="19" fillId="0" borderId="7" xfId="21" applyNumberFormat="1" applyFont="1" applyFill="1" applyBorder="1" applyAlignment="1">
      <alignment horizontal="right" vertical="top"/>
      <protection/>
    </xf>
    <xf numFmtId="0" fontId="0" fillId="0" borderId="5" xfId="0" applyFont="1" applyFill="1" applyBorder="1" applyAlignment="1">
      <alignment horizontal="left"/>
    </xf>
    <xf numFmtId="168" fontId="18" fillId="0" borderId="0" xfId="21" applyNumberFormat="1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left"/>
      <protection/>
    </xf>
    <xf numFmtId="168" fontId="14" fillId="0" borderId="0" xfId="21" applyNumberFormat="1" applyFont="1" applyFill="1" applyBorder="1" applyAlignment="1">
      <alignment horizontal="right"/>
      <protection/>
    </xf>
    <xf numFmtId="168" fontId="22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8" fillId="0" borderId="7" xfId="44" applyFont="1" applyFill="1" applyBorder="1" applyAlignment="1">
      <alignment horizontal="left"/>
      <protection/>
    </xf>
    <xf numFmtId="0" fontId="0" fillId="0" borderId="7" xfId="0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50.7109375" style="2" customWidth="1"/>
    <col min="2" max="4" width="8.7109375" style="2" customWidth="1"/>
    <col min="5" max="10" width="8.7109375" style="1" customWidth="1"/>
    <col min="11" max="15" width="8.7109375" style="2" customWidth="1"/>
    <col min="16" max="255" width="8.8515625" style="2" customWidth="1"/>
    <col min="256" max="16384" width="9.140625" style="2" customWidth="1"/>
  </cols>
  <sheetData>
    <row r="1" spans="1:15" ht="16.5" thickBot="1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7" customFormat="1" ht="15">
      <c r="A2" s="30"/>
      <c r="B2" s="31" t="s">
        <v>24</v>
      </c>
      <c r="C2" s="31" t="s">
        <v>25</v>
      </c>
      <c r="D2" s="31" t="s">
        <v>26</v>
      </c>
      <c r="E2" s="31" t="s">
        <v>27</v>
      </c>
      <c r="F2" s="31" t="s">
        <v>28</v>
      </c>
      <c r="G2" s="31" t="s">
        <v>29</v>
      </c>
      <c r="H2" s="31" t="s">
        <v>30</v>
      </c>
      <c r="I2" s="31" t="s">
        <v>31</v>
      </c>
      <c r="J2" s="31" t="s">
        <v>32</v>
      </c>
      <c r="K2" s="31" t="s">
        <v>33</v>
      </c>
      <c r="L2" s="31" t="s">
        <v>34</v>
      </c>
      <c r="M2" s="31" t="s">
        <v>35</v>
      </c>
      <c r="N2" s="31" t="s">
        <v>36</v>
      </c>
      <c r="O2" s="32" t="s">
        <v>17</v>
      </c>
    </row>
    <row r="3" spans="1:15" s="4" customFormat="1" ht="16.5" customHeight="1">
      <c r="A3" s="33" t="s">
        <v>21</v>
      </c>
      <c r="B3" s="34">
        <f aca="true" t="shared" si="0" ref="B3:L3">SUM(B4:B6)</f>
        <v>238.39999999999998</v>
      </c>
      <c r="C3" s="34">
        <f t="shared" si="0"/>
        <v>372.9</v>
      </c>
      <c r="D3" s="34">
        <f t="shared" si="0"/>
        <v>455.5</v>
      </c>
      <c r="E3" s="34">
        <f t="shared" si="0"/>
        <v>428.1</v>
      </c>
      <c r="F3" s="34">
        <f t="shared" si="0"/>
        <v>460.1</v>
      </c>
      <c r="G3" s="34">
        <f t="shared" si="0"/>
        <v>494.9</v>
      </c>
      <c r="H3" s="34">
        <f t="shared" si="0"/>
        <v>532.2</v>
      </c>
      <c r="I3" s="34">
        <f t="shared" si="0"/>
        <v>560.3</v>
      </c>
      <c r="J3" s="34">
        <f t="shared" si="0"/>
        <v>594.7</v>
      </c>
      <c r="K3" s="34">
        <f t="shared" si="0"/>
        <v>626.6999999999999</v>
      </c>
      <c r="L3" s="34">
        <f t="shared" si="0"/>
        <v>649.9000000000001</v>
      </c>
      <c r="M3" s="35" t="s">
        <v>43</v>
      </c>
      <c r="N3" s="35" t="s">
        <v>44</v>
      </c>
      <c r="O3" s="34">
        <f>SUM(O4:O6)</f>
        <v>794.8</v>
      </c>
    </row>
    <row r="4" spans="1:15" ht="16.5">
      <c r="A4" s="36" t="s">
        <v>0</v>
      </c>
      <c r="B4" s="37">
        <v>87</v>
      </c>
      <c r="C4" s="37">
        <v>175.7</v>
      </c>
      <c r="D4" s="37">
        <v>206.4</v>
      </c>
      <c r="E4" s="37">
        <v>182.8</v>
      </c>
      <c r="F4" s="37">
        <v>200.2</v>
      </c>
      <c r="G4" s="37">
        <v>222.1</v>
      </c>
      <c r="H4" s="37">
        <v>242.3</v>
      </c>
      <c r="I4" s="37">
        <v>249.3</v>
      </c>
      <c r="J4" s="37">
        <v>256.3</v>
      </c>
      <c r="K4" s="37">
        <v>264.2</v>
      </c>
      <c r="L4" s="37">
        <v>288.8</v>
      </c>
      <c r="M4" s="38" t="s">
        <v>45</v>
      </c>
      <c r="N4" s="38" t="s">
        <v>46</v>
      </c>
      <c r="O4" s="37">
        <v>361.3</v>
      </c>
    </row>
    <row r="5" spans="1:15" ht="16.5">
      <c r="A5" s="36" t="s">
        <v>1</v>
      </c>
      <c r="B5" s="37">
        <v>86.7</v>
      </c>
      <c r="C5" s="37">
        <v>97.2</v>
      </c>
      <c r="D5" s="37">
        <v>107.3</v>
      </c>
      <c r="E5" s="37">
        <v>102.5</v>
      </c>
      <c r="F5" s="37">
        <v>104.9</v>
      </c>
      <c r="G5" s="37">
        <v>106.6</v>
      </c>
      <c r="H5" s="37">
        <v>109</v>
      </c>
      <c r="I5" s="37">
        <v>113.3</v>
      </c>
      <c r="J5" s="37">
        <v>124.2</v>
      </c>
      <c r="K5" s="37">
        <v>128.1</v>
      </c>
      <c r="L5" s="37">
        <v>114.8</v>
      </c>
      <c r="M5" s="38" t="s">
        <v>47</v>
      </c>
      <c r="N5" s="38" t="s">
        <v>48</v>
      </c>
      <c r="O5" s="37">
        <v>162.1</v>
      </c>
    </row>
    <row r="6" spans="1:15" s="16" customFormat="1" ht="16.5">
      <c r="A6" s="36" t="s">
        <v>2</v>
      </c>
      <c r="B6" s="37">
        <v>64.7</v>
      </c>
      <c r="C6" s="37">
        <v>100</v>
      </c>
      <c r="D6" s="37">
        <v>141.8</v>
      </c>
      <c r="E6" s="37">
        <v>142.8</v>
      </c>
      <c r="F6" s="37">
        <v>155</v>
      </c>
      <c r="G6" s="37">
        <v>166.2</v>
      </c>
      <c r="H6" s="37">
        <v>180.9</v>
      </c>
      <c r="I6" s="37">
        <v>197.7</v>
      </c>
      <c r="J6" s="37">
        <v>214.2</v>
      </c>
      <c r="K6" s="37">
        <v>234.4</v>
      </c>
      <c r="L6" s="37">
        <v>246.3</v>
      </c>
      <c r="M6" s="38" t="s">
        <v>49</v>
      </c>
      <c r="N6" s="38" t="s">
        <v>50</v>
      </c>
      <c r="O6" s="37">
        <v>271.4</v>
      </c>
    </row>
    <row r="7" spans="1:15" s="3" customFormat="1" ht="17.25">
      <c r="A7" s="33" t="s">
        <v>22</v>
      </c>
      <c r="B7" s="34">
        <f>SUM(B8:B9)</f>
        <v>52.1</v>
      </c>
      <c r="C7" s="34">
        <f>SUM(C8:C9)</f>
        <v>74</v>
      </c>
      <c r="D7" s="34">
        <f>SUM(D8:D9)</f>
        <v>78.7</v>
      </c>
      <c r="E7" s="34">
        <f>SUM(E8:E9)</f>
        <v>82.7</v>
      </c>
      <c r="F7" s="34">
        <f aca="true" t="shared" si="1" ref="F7:L7">SUM(F8:F9)</f>
        <v>89.8</v>
      </c>
      <c r="G7" s="34">
        <f t="shared" si="1"/>
        <v>102.19999999999999</v>
      </c>
      <c r="H7" s="34">
        <f t="shared" si="1"/>
        <v>122.1</v>
      </c>
      <c r="I7" s="34">
        <f t="shared" si="1"/>
        <v>130.5</v>
      </c>
      <c r="J7" s="34">
        <f t="shared" si="1"/>
        <v>144.3</v>
      </c>
      <c r="K7" s="34">
        <f t="shared" si="1"/>
        <v>157.3</v>
      </c>
      <c r="L7" s="34">
        <f t="shared" si="1"/>
        <v>175.2</v>
      </c>
      <c r="M7" s="35" t="s">
        <v>51</v>
      </c>
      <c r="N7" s="35" t="s">
        <v>52</v>
      </c>
      <c r="O7" s="34">
        <f>SUM(O8:O9)</f>
        <v>170.8</v>
      </c>
    </row>
    <row r="8" spans="1:15" ht="16.5">
      <c r="A8" s="36" t="s">
        <v>3</v>
      </c>
      <c r="B8" s="37">
        <f>2.9+0.8</f>
        <v>3.7</v>
      </c>
      <c r="C8" s="37">
        <f>4+0.3</f>
        <v>4.3</v>
      </c>
      <c r="D8" s="37">
        <f>2.6+0.4</f>
        <v>3</v>
      </c>
      <c r="E8" s="37">
        <v>3.2</v>
      </c>
      <c r="F8" s="37">
        <v>3.7</v>
      </c>
      <c r="G8" s="37">
        <f>3.1+1</f>
        <v>4.1</v>
      </c>
      <c r="H8" s="37">
        <f>3.3+1</f>
        <v>4.3</v>
      </c>
      <c r="I8" s="37">
        <f>3.5+0.9</f>
        <v>4.4</v>
      </c>
      <c r="J8" s="37">
        <v>5.4</v>
      </c>
      <c r="K8" s="37">
        <v>5.9</v>
      </c>
      <c r="L8" s="37">
        <v>7</v>
      </c>
      <c r="M8" s="37">
        <v>6.2</v>
      </c>
      <c r="N8" s="38" t="s">
        <v>53</v>
      </c>
      <c r="O8" s="37">
        <v>5</v>
      </c>
    </row>
    <row r="9" spans="1:15" ht="16.5">
      <c r="A9" s="36" t="s">
        <v>4</v>
      </c>
      <c r="B9" s="37">
        <v>48.4</v>
      </c>
      <c r="C9" s="37">
        <v>69.7</v>
      </c>
      <c r="D9" s="37">
        <v>75.7</v>
      </c>
      <c r="E9" s="37">
        <v>79.5</v>
      </c>
      <c r="F9" s="37">
        <v>86.1</v>
      </c>
      <c r="G9" s="37">
        <v>98.1</v>
      </c>
      <c r="H9" s="37">
        <v>117.8</v>
      </c>
      <c r="I9" s="37">
        <v>126.1</v>
      </c>
      <c r="J9" s="37">
        <v>138.9</v>
      </c>
      <c r="K9" s="37">
        <v>151.4</v>
      </c>
      <c r="L9" s="37">
        <v>168.2</v>
      </c>
      <c r="M9" s="38" t="s">
        <v>54</v>
      </c>
      <c r="N9" s="38" t="s">
        <v>55</v>
      </c>
      <c r="O9" s="37">
        <v>165.8</v>
      </c>
    </row>
    <row r="10" spans="1:15" s="3" customFormat="1" ht="17.25">
      <c r="A10" s="33" t="s">
        <v>38</v>
      </c>
      <c r="B10" s="34">
        <f aca="true" t="shared" si="2" ref="B10:L10">SUM(B11:B14)</f>
        <v>45.7</v>
      </c>
      <c r="C10" s="34">
        <f t="shared" si="2"/>
        <v>57.5</v>
      </c>
      <c r="D10" s="34">
        <f t="shared" si="2"/>
        <v>106</v>
      </c>
      <c r="E10" s="34">
        <f t="shared" si="2"/>
        <v>115.1</v>
      </c>
      <c r="F10" s="34">
        <f t="shared" si="2"/>
        <v>122.80000000000001</v>
      </c>
      <c r="G10" s="34">
        <f t="shared" si="2"/>
        <v>123.7</v>
      </c>
      <c r="H10" s="34">
        <f t="shared" si="2"/>
        <v>130.1</v>
      </c>
      <c r="I10" s="34">
        <f t="shared" si="2"/>
        <v>132.9</v>
      </c>
      <c r="J10" s="34">
        <f t="shared" si="2"/>
        <v>142.29999999999998</v>
      </c>
      <c r="K10" s="34">
        <f t="shared" si="2"/>
        <v>163.3</v>
      </c>
      <c r="L10" s="34">
        <f t="shared" si="2"/>
        <v>171.6</v>
      </c>
      <c r="M10" s="35" t="s">
        <v>56</v>
      </c>
      <c r="N10" s="35" t="s">
        <v>57</v>
      </c>
      <c r="O10" s="34">
        <f>SUM(O11:O14)</f>
        <v>174.3</v>
      </c>
    </row>
    <row r="11" spans="1:15" ht="14.25">
      <c r="A11" s="36" t="s">
        <v>7</v>
      </c>
      <c r="B11" s="37">
        <v>14.1</v>
      </c>
      <c r="C11" s="37">
        <v>13.5</v>
      </c>
      <c r="D11" s="37">
        <v>32.2</v>
      </c>
      <c r="E11" s="37">
        <v>36.6</v>
      </c>
      <c r="F11" s="37">
        <v>37.7</v>
      </c>
      <c r="G11" s="37">
        <v>32.7</v>
      </c>
      <c r="H11" s="37">
        <v>31.5</v>
      </c>
      <c r="I11" s="37">
        <v>26.1</v>
      </c>
      <c r="J11" s="37">
        <v>30.8</v>
      </c>
      <c r="K11" s="37">
        <v>41.4</v>
      </c>
      <c r="L11" s="37">
        <v>53.5</v>
      </c>
      <c r="M11" s="37">
        <v>52.9</v>
      </c>
      <c r="N11" s="37">
        <v>48.1</v>
      </c>
      <c r="O11" s="37">
        <v>52.6</v>
      </c>
    </row>
    <row r="12" spans="1:15" ht="16.5">
      <c r="A12" s="36" t="s">
        <v>8</v>
      </c>
      <c r="B12" s="37">
        <v>17.4</v>
      </c>
      <c r="C12" s="37">
        <v>24.9</v>
      </c>
      <c r="D12" s="37">
        <v>36.5</v>
      </c>
      <c r="E12" s="37">
        <v>40</v>
      </c>
      <c r="F12" s="37">
        <v>47</v>
      </c>
      <c r="G12" s="37">
        <v>52.5</v>
      </c>
      <c r="H12" s="37">
        <v>57.8</v>
      </c>
      <c r="I12" s="37">
        <v>61.8</v>
      </c>
      <c r="J12" s="37">
        <v>65</v>
      </c>
      <c r="K12" s="37">
        <v>74</v>
      </c>
      <c r="L12" s="37">
        <v>72.4</v>
      </c>
      <c r="M12" s="38" t="s">
        <v>58</v>
      </c>
      <c r="N12" s="38" t="s">
        <v>59</v>
      </c>
      <c r="O12" s="37">
        <v>75.4</v>
      </c>
    </row>
    <row r="13" spans="1:15" ht="16.5">
      <c r="A13" s="36" t="s">
        <v>5</v>
      </c>
      <c r="B13" s="37">
        <v>2.6</v>
      </c>
      <c r="C13" s="37">
        <v>4.4</v>
      </c>
      <c r="D13" s="37">
        <v>15.3</v>
      </c>
      <c r="E13" s="37">
        <v>15.9</v>
      </c>
      <c r="F13" s="37">
        <v>16.6</v>
      </c>
      <c r="G13" s="37">
        <v>16.5</v>
      </c>
      <c r="H13" s="37">
        <v>17</v>
      </c>
      <c r="I13" s="37">
        <v>18.9</v>
      </c>
      <c r="J13" s="37">
        <v>20.4</v>
      </c>
      <c r="K13" s="37">
        <v>20.9</v>
      </c>
      <c r="L13" s="37">
        <v>20.1</v>
      </c>
      <c r="M13" s="37">
        <v>19.8</v>
      </c>
      <c r="N13" s="38" t="s">
        <v>60</v>
      </c>
      <c r="O13" s="37">
        <v>18</v>
      </c>
    </row>
    <row r="14" spans="1:15" s="16" customFormat="1" ht="16.5">
      <c r="A14" s="36" t="s">
        <v>6</v>
      </c>
      <c r="B14" s="37">
        <v>11.6</v>
      </c>
      <c r="C14" s="37">
        <v>14.7</v>
      </c>
      <c r="D14" s="37">
        <v>22</v>
      </c>
      <c r="E14" s="37">
        <v>22.6</v>
      </c>
      <c r="F14" s="37">
        <v>21.5</v>
      </c>
      <c r="G14" s="37">
        <v>22</v>
      </c>
      <c r="H14" s="37">
        <v>23.8</v>
      </c>
      <c r="I14" s="37">
        <v>26.1</v>
      </c>
      <c r="J14" s="37">
        <v>26.1</v>
      </c>
      <c r="K14" s="37">
        <v>27</v>
      </c>
      <c r="L14" s="37">
        <v>25.6</v>
      </c>
      <c r="M14" s="37">
        <v>26.9</v>
      </c>
      <c r="N14" s="38" t="s">
        <v>61</v>
      </c>
      <c r="O14" s="37">
        <v>28.3</v>
      </c>
    </row>
    <row r="15" spans="1:15" s="3" customFormat="1" ht="17.25">
      <c r="A15" s="33" t="s">
        <v>39</v>
      </c>
      <c r="B15" s="34">
        <f aca="true" t="shared" si="3" ref="B15:M15">SUM(B16:B19)</f>
        <v>46.8</v>
      </c>
      <c r="C15" s="34">
        <f t="shared" si="3"/>
        <v>92.2</v>
      </c>
      <c r="D15" s="34">
        <f t="shared" si="3"/>
        <v>134.5</v>
      </c>
      <c r="E15" s="34">
        <f t="shared" si="3"/>
        <v>132.4</v>
      </c>
      <c r="F15" s="34">
        <f t="shared" si="3"/>
        <v>138.79999999999998</v>
      </c>
      <c r="G15" s="34">
        <f t="shared" si="3"/>
        <v>149.60000000000002</v>
      </c>
      <c r="H15" s="34">
        <f t="shared" si="3"/>
        <v>168.7</v>
      </c>
      <c r="I15" s="34">
        <f t="shared" si="3"/>
        <v>176.2</v>
      </c>
      <c r="J15" s="34">
        <f t="shared" si="3"/>
        <v>184.8</v>
      </c>
      <c r="K15" s="34">
        <f t="shared" si="3"/>
        <v>203.5</v>
      </c>
      <c r="L15" s="34">
        <f t="shared" si="3"/>
        <v>220.9</v>
      </c>
      <c r="M15" s="34">
        <f t="shared" si="3"/>
        <v>258.20000000000005</v>
      </c>
      <c r="N15" s="35" t="s">
        <v>62</v>
      </c>
      <c r="O15" s="34">
        <f>SUM(O16:O19)</f>
        <v>282.40000000000003</v>
      </c>
    </row>
    <row r="16" spans="1:15" ht="14.25">
      <c r="A16" s="36" t="s">
        <v>7</v>
      </c>
      <c r="B16" s="37">
        <v>3.1</v>
      </c>
      <c r="C16" s="37">
        <v>5.3</v>
      </c>
      <c r="D16" s="37">
        <v>10.5</v>
      </c>
      <c r="E16" s="37">
        <v>11.7</v>
      </c>
      <c r="F16" s="37">
        <v>12.6</v>
      </c>
      <c r="G16" s="37">
        <v>11.3</v>
      </c>
      <c r="H16" s="37">
        <v>11.3</v>
      </c>
      <c r="I16" s="37">
        <v>10.7</v>
      </c>
      <c r="J16" s="37">
        <v>12.7</v>
      </c>
      <c r="K16" s="37">
        <v>16.6</v>
      </c>
      <c r="L16" s="37">
        <v>21.8</v>
      </c>
      <c r="M16" s="37">
        <v>23.8</v>
      </c>
      <c r="N16" s="37">
        <v>26.4</v>
      </c>
      <c r="O16" s="37">
        <v>31.4</v>
      </c>
    </row>
    <row r="17" spans="1:15" ht="14.25">
      <c r="A17" s="36" t="s">
        <v>8</v>
      </c>
      <c r="B17" s="37">
        <v>28.3</v>
      </c>
      <c r="C17" s="37">
        <v>64.9</v>
      </c>
      <c r="D17" s="37">
        <v>88.5</v>
      </c>
      <c r="E17" s="37">
        <v>85.7</v>
      </c>
      <c r="F17" s="37">
        <v>91.8</v>
      </c>
      <c r="G17" s="37">
        <v>102.4</v>
      </c>
      <c r="H17" s="37">
        <v>118.3</v>
      </c>
      <c r="I17" s="37">
        <v>123.8</v>
      </c>
      <c r="J17" s="37">
        <v>128.9</v>
      </c>
      <c r="K17" s="37">
        <v>139.8</v>
      </c>
      <c r="L17" s="37">
        <v>148.7</v>
      </c>
      <c r="M17" s="37">
        <v>179</v>
      </c>
      <c r="N17" s="37">
        <v>195.9</v>
      </c>
      <c r="O17" s="37">
        <v>189.8</v>
      </c>
    </row>
    <row r="18" spans="1:15" ht="16.5">
      <c r="A18" s="36" t="s">
        <v>5</v>
      </c>
      <c r="B18" s="37">
        <v>3.6</v>
      </c>
      <c r="C18" s="37">
        <v>6.4</v>
      </c>
      <c r="D18" s="37">
        <v>10.5</v>
      </c>
      <c r="E18" s="37">
        <v>10</v>
      </c>
      <c r="F18" s="37">
        <v>10.6</v>
      </c>
      <c r="G18" s="37">
        <v>11.4</v>
      </c>
      <c r="H18" s="37">
        <v>13.1</v>
      </c>
      <c r="I18" s="37">
        <v>14.7</v>
      </c>
      <c r="J18" s="37">
        <v>15.8</v>
      </c>
      <c r="K18" s="37">
        <v>18.1</v>
      </c>
      <c r="L18" s="37">
        <v>20</v>
      </c>
      <c r="M18" s="37">
        <v>21.3</v>
      </c>
      <c r="N18" s="38" t="s">
        <v>63</v>
      </c>
      <c r="O18" s="37">
        <v>22.4</v>
      </c>
    </row>
    <row r="19" spans="1:15" ht="16.5">
      <c r="A19" s="36" t="s">
        <v>6</v>
      </c>
      <c r="B19" s="37">
        <v>11.8</v>
      </c>
      <c r="C19" s="37">
        <v>15.6</v>
      </c>
      <c r="D19" s="37">
        <v>25</v>
      </c>
      <c r="E19" s="37">
        <v>25</v>
      </c>
      <c r="F19" s="37">
        <v>23.8</v>
      </c>
      <c r="G19" s="37">
        <v>24.5</v>
      </c>
      <c r="H19" s="37">
        <v>26</v>
      </c>
      <c r="I19" s="37">
        <v>27</v>
      </c>
      <c r="J19" s="37">
        <v>27.4</v>
      </c>
      <c r="K19" s="37">
        <v>29</v>
      </c>
      <c r="L19" s="37">
        <v>30.4</v>
      </c>
      <c r="M19" s="37">
        <v>34.1</v>
      </c>
      <c r="N19" s="38" t="s">
        <v>64</v>
      </c>
      <c r="O19" s="37">
        <v>38.8</v>
      </c>
    </row>
    <row r="20" spans="1:15" s="3" customFormat="1" ht="17.25">
      <c r="A20" s="33" t="s">
        <v>65</v>
      </c>
      <c r="B20" s="34">
        <f aca="true" t="shared" si="4" ref="B20:L20">B10-B15</f>
        <v>-1.0999999999999943</v>
      </c>
      <c r="C20" s="34">
        <f t="shared" si="4"/>
        <v>-34.7</v>
      </c>
      <c r="D20" s="34">
        <f t="shared" si="4"/>
        <v>-28.5</v>
      </c>
      <c r="E20" s="34">
        <f t="shared" si="4"/>
        <v>-17.30000000000001</v>
      </c>
      <c r="F20" s="34">
        <f t="shared" si="4"/>
        <v>-15.999999999999972</v>
      </c>
      <c r="G20" s="34">
        <f t="shared" si="4"/>
        <v>-25.90000000000002</v>
      </c>
      <c r="H20" s="34">
        <f t="shared" si="4"/>
        <v>-38.599999999999994</v>
      </c>
      <c r="I20" s="34">
        <f t="shared" si="4"/>
        <v>-43.29999999999998</v>
      </c>
      <c r="J20" s="34">
        <f t="shared" si="4"/>
        <v>-42.50000000000003</v>
      </c>
      <c r="K20" s="34">
        <f t="shared" si="4"/>
        <v>-40.19999999999999</v>
      </c>
      <c r="L20" s="34">
        <f t="shared" si="4"/>
        <v>-49.30000000000001</v>
      </c>
      <c r="M20" s="35" t="s">
        <v>66</v>
      </c>
      <c r="N20" s="39" t="s">
        <v>67</v>
      </c>
      <c r="O20" s="34">
        <f>O10-O15</f>
        <v>-108.10000000000002</v>
      </c>
    </row>
    <row r="21" spans="1:17" s="3" customFormat="1" ht="17.25">
      <c r="A21" s="33" t="s">
        <v>23</v>
      </c>
      <c r="B21" s="34">
        <v>60</v>
      </c>
      <c r="C21" s="34">
        <f>SUM(C22:C24)</f>
        <v>83.7</v>
      </c>
      <c r="D21" s="35" t="s">
        <v>68</v>
      </c>
      <c r="E21" s="34">
        <f aca="true" t="shared" si="5" ref="E21:L21">SUM(E22:E24)</f>
        <v>123.4</v>
      </c>
      <c r="F21" s="34">
        <f t="shared" si="5"/>
        <v>122.3</v>
      </c>
      <c r="G21" s="34">
        <f t="shared" si="5"/>
        <v>125.9</v>
      </c>
      <c r="H21" s="34">
        <f t="shared" si="5"/>
        <v>131.89999999999998</v>
      </c>
      <c r="I21" s="34">
        <f t="shared" si="5"/>
        <v>134.5</v>
      </c>
      <c r="J21" s="34">
        <f t="shared" si="5"/>
        <v>141.20000000000002</v>
      </c>
      <c r="K21" s="34">
        <f t="shared" si="5"/>
        <v>149.5</v>
      </c>
      <c r="L21" s="34">
        <f t="shared" si="5"/>
        <v>156.60000000000002</v>
      </c>
      <c r="M21" s="39" t="s">
        <v>69</v>
      </c>
      <c r="N21" s="35" t="s">
        <v>70</v>
      </c>
      <c r="O21" s="34">
        <v>189.4</v>
      </c>
      <c r="Q21" s="18"/>
    </row>
    <row r="22" spans="1:15" ht="16.5">
      <c r="A22" s="36" t="s">
        <v>71</v>
      </c>
      <c r="B22" s="37">
        <v>7</v>
      </c>
      <c r="C22" s="37">
        <v>10</v>
      </c>
      <c r="D22" s="37">
        <v>12.9</v>
      </c>
      <c r="E22" s="37">
        <v>14.5</v>
      </c>
      <c r="F22" s="37">
        <v>15.3</v>
      </c>
      <c r="G22" s="37">
        <v>15.9</v>
      </c>
      <c r="H22" s="37">
        <v>17.1</v>
      </c>
      <c r="I22" s="37">
        <v>16.3</v>
      </c>
      <c r="J22" s="37">
        <v>17.2</v>
      </c>
      <c r="K22" s="37">
        <v>17.6</v>
      </c>
      <c r="L22" s="37">
        <v>18.3</v>
      </c>
      <c r="M22" s="40" t="s">
        <v>72</v>
      </c>
      <c r="N22" s="40" t="s">
        <v>73</v>
      </c>
      <c r="O22" s="37">
        <v>20.9</v>
      </c>
    </row>
    <row r="23" spans="1:15" ht="16.5">
      <c r="A23" s="41" t="s">
        <v>74</v>
      </c>
      <c r="B23" s="37">
        <v>48.8</v>
      </c>
      <c r="C23" s="37">
        <v>67.5</v>
      </c>
      <c r="D23" s="37">
        <v>90.1</v>
      </c>
      <c r="E23" s="37">
        <v>93.2</v>
      </c>
      <c r="F23" s="37">
        <v>95.6</v>
      </c>
      <c r="G23" s="37">
        <v>100.7</v>
      </c>
      <c r="H23" s="37">
        <v>106.6</v>
      </c>
      <c r="I23" s="37">
        <v>109.8</v>
      </c>
      <c r="J23" s="37">
        <v>115.2</v>
      </c>
      <c r="K23" s="37">
        <v>123.6</v>
      </c>
      <c r="L23" s="37">
        <v>130</v>
      </c>
      <c r="M23" s="37">
        <v>140.7</v>
      </c>
      <c r="N23" s="40" t="s">
        <v>75</v>
      </c>
      <c r="O23" s="37">
        <v>159.4</v>
      </c>
    </row>
    <row r="24" spans="1:15" s="16" customFormat="1" ht="16.5">
      <c r="A24" s="36" t="s">
        <v>76</v>
      </c>
      <c r="B24" s="37">
        <f>2.6+1.6</f>
        <v>4.2</v>
      </c>
      <c r="C24" s="37">
        <v>6.2</v>
      </c>
      <c r="D24" s="38" t="s">
        <v>77</v>
      </c>
      <c r="E24" s="37">
        <v>15.7</v>
      </c>
      <c r="F24" s="37">
        <v>11.4</v>
      </c>
      <c r="G24" s="37">
        <v>9.3</v>
      </c>
      <c r="H24" s="37">
        <v>8.2</v>
      </c>
      <c r="I24" s="37">
        <v>8.4</v>
      </c>
      <c r="J24" s="37">
        <v>8.8</v>
      </c>
      <c r="K24" s="37">
        <v>8.3</v>
      </c>
      <c r="L24" s="37">
        <v>8.3</v>
      </c>
      <c r="M24" s="37">
        <v>8.9</v>
      </c>
      <c r="N24" s="38" t="s">
        <v>78</v>
      </c>
      <c r="O24" s="37">
        <v>9.1</v>
      </c>
    </row>
    <row r="25" spans="1:15" s="3" customFormat="1" ht="17.25">
      <c r="A25" s="33" t="s">
        <v>12</v>
      </c>
      <c r="B25" s="34">
        <v>2795.6</v>
      </c>
      <c r="C25" s="34">
        <v>4213</v>
      </c>
      <c r="D25" s="34">
        <v>5803.2</v>
      </c>
      <c r="E25" s="34">
        <v>5986.2</v>
      </c>
      <c r="F25" s="34">
        <v>6318.9</v>
      </c>
      <c r="G25" s="34">
        <v>6642.3</v>
      </c>
      <c r="H25" s="34">
        <v>7054.3</v>
      </c>
      <c r="I25" s="34">
        <v>7400.5</v>
      </c>
      <c r="J25" s="34">
        <v>7813.2</v>
      </c>
      <c r="K25" s="34">
        <v>8318.4</v>
      </c>
      <c r="L25" s="34">
        <v>8781.5</v>
      </c>
      <c r="M25" s="35" t="s">
        <v>79</v>
      </c>
      <c r="N25" s="35" t="s">
        <v>80</v>
      </c>
      <c r="O25" s="34">
        <v>10082.2</v>
      </c>
    </row>
    <row r="26" spans="1:15" s="3" customFormat="1" ht="17.25">
      <c r="A26" s="33" t="s">
        <v>81</v>
      </c>
      <c r="B26" s="34">
        <f>SUM(B3,B7,B20,B21)</f>
        <v>349.4</v>
      </c>
      <c r="C26" s="34">
        <f>SUM(C3,C7,C20,C21)</f>
        <v>495.9</v>
      </c>
      <c r="D26" s="35" t="s">
        <v>82</v>
      </c>
      <c r="E26" s="34">
        <f aca="true" t="shared" si="6" ref="E26:L26">SUM(E3,E7,E20,E21)</f>
        <v>616.9</v>
      </c>
      <c r="F26" s="34">
        <f t="shared" si="6"/>
        <v>656.1999999999999</v>
      </c>
      <c r="G26" s="34">
        <f t="shared" si="6"/>
        <v>697.0999999999999</v>
      </c>
      <c r="H26" s="34">
        <f t="shared" si="6"/>
        <v>747.6</v>
      </c>
      <c r="I26" s="34">
        <f t="shared" si="6"/>
        <v>782</v>
      </c>
      <c r="J26" s="34">
        <f t="shared" si="6"/>
        <v>837.7</v>
      </c>
      <c r="K26" s="34">
        <f t="shared" si="6"/>
        <v>893.3</v>
      </c>
      <c r="L26" s="34">
        <f t="shared" si="6"/>
        <v>932.4000000000002</v>
      </c>
      <c r="M26" s="35" t="s">
        <v>83</v>
      </c>
      <c r="N26" s="35" t="s">
        <v>84</v>
      </c>
      <c r="O26" s="34">
        <v>1046.9</v>
      </c>
    </row>
    <row r="27" spans="1:15" s="3" customFormat="1" ht="18" thickBot="1">
      <c r="A27" s="42" t="s">
        <v>37</v>
      </c>
      <c r="B27" s="43">
        <f>B26/B25</f>
        <v>0.12498211475175275</v>
      </c>
      <c r="C27" s="43">
        <f>C26/C25</f>
        <v>0.11770709708046521</v>
      </c>
      <c r="D27" s="43">
        <v>0.106</v>
      </c>
      <c r="E27" s="43">
        <f aca="true" t="shared" si="7" ref="E27:L27">E26/E25</f>
        <v>0.10305369015402091</v>
      </c>
      <c r="F27" s="43">
        <f t="shared" si="7"/>
        <v>0.1038471885929513</v>
      </c>
      <c r="G27" s="43">
        <f t="shared" si="7"/>
        <v>0.10494858708579857</v>
      </c>
      <c r="H27" s="43">
        <f t="shared" si="7"/>
        <v>0.10597791418000369</v>
      </c>
      <c r="I27" s="43">
        <f t="shared" si="7"/>
        <v>0.10566853590973582</v>
      </c>
      <c r="J27" s="43">
        <f t="shared" si="7"/>
        <v>0.10721599344698717</v>
      </c>
      <c r="K27" s="43">
        <f t="shared" si="7"/>
        <v>0.10738844008463166</v>
      </c>
      <c r="L27" s="43">
        <f t="shared" si="7"/>
        <v>0.10617776006377044</v>
      </c>
      <c r="M27" s="44" t="s">
        <v>85</v>
      </c>
      <c r="N27" s="44" t="s">
        <v>86</v>
      </c>
      <c r="O27" s="43">
        <f>O26/O25</f>
        <v>0.10383646426375195</v>
      </c>
    </row>
    <row r="28" spans="1:14" s="3" customFormat="1" ht="15">
      <c r="A28" s="28" t="s">
        <v>18</v>
      </c>
      <c r="B28" s="28"/>
      <c r="C28" s="28"/>
      <c r="D28" s="28"/>
      <c r="E28" s="28"/>
      <c r="F28" s="45"/>
      <c r="G28" s="45"/>
      <c r="H28" s="15"/>
      <c r="I28" s="15"/>
      <c r="J28" s="15"/>
      <c r="K28" s="15"/>
      <c r="L28" s="15"/>
      <c r="M28" s="15"/>
      <c r="N28" s="46"/>
    </row>
    <row r="29" spans="1:14" s="3" customFormat="1" ht="12.75" customHeight="1">
      <c r="A29" s="47"/>
      <c r="B29" s="48"/>
      <c r="C29" s="48"/>
      <c r="D29" s="49"/>
      <c r="E29" s="49"/>
      <c r="F29" s="49"/>
      <c r="G29" s="49"/>
      <c r="H29" s="49"/>
      <c r="I29" s="48"/>
      <c r="J29" s="48"/>
      <c r="K29" s="48"/>
      <c r="L29" s="49"/>
      <c r="M29" s="49"/>
      <c r="N29" s="46"/>
    </row>
    <row r="30" spans="1:13" s="3" customFormat="1" ht="13.5">
      <c r="A30" s="29" t="s">
        <v>13</v>
      </c>
      <c r="B30" s="29"/>
      <c r="C30" s="29"/>
      <c r="D30" s="29"/>
      <c r="E30" s="29"/>
      <c r="F30" s="50"/>
      <c r="G30" s="50"/>
      <c r="H30" s="5"/>
      <c r="I30" s="5"/>
      <c r="J30" s="5"/>
      <c r="K30" s="5"/>
      <c r="L30" s="5"/>
      <c r="M30" s="5"/>
    </row>
    <row r="31" spans="1:13" ht="13.5">
      <c r="A31" s="29" t="s">
        <v>14</v>
      </c>
      <c r="B31" s="29"/>
      <c r="C31" s="29"/>
      <c r="D31" s="29"/>
      <c r="E31" s="29"/>
      <c r="F31" s="50"/>
      <c r="G31" s="50"/>
      <c r="H31" s="5"/>
      <c r="I31" s="5"/>
      <c r="J31" s="5"/>
      <c r="K31" s="5"/>
      <c r="L31" s="5"/>
      <c r="M31" s="5"/>
    </row>
    <row r="32" spans="1:13" ht="14.25" customHeight="1">
      <c r="A32" s="29" t="s">
        <v>15</v>
      </c>
      <c r="B32" s="29"/>
      <c r="C32" s="29"/>
      <c r="D32" s="29"/>
      <c r="E32" s="29"/>
      <c r="F32" s="50"/>
      <c r="G32" s="50"/>
      <c r="H32" s="5"/>
      <c r="I32" s="5"/>
      <c r="J32" s="5"/>
      <c r="K32" s="5"/>
      <c r="L32" s="5"/>
      <c r="M32" s="5"/>
    </row>
    <row r="33" spans="1:13" ht="23.25" customHeight="1">
      <c r="A33" s="21" t="s">
        <v>16</v>
      </c>
      <c r="B33" s="22"/>
      <c r="C33" s="23"/>
      <c r="D33" s="23"/>
      <c r="E33" s="23"/>
      <c r="F33" s="50"/>
      <c r="G33" s="50"/>
      <c r="H33" s="5"/>
      <c r="I33" s="5"/>
      <c r="J33" s="5"/>
      <c r="K33" s="5"/>
      <c r="L33" s="5"/>
      <c r="M33" s="5"/>
    </row>
    <row r="34" spans="1:13" ht="15.75" customHeight="1">
      <c r="A34" s="7"/>
      <c r="B34" s="9"/>
      <c r="C34" s="9"/>
      <c r="D34" s="9"/>
      <c r="E34" s="6"/>
      <c r="F34" s="8"/>
      <c r="G34" s="8"/>
      <c r="H34" s="8"/>
      <c r="I34" s="8"/>
      <c r="J34" s="8"/>
      <c r="K34" s="8"/>
      <c r="L34" s="8"/>
      <c r="M34" s="8"/>
    </row>
    <row r="35" spans="1:13" ht="12.75">
      <c r="A35" s="24" t="s">
        <v>19</v>
      </c>
      <c r="B35" s="50"/>
      <c r="C35" s="50"/>
      <c r="D35" s="50"/>
      <c r="E35" s="50"/>
      <c r="F35" s="50"/>
      <c r="G35" s="50"/>
      <c r="H35" s="10"/>
      <c r="I35" s="10"/>
      <c r="J35" s="10"/>
      <c r="K35" s="7"/>
      <c r="L35" s="7"/>
      <c r="M35" s="7"/>
    </row>
    <row r="36" spans="1:13" ht="12.75">
      <c r="A36" s="25" t="s">
        <v>9</v>
      </c>
      <c r="B36" s="25"/>
      <c r="C36" s="25"/>
      <c r="D36" s="25"/>
      <c r="E36" s="25"/>
      <c r="F36" s="50"/>
      <c r="G36" s="50"/>
      <c r="H36" s="11"/>
      <c r="I36" s="11"/>
      <c r="J36" s="11"/>
      <c r="K36" s="11"/>
      <c r="L36" s="11"/>
      <c r="M36" s="11"/>
    </row>
    <row r="37" spans="1:13" ht="25.5" customHeight="1">
      <c r="A37" s="26" t="s">
        <v>40</v>
      </c>
      <c r="B37" s="26"/>
      <c r="C37" s="26"/>
      <c r="D37" s="26"/>
      <c r="E37" s="26"/>
      <c r="F37" s="50"/>
      <c r="G37" s="50"/>
      <c r="H37" s="12"/>
      <c r="I37" s="12"/>
      <c r="J37" s="12"/>
      <c r="K37" s="12"/>
      <c r="L37" s="12"/>
      <c r="M37" s="12"/>
    </row>
    <row r="38" spans="1:13" ht="12.75">
      <c r="A38" s="27" t="s">
        <v>11</v>
      </c>
      <c r="B38" s="50"/>
      <c r="C38" s="50"/>
      <c r="D38" s="50"/>
      <c r="E38" s="50"/>
      <c r="F38" s="50"/>
      <c r="G38" s="50"/>
      <c r="H38" s="14"/>
      <c r="I38" s="14"/>
      <c r="J38" s="14"/>
      <c r="K38" s="14"/>
      <c r="L38" s="14"/>
      <c r="M38" s="14"/>
    </row>
    <row r="39" spans="1:13" ht="25.5" customHeight="1">
      <c r="A39" s="19" t="s">
        <v>41</v>
      </c>
      <c r="B39" s="19"/>
      <c r="C39" s="51"/>
      <c r="D39" s="51"/>
      <c r="E39" s="51"/>
      <c r="F39" s="50"/>
      <c r="G39" s="50"/>
      <c r="H39" s="14"/>
      <c r="I39" s="14"/>
      <c r="J39" s="14"/>
      <c r="K39" s="14"/>
      <c r="L39" s="14"/>
      <c r="M39" s="14"/>
    </row>
    <row r="40" spans="1:13" ht="12.75">
      <c r="A40" s="20" t="s">
        <v>10</v>
      </c>
      <c r="B40" s="50"/>
      <c r="C40" s="50"/>
      <c r="D40" s="50"/>
      <c r="E40" s="50"/>
      <c r="F40" s="50"/>
      <c r="G40" s="50"/>
      <c r="H40" s="13"/>
      <c r="I40" s="13"/>
      <c r="J40" s="13"/>
      <c r="K40" s="13"/>
      <c r="L40" s="13"/>
      <c r="M40" s="13"/>
    </row>
    <row r="41" spans="1:13" ht="24" customHeight="1">
      <c r="A41" s="19" t="s">
        <v>42</v>
      </c>
      <c r="B41" s="19"/>
      <c r="C41" s="51"/>
      <c r="D41" s="51"/>
      <c r="E41" s="51"/>
      <c r="F41" s="50"/>
      <c r="G41" s="50"/>
      <c r="H41" s="14"/>
      <c r="I41" s="14"/>
      <c r="J41" s="14"/>
      <c r="K41" s="14"/>
      <c r="L41" s="14"/>
      <c r="M41" s="14"/>
    </row>
    <row r="42" spans="1:12" ht="12.75">
      <c r="A42" s="7"/>
      <c r="B42" s="7"/>
      <c r="C42" s="7"/>
      <c r="D42" s="7"/>
      <c r="E42" s="14"/>
      <c r="F42" s="14"/>
      <c r="G42" s="14"/>
      <c r="H42" s="14"/>
      <c r="I42" s="14"/>
      <c r="J42" s="14"/>
      <c r="K42" s="14"/>
      <c r="L42" s="14"/>
    </row>
    <row r="43" spans="6:13" ht="12.75">
      <c r="F43" s="12"/>
      <c r="G43" s="12"/>
      <c r="H43" s="12"/>
      <c r="I43" s="12"/>
      <c r="J43" s="12"/>
      <c r="K43" s="12"/>
      <c r="L43" s="12"/>
      <c r="M43" s="12"/>
    </row>
    <row r="44" spans="6:13" ht="12.75">
      <c r="F44" s="14"/>
      <c r="G44" s="14"/>
      <c r="H44" s="14"/>
      <c r="I44" s="14"/>
      <c r="J44" s="14"/>
      <c r="K44" s="14"/>
      <c r="L44" s="14"/>
      <c r="M44" s="14"/>
    </row>
    <row r="45" spans="6:13" ht="12.75">
      <c r="F45" s="7"/>
      <c r="G45" s="7"/>
      <c r="H45" s="7"/>
      <c r="I45" s="7"/>
      <c r="J45" s="7"/>
      <c r="K45" s="7"/>
      <c r="L45" s="7"/>
      <c r="M45" s="7"/>
    </row>
  </sheetData>
  <mergeCells count="13">
    <mergeCell ref="A1:O1"/>
    <mergeCell ref="A28:G28"/>
    <mergeCell ref="A30:G30"/>
    <mergeCell ref="A31:G31"/>
    <mergeCell ref="A32:G32"/>
    <mergeCell ref="A39:G39"/>
    <mergeCell ref="A41:G41"/>
    <mergeCell ref="A40:G40"/>
    <mergeCell ref="A33:G33"/>
    <mergeCell ref="A35:G35"/>
    <mergeCell ref="A36:G36"/>
    <mergeCell ref="A37:G37"/>
    <mergeCell ref="A38:G38"/>
  </mergeCells>
  <printOptions/>
  <pageMargins left="1" right="1" top="0.83" bottom="0.8" header="0.5" footer="0.5"/>
  <pageSetup fitToHeight="1" fitToWidth="1" horizontalDpi="300" verticalDpi="300" orientation="landscape" scale="67" r:id="rId1"/>
  <headerFooter alignWithMargins="0">
    <oddFooter>&amp;L&amp;D&amp;C&amp;P of &amp;N&amp;RNTSmain/&amp;F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2003-01-22T20:20:44Z</cp:lastPrinted>
  <dcterms:created xsi:type="dcterms:W3CDTF">1999-06-03T19:46:05Z</dcterms:created>
  <dcterms:modified xsi:type="dcterms:W3CDTF">2003-02-12T15:49:12Z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