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8" windowWidth="12120" windowHeight="9120" activeTab="0"/>
  </bookViews>
  <sheets>
    <sheet name="2-35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HTML_CodePage" hidden="1">1252</definedName>
    <definedName name="HTML_Control" hidden="1">{"'2-35'!$A$1:$M$48"}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tasks\nts2000\nts2000\HTML\Ch2_web\2-35.htm"</definedName>
    <definedName name="HTML_Title" hidden="1">"Table 2-35"</definedName>
    <definedName name="_xlnm.Print_Area" localSheetId="0">'2-35'!$A$1:$Q$39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<sst xmlns="http://schemas.openxmlformats.org/spreadsheetml/2006/main" count="100" uniqueCount="60">
  <si>
    <t>Passengers on trains</t>
  </si>
  <si>
    <t>Railroad only</t>
  </si>
  <si>
    <t>Grade crossing only</t>
  </si>
  <si>
    <t>Employees on duty</t>
  </si>
  <si>
    <t>Employees not on duty</t>
  </si>
  <si>
    <t>Contractor employees</t>
  </si>
  <si>
    <t>Trespassers</t>
  </si>
  <si>
    <t>Volunteer employees</t>
  </si>
  <si>
    <t>N</t>
  </si>
  <si>
    <t>521</t>
  </si>
  <si>
    <t>454</t>
  </si>
  <si>
    <t>599</t>
  </si>
  <si>
    <t>614</t>
  </si>
  <si>
    <t>84</t>
  </si>
  <si>
    <t>586</t>
  </si>
  <si>
    <t>402</t>
  </si>
  <si>
    <t>345</t>
  </si>
  <si>
    <t>57</t>
  </si>
  <si>
    <t>369</t>
  </si>
  <si>
    <t>62</t>
  </si>
  <si>
    <t>361</t>
  </si>
  <si>
    <t>64</t>
  </si>
  <si>
    <t>Table 2-35:  Railroad and Grade-Crossing Fatalities by Victim Class</t>
  </si>
  <si>
    <t>2001</t>
  </si>
  <si>
    <t>582</t>
  </si>
  <si>
    <t>698</t>
  </si>
  <si>
    <t>608</t>
  </si>
  <si>
    <t>"Railroad only" includes fatalities from train accidents, train incidents, and nontrain incidents (excludes highway-rail grade crossings).  This table includes information for both freight and passenger railroad operations.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</si>
  <si>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</si>
  <si>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</si>
  <si>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</si>
  <si>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</si>
  <si>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</si>
  <si>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</si>
  <si>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</si>
  <si>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</si>
  <si>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</si>
  <si>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</si>
  <si>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</si>
  <si>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</si>
  <si>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</si>
  <si>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Motor vehicles</t>
  </si>
  <si>
    <t>Nonmotor vehicles</t>
  </si>
  <si>
    <t>Railroad and grade crossing only, total</t>
  </si>
  <si>
    <t>NOTE</t>
  </si>
  <si>
    <t>2002</t>
  </si>
  <si>
    <t>76</t>
  </si>
  <si>
    <t>584</t>
  </si>
  <si>
    <t>833</t>
  </si>
  <si>
    <t>748</t>
  </si>
  <si>
    <t>85</t>
  </si>
  <si>
    <r>
      <t>Nontrespassers</t>
    </r>
    <r>
      <rPr>
        <b/>
        <vertAlign val="superscript"/>
        <sz val="11"/>
        <rFont val="Arial Narrow"/>
        <family val="2"/>
      </rPr>
      <t>a</t>
    </r>
  </si>
  <si>
    <t>532</t>
  </si>
  <si>
    <t>324</t>
  </si>
  <si>
    <r>
      <t xml:space="preserve">1980-94: U.S. Department of Transportation, Federal Railroad Administration,  </t>
    </r>
    <r>
      <rPr>
        <i/>
        <sz val="9"/>
        <rFont val="Arial"/>
        <family val="2"/>
      </rPr>
      <t xml:space="preserve">Highway-Rail Crossing Accident/Incident and Inventory Bulletin </t>
    </r>
    <r>
      <rPr>
        <sz val="9"/>
        <rFont val="Arial"/>
        <family val="2"/>
      </rPr>
      <t>(Washington, DC: Annual issues), and the Accident/Incident Bulletin (Washington DC: Annual issues).</t>
    </r>
  </si>
  <si>
    <t>1995-2003: Ibid. Internet site http://safetydata.fra.dot.gov/OfficeofSafety/Query/Default.asp as of June 17, 2004.</t>
  </si>
  <si>
    <r>
      <t xml:space="preserve">KEY:  </t>
    </r>
    <r>
      <rPr>
        <sz val="9"/>
        <rFont val="Arial"/>
        <family val="2"/>
      </rPr>
      <t xml:space="preserve"> N = data do not exist; P = preliminary; R = revised.</t>
    </r>
  </si>
  <si>
    <r>
      <t xml:space="preserve">a </t>
    </r>
    <r>
      <rPr>
        <sz val="9"/>
        <rFont val="Arial"/>
        <family val="2"/>
      </rPr>
      <t>Beginning in 1997, nontrespassers off railroad property are also included.</t>
    </r>
  </si>
  <si>
    <t>(P) 2003</t>
  </si>
  <si>
    <t>SOURCES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</si>
</sst>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"/>
    <numFmt numFmtId="165" formatCode="###0.00_)"/>
    <numFmt numFmtId="166" formatCode="0.0_W"/>
    <numFmt numFmtId="167" formatCode="&quot;$&quot;#,##0\ ;\(&quot;$&quot;#,##0\)"/>
    <numFmt numFmtId="168" formatCode="&quot;(R)&quot;\ #,##0;&quot;(R) -&quot;#,##0;&quot;(R) &quot;\ 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3" fontId="6" fillId="0" borderId="1" applyAlignment="0">
      <protection/>
    </xf>
    <xf numFmtId="164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5" fontId="8" fillId="0" borderId="1" applyNumberFormat="0" applyFill="0">
      <alignment horizontal="right"/>
      <protection/>
    </xf>
    <xf numFmtId="165" fontId="8" fillId="0" borderId="1" applyNumberFormat="0">
      <alignment horizontal="right" vertical="center"/>
      <protection/>
    </xf>
    <xf numFmtId="166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14" fillId="0" borderId="1">
      <alignment horizontal="left"/>
      <protection/>
    </xf>
    <xf numFmtId="0" fontId="12" fillId="0" borderId="1">
      <alignment horizontal="left"/>
      <protection/>
    </xf>
    <xf numFmtId="0" fontId="14" fillId="0" borderId="1">
      <alignment horizontal="left" vertical="center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0" fontId="14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165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5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5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69">
    <xf numFmtId="0" fontId="0" fillId="0" borderId="0" xfId="0" applyAlignment="1">
      <alignment/>
    </xf>
    <xf numFmtId="3" fontId="1" fillId="0" borderId="0" xfId="39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6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38" applyNumberFormat="1" applyFont="1" applyFill="1" applyBorder="1" applyAlignment="1">
      <alignment horizontal="right"/>
      <protection/>
    </xf>
    <xf numFmtId="0" fontId="17" fillId="0" borderId="0" xfId="43" applyFont="1" applyFill="1" applyBorder="1" applyAlignment="1">
      <alignment horizontal="left"/>
      <protection/>
    </xf>
    <xf numFmtId="3" fontId="17" fillId="0" borderId="0" xfId="27" applyNumberFormat="1" applyFont="1" applyFill="1" applyBorder="1" applyAlignment="1" quotePrefix="1">
      <alignment horizontal="right"/>
      <protection/>
    </xf>
    <xf numFmtId="3" fontId="17" fillId="0" borderId="0" xfId="27" applyNumberFormat="1" applyFont="1" applyFill="1" applyBorder="1" applyAlignment="1">
      <alignment horizontal="right"/>
      <protection/>
    </xf>
    <xf numFmtId="0" fontId="16" fillId="0" borderId="0" xfId="43" applyFont="1" applyFill="1" applyBorder="1" applyAlignment="1">
      <alignment horizontal="left"/>
      <protection/>
    </xf>
    <xf numFmtId="3" fontId="16" fillId="0" borderId="0" xfId="27" applyNumberFormat="1" applyFont="1" applyFill="1" applyBorder="1" applyAlignment="1" quotePrefix="1">
      <alignment horizontal="right"/>
      <protection/>
    </xf>
    <xf numFmtId="3" fontId="16" fillId="0" borderId="0" xfId="27" applyNumberFormat="1" applyFont="1" applyFill="1" applyBorder="1" applyAlignment="1">
      <alignment horizontal="right"/>
      <protection/>
    </xf>
    <xf numFmtId="49" fontId="16" fillId="0" borderId="0" xfId="27" applyNumberFormat="1" applyFont="1" applyFill="1" applyBorder="1" applyAlignment="1">
      <alignment horizontal="right"/>
      <protection/>
    </xf>
    <xf numFmtId="49" fontId="16" fillId="0" borderId="0" xfId="27" applyNumberFormat="1" applyFont="1" applyFill="1" applyBorder="1" applyAlignment="1" quotePrefix="1">
      <alignment horizontal="right"/>
      <protection/>
    </xf>
    <xf numFmtId="3" fontId="21" fillId="0" borderId="0" xfId="39" applyNumberFormat="1" applyFont="1" applyFill="1" applyBorder="1" applyAlignment="1">
      <alignment horizontal="right"/>
      <protection/>
    </xf>
    <xf numFmtId="0" fontId="20" fillId="0" borderId="0" xfId="0" applyFont="1" applyFill="1" applyAlignment="1">
      <alignment/>
    </xf>
    <xf numFmtId="3" fontId="20" fillId="0" borderId="0" xfId="38" applyNumberFormat="1" applyFont="1" applyFill="1" applyBorder="1" applyAlignment="1">
      <alignment/>
      <protection/>
    </xf>
    <xf numFmtId="3" fontId="17" fillId="0" borderId="0" xfId="39" applyNumberFormat="1" applyFont="1" applyFill="1" applyBorder="1" applyAlignment="1">
      <alignment horizontal="right"/>
      <protection/>
    </xf>
    <xf numFmtId="49" fontId="22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49" fontId="19" fillId="0" borderId="0" xfId="43" applyNumberFormat="1" applyFont="1" applyFill="1" applyBorder="1" applyAlignment="1">
      <alignment horizontal="center" wrapText="1"/>
      <protection/>
    </xf>
    <xf numFmtId="49" fontId="17" fillId="0" borderId="3" xfId="39" applyNumberFormat="1" applyFont="1" applyFill="1" applyBorder="1" applyAlignment="1">
      <alignment horizontal="center"/>
      <protection/>
    </xf>
    <xf numFmtId="0" fontId="17" fillId="0" borderId="0" xfId="0" applyFont="1" applyFill="1" applyBorder="1" applyAlignment="1">
      <alignment wrapText="1"/>
    </xf>
    <xf numFmtId="49" fontId="16" fillId="0" borderId="6" xfId="27" applyNumberFormat="1" applyFont="1" applyFill="1" applyBorder="1" applyAlignment="1">
      <alignment horizontal="right"/>
      <protection/>
    </xf>
    <xf numFmtId="0" fontId="16" fillId="0" borderId="0" xfId="43" applyFont="1" applyFill="1" applyBorder="1" applyAlignment="1">
      <alignment horizontal="left" indent="1"/>
      <protection/>
    </xf>
    <xf numFmtId="0" fontId="16" fillId="0" borderId="6" xfId="43" applyFont="1" applyFill="1" applyBorder="1" applyAlignment="1">
      <alignment horizontal="left" indent="1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left" wrapText="1"/>
    </xf>
    <xf numFmtId="49" fontId="0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16" fillId="0" borderId="3" xfId="43" applyFont="1" applyFill="1" applyBorder="1" applyAlignment="1">
      <alignment horizontal="center"/>
      <protection/>
    </xf>
    <xf numFmtId="3" fontId="17" fillId="0" borderId="0" xfId="27" applyNumberFormat="1" applyFont="1" applyFill="1" applyBorder="1" applyAlignment="1">
      <alignment horizontal="right" vertical="top"/>
      <protection/>
    </xf>
    <xf numFmtId="3" fontId="16" fillId="0" borderId="0" xfId="27" applyNumberFormat="1" applyFont="1" applyFill="1" applyBorder="1" applyAlignment="1">
      <alignment horizontal="right" vertical="top"/>
      <protection/>
    </xf>
    <xf numFmtId="3" fontId="17" fillId="0" borderId="0" xfId="0" applyNumberFormat="1" applyFont="1" applyFill="1" applyAlignment="1">
      <alignment/>
    </xf>
    <xf numFmtId="49" fontId="16" fillId="0" borderId="0" xfId="27" applyNumberFormat="1" applyFont="1" applyFill="1" applyBorder="1" applyAlignment="1">
      <alignment horizontal="right" vertical="top"/>
      <protection/>
    </xf>
    <xf numFmtId="49" fontId="16" fillId="0" borderId="6" xfId="27" applyNumberFormat="1" applyFont="1" applyFill="1" applyBorder="1" applyAlignment="1">
      <alignment horizontal="right" vertical="top"/>
      <protection/>
    </xf>
    <xf numFmtId="0" fontId="0" fillId="0" borderId="0" xfId="0" applyFont="1" applyFill="1" applyAlignment="1">
      <alignment wrapText="1"/>
    </xf>
    <xf numFmtId="0" fontId="20" fillId="0" borderId="0" xfId="38" applyNumberFormat="1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11" fillId="0" borderId="6" xfId="63" applyFont="1" applyFill="1" applyBorder="1" applyAlignment="1">
      <alignment horizontal="left"/>
      <protection/>
    </xf>
    <xf numFmtId="0" fontId="0" fillId="0" borderId="6" xfId="0" applyFont="1" applyFill="1" applyBorder="1" applyAlignment="1">
      <alignment/>
    </xf>
    <xf numFmtId="0" fontId="20" fillId="0" borderId="0" xfId="38" applyNumberFormat="1" applyFont="1" applyFill="1" applyBorder="1" applyAlignment="1">
      <alignment horizontal="left" wrapText="1"/>
      <protection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0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49" fontId="20" fillId="0" borderId="0" xfId="0" applyNumberFormat="1" applyFont="1" applyFill="1" applyAlignment="1">
      <alignment horizontal="left" wrapText="1"/>
    </xf>
    <xf numFmtId="3" fontId="21" fillId="0" borderId="7" xfId="38" applyNumberFormat="1" applyFont="1" applyFill="1" applyBorder="1" applyAlignment="1">
      <alignment horizontal="left" wrapText="1"/>
      <protection/>
    </xf>
    <xf numFmtId="0" fontId="0" fillId="0" borderId="7" xfId="0" applyFont="1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17" fillId="0" borderId="0" xfId="43" applyFont="1" applyFill="1" applyBorder="1" applyAlignment="1">
      <alignment horizontal="center" wrapText="1"/>
      <protection/>
    </xf>
    <xf numFmtId="49" fontId="19" fillId="0" borderId="0" xfId="43" applyNumberFormat="1" applyFont="1" applyFill="1" applyBorder="1" applyAlignment="1">
      <alignment horizontal="left" wrapText="1"/>
      <protection/>
    </xf>
    <xf numFmtId="3" fontId="21" fillId="0" borderId="0" xfId="38" applyNumberFormat="1" applyFont="1" applyFill="1" applyBorder="1" applyAlignment="1">
      <alignment horizontal="left" wrapText="1"/>
      <protection/>
    </xf>
    <xf numFmtId="0" fontId="21" fillId="0" borderId="0" xfId="43" applyFont="1" applyFill="1" applyBorder="1" applyAlignment="1">
      <alignment horizontal="left" wrapText="1"/>
      <protection/>
    </xf>
    <xf numFmtId="168" fontId="17" fillId="0" borderId="0" xfId="0" applyNumberFormat="1" applyFont="1" applyFill="1" applyAlignment="1">
      <alignment/>
    </xf>
    <xf numFmtId="168" fontId="16" fillId="0" borderId="0" xfId="0" applyNumberFormat="1" applyFont="1" applyFill="1" applyAlignment="1">
      <alignment/>
    </xf>
    <xf numFmtId="168" fontId="16" fillId="0" borderId="0" xfId="27" applyNumberFormat="1" applyFont="1" applyFill="1" applyBorder="1" applyAlignment="1">
      <alignment horizontal="right"/>
      <protection/>
    </xf>
    <xf numFmtId="3" fontId="17" fillId="0" borderId="0" xfId="0" applyNumberFormat="1" applyFont="1" applyFill="1" applyAlignment="1">
      <alignment horizontal="right"/>
    </xf>
    <xf numFmtId="3" fontId="16" fillId="0" borderId="0" xfId="0" applyNumberFormat="1" applyFont="1" applyFill="1" applyAlignment="1">
      <alignment horizontal="right"/>
    </xf>
    <xf numFmtId="168" fontId="16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8" fontId="16" fillId="0" borderId="6" xfId="27" applyNumberFormat="1" applyFont="1" applyFill="1" applyBorder="1" applyAlignment="1">
      <alignment horizontal="right"/>
      <protection/>
    </xf>
  </cellXfs>
  <cellStyles count="56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_Sheet2 (2)" xfId="27"/>
    <cellStyle name="Data-one deci" xfId="28"/>
    <cellStyle name="Date" xfId="29"/>
    <cellStyle name="Fixed" xfId="30"/>
    <cellStyle name="Heading 1" xfId="31"/>
    <cellStyle name="Heading 2" xfId="32"/>
    <cellStyle name="Hed Side" xfId="33"/>
    <cellStyle name="Hed Side bold" xfId="34"/>
    <cellStyle name="Hed Side Indent" xfId="35"/>
    <cellStyle name="Hed Side Regular" xfId="36"/>
    <cellStyle name="Hed Side_1-1A-Regular" xfId="37"/>
    <cellStyle name="Hed Side_Chapter4" xfId="38"/>
    <cellStyle name="Hed Side_Sheet2 (2)" xfId="39"/>
    <cellStyle name="Hed Top" xfId="40"/>
    <cellStyle name="Hed Top - SECTION" xfId="41"/>
    <cellStyle name="Hed Top_3-new4" xfId="42"/>
    <cellStyle name="Hed Top_Sheet2 (2)" xfId="43"/>
    <cellStyle name="Percent" xfId="44"/>
    <cellStyle name="Reference" xfId="45"/>
    <cellStyle name="Row heading" xfId="46"/>
    <cellStyle name="Source Hed" xfId="47"/>
    <cellStyle name="Source Letter" xfId="48"/>
    <cellStyle name="Source Superscript" xfId="49"/>
    <cellStyle name="Source Text" xfId="50"/>
    <cellStyle name="State" xfId="51"/>
    <cellStyle name="Superscript" xfId="52"/>
    <cellStyle name="Superscript- regular" xfId="53"/>
    <cellStyle name="Superscript_1-1A-Regular" xfId="54"/>
    <cellStyle name="Table Data" xfId="55"/>
    <cellStyle name="Table Head Top" xfId="56"/>
    <cellStyle name="Table Hed Side" xfId="57"/>
    <cellStyle name="Table Title" xfId="58"/>
    <cellStyle name="Title Text" xfId="59"/>
    <cellStyle name="Title Text 1" xfId="60"/>
    <cellStyle name="Title Text 2" xfId="61"/>
    <cellStyle name="Title-1" xfId="62"/>
    <cellStyle name="Title-2" xfId="63"/>
    <cellStyle name="Title-3" xfId="64"/>
    <cellStyle name="Total" xfId="65"/>
    <cellStyle name="Wrap" xfId="66"/>
    <cellStyle name="Wrap Bold" xfId="67"/>
    <cellStyle name="Wrap Title" xfId="68"/>
    <cellStyle name="Wrap_NTS99-~11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1"/>
  <sheetViews>
    <sheetView tabSelected="1" zoomScaleSheetLayoutView="75" workbookViewId="0" topLeftCell="A1">
      <selection activeCell="A1" sqref="A1:J1"/>
    </sheetView>
  </sheetViews>
  <sheetFormatPr defaultColWidth="9.140625" defaultRowHeight="12.75"/>
  <cols>
    <col min="1" max="1" width="43.140625" style="2" bestFit="1" customWidth="1"/>
    <col min="2" max="12" width="8.8515625" style="2" customWidth="1"/>
    <col min="13" max="14" width="8.57421875" style="2" customWidth="1"/>
    <col min="15" max="255" width="8.8515625" style="2" customWidth="1"/>
    <col min="256" max="16384" width="9.140625" style="2" customWidth="1"/>
  </cols>
  <sheetData>
    <row r="1" spans="1:17" ht="15.75" thickBot="1">
      <c r="A1" s="45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3"/>
      <c r="L1" s="3"/>
      <c r="M1" s="3"/>
      <c r="N1" s="3"/>
      <c r="O1" s="3"/>
      <c r="P1" s="3"/>
      <c r="Q1" s="3"/>
    </row>
    <row r="2" spans="1:17" s="31" customFormat="1" ht="13.5">
      <c r="A2" s="36"/>
      <c r="B2" s="26" t="s">
        <v>28</v>
      </c>
      <c r="C2" s="26" t="s">
        <v>29</v>
      </c>
      <c r="D2" s="26" t="s">
        <v>30</v>
      </c>
      <c r="E2" s="26" t="s">
        <v>31</v>
      </c>
      <c r="F2" s="26" t="s">
        <v>32</v>
      </c>
      <c r="G2" s="26" t="s">
        <v>33</v>
      </c>
      <c r="H2" s="26" t="s">
        <v>34</v>
      </c>
      <c r="I2" s="26" t="s">
        <v>35</v>
      </c>
      <c r="J2" s="26" t="s">
        <v>36</v>
      </c>
      <c r="K2" s="26" t="s">
        <v>37</v>
      </c>
      <c r="L2" s="26" t="s">
        <v>38</v>
      </c>
      <c r="M2" s="26" t="s">
        <v>39</v>
      </c>
      <c r="N2" s="26" t="s">
        <v>40</v>
      </c>
      <c r="O2" s="26" t="s">
        <v>23</v>
      </c>
      <c r="P2" s="26" t="s">
        <v>45</v>
      </c>
      <c r="Q2" s="26" t="s">
        <v>58</v>
      </c>
    </row>
    <row r="3" spans="1:17" s="4" customFormat="1" ht="16.5" customHeight="1">
      <c r="A3" s="7" t="s">
        <v>0</v>
      </c>
      <c r="B3" s="8">
        <v>4</v>
      </c>
      <c r="C3" s="8">
        <v>3</v>
      </c>
      <c r="D3" s="8">
        <v>3</v>
      </c>
      <c r="E3" s="8">
        <v>8</v>
      </c>
      <c r="F3" s="8">
        <v>3</v>
      </c>
      <c r="G3" s="9">
        <v>58</v>
      </c>
      <c r="H3" s="9">
        <v>5</v>
      </c>
      <c r="I3" s="9">
        <v>0</v>
      </c>
      <c r="J3" s="9">
        <v>12</v>
      </c>
      <c r="K3" s="9">
        <v>6</v>
      </c>
      <c r="L3" s="9">
        <v>4</v>
      </c>
      <c r="M3" s="9">
        <v>14</v>
      </c>
      <c r="N3" s="22">
        <v>4</v>
      </c>
      <c r="O3" s="22">
        <v>3</v>
      </c>
      <c r="P3" s="22">
        <v>7</v>
      </c>
      <c r="Q3" s="22">
        <v>2</v>
      </c>
    </row>
    <row r="4" spans="1:17" ht="16.5" customHeight="1">
      <c r="A4" s="10" t="s">
        <v>1</v>
      </c>
      <c r="B4" s="11">
        <v>4</v>
      </c>
      <c r="C4" s="11">
        <v>3</v>
      </c>
      <c r="D4" s="11">
        <v>3</v>
      </c>
      <c r="E4" s="11">
        <v>8</v>
      </c>
      <c r="F4" s="12">
        <f aca="true" t="shared" si="0" ref="F4:L4">F3-F5</f>
        <v>3</v>
      </c>
      <c r="G4" s="12">
        <f t="shared" si="0"/>
        <v>58</v>
      </c>
      <c r="H4" s="12">
        <f t="shared" si="0"/>
        <v>5</v>
      </c>
      <c r="I4" s="12">
        <f t="shared" si="0"/>
        <v>0</v>
      </c>
      <c r="J4" s="12">
        <f t="shared" si="0"/>
        <v>12</v>
      </c>
      <c r="K4" s="12">
        <f t="shared" si="0"/>
        <v>6</v>
      </c>
      <c r="L4" s="12">
        <f t="shared" si="0"/>
        <v>2</v>
      </c>
      <c r="M4" s="12">
        <v>3</v>
      </c>
      <c r="N4" s="23">
        <v>4</v>
      </c>
      <c r="O4" s="23">
        <v>3</v>
      </c>
      <c r="P4" s="23">
        <v>7</v>
      </c>
      <c r="Q4" s="23">
        <v>2</v>
      </c>
    </row>
    <row r="5" spans="1:17" ht="16.5" customHeight="1">
      <c r="A5" s="10" t="s">
        <v>2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2</v>
      </c>
      <c r="M5" s="12">
        <v>11</v>
      </c>
      <c r="N5" s="23">
        <v>0</v>
      </c>
      <c r="O5" s="12">
        <v>0</v>
      </c>
      <c r="P5" s="12">
        <v>0</v>
      </c>
      <c r="Q5" s="12">
        <v>0</v>
      </c>
    </row>
    <row r="6" spans="1:17" s="4" customFormat="1" ht="16.5" customHeight="1">
      <c r="A6" s="7" t="s">
        <v>3</v>
      </c>
      <c r="B6" s="8">
        <v>97</v>
      </c>
      <c r="C6" s="8">
        <v>46</v>
      </c>
      <c r="D6" s="8">
        <v>40</v>
      </c>
      <c r="E6" s="8">
        <v>35</v>
      </c>
      <c r="F6" s="8">
        <v>34</v>
      </c>
      <c r="G6" s="9">
        <v>47</v>
      </c>
      <c r="H6" s="9">
        <v>31</v>
      </c>
      <c r="I6" s="9">
        <v>34</v>
      </c>
      <c r="J6" s="9">
        <v>33</v>
      </c>
      <c r="K6" s="9">
        <v>37</v>
      </c>
      <c r="L6" s="9">
        <v>27</v>
      </c>
      <c r="M6" s="9">
        <v>31</v>
      </c>
      <c r="N6" s="22">
        <v>24</v>
      </c>
      <c r="O6" s="22">
        <v>22</v>
      </c>
      <c r="P6" s="22">
        <v>20</v>
      </c>
      <c r="Q6" s="22">
        <v>19</v>
      </c>
    </row>
    <row r="7" spans="1:17" ht="16.5" customHeight="1">
      <c r="A7" s="10" t="s">
        <v>1</v>
      </c>
      <c r="B7" s="12">
        <v>97</v>
      </c>
      <c r="C7" s="12">
        <v>44</v>
      </c>
      <c r="D7" s="12">
        <v>35</v>
      </c>
      <c r="E7" s="12">
        <v>34</v>
      </c>
      <c r="F7" s="12">
        <f aca="true" t="shared" si="1" ref="F7:L7">F6-F8</f>
        <v>32</v>
      </c>
      <c r="G7" s="12">
        <f t="shared" si="1"/>
        <v>44</v>
      </c>
      <c r="H7" s="12">
        <f t="shared" si="1"/>
        <v>30</v>
      </c>
      <c r="I7" s="12">
        <f t="shared" si="1"/>
        <v>32</v>
      </c>
      <c r="J7" s="12">
        <f t="shared" si="1"/>
        <v>32</v>
      </c>
      <c r="K7" s="12">
        <f t="shared" si="1"/>
        <v>37</v>
      </c>
      <c r="L7" s="12">
        <f t="shared" si="1"/>
        <v>23</v>
      </c>
      <c r="M7" s="12">
        <v>29</v>
      </c>
      <c r="N7" s="24">
        <v>22</v>
      </c>
      <c r="O7" s="23">
        <v>21</v>
      </c>
      <c r="P7" s="23">
        <v>19</v>
      </c>
      <c r="Q7" s="23">
        <v>18</v>
      </c>
    </row>
    <row r="8" spans="1:17" ht="16.5" customHeight="1">
      <c r="A8" s="10" t="s">
        <v>2</v>
      </c>
      <c r="B8" s="12">
        <v>0</v>
      </c>
      <c r="C8" s="12">
        <v>2</v>
      </c>
      <c r="D8" s="12">
        <v>5</v>
      </c>
      <c r="E8" s="12">
        <v>1</v>
      </c>
      <c r="F8" s="12">
        <f>1+1+0</f>
        <v>2</v>
      </c>
      <c r="G8" s="12">
        <v>3</v>
      </c>
      <c r="H8" s="12">
        <v>1</v>
      </c>
      <c r="I8" s="12">
        <v>2</v>
      </c>
      <c r="J8" s="12">
        <v>1</v>
      </c>
      <c r="K8" s="12">
        <v>0</v>
      </c>
      <c r="L8" s="12">
        <v>4</v>
      </c>
      <c r="M8" s="12">
        <v>2</v>
      </c>
      <c r="N8" s="24">
        <v>2</v>
      </c>
      <c r="O8" s="12">
        <v>1</v>
      </c>
      <c r="P8" s="12">
        <v>1</v>
      </c>
      <c r="Q8" s="12">
        <v>1</v>
      </c>
    </row>
    <row r="9" spans="1:17" s="4" customFormat="1" ht="16.5" customHeight="1">
      <c r="A9" s="7" t="s">
        <v>4</v>
      </c>
      <c r="B9" s="8">
        <v>4</v>
      </c>
      <c r="C9" s="8">
        <v>2</v>
      </c>
      <c r="D9" s="8">
        <v>0</v>
      </c>
      <c r="E9" s="8">
        <v>1</v>
      </c>
      <c r="F9" s="8">
        <v>1</v>
      </c>
      <c r="G9" s="9">
        <v>4</v>
      </c>
      <c r="H9" s="9">
        <v>0</v>
      </c>
      <c r="I9" s="9">
        <v>2</v>
      </c>
      <c r="J9" s="9">
        <v>0</v>
      </c>
      <c r="K9" s="9">
        <v>0</v>
      </c>
      <c r="L9" s="9">
        <v>2</v>
      </c>
      <c r="M9" s="9">
        <v>0</v>
      </c>
      <c r="N9" s="22">
        <v>1</v>
      </c>
      <c r="O9" s="22">
        <v>0</v>
      </c>
      <c r="P9" s="22">
        <v>1</v>
      </c>
      <c r="Q9" s="22">
        <v>0</v>
      </c>
    </row>
    <row r="10" spans="1:17" ht="16.5" customHeight="1">
      <c r="A10" s="10" t="s">
        <v>1</v>
      </c>
      <c r="B10" s="12">
        <v>3</v>
      </c>
      <c r="C10" s="12">
        <v>2</v>
      </c>
      <c r="D10" s="12">
        <v>0</v>
      </c>
      <c r="E10" s="12">
        <v>1</v>
      </c>
      <c r="F10" s="12">
        <f aca="true" t="shared" si="2" ref="F10:M10">F9-F11</f>
        <v>1</v>
      </c>
      <c r="G10" s="12">
        <f t="shared" si="2"/>
        <v>4</v>
      </c>
      <c r="H10" s="12">
        <f t="shared" si="2"/>
        <v>0</v>
      </c>
      <c r="I10" s="12">
        <f t="shared" si="2"/>
        <v>2</v>
      </c>
      <c r="J10" s="12">
        <f t="shared" si="2"/>
        <v>0</v>
      </c>
      <c r="K10" s="12">
        <f t="shared" si="2"/>
        <v>0</v>
      </c>
      <c r="L10" s="12">
        <f t="shared" si="2"/>
        <v>2</v>
      </c>
      <c r="M10" s="12">
        <f t="shared" si="2"/>
        <v>0</v>
      </c>
      <c r="N10" s="24">
        <v>1</v>
      </c>
      <c r="O10" s="23">
        <v>0</v>
      </c>
      <c r="P10" s="23">
        <v>1</v>
      </c>
      <c r="Q10" s="23">
        <v>0</v>
      </c>
    </row>
    <row r="11" spans="1:17" ht="16.5" customHeight="1">
      <c r="A11" s="10" t="s">
        <v>2</v>
      </c>
      <c r="B11" s="12">
        <v>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24">
        <v>0</v>
      </c>
      <c r="O11" s="12">
        <v>0</v>
      </c>
      <c r="P11" s="12">
        <v>0</v>
      </c>
      <c r="Q11" s="12">
        <v>0</v>
      </c>
    </row>
    <row r="12" spans="1:17" s="4" customFormat="1" ht="16.5" customHeight="1">
      <c r="A12" s="7" t="s">
        <v>5</v>
      </c>
      <c r="B12" s="37">
        <v>7</v>
      </c>
      <c r="C12" s="37">
        <v>4</v>
      </c>
      <c r="D12" s="37">
        <v>3</v>
      </c>
      <c r="E12" s="37">
        <v>3</v>
      </c>
      <c r="F12" s="8">
        <v>11</v>
      </c>
      <c r="G12" s="9">
        <v>6</v>
      </c>
      <c r="H12" s="9">
        <v>3</v>
      </c>
      <c r="I12" s="9">
        <v>7</v>
      </c>
      <c r="J12" s="9">
        <v>9</v>
      </c>
      <c r="K12" s="9">
        <v>11</v>
      </c>
      <c r="L12" s="9">
        <v>5</v>
      </c>
      <c r="M12" s="9">
        <v>12</v>
      </c>
      <c r="N12" s="22">
        <v>3</v>
      </c>
      <c r="O12" s="22">
        <v>4</v>
      </c>
      <c r="P12" s="22">
        <v>10</v>
      </c>
      <c r="Q12" s="22">
        <v>5</v>
      </c>
    </row>
    <row r="13" spans="1:17" ht="16.5" customHeight="1">
      <c r="A13" s="10" t="s">
        <v>1</v>
      </c>
      <c r="B13" s="38">
        <v>7</v>
      </c>
      <c r="C13" s="38">
        <v>4</v>
      </c>
      <c r="D13" s="38">
        <v>3</v>
      </c>
      <c r="E13" s="38">
        <v>3</v>
      </c>
      <c r="F13" s="12">
        <f aca="true" t="shared" si="3" ref="F13:L13">F12-F14</f>
        <v>10</v>
      </c>
      <c r="G13" s="12">
        <f t="shared" si="3"/>
        <v>6</v>
      </c>
      <c r="H13" s="12">
        <f t="shared" si="3"/>
        <v>3</v>
      </c>
      <c r="I13" s="12">
        <f t="shared" si="3"/>
        <v>7</v>
      </c>
      <c r="J13" s="12">
        <f t="shared" si="3"/>
        <v>9</v>
      </c>
      <c r="K13" s="12">
        <f>K12-K14</f>
        <v>11</v>
      </c>
      <c r="L13" s="12">
        <f t="shared" si="3"/>
        <v>5</v>
      </c>
      <c r="M13" s="12">
        <v>11</v>
      </c>
      <c r="N13" s="24">
        <v>3</v>
      </c>
      <c r="O13" s="23">
        <v>4</v>
      </c>
      <c r="P13" s="23">
        <v>9</v>
      </c>
      <c r="Q13" s="23">
        <v>4</v>
      </c>
    </row>
    <row r="14" spans="1:17" ht="16.5" customHeight="1">
      <c r="A14" s="10" t="s">
        <v>2</v>
      </c>
      <c r="B14" s="38">
        <v>0</v>
      </c>
      <c r="C14" s="38">
        <v>0</v>
      </c>
      <c r="D14" s="38">
        <v>0</v>
      </c>
      <c r="E14" s="38">
        <v>0</v>
      </c>
      <c r="F14" s="12">
        <v>1</v>
      </c>
      <c r="G14" s="11">
        <v>0</v>
      </c>
      <c r="H14" s="11">
        <v>0</v>
      </c>
      <c r="I14" s="11">
        <v>0</v>
      </c>
      <c r="J14" s="12">
        <v>0</v>
      </c>
      <c r="K14" s="12">
        <v>0</v>
      </c>
      <c r="L14" s="12">
        <v>0</v>
      </c>
      <c r="M14" s="12">
        <v>1</v>
      </c>
      <c r="N14" s="24">
        <v>0</v>
      </c>
      <c r="O14" s="12">
        <v>0</v>
      </c>
      <c r="P14" s="12">
        <v>1</v>
      </c>
      <c r="Q14" s="12">
        <v>1</v>
      </c>
    </row>
    <row r="15" spans="1:17" s="4" customFormat="1" ht="18" customHeight="1">
      <c r="A15" s="7" t="s">
        <v>51</v>
      </c>
      <c r="B15" s="37">
        <v>739</v>
      </c>
      <c r="C15" s="37">
        <v>507</v>
      </c>
      <c r="D15" s="37">
        <v>551</v>
      </c>
      <c r="E15" s="37">
        <v>484</v>
      </c>
      <c r="F15" s="8">
        <v>475</v>
      </c>
      <c r="G15" s="9">
        <v>489</v>
      </c>
      <c r="H15" s="9">
        <v>505</v>
      </c>
      <c r="I15" s="9">
        <v>443</v>
      </c>
      <c r="J15" s="9">
        <v>365</v>
      </c>
      <c r="K15" s="9">
        <v>363</v>
      </c>
      <c r="L15" s="9">
        <v>326</v>
      </c>
      <c r="M15" s="9">
        <v>305</v>
      </c>
      <c r="N15" s="22">
        <v>335</v>
      </c>
      <c r="O15" s="22">
        <v>269</v>
      </c>
      <c r="P15" s="61">
        <v>267</v>
      </c>
      <c r="Q15" s="22">
        <v>196</v>
      </c>
    </row>
    <row r="16" spans="1:17" ht="16.5" customHeight="1">
      <c r="A16" s="10" t="s">
        <v>1</v>
      </c>
      <c r="B16" s="38">
        <v>16</v>
      </c>
      <c r="C16" s="38">
        <v>10</v>
      </c>
      <c r="D16" s="38">
        <v>15</v>
      </c>
      <c r="E16" s="38">
        <v>16</v>
      </c>
      <c r="F16" s="12">
        <f aca="true" t="shared" si="4" ref="F16:L16">F15-F17</f>
        <v>12</v>
      </c>
      <c r="G16" s="12">
        <f t="shared" si="4"/>
        <v>18</v>
      </c>
      <c r="H16" s="12">
        <f t="shared" si="4"/>
        <v>44</v>
      </c>
      <c r="I16" s="12">
        <f t="shared" si="4"/>
        <v>32</v>
      </c>
      <c r="J16" s="12">
        <f t="shared" si="4"/>
        <v>27</v>
      </c>
      <c r="K16" s="12">
        <f t="shared" si="4"/>
        <v>15</v>
      </c>
      <c r="L16" s="12">
        <f t="shared" si="4"/>
        <v>9</v>
      </c>
      <c r="M16" s="12">
        <v>8</v>
      </c>
      <c r="N16" s="23">
        <v>19</v>
      </c>
      <c r="O16" s="23">
        <v>11</v>
      </c>
      <c r="P16" s="62">
        <v>18</v>
      </c>
      <c r="Q16" s="23">
        <v>7</v>
      </c>
    </row>
    <row r="17" spans="1:17" ht="16.5" customHeight="1">
      <c r="A17" s="10" t="s">
        <v>2</v>
      </c>
      <c r="B17" s="38">
        <v>723</v>
      </c>
      <c r="C17" s="38">
        <v>497</v>
      </c>
      <c r="D17" s="38">
        <v>536</v>
      </c>
      <c r="E17" s="38">
        <v>468</v>
      </c>
      <c r="F17" s="12">
        <f>20+443+0</f>
        <v>463</v>
      </c>
      <c r="G17" s="12">
        <f>42+422+7</f>
        <v>471</v>
      </c>
      <c r="H17" s="12">
        <f>440+17+4</f>
        <v>461</v>
      </c>
      <c r="I17" s="12">
        <f>383+27+1</f>
        <v>411</v>
      </c>
      <c r="J17" s="12">
        <v>338</v>
      </c>
      <c r="K17" s="12">
        <v>348</v>
      </c>
      <c r="L17" s="12">
        <v>317</v>
      </c>
      <c r="M17" s="12">
        <v>297</v>
      </c>
      <c r="N17" s="23">
        <v>316</v>
      </c>
      <c r="O17" s="12">
        <v>258</v>
      </c>
      <c r="P17" s="63">
        <v>249</v>
      </c>
      <c r="Q17" s="12">
        <v>189</v>
      </c>
    </row>
    <row r="18" spans="1:17" s="4" customFormat="1" ht="16.5" customHeight="1">
      <c r="A18" s="7" t="s">
        <v>6</v>
      </c>
      <c r="B18" s="8">
        <v>566</v>
      </c>
      <c r="C18" s="8">
        <v>474</v>
      </c>
      <c r="D18" s="8">
        <v>700</v>
      </c>
      <c r="E18" s="8">
        <v>663</v>
      </c>
      <c r="F18" s="8">
        <v>646</v>
      </c>
      <c r="G18" s="9">
        <v>675</v>
      </c>
      <c r="H18" s="9">
        <v>682</v>
      </c>
      <c r="I18" s="9">
        <v>660</v>
      </c>
      <c r="J18" s="9">
        <v>620</v>
      </c>
      <c r="K18" s="9">
        <v>646</v>
      </c>
      <c r="L18" s="9">
        <v>644</v>
      </c>
      <c r="M18" s="9">
        <v>570</v>
      </c>
      <c r="N18" s="22">
        <v>570</v>
      </c>
      <c r="O18" s="64">
        <v>673</v>
      </c>
      <c r="P18" s="39">
        <f>+P19+P20</f>
        <v>646</v>
      </c>
      <c r="Q18" s="39">
        <v>634</v>
      </c>
    </row>
    <row r="19" spans="1:17" ht="16.5" customHeight="1">
      <c r="A19" s="10" t="s">
        <v>1</v>
      </c>
      <c r="B19" s="38">
        <v>457</v>
      </c>
      <c r="C19" s="11">
        <f>474-83</f>
        <v>391</v>
      </c>
      <c r="D19" s="11">
        <f>700-157</f>
        <v>543</v>
      </c>
      <c r="E19" s="11">
        <f>663-139</f>
        <v>524</v>
      </c>
      <c r="F19" s="12">
        <f aca="true" t="shared" si="5" ref="F19:K19">F18-F20</f>
        <v>533</v>
      </c>
      <c r="G19" s="12">
        <f t="shared" si="5"/>
        <v>523</v>
      </c>
      <c r="H19" s="12">
        <f t="shared" si="5"/>
        <v>529</v>
      </c>
      <c r="I19" s="12">
        <f t="shared" si="5"/>
        <v>494</v>
      </c>
      <c r="J19" s="12">
        <f t="shared" si="5"/>
        <v>471</v>
      </c>
      <c r="K19" s="12">
        <f t="shared" si="5"/>
        <v>533</v>
      </c>
      <c r="L19" s="12">
        <v>536</v>
      </c>
      <c r="M19" s="12">
        <v>479</v>
      </c>
      <c r="N19" s="23">
        <v>463</v>
      </c>
      <c r="O19" s="12">
        <v>511</v>
      </c>
      <c r="P19" s="12">
        <v>540</v>
      </c>
      <c r="Q19" s="12">
        <v>501</v>
      </c>
    </row>
    <row r="20" spans="1:17" ht="16.5" customHeight="1">
      <c r="A20" s="10" t="s">
        <v>2</v>
      </c>
      <c r="B20" s="38">
        <v>109</v>
      </c>
      <c r="C20" s="11">
        <f>6+74+3</f>
        <v>83</v>
      </c>
      <c r="D20" s="11">
        <f>18+139+0</f>
        <v>157</v>
      </c>
      <c r="E20" s="11">
        <f>7+132+0</f>
        <v>139</v>
      </c>
      <c r="F20" s="11">
        <f>8+102+3</f>
        <v>113</v>
      </c>
      <c r="G20" s="11">
        <f>15+134+3</f>
        <v>152</v>
      </c>
      <c r="H20" s="11">
        <f>15+138+0</f>
        <v>153</v>
      </c>
      <c r="I20" s="11">
        <f>7+159</f>
        <v>166</v>
      </c>
      <c r="J20" s="11">
        <f>13+135+1</f>
        <v>149</v>
      </c>
      <c r="K20" s="11">
        <v>113</v>
      </c>
      <c r="L20" s="11">
        <v>108</v>
      </c>
      <c r="M20" s="12">
        <v>91</v>
      </c>
      <c r="N20" s="23">
        <v>107</v>
      </c>
      <c r="O20" s="12">
        <v>162</v>
      </c>
      <c r="P20" s="12">
        <v>106</v>
      </c>
      <c r="Q20" s="12">
        <v>133</v>
      </c>
    </row>
    <row r="21" spans="1:17" s="4" customFormat="1" ht="16.5" customHeight="1">
      <c r="A21" s="7" t="s">
        <v>7</v>
      </c>
      <c r="B21" s="9" t="s">
        <v>8</v>
      </c>
      <c r="C21" s="9" t="s">
        <v>8</v>
      </c>
      <c r="D21" s="9" t="s">
        <v>8</v>
      </c>
      <c r="E21" s="9" t="s">
        <v>8</v>
      </c>
      <c r="F21" s="9" t="s">
        <v>8</v>
      </c>
      <c r="G21" s="9" t="s">
        <v>8</v>
      </c>
      <c r="H21" s="9" t="s">
        <v>8</v>
      </c>
      <c r="I21" s="9" t="s">
        <v>8</v>
      </c>
      <c r="J21" s="9" t="s">
        <v>8</v>
      </c>
      <c r="K21" s="9">
        <v>0</v>
      </c>
      <c r="L21" s="9">
        <v>0</v>
      </c>
      <c r="M21" s="9">
        <v>0</v>
      </c>
      <c r="N21" s="23">
        <v>0</v>
      </c>
      <c r="O21" s="22">
        <v>0</v>
      </c>
      <c r="P21" s="22">
        <v>0</v>
      </c>
      <c r="Q21" s="22">
        <v>0</v>
      </c>
    </row>
    <row r="22" spans="1:17" ht="16.5" customHeight="1">
      <c r="A22" s="10" t="s">
        <v>1</v>
      </c>
      <c r="B22" s="12" t="s">
        <v>8</v>
      </c>
      <c r="C22" s="12" t="s">
        <v>8</v>
      </c>
      <c r="D22" s="12" t="s">
        <v>8</v>
      </c>
      <c r="E22" s="12" t="s">
        <v>8</v>
      </c>
      <c r="F22" s="12" t="s">
        <v>8</v>
      </c>
      <c r="G22" s="12" t="s">
        <v>8</v>
      </c>
      <c r="H22" s="12" t="s">
        <v>8</v>
      </c>
      <c r="I22" s="12" t="s">
        <v>8</v>
      </c>
      <c r="J22" s="12" t="s">
        <v>8</v>
      </c>
      <c r="K22" s="12">
        <f>K21-K23</f>
        <v>0</v>
      </c>
      <c r="L22" s="12">
        <f>L21-L23</f>
        <v>0</v>
      </c>
      <c r="M22" s="12">
        <f>M21-M23</f>
        <v>0</v>
      </c>
      <c r="N22" s="23">
        <v>0</v>
      </c>
      <c r="O22" s="23">
        <v>0</v>
      </c>
      <c r="P22" s="23">
        <v>0</v>
      </c>
      <c r="Q22" s="23">
        <v>0</v>
      </c>
    </row>
    <row r="23" spans="1:17" ht="16.5" customHeight="1">
      <c r="A23" s="10" t="s">
        <v>2</v>
      </c>
      <c r="B23" s="12" t="s">
        <v>8</v>
      </c>
      <c r="C23" s="12" t="s">
        <v>8</v>
      </c>
      <c r="D23" s="12" t="s">
        <v>8</v>
      </c>
      <c r="E23" s="12" t="s">
        <v>8</v>
      </c>
      <c r="F23" s="12" t="s">
        <v>8</v>
      </c>
      <c r="G23" s="12" t="s">
        <v>8</v>
      </c>
      <c r="H23" s="12" t="s">
        <v>8</v>
      </c>
      <c r="I23" s="12" t="s">
        <v>8</v>
      </c>
      <c r="J23" s="12" t="s">
        <v>8</v>
      </c>
      <c r="K23" s="12">
        <v>0</v>
      </c>
      <c r="L23" s="12">
        <v>0</v>
      </c>
      <c r="M23" s="12">
        <v>0</v>
      </c>
      <c r="N23" s="23">
        <v>0</v>
      </c>
      <c r="O23" s="12">
        <v>0</v>
      </c>
      <c r="P23" s="12">
        <v>0</v>
      </c>
      <c r="Q23" s="12">
        <v>0</v>
      </c>
    </row>
    <row r="24" spans="1:17" ht="31.5" customHeight="1">
      <c r="A24" s="27" t="s">
        <v>43</v>
      </c>
      <c r="B24" s="18">
        <v>1417</v>
      </c>
      <c r="C24" s="18">
        <v>1036</v>
      </c>
      <c r="D24" s="18">
        <v>1297</v>
      </c>
      <c r="E24" s="18">
        <v>1194</v>
      </c>
      <c r="F24" s="18">
        <v>1170</v>
      </c>
      <c r="G24" s="18">
        <v>1279</v>
      </c>
      <c r="H24" s="18">
        <v>1226</v>
      </c>
      <c r="I24" s="18">
        <v>1146</v>
      </c>
      <c r="J24" s="18">
        <v>1039</v>
      </c>
      <c r="K24" s="18">
        <f>(K3+K6+K9+K12+K15+K18+K21)</f>
        <v>1063</v>
      </c>
      <c r="L24" s="18">
        <f>(L3+L6+L9+L12+L15+L18+L21)</f>
        <v>1008</v>
      </c>
      <c r="M24" s="18">
        <v>932</v>
      </c>
      <c r="N24" s="18">
        <f>(N3+N6+N9+N12+N15+N18+N21)</f>
        <v>937</v>
      </c>
      <c r="O24" s="18">
        <v>971</v>
      </c>
      <c r="P24" s="18">
        <f>(P3+P6+P9+P12+P15+P18+P21)</f>
        <v>951</v>
      </c>
      <c r="Q24" s="18">
        <v>856</v>
      </c>
    </row>
    <row r="25" spans="1:17" s="5" customFormat="1" ht="16.5" customHeight="1">
      <c r="A25" s="10" t="s">
        <v>1</v>
      </c>
      <c r="B25" s="40" t="s">
        <v>47</v>
      </c>
      <c r="C25" s="13" t="s">
        <v>10</v>
      </c>
      <c r="D25" s="13" t="s">
        <v>11</v>
      </c>
      <c r="E25" s="13" t="s">
        <v>14</v>
      </c>
      <c r="F25" s="13">
        <f aca="true" t="shared" si="6" ref="F25:N25">(F4+F7+F10+F13+F16+F19)</f>
        <v>591</v>
      </c>
      <c r="G25" s="13">
        <f t="shared" si="6"/>
        <v>653</v>
      </c>
      <c r="H25" s="13">
        <f t="shared" si="6"/>
        <v>611</v>
      </c>
      <c r="I25" s="13">
        <f t="shared" si="6"/>
        <v>567</v>
      </c>
      <c r="J25" s="13">
        <f t="shared" si="6"/>
        <v>551</v>
      </c>
      <c r="K25" s="13">
        <f t="shared" si="6"/>
        <v>602</v>
      </c>
      <c r="L25" s="13">
        <f t="shared" si="6"/>
        <v>577</v>
      </c>
      <c r="M25" s="13">
        <f t="shared" si="6"/>
        <v>530</v>
      </c>
      <c r="N25" s="13">
        <f t="shared" si="6"/>
        <v>512</v>
      </c>
      <c r="O25" s="12">
        <v>550</v>
      </c>
      <c r="P25" s="13">
        <f>(P4+P7+P10+P13+P16+P19)</f>
        <v>594</v>
      </c>
      <c r="Q25" s="13" t="s">
        <v>52</v>
      </c>
    </row>
    <row r="26" spans="1:17" ht="16.5" customHeight="1">
      <c r="A26" s="10" t="s">
        <v>2</v>
      </c>
      <c r="B26" s="40" t="s">
        <v>48</v>
      </c>
      <c r="C26" s="13" t="s">
        <v>24</v>
      </c>
      <c r="D26" s="13" t="s">
        <v>25</v>
      </c>
      <c r="E26" s="13" t="s">
        <v>26</v>
      </c>
      <c r="F26" s="13">
        <f aca="true" t="shared" si="7" ref="F26:L26">+F5+F8+F11+F14+F17+F20</f>
        <v>579</v>
      </c>
      <c r="G26" s="13">
        <f t="shared" si="7"/>
        <v>626</v>
      </c>
      <c r="H26" s="13">
        <f t="shared" si="7"/>
        <v>615</v>
      </c>
      <c r="I26" s="13">
        <f t="shared" si="7"/>
        <v>579</v>
      </c>
      <c r="J26" s="13">
        <f t="shared" si="7"/>
        <v>488</v>
      </c>
      <c r="K26" s="13">
        <f t="shared" si="7"/>
        <v>461</v>
      </c>
      <c r="L26" s="13">
        <f t="shared" si="7"/>
        <v>431</v>
      </c>
      <c r="M26" s="13" t="s">
        <v>15</v>
      </c>
      <c r="N26" s="13">
        <f>+N5+N8+N11+N14+N17+N20</f>
        <v>425</v>
      </c>
      <c r="O26" s="12">
        <v>421</v>
      </c>
      <c r="P26" s="13">
        <f>+P5+P8+P11+P14+P17+P20</f>
        <v>357</v>
      </c>
      <c r="Q26" s="13" t="s">
        <v>53</v>
      </c>
    </row>
    <row r="27" spans="1:17" ht="16.5" customHeight="1">
      <c r="A27" s="29" t="s">
        <v>41</v>
      </c>
      <c r="B27" s="40" t="s">
        <v>49</v>
      </c>
      <c r="C27" s="13" t="s">
        <v>9</v>
      </c>
      <c r="D27" s="13" t="s">
        <v>12</v>
      </c>
      <c r="E27" s="14">
        <v>535</v>
      </c>
      <c r="F27" s="14">
        <v>506</v>
      </c>
      <c r="G27" s="13">
        <v>554</v>
      </c>
      <c r="H27" s="13">
        <v>542</v>
      </c>
      <c r="I27" s="13">
        <v>508</v>
      </c>
      <c r="J27" s="13">
        <v>415</v>
      </c>
      <c r="K27" s="13">
        <v>419</v>
      </c>
      <c r="L27" s="13" t="s">
        <v>18</v>
      </c>
      <c r="M27" s="13" t="s">
        <v>16</v>
      </c>
      <c r="N27" s="13" t="s">
        <v>20</v>
      </c>
      <c r="O27" s="65">
        <v>345</v>
      </c>
      <c r="P27" s="66">
        <f>271+39</f>
        <v>310</v>
      </c>
      <c r="Q27" s="67">
        <f>235+28</f>
        <v>263</v>
      </c>
    </row>
    <row r="28" spans="1:17" ht="16.5" customHeight="1" thickBot="1">
      <c r="A28" s="30" t="s">
        <v>42</v>
      </c>
      <c r="B28" s="41" t="s">
        <v>50</v>
      </c>
      <c r="C28" s="28">
        <f>C26-C27</f>
        <v>61</v>
      </c>
      <c r="D28" s="28" t="s">
        <v>13</v>
      </c>
      <c r="E28" s="28">
        <f aca="true" t="shared" si="8" ref="E28:K28">E26-E27</f>
        <v>73</v>
      </c>
      <c r="F28" s="28">
        <f t="shared" si="8"/>
        <v>73</v>
      </c>
      <c r="G28" s="28">
        <f t="shared" si="8"/>
        <v>72</v>
      </c>
      <c r="H28" s="28">
        <f t="shared" si="8"/>
        <v>73</v>
      </c>
      <c r="I28" s="28">
        <f t="shared" si="8"/>
        <v>71</v>
      </c>
      <c r="J28" s="28">
        <f t="shared" si="8"/>
        <v>73</v>
      </c>
      <c r="K28" s="28">
        <f t="shared" si="8"/>
        <v>42</v>
      </c>
      <c r="L28" s="28" t="s">
        <v>19</v>
      </c>
      <c r="M28" s="28" t="s">
        <v>17</v>
      </c>
      <c r="N28" s="28" t="s">
        <v>21</v>
      </c>
      <c r="O28" s="28" t="s">
        <v>46</v>
      </c>
      <c r="P28" s="68">
        <f>P26-P27</f>
        <v>47</v>
      </c>
      <c r="Q28" s="28">
        <f>Q26-Q27</f>
        <v>61</v>
      </c>
    </row>
    <row r="29" spans="1:14" s="5" customFormat="1" ht="14.25" customHeight="1">
      <c r="A29" s="54" t="s">
        <v>56</v>
      </c>
      <c r="B29" s="55"/>
      <c r="C29" s="55"/>
      <c r="D29" s="55"/>
      <c r="E29" s="55"/>
      <c r="F29" s="55"/>
      <c r="G29" s="56"/>
      <c r="H29" s="56"/>
      <c r="I29" s="56"/>
      <c r="J29" s="56"/>
      <c r="K29" s="32"/>
      <c r="L29" s="17"/>
      <c r="M29" s="18"/>
      <c r="N29" s="18"/>
    </row>
    <row r="30" spans="1:14" s="5" customFormat="1" ht="12" customHeight="1">
      <c r="A30" s="57"/>
      <c r="B30" s="48"/>
      <c r="C30" s="48"/>
      <c r="D30" s="48"/>
      <c r="E30" s="48"/>
      <c r="F30" s="48"/>
      <c r="G30" s="48"/>
      <c r="H30" s="49"/>
      <c r="I30" s="49"/>
      <c r="J30" s="49"/>
      <c r="K30" s="18"/>
      <c r="L30" s="18"/>
      <c r="M30" s="18"/>
      <c r="N30" s="18"/>
    </row>
    <row r="31" spans="1:13" s="5" customFormat="1" ht="12.75" customHeight="1">
      <c r="A31" s="58" t="s">
        <v>57</v>
      </c>
      <c r="B31" s="58"/>
      <c r="C31" s="58"/>
      <c r="D31" s="58"/>
      <c r="E31" s="58"/>
      <c r="F31" s="58"/>
      <c r="G31" s="58"/>
      <c r="H31" s="58"/>
      <c r="I31" s="58"/>
      <c r="J31" s="58"/>
      <c r="K31" s="15"/>
      <c r="L31" s="1"/>
      <c r="M31" s="1"/>
    </row>
    <row r="32" spans="1:14" s="5" customFormat="1" ht="13.5">
      <c r="A32" s="25"/>
      <c r="B32" s="34"/>
      <c r="C32" s="34"/>
      <c r="D32" s="34"/>
      <c r="E32" s="34"/>
      <c r="F32" s="34"/>
      <c r="G32" s="34"/>
      <c r="H32" s="33"/>
      <c r="I32" s="33"/>
      <c r="J32" s="33"/>
      <c r="K32" s="33"/>
      <c r="L32" s="15"/>
      <c r="M32" s="1"/>
      <c r="N32" s="1"/>
    </row>
    <row r="33" spans="1:12" s="6" customFormat="1" ht="13.5" customHeight="1">
      <c r="A33" s="59" t="s">
        <v>44</v>
      </c>
      <c r="B33" s="48"/>
      <c r="C33" s="48"/>
      <c r="D33" s="48"/>
      <c r="E33" s="48"/>
      <c r="F33" s="48"/>
      <c r="G33" s="48"/>
      <c r="H33" s="49"/>
      <c r="I33" s="49"/>
      <c r="J33" s="49"/>
      <c r="K33" s="17"/>
      <c r="L33" s="17"/>
    </row>
    <row r="34" spans="1:12" s="6" customFormat="1" ht="25.5" customHeight="1">
      <c r="A34" s="47" t="s">
        <v>27</v>
      </c>
      <c r="B34" s="48"/>
      <c r="C34" s="48"/>
      <c r="D34" s="48"/>
      <c r="E34" s="48"/>
      <c r="F34" s="48"/>
      <c r="G34" s="48"/>
      <c r="H34" s="48"/>
      <c r="I34" s="48"/>
      <c r="J34" s="49"/>
      <c r="K34" s="35"/>
      <c r="L34" s="17"/>
    </row>
    <row r="35" spans="1:12" s="6" customFormat="1" ht="12.75">
      <c r="A35" s="43"/>
      <c r="B35" s="33"/>
      <c r="C35" s="33"/>
      <c r="D35" s="33"/>
      <c r="E35" s="33"/>
      <c r="F35" s="33"/>
      <c r="G35" s="33"/>
      <c r="H35" s="33"/>
      <c r="I35" s="33"/>
      <c r="J35" s="44"/>
      <c r="K35" s="35"/>
      <c r="L35" s="17"/>
    </row>
    <row r="36" spans="1:12" ht="12.75">
      <c r="A36" s="60" t="s">
        <v>59</v>
      </c>
      <c r="B36" s="50"/>
      <c r="C36" s="50"/>
      <c r="D36" s="50"/>
      <c r="E36" s="50"/>
      <c r="F36" s="50"/>
      <c r="G36" s="50"/>
      <c r="H36" s="50"/>
      <c r="I36" s="50"/>
      <c r="J36" s="50"/>
      <c r="K36" s="16"/>
      <c r="L36" s="16"/>
    </row>
    <row r="37" spans="1:12" ht="24" customHeight="1">
      <c r="A37" s="51" t="s">
        <v>54</v>
      </c>
      <c r="B37" s="52"/>
      <c r="C37" s="52"/>
      <c r="D37" s="52"/>
      <c r="E37" s="52"/>
      <c r="F37" s="52"/>
      <c r="G37" s="52"/>
      <c r="H37" s="52"/>
      <c r="I37" s="52"/>
      <c r="J37" s="49"/>
      <c r="K37" s="42"/>
      <c r="L37" s="21"/>
    </row>
    <row r="38" spans="1:12" s="6" customFormat="1" ht="12.75">
      <c r="A38" s="53" t="s">
        <v>55</v>
      </c>
      <c r="B38" s="52"/>
      <c r="C38" s="52"/>
      <c r="D38" s="52"/>
      <c r="E38" s="52"/>
      <c r="F38" s="52"/>
      <c r="G38" s="52"/>
      <c r="H38" s="52"/>
      <c r="I38" s="52"/>
      <c r="J38" s="49"/>
      <c r="K38" s="42"/>
      <c r="L38" s="20"/>
    </row>
    <row r="39" spans="1:12" s="6" customFormat="1" ht="15.75" customHeight="1">
      <c r="A39" s="53"/>
      <c r="B39" s="48"/>
      <c r="C39" s="48"/>
      <c r="D39" s="48"/>
      <c r="E39" s="48"/>
      <c r="F39" s="48"/>
      <c r="G39" s="48"/>
      <c r="H39" s="48"/>
      <c r="I39" s="48"/>
      <c r="J39" s="49"/>
      <c r="K39" s="35"/>
      <c r="L39" s="20"/>
    </row>
    <row r="40" spans="1:12" s="6" customFormat="1" ht="13.5" customHeight="1">
      <c r="A40" s="2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2" s="6" customFormat="1" ht="13.5" customHeight="1">
      <c r="A41" s="2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</sheetData>
  <mergeCells count="10">
    <mergeCell ref="A39:J39"/>
    <mergeCell ref="A29:J29"/>
    <mergeCell ref="A30:J30"/>
    <mergeCell ref="A31:J31"/>
    <mergeCell ref="A33:J33"/>
    <mergeCell ref="A38:J38"/>
    <mergeCell ref="A1:J1"/>
    <mergeCell ref="A34:J34"/>
    <mergeCell ref="A36:J36"/>
    <mergeCell ref="A37:J37"/>
  </mergeCells>
  <printOptions/>
  <pageMargins left="0.5" right="0.5" top="0.5" bottom="0.5" header="0.25" footer="0.25"/>
  <pageSetup firstPageNumber="4" useFirstPageNumber="1" fitToHeight="0" fitToWidth="1" horizontalDpi="300" verticalDpi="3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lnguyen</cp:lastModifiedBy>
  <cp:lastPrinted>2004-08-30T13:29:29Z</cp:lastPrinted>
  <dcterms:created xsi:type="dcterms:W3CDTF">1999-07-20T12:04:38Z</dcterms:created>
  <dcterms:modified xsi:type="dcterms:W3CDTF">2004-09-10T19:50:32Z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1333794530</vt:i4>
  </property>
  <property fmtid="{D5CDD505-2E9C-101B-9397-08002B2CF9AE}" pid="3" name="_EmailSubject">
    <vt:lpwstr>6-25 batch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PreviousAdHocReviewCycleID">
    <vt:i4>1353352528</vt:i4>
  </property>
  <property fmtid="{D5CDD505-2E9C-101B-9397-08002B2CF9AE}" pid="7" name="_ReviewingToolsShownOnce">
    <vt:lpwstr/>
  </property>
</Properties>
</file>