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0" windowWidth="6852" windowHeight="1152" tabRatio="347" activeTab="0"/>
  </bookViews>
  <sheets>
    <sheet name="Air Carrier Profile" sheetId="1" r:id="rId1"/>
  </sheets>
  <definedNames>
    <definedName name="_xlnm.Print_Area" localSheetId="0">'Air Carrier Profile'!$A$1:$P$206</definedName>
  </definedNames>
  <calcPr fullCalcOnLoad="1" iterate="1" iterateCount="100" iterateDelta="0.001"/>
</workbook>
</file>

<file path=xl/sharedStrings.xml><?xml version="1.0" encoding="utf-8"?>
<sst xmlns="http://schemas.openxmlformats.org/spreadsheetml/2006/main" count="447" uniqueCount="102">
  <si>
    <t>Majors, all services</t>
  </si>
  <si>
    <t>Nationals, all services</t>
  </si>
  <si>
    <t>N</t>
  </si>
  <si>
    <t>Majors</t>
  </si>
  <si>
    <t>Nationals</t>
  </si>
  <si>
    <t>Regionals</t>
  </si>
  <si>
    <t>Certificated, all services</t>
  </si>
  <si>
    <t>Certificated</t>
  </si>
  <si>
    <t xml:space="preserve">Majors </t>
  </si>
  <si>
    <t xml:space="preserve">Nationals </t>
  </si>
  <si>
    <t>United States</t>
  </si>
  <si>
    <t>Foreign</t>
  </si>
  <si>
    <t>Operating under 14 CFR 121 (airlines)</t>
  </si>
  <si>
    <t>Scheduled services</t>
  </si>
  <si>
    <t>Nonscheduled services</t>
  </si>
  <si>
    <t>Operating under 14 CFR 135</t>
  </si>
  <si>
    <t>Scheduled services (commuters)</t>
  </si>
  <si>
    <t>Nonscheduled services (on–demand air taxis)</t>
  </si>
  <si>
    <t>U</t>
  </si>
  <si>
    <t>Large regionals, all services</t>
  </si>
  <si>
    <t>Aircraft revenue-miles (thousands)</t>
  </si>
  <si>
    <t>Medium regionals, all services,</t>
  </si>
  <si>
    <t xml:space="preserve">Revenue passenger </t>
  </si>
  <si>
    <t>Large regionals</t>
  </si>
  <si>
    <t>Flag of carrier</t>
  </si>
  <si>
    <t>Air carrier fatalities</t>
  </si>
  <si>
    <t>Air carrier accidents</t>
  </si>
  <si>
    <t>Fatal air carrier accidents</t>
  </si>
  <si>
    <t>Air Carrier Profile</t>
  </si>
  <si>
    <t>Financial</t>
  </si>
  <si>
    <t>International total</t>
  </si>
  <si>
    <t xml:space="preserve">Performance </t>
  </si>
  <si>
    <t>Revenue passenger-miles (thousands)</t>
  </si>
  <si>
    <t>(Domestic, scheduled service)</t>
  </si>
  <si>
    <t>Load factor (%) (scheduled service)</t>
  </si>
  <si>
    <t>Total passenger-arrivals (thousands)</t>
  </si>
  <si>
    <t>Total passenger-departures (thousands)</t>
  </si>
  <si>
    <t/>
  </si>
  <si>
    <t>Performance (continued)</t>
  </si>
  <si>
    <t>1960</t>
  </si>
  <si>
    <t>1970</t>
  </si>
  <si>
    <t>1980</t>
  </si>
  <si>
    <t>1990</t>
  </si>
  <si>
    <t>1994</t>
  </si>
  <si>
    <t>1995</t>
  </si>
  <si>
    <t>1996</t>
  </si>
  <si>
    <t>1997</t>
  </si>
  <si>
    <t>1998</t>
  </si>
  <si>
    <t>continued</t>
  </si>
  <si>
    <r>
      <t>Air Carrier Profile</t>
    </r>
    <r>
      <rPr>
        <i/>
        <sz val="10"/>
        <rFont val="Arial"/>
        <family val="2"/>
      </rPr>
      <t xml:space="preserve"> continued</t>
    </r>
  </si>
  <si>
    <t>1999</t>
  </si>
  <si>
    <t>SOURCES</t>
  </si>
  <si>
    <t>Unless otherwise noted, refer to chapter tables for sources.</t>
  </si>
  <si>
    <r>
      <t xml:space="preserve">Total certificated </t>
    </r>
    <r>
      <rPr>
        <vertAlign val="superscript"/>
        <sz val="11"/>
        <color indexed="8"/>
        <rFont val="Arial Narrow"/>
        <family val="2"/>
      </rPr>
      <t>a</t>
    </r>
  </si>
  <si>
    <r>
      <t xml:space="preserve">Domestic total </t>
    </r>
    <r>
      <rPr>
        <vertAlign val="superscript"/>
        <sz val="11"/>
        <color indexed="8"/>
        <rFont val="Arial Narrow"/>
        <family val="2"/>
      </rPr>
      <t>a</t>
    </r>
  </si>
  <si>
    <r>
      <t>Revenue passenger enplanements</t>
    </r>
    <r>
      <rPr>
        <sz val="11"/>
        <color indexed="8"/>
        <rFont val="Arial Narrow"/>
        <family val="2"/>
      </rPr>
      <t xml:space="preserve"> </t>
    </r>
    <r>
      <rPr>
        <b/>
        <sz val="11"/>
        <color indexed="8"/>
        <rFont val="Arial Narrow"/>
        <family val="2"/>
      </rPr>
      <t>(thousands)</t>
    </r>
  </si>
  <si>
    <r>
      <t xml:space="preserve">Total revenue ton-miles (thousands) </t>
    </r>
    <r>
      <rPr>
        <b/>
        <vertAlign val="superscript"/>
        <sz val="11"/>
        <color indexed="8"/>
        <rFont val="Arial Narrow"/>
        <family val="2"/>
      </rPr>
      <t>e</t>
    </r>
  </si>
  <si>
    <r>
      <t>Revenue ton-miles of freight</t>
    </r>
    <r>
      <rPr>
        <sz val="11"/>
        <color indexed="8"/>
        <rFont val="Arial Narrow"/>
        <family val="2"/>
      </rPr>
      <t xml:space="preserve"> </t>
    </r>
    <r>
      <rPr>
        <b/>
        <sz val="11"/>
        <color indexed="8"/>
        <rFont val="Arial Narrow"/>
        <family val="2"/>
      </rPr>
      <t>(thousands)</t>
    </r>
  </si>
  <si>
    <r>
      <t>e</t>
    </r>
    <r>
      <rPr>
        <sz val="9"/>
        <color indexed="8"/>
        <rFont val="Arial"/>
        <family val="2"/>
      </rPr>
      <t xml:space="preserve">  Total Revenue Ton-Miles includes passenger, freight, express, and mail.</t>
    </r>
  </si>
  <si>
    <t>NOTES</t>
  </si>
  <si>
    <r>
      <t xml:space="preserve">b  </t>
    </r>
    <r>
      <rPr>
        <sz val="9"/>
        <color indexed="8"/>
        <rFont val="Arial"/>
        <family val="2"/>
      </rPr>
      <t xml:space="preserve">Includes scheduled and nonscheduled (charter) operators. By Sec. 2 of the Airline Deregulation Act of 1978 "charter air carrier" and "charter air transportation" replaced supplemental air carriers and supplemental air transportation, which were formerly Sec. 101(36) and (37) of the Act.  The 24 pre-deregulation supplemental carriers now have scheduled service authority. </t>
    </r>
  </si>
  <si>
    <r>
      <t xml:space="preserve">c </t>
    </r>
    <r>
      <rPr>
        <sz val="9"/>
        <color indexed="8"/>
        <rFont val="Arial"/>
        <family val="2"/>
      </rPr>
      <t xml:space="preserve"> Total includes only those carriers who have reported employment statistics to BTS' Office of Airline Information.</t>
    </r>
  </si>
  <si>
    <r>
      <t>d</t>
    </r>
    <r>
      <rPr>
        <sz val="9"/>
        <color indexed="8"/>
        <rFont val="Arial"/>
        <family val="2"/>
      </rPr>
      <t xml:space="preserve">  Passenger travel totals do not include Canada because the source does not record departures and arrivals to and from Canada.</t>
    </r>
  </si>
  <si>
    <r>
      <t xml:space="preserve">Inventory </t>
    </r>
    <r>
      <rPr>
        <b/>
        <vertAlign val="superscript"/>
        <sz val="11"/>
        <color indexed="8"/>
        <rFont val="Arial Narrow"/>
        <family val="2"/>
      </rPr>
      <t>b</t>
    </r>
  </si>
  <si>
    <t xml:space="preserve">Total domestic and international </t>
  </si>
  <si>
    <t>Total domestic and international</t>
  </si>
  <si>
    <t xml:space="preserve">Certificated, all services </t>
  </si>
  <si>
    <t xml:space="preserve">Major, all services </t>
  </si>
  <si>
    <t xml:space="preserve">Nationals, all services </t>
  </si>
  <si>
    <t xml:space="preserve">Large regionals, all services </t>
  </si>
  <si>
    <t xml:space="preserve">domestic and international </t>
  </si>
  <si>
    <t xml:space="preserve">    domestic and international </t>
  </si>
  <si>
    <r>
      <t xml:space="preserve">Number of carriers </t>
    </r>
    <r>
      <rPr>
        <b/>
        <vertAlign val="superscript"/>
        <sz val="11"/>
        <color indexed="8"/>
        <rFont val="Arial Narrow"/>
        <family val="2"/>
      </rPr>
      <t>c,2</t>
    </r>
  </si>
  <si>
    <r>
      <t xml:space="preserve">Number of aircraft available for service </t>
    </r>
    <r>
      <rPr>
        <b/>
        <vertAlign val="superscript"/>
        <sz val="11"/>
        <color indexed="8"/>
        <rFont val="Arial Narrow"/>
        <family val="2"/>
      </rPr>
      <t>3</t>
    </r>
  </si>
  <si>
    <r>
      <t xml:space="preserve">Number of employees </t>
    </r>
    <r>
      <rPr>
        <b/>
        <vertAlign val="superscript"/>
        <sz val="11"/>
        <color indexed="8"/>
        <rFont val="Arial Narrow"/>
        <family val="2"/>
      </rPr>
      <t>c,2</t>
    </r>
  </si>
  <si>
    <r>
      <t xml:space="preserve">Domestic </t>
    </r>
    <r>
      <rPr>
        <vertAlign val="superscript"/>
        <sz val="11"/>
        <color indexed="8"/>
        <rFont val="Arial Narrow"/>
        <family val="2"/>
      </rPr>
      <t>4</t>
    </r>
  </si>
  <si>
    <r>
      <t xml:space="preserve">International </t>
    </r>
    <r>
      <rPr>
        <vertAlign val="superscript"/>
        <sz val="11"/>
        <color indexed="8"/>
        <rFont val="Arial Narrow"/>
        <family val="2"/>
      </rPr>
      <t>5</t>
    </r>
  </si>
  <si>
    <r>
      <t>Aircraft revenue-hours</t>
    </r>
    <r>
      <rPr>
        <b/>
        <vertAlign val="superscript"/>
        <sz val="11"/>
        <color indexed="8"/>
        <rFont val="Arial Narrow"/>
        <family val="2"/>
      </rPr>
      <t xml:space="preserve"> </t>
    </r>
  </si>
  <si>
    <t xml:space="preserve">Total certificated </t>
  </si>
  <si>
    <t xml:space="preserve">Total </t>
  </si>
  <si>
    <r>
      <t xml:space="preserve">a  </t>
    </r>
    <r>
      <rPr>
        <sz val="9"/>
        <color indexed="8"/>
        <rFont val="Arial"/>
        <family val="2"/>
      </rPr>
      <t xml:space="preserve">Some totals include data not in the table; thus totals may not equal sum of table data. </t>
    </r>
  </si>
  <si>
    <t>2003</t>
  </si>
  <si>
    <r>
      <t xml:space="preserve">Average passenger revenue / passenger-mile </t>
    </r>
    <r>
      <rPr>
        <b/>
        <vertAlign val="superscript"/>
        <sz val="11"/>
        <color indexed="8"/>
        <rFont val="Arial Narrow"/>
        <family val="2"/>
      </rPr>
      <t>6</t>
    </r>
  </si>
  <si>
    <r>
      <t xml:space="preserve">Average passenger fare </t>
    </r>
    <r>
      <rPr>
        <b/>
        <vertAlign val="superscript"/>
        <sz val="11"/>
        <color indexed="8"/>
        <rFont val="Arial Narrow"/>
        <family val="2"/>
      </rPr>
      <t>6</t>
    </r>
  </si>
  <si>
    <r>
      <t xml:space="preserve">U.S. international passenger travel </t>
    </r>
    <r>
      <rPr>
        <b/>
        <vertAlign val="superscript"/>
        <sz val="11"/>
        <color indexed="8"/>
        <rFont val="Arial Narrow"/>
        <family val="2"/>
      </rPr>
      <t>d, 7</t>
    </r>
  </si>
  <si>
    <r>
      <t xml:space="preserve">Safety </t>
    </r>
    <r>
      <rPr>
        <b/>
        <vertAlign val="superscript"/>
        <sz val="11"/>
        <color indexed="8"/>
        <rFont val="Arial Narrow"/>
        <family val="2"/>
      </rPr>
      <t>8</t>
    </r>
  </si>
  <si>
    <r>
      <t>8</t>
    </r>
    <r>
      <rPr>
        <sz val="9"/>
        <color indexed="8"/>
        <rFont val="Arial"/>
        <family val="2"/>
      </rPr>
      <t xml:space="preserve"> National Transportation Safety Board, Internet site http://www.ntsb.gov/aviation/stats.htm as of June 2004 and personal communication.</t>
    </r>
  </si>
  <si>
    <r>
      <t>KEY:</t>
    </r>
    <r>
      <rPr>
        <sz val="9"/>
        <color indexed="8"/>
        <rFont val="Arial"/>
        <family val="2"/>
      </rPr>
      <t xml:space="preserve">  N = data do not exist; R = revised; U = data are not available. </t>
    </r>
  </si>
  <si>
    <r>
      <t xml:space="preserve">Operating revenues (thousand dollars) </t>
    </r>
    <r>
      <rPr>
        <b/>
        <vertAlign val="superscript"/>
        <sz val="11"/>
        <rFont val="Arial Narrow"/>
        <family val="2"/>
      </rPr>
      <t>1</t>
    </r>
  </si>
  <si>
    <r>
      <t xml:space="preserve">Operating expenses (thousand dollars) </t>
    </r>
    <r>
      <rPr>
        <b/>
        <vertAlign val="superscript"/>
        <sz val="11"/>
        <color indexed="8"/>
        <rFont val="Arial Narrow"/>
        <family val="2"/>
      </rPr>
      <t>1</t>
    </r>
  </si>
  <si>
    <t xml:space="preserve">Domestic encompasses operations within and between the 50 states of the United States, the District of Columbia, Puerto Rico, and the Virgin Islands.  It also encompasses Canadian and Mexican transborder operations (U.S. airlines only).  All other operations are considered international. </t>
  </si>
  <si>
    <r>
      <t>3</t>
    </r>
    <r>
      <rPr>
        <sz val="9"/>
        <color indexed="8"/>
        <rFont val="Arial"/>
        <family val="2"/>
      </rPr>
      <t xml:space="preserve">  Ibid., personal communication, Oct. 17, 2003 and Sept. 10, 2004.</t>
    </r>
  </si>
  <si>
    <r>
      <t>1</t>
    </r>
    <r>
      <rPr>
        <sz val="9"/>
        <color indexed="8"/>
        <rFont val="Arial"/>
        <family val="2"/>
      </rPr>
      <t xml:space="preserve"> 1960-1970: Civil Aeronautics Board, </t>
    </r>
    <r>
      <rPr>
        <i/>
        <sz val="9"/>
        <color indexed="8"/>
        <rFont val="Arial"/>
        <family val="2"/>
      </rPr>
      <t>Handbook of Airline Statistics, 1969 and 1973</t>
    </r>
    <r>
      <rPr>
        <sz val="9"/>
        <color indexed="8"/>
        <rFont val="Arial"/>
        <family val="2"/>
      </rPr>
      <t xml:space="preserve"> (Washington, DC), pp. 69 and 71.  1980:  Civil Aeronautics Board, </t>
    </r>
    <r>
      <rPr>
        <i/>
        <sz val="9"/>
        <color indexed="8"/>
        <rFont val="Arial"/>
        <family val="2"/>
      </rPr>
      <t>Air Carrier Financial Statistics</t>
    </r>
    <r>
      <rPr>
        <sz val="9"/>
        <color indexed="8"/>
        <rFont val="Arial"/>
        <family val="2"/>
      </rPr>
      <t xml:space="preserve">, December 1981 (Washington, DC), pp. 3/28, 42, and 44.  1990-2003:  U.S. Department of Transportation, Bureau of Transportation Statistics (pre-1995, U.S. Department of Transportation, Research and Special Programs Administration), </t>
    </r>
    <r>
      <rPr>
        <i/>
        <sz val="9"/>
        <color indexed="8"/>
        <rFont val="Arial"/>
        <family val="2"/>
      </rPr>
      <t>Air Carrier Financial Statistics</t>
    </r>
    <r>
      <rPr>
        <sz val="9"/>
        <color indexed="8"/>
        <rFont val="Arial"/>
        <family val="2"/>
      </rPr>
      <t xml:space="preserve"> (Washington, DC: Annual December issue), pp. 3, 35, 36, 71, and 72 and similar pages in earlier editions.</t>
    </r>
  </si>
  <si>
    <r>
      <t xml:space="preserve">6 </t>
    </r>
    <r>
      <rPr>
        <sz val="9"/>
        <color indexed="8"/>
        <rFont val="Arial"/>
        <family val="2"/>
      </rPr>
      <t xml:space="preserve">Passenger Revenue:  1960-1970:  Civil Aeronautics Board, </t>
    </r>
    <r>
      <rPr>
        <i/>
        <sz val="9"/>
        <color indexed="8"/>
        <rFont val="Arial"/>
        <family val="2"/>
      </rPr>
      <t>Handbook of Airline Statistics, 1969 and 1973</t>
    </r>
    <r>
      <rPr>
        <sz val="9"/>
        <color indexed="8"/>
        <rFont val="Arial"/>
        <family val="2"/>
      </rPr>
      <t xml:space="preserve"> (Washington, DC).  1980:  Civil Aeronautics Board, </t>
    </r>
    <r>
      <rPr>
        <i/>
        <sz val="9"/>
        <color indexed="8"/>
        <rFont val="Arial"/>
        <family val="2"/>
      </rPr>
      <t>Air Carrier Financial Statistics</t>
    </r>
    <r>
      <rPr>
        <sz val="9"/>
        <color indexed="8"/>
        <rFont val="Arial"/>
        <family val="2"/>
      </rPr>
      <t xml:space="preserve">, December 1981 (Washington, DC).  1990-2003:  U.S. Department of Transportation, Bureau of Transportation Statistics (pre-1995, U.S. Department of Transportation, Research and Special Programs Administration), </t>
    </r>
    <r>
      <rPr>
        <i/>
        <sz val="9"/>
        <color indexed="8"/>
        <rFont val="Arial"/>
        <family val="2"/>
      </rPr>
      <t>Air Carrier Financial Statistics</t>
    </r>
    <r>
      <rPr>
        <sz val="9"/>
        <color indexed="8"/>
        <rFont val="Arial"/>
        <family val="2"/>
      </rPr>
      <t xml:space="preserve"> (Washington, DC: Annual December issue), p. 1 and similar pages in earlier editions. Revenue Passenger Miles / Revenue Passenger Enplanements:  1960-1970:  Civil Aeronautics Board, </t>
    </r>
    <r>
      <rPr>
        <i/>
        <sz val="9"/>
        <color indexed="8"/>
        <rFont val="Arial"/>
        <family val="2"/>
      </rPr>
      <t>Handbook of Airline Statistics, 1969 and 1973</t>
    </r>
    <r>
      <rPr>
        <sz val="9"/>
        <color indexed="8"/>
        <rFont val="Arial"/>
        <family val="2"/>
      </rPr>
      <t xml:space="preserve"> (Washington, DC), Part III. 1980:  Civil Aeronautics Board, </t>
    </r>
    <r>
      <rPr>
        <i/>
        <sz val="9"/>
        <color indexed="8"/>
        <rFont val="Arial"/>
        <family val="2"/>
      </rPr>
      <t>Air Carrier Financial Statistics</t>
    </r>
    <r>
      <rPr>
        <sz val="9"/>
        <color indexed="8"/>
        <rFont val="Arial"/>
        <family val="2"/>
      </rPr>
      <t xml:space="preserve">, December 1981 (Washington, DC).  1990-2003:  U.S. Department of Transportation, Bureau of Transportation Statistics (pre-1995, U.S. Department of Transportation, Research and Special Programs Administration), </t>
    </r>
    <r>
      <rPr>
        <i/>
        <sz val="9"/>
        <color indexed="8"/>
        <rFont val="Arial"/>
        <family val="2"/>
      </rPr>
      <t>Air Carrier Traffic Statistics</t>
    </r>
    <r>
      <rPr>
        <sz val="9"/>
        <color indexed="8"/>
        <rFont val="Arial"/>
        <family val="2"/>
      </rPr>
      <t xml:space="preserve"> (Washington, DC: Annual December issue), p. 3 and similar pages in earlier editions.</t>
    </r>
  </si>
  <si>
    <r>
      <t>7</t>
    </r>
    <r>
      <rPr>
        <sz val="9"/>
        <color indexed="8"/>
        <rFont val="Arial"/>
        <family val="2"/>
      </rPr>
      <t xml:space="preserve">  1960-70:  U.S. Department of Justice, Immigration and Naturalization Service, </t>
    </r>
    <r>
      <rPr>
        <i/>
        <sz val="9"/>
        <color indexed="8"/>
        <rFont val="Arial"/>
        <family val="2"/>
      </rPr>
      <t>Report of Passenger Travel Between the U.S. and Foreign Countries</t>
    </r>
    <r>
      <rPr>
        <sz val="9"/>
        <color indexed="8"/>
        <rFont val="Arial"/>
        <family val="2"/>
      </rPr>
      <t xml:space="preserve">, 1960, 1970 (Washington, DC).  1980-2003:  U.S. Department of Transportation, Research and Special Programs Administration, </t>
    </r>
    <r>
      <rPr>
        <i/>
        <sz val="9"/>
        <color indexed="8"/>
        <rFont val="Arial"/>
        <family val="2"/>
      </rPr>
      <t>U.S. International Air Travel Statistics</t>
    </r>
    <r>
      <rPr>
        <sz val="9"/>
        <color indexed="8"/>
        <rFont val="Arial"/>
        <family val="2"/>
      </rPr>
      <t xml:space="preserve"> (Washington, DC: Annual issues), tables IIa and IId.  </t>
    </r>
  </si>
  <si>
    <t>2004</t>
  </si>
  <si>
    <t>2000</t>
  </si>
  <si>
    <t>2001</t>
  </si>
  <si>
    <t>2002</t>
  </si>
  <si>
    <r>
      <t>2</t>
    </r>
    <r>
      <rPr>
        <sz val="9"/>
        <rFont val="Arial"/>
        <family val="2"/>
      </rPr>
      <t xml:space="preserve"> 1960:  U.S. Department of Transportation,  Bureau of Transportation Statistics, Office of Airline Information, http://www.bts.gov/oai/employees/employcov.html as of Oct. 14, 2003. 1970-2004:  U.S. Department of Transportation, Bureau of Transportation Statistics, Office of Airline Information, http://www.bts.gov/programs/airline_information/number_of_employees/certificated_carriers/ as of Mar. 25, 2005.</t>
    </r>
  </si>
  <si>
    <r>
      <t>4</t>
    </r>
    <r>
      <rPr>
        <sz val="9"/>
        <color indexed="8"/>
        <rFont val="Arial"/>
        <family val="2"/>
      </rPr>
      <t xml:space="preserve"> 1960-1970:  Civil Aeronautics Board, </t>
    </r>
    <r>
      <rPr>
        <i/>
        <sz val="9"/>
        <color indexed="8"/>
        <rFont val="Arial"/>
        <family val="2"/>
      </rPr>
      <t>Handbook of Airline Statistics, 1969 and 1973</t>
    </r>
    <r>
      <rPr>
        <sz val="9"/>
        <color indexed="8"/>
        <rFont val="Arial"/>
        <family val="2"/>
      </rPr>
      <t xml:space="preserve"> (Washington, DC), Part III, tables 2, 4, 7, and 13. 1980:  Civil Aeronautics Board, </t>
    </r>
    <r>
      <rPr>
        <i/>
        <sz val="9"/>
        <color indexed="8"/>
        <rFont val="Arial"/>
        <family val="2"/>
      </rPr>
      <t>Air Carrier Financial Statistics</t>
    </r>
    <r>
      <rPr>
        <sz val="9"/>
        <color indexed="8"/>
        <rFont val="Arial"/>
        <family val="2"/>
      </rPr>
      <t xml:space="preserve">, December 1981 (Washington, DC), pp. 2, 5, 46, and 86. 1990-2004:  U.S. Department of Transportation, Bureau of Transportation Statistics (pre-1995, U.S. Department of Transportation, Research and Special Programs Administration), </t>
    </r>
    <r>
      <rPr>
        <i/>
        <sz val="9"/>
        <color indexed="8"/>
        <rFont val="Arial"/>
        <family val="2"/>
      </rPr>
      <t>Air Carrier Traffic Statistics</t>
    </r>
    <r>
      <rPr>
        <sz val="9"/>
        <color indexed="8"/>
        <rFont val="Arial"/>
        <family val="2"/>
      </rPr>
      <t xml:space="preserve"> (Washington, DC: Annual December issue), pp. 2, 3, 10, 16, 23, and similar pages in earlier editions.</t>
    </r>
  </si>
  <si>
    <r>
      <t>5</t>
    </r>
    <r>
      <rPr>
        <sz val="9"/>
        <color indexed="8"/>
        <rFont val="Arial"/>
        <family val="2"/>
      </rPr>
      <t xml:space="preserve"> 1960-1970:  Civil Aeronautics Board, </t>
    </r>
    <r>
      <rPr>
        <i/>
        <sz val="9"/>
        <color indexed="8"/>
        <rFont val="Arial"/>
        <family val="2"/>
      </rPr>
      <t>Handbook of Airline Statistics, 1969 and 1973</t>
    </r>
    <r>
      <rPr>
        <sz val="9"/>
        <color indexed="8"/>
        <rFont val="Arial"/>
        <family val="2"/>
      </rPr>
      <t xml:space="preserve"> (Washington, DC),  Part III, tables 2, 4, 7, and 13. 1980:  Civil Aeronautics Board, </t>
    </r>
    <r>
      <rPr>
        <i/>
        <sz val="9"/>
        <color indexed="8"/>
        <rFont val="Arial"/>
        <family val="2"/>
      </rPr>
      <t>Air Carrier Financial Statistics,</t>
    </r>
    <r>
      <rPr>
        <sz val="9"/>
        <color indexed="8"/>
        <rFont val="Arial"/>
        <family val="2"/>
      </rPr>
      <t xml:space="preserve"> December 1981 (Washington, DC), pp. 3, 6, 85, and 115.  1990-2004:  U.S. Department of Transportation, Bureau of Transportation Statistics (pre-1995, U.S. Department of Transportation, Research and Special Programs Administration), </t>
    </r>
    <r>
      <rPr>
        <i/>
        <sz val="9"/>
        <color indexed="8"/>
        <rFont val="Arial"/>
        <family val="2"/>
      </rPr>
      <t>Air Carrier Traffic Statistics</t>
    </r>
    <r>
      <rPr>
        <sz val="9"/>
        <color indexed="8"/>
        <rFont val="Arial"/>
        <family val="2"/>
      </rPr>
      <t xml:space="preserve"> (Washington, DC: Annual December issue), pp. 2, 4, 11, 17, 24, 27, and similar pages in earlier editions.</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</si>
</sst>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_)"/>
    <numFmt numFmtId="166" formatCode="0.0"/>
    <numFmt numFmtId="167" formatCode="#,##0.000"/>
    <numFmt numFmtId="168" formatCode="#,##0.0000"/>
    <numFmt numFmtId="169" formatCode="#,##0.00000"/>
    <numFmt numFmtId="170" formatCode="#,##0.000000"/>
    <numFmt numFmtId="171" formatCode="#,##0.0000000"/>
    <numFmt numFmtId="172" formatCode="&quot;(R)&quot;\ #,##0;&quot;(R) -&quot;#,##0;&quot;(R) &quot;\ 0"/>
    <numFmt numFmtId="173" formatCode="&quot;(R)&quot;\ #,##0.00;&quot;(R) -&quot;#,##0.00;&quot;(R) &quot;\ 0.00"/>
    <numFmt numFmtId="174" formatCode="&quot;(R)&quot;\ #,##0.0;&quot;(R) -&quot;#,##0.0;&quot;(R) &quot;\ 0.0"/>
  </numFmts>
  <fonts count="35">
    <font>
      <sz val="10"/>
      <name val="Arial"/>
      <family val="0"/>
    </font>
    <font>
      <b/>
      <sz val="10"/>
      <name val="Arial"/>
      <family val="0"/>
    </font>
    <font>
      <i/>
      <sz val="10"/>
      <name val="Arial"/>
      <family val="0"/>
    </font>
    <font>
      <b/>
      <i/>
      <sz val="10"/>
      <name val="Arial"/>
      <family val="0"/>
    </font>
    <font>
      <sz val="10"/>
      <name val="Times New Roman"/>
      <family val="1"/>
    </font>
    <font>
      <sz val="8"/>
      <name val="Helv"/>
      <family val="0"/>
    </font>
    <font>
      <vertAlign val="superscript"/>
      <sz val="12"/>
      <name val="Helv"/>
      <family val="0"/>
    </font>
    <font>
      <sz val="9"/>
      <name val="Helv"/>
      <family val="0"/>
    </font>
    <font>
      <b/>
      <sz val="9"/>
      <name val="Helv"/>
      <family val="0"/>
    </font>
    <font>
      <b/>
      <sz val="14"/>
      <name val="Helv"/>
      <family val="0"/>
    </font>
    <font>
      <b/>
      <sz val="10"/>
      <name val="Helv"/>
      <family val="0"/>
    </font>
    <font>
      <b/>
      <sz val="12"/>
      <name val="Helv"/>
      <family val="0"/>
    </font>
    <font>
      <sz val="10"/>
      <name val="Helv"/>
      <family val="0"/>
    </font>
    <font>
      <b/>
      <sz val="8"/>
      <name val="Helv"/>
      <family val="0"/>
    </font>
    <font>
      <vertAlign val="superscript"/>
      <sz val="10"/>
      <name val="Helv"/>
      <family val="0"/>
    </font>
    <font>
      <sz val="8"/>
      <name val="Arial"/>
      <family val="2"/>
    </font>
    <font>
      <b/>
      <sz val="10"/>
      <name val="Times New Roman"/>
      <family val="1"/>
    </font>
    <font>
      <sz val="8"/>
      <name val="Times New Roman"/>
      <family val="1"/>
    </font>
    <font>
      <b/>
      <sz val="12"/>
      <name val="Arial"/>
      <family val="2"/>
    </font>
    <font>
      <sz val="12"/>
      <name val="Arial"/>
      <family val="2"/>
    </font>
    <font>
      <b/>
      <sz val="11"/>
      <name val="Arial Narrow"/>
      <family val="2"/>
    </font>
    <font>
      <b/>
      <vertAlign val="superscript"/>
      <sz val="11"/>
      <name val="Arial Narrow"/>
      <family val="2"/>
    </font>
    <font>
      <sz val="11"/>
      <name val="Arial Narrow"/>
      <family val="2"/>
    </font>
    <font>
      <vertAlign val="superscript"/>
      <sz val="11"/>
      <name val="Arial Narrow"/>
      <family val="2"/>
    </font>
    <font>
      <vertAlign val="superscript"/>
      <sz val="11"/>
      <color indexed="8"/>
      <name val="Arial Narrow"/>
      <family val="2"/>
    </font>
    <font>
      <sz val="11"/>
      <color indexed="8"/>
      <name val="Arial Narrow"/>
      <family val="2"/>
    </font>
    <font>
      <sz val="10"/>
      <color indexed="8"/>
      <name val="Times New Roman"/>
      <family val="1"/>
    </font>
    <font>
      <b/>
      <sz val="11"/>
      <color indexed="8"/>
      <name val="Arial Narrow"/>
      <family val="2"/>
    </font>
    <font>
      <b/>
      <vertAlign val="superscript"/>
      <sz val="11"/>
      <color indexed="8"/>
      <name val="Arial Narrow"/>
      <family val="2"/>
    </font>
    <font>
      <sz val="9"/>
      <color indexed="8"/>
      <name val="Arial"/>
      <family val="2"/>
    </font>
    <font>
      <sz val="9"/>
      <name val="Arial"/>
      <family val="2"/>
    </font>
    <font>
      <vertAlign val="superscript"/>
      <sz val="9"/>
      <color indexed="8"/>
      <name val="Arial"/>
      <family val="2"/>
    </font>
    <font>
      <i/>
      <sz val="9"/>
      <color indexed="8"/>
      <name val="Arial"/>
      <family val="2"/>
    </font>
    <font>
      <b/>
      <sz val="9"/>
      <color indexed="8"/>
      <name val="Arial"/>
      <family val="2"/>
    </font>
    <font>
      <vertAlign val="superscript"/>
      <sz val="9"/>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10">
    <border>
      <left/>
      <right/>
      <top/>
      <bottom/>
      <diagonal/>
    </border>
    <border>
      <left>
        <color indexed="63"/>
      </left>
      <right>
        <color indexed="63"/>
      </right>
      <top>
        <color indexed="63"/>
      </top>
      <bottom style="hair">
        <color indexed="8"/>
      </bottom>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thin">
        <color indexed="8"/>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medium"/>
      <bottom style="thin"/>
    </border>
  </borders>
  <cellStyleXfs count="4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 fontId="7" fillId="0" borderId="1">
      <alignment horizontal="righ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5" fillId="0" borderId="2">
      <alignment horizontal="right"/>
      <protection/>
    </xf>
    <xf numFmtId="0" fontId="10" fillId="0" borderId="3">
      <alignment horizontal="left" vertical="center"/>
      <protection/>
    </xf>
    <xf numFmtId="0" fontId="10" fillId="2" borderId="0">
      <alignment horizontal="centerContinuous" wrapText="1"/>
      <protection/>
    </xf>
    <xf numFmtId="49" fontId="8" fillId="2" borderId="4" applyFill="0">
      <alignment horizontal="left" vertical="center"/>
      <protection/>
    </xf>
    <xf numFmtId="9" fontId="0" fillId="0" borderId="0" applyFont="0" applyFill="0" applyBorder="0" applyAlignment="0" applyProtection="0"/>
    <xf numFmtId="0" fontId="5" fillId="0" borderId="0">
      <alignment horizontal="right"/>
      <protection/>
    </xf>
    <xf numFmtId="49" fontId="5" fillId="0" borderId="0">
      <alignment horizontal="center"/>
      <protection/>
    </xf>
    <xf numFmtId="0" fontId="6" fillId="0" borderId="0">
      <alignment horizontal="right"/>
      <protection/>
    </xf>
    <xf numFmtId="0" fontId="5" fillId="0" borderId="0">
      <alignment horizontal="left"/>
      <protection/>
    </xf>
    <xf numFmtId="49" fontId="14" fillId="0" borderId="2" applyFill="0">
      <alignment horizontal="left"/>
      <protection/>
    </xf>
    <xf numFmtId="165" fontId="7" fillId="0" borderId="0" applyNumberFormat="0">
      <alignment horizontal="right"/>
      <protection/>
    </xf>
    <xf numFmtId="0" fontId="8" fillId="3" borderId="0">
      <alignment horizontal="centerContinuous" vertical="center" wrapText="1"/>
      <protection/>
    </xf>
    <xf numFmtId="0" fontId="8" fillId="0" borderId="1">
      <alignment horizontal="left" vertical="center"/>
      <protection/>
    </xf>
    <xf numFmtId="0" fontId="9" fillId="0" borderId="0">
      <alignment horizontal="left" vertical="top"/>
      <protection/>
    </xf>
    <xf numFmtId="0" fontId="10" fillId="0" borderId="0">
      <alignment horizontal="left"/>
      <protection/>
    </xf>
    <xf numFmtId="0" fontId="11" fillId="0" borderId="0">
      <alignment horizontal="left"/>
      <protection/>
    </xf>
    <xf numFmtId="0" fontId="12" fillId="0" borderId="0">
      <alignment horizontal="left"/>
      <protection/>
    </xf>
    <xf numFmtId="0" fontId="9" fillId="0" borderId="0">
      <alignment horizontal="left" vertical="top"/>
      <protection/>
    </xf>
    <xf numFmtId="0" fontId="11" fillId="0" borderId="0">
      <alignment horizontal="left"/>
      <protection/>
    </xf>
    <xf numFmtId="0" fontId="12" fillId="0" borderId="0">
      <alignment horizontal="left"/>
      <protection/>
    </xf>
    <xf numFmtId="49" fontId="5" fillId="0" borderId="2">
      <alignment horizontal="left"/>
      <protection/>
    </xf>
    <xf numFmtId="49" fontId="13" fillId="0" borderId="2">
      <alignment horizontal="left"/>
      <protection/>
    </xf>
    <xf numFmtId="0" fontId="10" fillId="0" borderId="0">
      <alignment horizontal="left" vertical="center"/>
      <protection/>
    </xf>
  </cellStyleXfs>
  <cellXfs count="130">
    <xf numFmtId="0" fontId="0" fillId="0" borderId="0" xfId="0" applyAlignment="1">
      <alignment/>
    </xf>
    <xf numFmtId="0" fontId="4" fillId="0" borderId="0" xfId="0" applyFont="1" applyFill="1" applyBorder="1" applyAlignment="1">
      <alignment/>
    </xf>
    <xf numFmtId="3" fontId="4" fillId="0" borderId="0" xfId="0" applyNumberFormat="1" applyFont="1" applyFill="1" applyBorder="1" applyAlignment="1">
      <alignment/>
    </xf>
    <xf numFmtId="166" fontId="4" fillId="0" borderId="0" xfId="0" applyNumberFormat="1" applyFont="1" applyFill="1" applyBorder="1" applyAlignment="1">
      <alignment/>
    </xf>
    <xf numFmtId="0" fontId="5" fillId="0" borderId="0" xfId="0" applyFont="1" applyFill="1" applyBorder="1" applyAlignment="1">
      <alignment/>
    </xf>
    <xf numFmtId="0" fontId="0" fillId="0" borderId="0" xfId="0" applyFont="1" applyFill="1" applyBorder="1" applyAlignment="1">
      <alignment/>
    </xf>
    <xf numFmtId="3" fontId="15" fillId="0" borderId="0" xfId="20" applyFont="1" applyFill="1" applyBorder="1">
      <alignment horizontal="right"/>
      <protection/>
    </xf>
    <xf numFmtId="0" fontId="15" fillId="0" borderId="0" xfId="0" applyFont="1" applyFill="1" applyBorder="1" applyAlignment="1">
      <alignment/>
    </xf>
    <xf numFmtId="0" fontId="16" fillId="0" borderId="0" xfId="0" applyFont="1" applyFill="1" applyBorder="1" applyAlignment="1">
      <alignment/>
    </xf>
    <xf numFmtId="0" fontId="1" fillId="0" borderId="0" xfId="0" applyFont="1" applyFill="1" applyBorder="1" applyAlignment="1">
      <alignment/>
    </xf>
    <xf numFmtId="3" fontId="15" fillId="0" borderId="0" xfId="0" applyNumberFormat="1" applyFont="1" applyFill="1" applyBorder="1" applyAlignment="1">
      <alignment horizontal="right"/>
    </xf>
    <xf numFmtId="49" fontId="20" fillId="0" borderId="5" xfId="23" applyFont="1" applyFill="1" applyBorder="1" applyAlignment="1">
      <alignment horizontal="left" vertical="center"/>
      <protection/>
    </xf>
    <xf numFmtId="3" fontId="22" fillId="0" borderId="0" xfId="20" applyFont="1" applyFill="1" applyBorder="1">
      <alignment horizontal="right"/>
      <protection/>
    </xf>
    <xf numFmtId="3" fontId="22" fillId="0" borderId="0" xfId="20" applyNumberFormat="1" applyFont="1" applyFill="1" applyBorder="1">
      <alignment horizontal="right"/>
      <protection/>
    </xf>
    <xf numFmtId="1" fontId="22" fillId="0" borderId="0" xfId="20" applyNumberFormat="1" applyFont="1" applyFill="1" applyBorder="1">
      <alignment horizontal="right"/>
      <protection/>
    </xf>
    <xf numFmtId="0" fontId="22" fillId="0" borderId="0" xfId="0" applyFont="1" applyFill="1" applyBorder="1" applyAlignment="1">
      <alignment/>
    </xf>
    <xf numFmtId="3" fontId="22" fillId="0" borderId="0" xfId="0" applyNumberFormat="1" applyFont="1" applyFill="1" applyBorder="1" applyAlignment="1">
      <alignment/>
    </xf>
    <xf numFmtId="3" fontId="23" fillId="0" borderId="0" xfId="20" applyFont="1" applyFill="1" applyBorder="1">
      <alignment horizontal="right"/>
      <protection/>
    </xf>
    <xf numFmtId="3" fontId="22" fillId="0" borderId="0" xfId="20" applyFont="1" applyFill="1" applyBorder="1" applyAlignment="1">
      <alignment horizontal="right"/>
      <protection/>
    </xf>
    <xf numFmtId="3" fontId="23" fillId="0" borderId="0" xfId="20" applyFont="1" applyFill="1" applyBorder="1" applyAlignment="1">
      <alignment horizontal="right"/>
      <protection/>
    </xf>
    <xf numFmtId="0" fontId="20" fillId="0" borderId="0" xfId="0" applyFont="1" applyFill="1" applyBorder="1" applyAlignment="1">
      <alignment/>
    </xf>
    <xf numFmtId="3" fontId="20" fillId="0" borderId="0" xfId="20" applyNumberFormat="1" applyFont="1" applyFill="1" applyBorder="1">
      <alignment horizontal="right"/>
      <protection/>
    </xf>
    <xf numFmtId="3" fontId="20" fillId="0" borderId="0" xfId="20" applyFont="1" applyFill="1" applyBorder="1">
      <alignment horizontal="right"/>
      <protection/>
    </xf>
    <xf numFmtId="49" fontId="23" fillId="0" borderId="0" xfId="29" applyFont="1" applyFill="1" applyBorder="1">
      <alignment horizontal="left"/>
      <protection/>
    </xf>
    <xf numFmtId="2" fontId="22" fillId="0" borderId="0" xfId="20" applyNumberFormat="1" applyFont="1" applyFill="1" applyBorder="1">
      <alignment horizontal="right"/>
      <protection/>
    </xf>
    <xf numFmtId="2" fontId="22" fillId="0" borderId="0" xfId="20" applyNumberFormat="1" applyFont="1" applyFill="1" applyBorder="1" applyAlignment="1">
      <alignment horizontal="right"/>
      <protection/>
    </xf>
    <xf numFmtId="3" fontId="22" fillId="0" borderId="0" xfId="0" applyNumberFormat="1" applyFont="1" applyFill="1" applyBorder="1" applyAlignment="1">
      <alignment horizontal="right"/>
    </xf>
    <xf numFmtId="166" fontId="22" fillId="0" borderId="0" xfId="20" applyNumberFormat="1" applyFont="1" applyFill="1" applyBorder="1">
      <alignment horizontal="right"/>
      <protection/>
    </xf>
    <xf numFmtId="3" fontId="22" fillId="0" borderId="6" xfId="20" applyFont="1" applyFill="1" applyBorder="1">
      <alignment horizontal="right"/>
      <protection/>
    </xf>
    <xf numFmtId="49" fontId="25" fillId="0" borderId="0" xfId="40" applyFont="1" applyFill="1" applyBorder="1">
      <alignment horizontal="left"/>
      <protection/>
    </xf>
    <xf numFmtId="49" fontId="25" fillId="0" borderId="0" xfId="40" applyFont="1" applyFill="1" applyBorder="1" applyAlignment="1">
      <alignment horizontal="left" indent="1"/>
      <protection/>
    </xf>
    <xf numFmtId="0" fontId="26" fillId="0" borderId="0" xfId="0" applyFont="1" applyFill="1" applyBorder="1" applyAlignment="1">
      <alignment/>
    </xf>
    <xf numFmtId="49" fontId="27" fillId="0" borderId="0" xfId="41" applyFont="1" applyFill="1" applyBorder="1">
      <alignment horizontal="left"/>
      <protection/>
    </xf>
    <xf numFmtId="49" fontId="27" fillId="0" borderId="7" xfId="23" applyFont="1" applyFill="1" applyBorder="1" applyAlignment="1">
      <alignment vertical="center"/>
      <protection/>
    </xf>
    <xf numFmtId="49" fontId="27" fillId="0" borderId="0" xfId="40" applyFont="1" applyFill="1" applyBorder="1">
      <alignment horizontal="left"/>
      <protection/>
    </xf>
    <xf numFmtId="49" fontId="25" fillId="0" borderId="0" xfId="40" applyFont="1" applyFill="1" applyBorder="1" applyAlignment="1">
      <alignment horizontal="left" indent="2"/>
      <protection/>
    </xf>
    <xf numFmtId="49" fontId="25" fillId="0" borderId="0" xfId="41" applyFont="1" applyFill="1" applyBorder="1">
      <alignment horizontal="left"/>
      <protection/>
    </xf>
    <xf numFmtId="49" fontId="27" fillId="0" borderId="7" xfId="23" applyFont="1" applyFill="1" applyBorder="1">
      <alignment horizontal="left" vertical="center"/>
      <protection/>
    </xf>
    <xf numFmtId="3" fontId="22" fillId="0" borderId="0" xfId="20" applyNumberFormat="1" applyFont="1" applyFill="1" applyBorder="1" applyAlignment="1">
      <alignment horizontal="right"/>
      <protection/>
    </xf>
    <xf numFmtId="3" fontId="20" fillId="0" borderId="0" xfId="0" applyNumberFormat="1" applyFont="1" applyFill="1" applyBorder="1" applyAlignment="1">
      <alignment horizontal="right"/>
    </xf>
    <xf numFmtId="3" fontId="22" fillId="0" borderId="6" xfId="20" applyFont="1" applyFill="1" applyBorder="1" applyAlignment="1">
      <alignment horizontal="right"/>
      <protection/>
    </xf>
    <xf numFmtId="3" fontId="17" fillId="0" borderId="0" xfId="0" applyNumberFormat="1" applyFont="1" applyFill="1" applyBorder="1" applyAlignment="1">
      <alignment horizontal="right"/>
    </xf>
    <xf numFmtId="3" fontId="30" fillId="0" borderId="0" xfId="20" applyFont="1" applyFill="1" applyBorder="1">
      <alignment horizontal="right"/>
      <protection/>
    </xf>
    <xf numFmtId="0" fontId="29" fillId="0" borderId="0" xfId="0" applyFont="1" applyFill="1" applyBorder="1" applyAlignment="1">
      <alignment/>
    </xf>
    <xf numFmtId="3" fontId="30" fillId="0" borderId="0" xfId="0" applyNumberFormat="1" applyFont="1" applyFill="1" applyBorder="1" applyAlignment="1">
      <alignment/>
    </xf>
    <xf numFmtId="166" fontId="30" fillId="0" borderId="0" xfId="0" applyNumberFormat="1" applyFont="1" applyFill="1" applyBorder="1" applyAlignment="1">
      <alignment/>
    </xf>
    <xf numFmtId="0" fontId="30" fillId="0" borderId="0" xfId="0" applyFont="1" applyFill="1" applyBorder="1" applyAlignment="1">
      <alignment/>
    </xf>
    <xf numFmtId="49" fontId="20" fillId="0" borderId="7" xfId="22" applyNumberFormat="1" applyFont="1" applyFill="1" applyBorder="1" applyAlignment="1">
      <alignment horizontal="right" vertical="center"/>
      <protection/>
    </xf>
    <xf numFmtId="49" fontId="21" fillId="0" borderId="7" xfId="22" applyNumberFormat="1" applyFont="1" applyFill="1" applyBorder="1" applyAlignment="1">
      <alignment horizontal="center" vertical="top"/>
      <protection/>
    </xf>
    <xf numFmtId="49" fontId="21" fillId="0" borderId="7" xfId="0" applyNumberFormat="1" applyFont="1" applyFill="1" applyBorder="1" applyAlignment="1">
      <alignment horizontal="center" vertical="top"/>
    </xf>
    <xf numFmtId="49" fontId="25" fillId="0" borderId="5" xfId="40" applyFont="1" applyFill="1" applyBorder="1" applyAlignment="1">
      <alignment horizontal="left" indent="1"/>
      <protection/>
    </xf>
    <xf numFmtId="3" fontId="22" fillId="0" borderId="5" xfId="20" applyFont="1" applyFill="1" applyBorder="1">
      <alignment horizontal="right"/>
      <protection/>
    </xf>
    <xf numFmtId="3" fontId="22" fillId="0" borderId="5" xfId="20" applyNumberFormat="1" applyFont="1" applyFill="1" applyBorder="1">
      <alignment horizontal="right"/>
      <protection/>
    </xf>
    <xf numFmtId="3" fontId="22" fillId="0" borderId="5" xfId="0" applyNumberFormat="1" applyFont="1" applyFill="1" applyBorder="1" applyAlignment="1">
      <alignment horizontal="right"/>
    </xf>
    <xf numFmtId="49" fontId="27" fillId="0" borderId="5" xfId="23" applyFont="1" applyFill="1" applyBorder="1" applyAlignment="1">
      <alignment vertical="center"/>
      <protection/>
    </xf>
    <xf numFmtId="3" fontId="2" fillId="0" borderId="0" xfId="0" applyNumberFormat="1" applyFont="1" applyFill="1" applyBorder="1" applyAlignment="1">
      <alignment horizontal="right"/>
    </xf>
    <xf numFmtId="166" fontId="22" fillId="0" borderId="5" xfId="20" applyNumberFormat="1" applyFont="1" applyFill="1" applyBorder="1">
      <alignment horizontal="right"/>
      <protection/>
    </xf>
    <xf numFmtId="3" fontId="22" fillId="0" borderId="5" xfId="20" applyFont="1" applyFill="1" applyBorder="1" applyAlignment="1">
      <alignment horizontal="right"/>
      <protection/>
    </xf>
    <xf numFmtId="0" fontId="31" fillId="0" borderId="0" xfId="28" applyFont="1" applyFill="1" applyBorder="1" applyAlignment="1">
      <alignment horizontal="left" wrapText="1"/>
      <protection/>
    </xf>
    <xf numFmtId="0" fontId="0" fillId="0" borderId="7" xfId="0" applyFont="1" applyFill="1" applyBorder="1" applyAlignment="1">
      <alignment/>
    </xf>
    <xf numFmtId="0" fontId="1" fillId="0" borderId="0" xfId="0" applyFont="1" applyFill="1" applyBorder="1" applyAlignment="1">
      <alignment horizontal="right"/>
    </xf>
    <xf numFmtId="0" fontId="0" fillId="0" borderId="0" xfId="0" applyFont="1" applyFill="1" applyBorder="1" applyAlignment="1">
      <alignment horizontal="right"/>
    </xf>
    <xf numFmtId="3" fontId="22" fillId="0" borderId="0" xfId="20" applyFont="1" applyFill="1" applyBorder="1" applyAlignment="1">
      <alignment horizontal="right" vertical="top"/>
      <protection/>
    </xf>
    <xf numFmtId="166" fontId="22" fillId="0" borderId="0" xfId="20" applyNumberFormat="1" applyFont="1" applyFill="1" applyBorder="1" applyAlignment="1">
      <alignment horizontal="right" vertical="top"/>
      <protection/>
    </xf>
    <xf numFmtId="0" fontId="0" fillId="0" borderId="6" xfId="0" applyFont="1" applyFill="1" applyBorder="1" applyAlignment="1">
      <alignment/>
    </xf>
    <xf numFmtId="3" fontId="2" fillId="0" borderId="8" xfId="0" applyNumberFormat="1" applyFont="1" applyFill="1" applyBorder="1" applyAlignment="1">
      <alignment horizontal="right"/>
    </xf>
    <xf numFmtId="3" fontId="22" fillId="0" borderId="0" xfId="0" applyNumberFormat="1" applyFont="1" applyFill="1" applyBorder="1" applyAlignment="1">
      <alignment horizontal="right" vertical="top"/>
    </xf>
    <xf numFmtId="0" fontId="4" fillId="0" borderId="0" xfId="0" applyFont="1" applyFill="1" applyBorder="1" applyAlignment="1">
      <alignment horizontal="right"/>
    </xf>
    <xf numFmtId="166" fontId="22" fillId="0" borderId="0" xfId="20" applyNumberFormat="1" applyFont="1" applyFill="1" applyBorder="1" applyAlignment="1">
      <alignment horizontal="right"/>
      <protection/>
    </xf>
    <xf numFmtId="164" fontId="22" fillId="0" borderId="0" xfId="0" applyNumberFormat="1" applyFont="1" applyFill="1" applyBorder="1" applyAlignment="1">
      <alignment horizontal="right" vertical="top"/>
    </xf>
    <xf numFmtId="3" fontId="22" fillId="0" borderId="0" xfId="20" applyNumberFormat="1" applyFont="1" applyFill="1" applyBorder="1" applyAlignment="1">
      <alignment horizontal="right" vertical="top"/>
      <protection/>
    </xf>
    <xf numFmtId="49" fontId="25" fillId="0" borderId="0" xfId="40" applyFont="1" applyFill="1" applyBorder="1" applyAlignment="1">
      <alignment horizontal="left" vertical="top"/>
      <protection/>
    </xf>
    <xf numFmtId="49" fontId="27" fillId="0" borderId="0" xfId="41" applyFont="1" applyFill="1" applyBorder="1" applyAlignment="1">
      <alignment horizontal="left" vertical="top"/>
      <protection/>
    </xf>
    <xf numFmtId="49" fontId="27" fillId="0" borderId="7" xfId="23" applyFont="1" applyFill="1" applyBorder="1" applyAlignment="1">
      <alignment horizontal="left" vertical="top"/>
      <protection/>
    </xf>
    <xf numFmtId="49" fontId="25" fillId="0" borderId="0" xfId="40" applyFont="1" applyFill="1" applyBorder="1" applyAlignment="1">
      <alignment horizontal="left" vertical="top" indent="3"/>
      <protection/>
    </xf>
    <xf numFmtId="49" fontId="25" fillId="0" borderId="0" xfId="40" applyFont="1" applyFill="1" applyBorder="1" applyAlignment="1">
      <alignment horizontal="left" vertical="top" indent="1"/>
      <protection/>
    </xf>
    <xf numFmtId="49" fontId="25" fillId="0" borderId="0" xfId="40" applyFont="1" applyFill="1" applyBorder="1" applyAlignment="1">
      <alignment horizontal="left" vertical="top" indent="2"/>
      <protection/>
    </xf>
    <xf numFmtId="49" fontId="25" fillId="0" borderId="5" xfId="40" applyFont="1" applyFill="1" applyBorder="1" applyAlignment="1">
      <alignment horizontal="left" vertical="top" indent="2"/>
      <protection/>
    </xf>
    <xf numFmtId="0" fontId="22" fillId="0" borderId="0" xfId="0" applyFont="1" applyFill="1" applyBorder="1" applyAlignment="1">
      <alignment horizontal="right"/>
    </xf>
    <xf numFmtId="0" fontId="22" fillId="0" borderId="6" xfId="0" applyFont="1" applyFill="1" applyBorder="1" applyAlignment="1">
      <alignment horizontal="right"/>
    </xf>
    <xf numFmtId="0" fontId="0" fillId="0" borderId="0" xfId="0" applyFill="1" applyAlignment="1">
      <alignment wrapText="1"/>
    </xf>
    <xf numFmtId="3" fontId="22" fillId="0" borderId="6" xfId="20" applyFont="1" applyFill="1" applyBorder="1" applyAlignment="1">
      <alignment horizontal="right" vertical="top"/>
      <protection/>
    </xf>
    <xf numFmtId="3" fontId="22" fillId="0" borderId="6" xfId="20" applyNumberFormat="1" applyFont="1" applyFill="1" applyBorder="1" applyAlignment="1">
      <alignment horizontal="right" vertical="top"/>
      <protection/>
    </xf>
    <xf numFmtId="1" fontId="22" fillId="0" borderId="0" xfId="20" applyNumberFormat="1" applyFont="1" applyFill="1" applyBorder="1" applyAlignment="1">
      <alignment horizontal="right" vertical="top"/>
      <protection/>
    </xf>
    <xf numFmtId="166" fontId="22" fillId="0" borderId="5" xfId="20" applyNumberFormat="1" applyFont="1" applyFill="1" applyBorder="1" applyAlignment="1">
      <alignment horizontal="right" vertical="top"/>
      <protection/>
    </xf>
    <xf numFmtId="164" fontId="22" fillId="0" borderId="5" xfId="0" applyNumberFormat="1" applyFont="1" applyFill="1" applyBorder="1" applyAlignment="1">
      <alignment horizontal="right" vertical="top"/>
    </xf>
    <xf numFmtId="3" fontId="22" fillId="0" borderId="0" xfId="20" applyFont="1" applyFill="1" applyBorder="1" applyAlignment="1">
      <alignment horizontal="right" vertical="top" wrapText="1"/>
      <protection/>
    </xf>
    <xf numFmtId="49" fontId="22" fillId="0" borderId="0" xfId="29" applyFont="1" applyFill="1" applyBorder="1">
      <alignment horizontal="left"/>
      <protection/>
    </xf>
    <xf numFmtId="3" fontId="22" fillId="0" borderId="0" xfId="29" applyNumberFormat="1" applyFont="1" applyFill="1" applyBorder="1" applyAlignment="1">
      <alignment horizontal="right" vertical="top"/>
      <protection/>
    </xf>
    <xf numFmtId="3" fontId="22" fillId="0" borderId="5" xfId="20" applyFont="1" applyFill="1" applyBorder="1" applyAlignment="1">
      <alignment horizontal="right" vertical="top"/>
      <protection/>
    </xf>
    <xf numFmtId="3" fontId="22" fillId="0" borderId="5" xfId="0" applyNumberFormat="1" applyFont="1" applyFill="1" applyBorder="1" applyAlignment="1">
      <alignment horizontal="right" vertical="top"/>
    </xf>
    <xf numFmtId="49" fontId="25" fillId="0" borderId="0" xfId="40" applyFont="1" applyFill="1" applyBorder="1" applyAlignment="1">
      <alignment horizontal="left" indent="3"/>
      <protection/>
    </xf>
    <xf numFmtId="49" fontId="25" fillId="0" borderId="5" xfId="40" applyFont="1" applyFill="1" applyBorder="1" applyAlignment="1">
      <alignment horizontal="left" indent="3"/>
      <protection/>
    </xf>
    <xf numFmtId="49" fontId="25" fillId="0" borderId="6" xfId="40" applyFont="1" applyFill="1" applyBorder="1" applyAlignment="1">
      <alignment horizontal="left" indent="3"/>
      <protection/>
    </xf>
    <xf numFmtId="2" fontId="22" fillId="0" borderId="0" xfId="20" applyNumberFormat="1" applyFont="1" applyFill="1" applyBorder="1" applyAlignment="1">
      <alignment horizontal="right" vertical="top"/>
      <protection/>
    </xf>
    <xf numFmtId="0" fontId="33" fillId="0" borderId="0" xfId="28" applyFont="1" applyFill="1" applyBorder="1" applyAlignment="1">
      <alignment horizontal="left" wrapText="1"/>
      <protection/>
    </xf>
    <xf numFmtId="4" fontId="22" fillId="0" borderId="0" xfId="0" applyNumberFormat="1" applyFont="1" applyFill="1" applyBorder="1" applyAlignment="1">
      <alignment horizontal="right"/>
    </xf>
    <xf numFmtId="4" fontId="22" fillId="0" borderId="0" xfId="20" applyNumberFormat="1" applyFont="1" applyFill="1" applyBorder="1" applyAlignment="1">
      <alignment horizontal="right"/>
      <protection/>
    </xf>
    <xf numFmtId="4" fontId="22" fillId="0" borderId="0" xfId="20" applyNumberFormat="1" applyFont="1" applyFill="1" applyBorder="1">
      <alignment horizontal="right"/>
      <protection/>
    </xf>
    <xf numFmtId="49" fontId="20" fillId="0" borderId="5" xfId="22" applyNumberFormat="1" applyFont="1" applyFill="1" applyBorder="1" applyAlignment="1">
      <alignment horizontal="center" vertical="center"/>
      <protection/>
    </xf>
    <xf numFmtId="49" fontId="20" fillId="0" borderId="9" xfId="0" applyNumberFormat="1" applyFont="1" applyFill="1" applyBorder="1" applyAlignment="1">
      <alignment horizontal="center" vertical="center"/>
    </xf>
    <xf numFmtId="164" fontId="22" fillId="0" borderId="0" xfId="20" applyNumberFormat="1" applyFont="1" applyFill="1" applyBorder="1" applyAlignment="1">
      <alignment horizontal="right" vertical="top"/>
      <protection/>
    </xf>
    <xf numFmtId="164" fontId="22" fillId="0" borderId="0" xfId="20" applyNumberFormat="1" applyFont="1" applyFill="1" applyBorder="1" applyAlignment="1">
      <alignment horizontal="right"/>
      <protection/>
    </xf>
    <xf numFmtId="49" fontId="20" fillId="0" borderId="0" xfId="41" applyFont="1" applyFill="1" applyBorder="1" applyAlignment="1">
      <alignment horizontal="left" vertical="top"/>
      <protection/>
    </xf>
    <xf numFmtId="0" fontId="18" fillId="0" borderId="6" xfId="37" applyFont="1" applyFill="1" applyBorder="1" applyAlignment="1">
      <alignment horizontal="left" vertical="top"/>
      <protection/>
    </xf>
    <xf numFmtId="0" fontId="19" fillId="0" borderId="6" xfId="0" applyFont="1" applyFill="1" applyBorder="1" applyAlignment="1">
      <alignment/>
    </xf>
    <xf numFmtId="0" fontId="33" fillId="0" borderId="0" xfId="0" applyFont="1" applyFill="1" applyBorder="1" applyAlignment="1">
      <alignment wrapText="1"/>
    </xf>
    <xf numFmtId="0" fontId="1" fillId="0" borderId="0" xfId="0" applyFont="1" applyFill="1" applyAlignment="1">
      <alignment wrapText="1"/>
    </xf>
    <xf numFmtId="0" fontId="31" fillId="0" borderId="0" xfId="28" applyNumberFormat="1" applyFont="1" applyFill="1" applyBorder="1" applyAlignment="1">
      <alignment horizontal="left" wrapText="1"/>
      <protection/>
    </xf>
    <xf numFmtId="0" fontId="0" fillId="0" borderId="0" xfId="0" applyFill="1" applyAlignment="1">
      <alignment wrapText="1"/>
    </xf>
    <xf numFmtId="0" fontId="31" fillId="0" borderId="0" xfId="28" applyFont="1" applyFill="1" applyBorder="1" applyAlignment="1">
      <alignment horizontal="left" wrapText="1"/>
      <protection/>
    </xf>
    <xf numFmtId="0" fontId="29" fillId="0" borderId="0" xfId="28" applyNumberFormat="1" applyFont="1" applyFill="1" applyBorder="1" applyAlignment="1">
      <alignment horizontal="left" wrapText="1"/>
      <protection/>
    </xf>
    <xf numFmtId="0" fontId="31" fillId="0" borderId="0" xfId="0" applyFont="1" applyFill="1" applyBorder="1" applyAlignment="1">
      <alignment wrapText="1"/>
    </xf>
    <xf numFmtId="49" fontId="33" fillId="0" borderId="0" xfId="40" applyFont="1" applyFill="1" applyBorder="1" applyAlignment="1">
      <alignment horizontal="left" wrapText="1"/>
      <protection/>
    </xf>
    <xf numFmtId="49" fontId="29" fillId="0" borderId="0" xfId="40" applyFont="1" applyFill="1" applyBorder="1" applyAlignment="1">
      <alignment horizontal="left" wrapText="1"/>
      <protection/>
    </xf>
    <xf numFmtId="0" fontId="30" fillId="0" borderId="0" xfId="0" applyFont="1" applyFill="1" applyAlignment="1">
      <alignment wrapText="1"/>
    </xf>
    <xf numFmtId="0" fontId="29" fillId="0" borderId="0" xfId="0" applyFont="1" applyFill="1" applyBorder="1" applyAlignment="1">
      <alignment wrapText="1"/>
    </xf>
    <xf numFmtId="0" fontId="31" fillId="0" borderId="0" xfId="0" applyNumberFormat="1" applyFont="1" applyFill="1" applyBorder="1" applyAlignment="1">
      <alignment horizontal="left" wrapText="1"/>
    </xf>
    <xf numFmtId="0" fontId="30" fillId="0" borderId="0" xfId="0" applyFont="1" applyFill="1" applyAlignment="1">
      <alignment horizontal="left" wrapText="1"/>
    </xf>
    <xf numFmtId="0" fontId="18" fillId="0" borderId="6" xfId="37" applyFont="1" applyFill="1" applyBorder="1" applyAlignment="1">
      <alignment wrapText="1"/>
      <protection/>
    </xf>
    <xf numFmtId="0" fontId="19" fillId="0" borderId="6" xfId="0" applyFont="1" applyFill="1" applyBorder="1" applyAlignment="1">
      <alignment wrapText="1"/>
    </xf>
    <xf numFmtId="0" fontId="0" fillId="0" borderId="6" xfId="0" applyFill="1" applyBorder="1" applyAlignment="1">
      <alignment wrapText="1"/>
    </xf>
    <xf numFmtId="172" fontId="22" fillId="0" borderId="0" xfId="20" applyNumberFormat="1" applyFont="1" applyFill="1" applyBorder="1" applyAlignment="1">
      <alignment horizontal="right"/>
      <protection/>
    </xf>
    <xf numFmtId="172" fontId="22" fillId="0" borderId="0" xfId="20" applyNumberFormat="1" applyFont="1" applyFill="1" applyBorder="1" applyAlignment="1">
      <alignment horizontal="right" vertical="top"/>
      <protection/>
    </xf>
    <xf numFmtId="3" fontId="22" fillId="0" borderId="5" xfId="20" applyNumberFormat="1" applyFont="1" applyFill="1" applyBorder="1" applyAlignment="1">
      <alignment horizontal="right" vertical="top"/>
      <protection/>
    </xf>
    <xf numFmtId="172" fontId="22" fillId="0" borderId="0" xfId="20" applyNumberFormat="1" applyFont="1" applyFill="1" applyBorder="1">
      <alignment horizontal="right"/>
      <protection/>
    </xf>
    <xf numFmtId="172" fontId="22" fillId="0" borderId="0" xfId="0" applyNumberFormat="1" applyFont="1" applyFill="1" applyBorder="1" applyAlignment="1">
      <alignment horizontal="right" vertical="top"/>
    </xf>
    <xf numFmtId="174" fontId="22" fillId="0" borderId="0" xfId="20" applyNumberFormat="1" applyFont="1" applyFill="1" applyBorder="1" applyAlignment="1">
      <alignment horizontal="right" vertical="top"/>
      <protection/>
    </xf>
    <xf numFmtId="3" fontId="22" fillId="0" borderId="6" xfId="0" applyNumberFormat="1" applyFont="1" applyFill="1" applyBorder="1" applyAlignment="1">
      <alignment horizontal="right"/>
    </xf>
    <xf numFmtId="0" fontId="34" fillId="0" borderId="0" xfId="0" applyFont="1" applyFill="1" applyAlignment="1">
      <alignment horizontal="left" wrapText="1"/>
    </xf>
  </cellXfs>
  <cellStyles count="29">
    <cellStyle name="Normal" xfId="0"/>
    <cellStyle name="\" xfId="15"/>
    <cellStyle name="Comma" xfId="16"/>
    <cellStyle name="Comma [0]" xfId="17"/>
    <cellStyle name="Currency" xfId="18"/>
    <cellStyle name="Currency [0]" xfId="19"/>
    <cellStyle name="Data" xfId="20"/>
    <cellStyle name="Hed Side" xfId="21"/>
    <cellStyle name="Hed Top" xfId="22"/>
    <cellStyle name="Hed Top - SECTION" xfId="23"/>
    <cellStyle name="Percent" xfId="24"/>
    <cellStyle name="Source Hed" xfId="25"/>
    <cellStyle name="Source Letter" xfId="26"/>
    <cellStyle name="Source Superscript" xfId="27"/>
    <cellStyle name="Source Text" xfId="28"/>
    <cellStyle name="Superscript" xfId="29"/>
    <cellStyle name="Table Data" xfId="30"/>
    <cellStyle name="Table Head Top" xfId="31"/>
    <cellStyle name="Table Hed Side" xfId="32"/>
    <cellStyle name="Table Title" xfId="33"/>
    <cellStyle name="Title Text" xfId="34"/>
    <cellStyle name="Title Text 1" xfId="35"/>
    <cellStyle name="Title Text 2" xfId="36"/>
    <cellStyle name="Title-1" xfId="37"/>
    <cellStyle name="Title-2" xfId="38"/>
    <cellStyle name="Title-3" xfId="39"/>
    <cellStyle name="Wrap" xfId="40"/>
    <cellStyle name="Wrap Bold" xfId="41"/>
    <cellStyle name="Wrap Title" xfId="4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FF99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213"/>
  <sheetViews>
    <sheetView tabSelected="1" zoomScaleSheetLayoutView="85" workbookViewId="0" topLeftCell="A1">
      <selection activeCell="A1" sqref="A1:P1"/>
    </sheetView>
  </sheetViews>
  <sheetFormatPr defaultColWidth="9.140625" defaultRowHeight="12.75"/>
  <cols>
    <col min="1" max="1" width="37.140625" style="1" customWidth="1"/>
    <col min="2" max="2" width="11.7109375" style="1" customWidth="1"/>
    <col min="3" max="3" width="11.7109375" style="2" customWidth="1"/>
    <col min="4" max="4" width="11.7109375" style="3" customWidth="1"/>
    <col min="5" max="11" width="11.7109375" style="1" customWidth="1"/>
    <col min="12" max="12" width="11.7109375" style="41" customWidth="1"/>
    <col min="13" max="13" width="11.7109375" style="1" customWidth="1"/>
    <col min="14" max="14" width="12.00390625" style="1" customWidth="1"/>
    <col min="15" max="15" width="12.57421875" style="1" customWidth="1"/>
    <col min="16" max="16" width="11.7109375" style="1" customWidth="1"/>
    <col min="17" max="19" width="9.57421875" style="1" bestFit="1" customWidth="1"/>
    <col min="20" max="16384" width="9.140625" style="1" customWidth="1"/>
  </cols>
  <sheetData>
    <row r="1" spans="1:16" ht="15.75" thickBot="1">
      <c r="A1" s="119" t="s">
        <v>28</v>
      </c>
      <c r="B1" s="120"/>
      <c r="C1" s="120"/>
      <c r="D1" s="120"/>
      <c r="E1" s="120"/>
      <c r="F1" s="120"/>
      <c r="G1" s="120"/>
      <c r="H1" s="120"/>
      <c r="I1" s="120"/>
      <c r="J1" s="120"/>
      <c r="K1" s="120"/>
      <c r="L1" s="120"/>
      <c r="M1" s="121"/>
      <c r="N1" s="121"/>
      <c r="O1" s="121"/>
      <c r="P1" s="121"/>
    </row>
    <row r="2" spans="1:16" ht="13.5">
      <c r="A2" s="11" t="s">
        <v>29</v>
      </c>
      <c r="B2" s="99" t="s">
        <v>39</v>
      </c>
      <c r="C2" s="99" t="s">
        <v>40</v>
      </c>
      <c r="D2" s="99" t="s">
        <v>41</v>
      </c>
      <c r="E2" s="99" t="s">
        <v>42</v>
      </c>
      <c r="F2" s="99" t="s">
        <v>43</v>
      </c>
      <c r="G2" s="99" t="s">
        <v>44</v>
      </c>
      <c r="H2" s="99" t="s">
        <v>45</v>
      </c>
      <c r="I2" s="99" t="s">
        <v>46</v>
      </c>
      <c r="J2" s="99" t="s">
        <v>47</v>
      </c>
      <c r="K2" s="99" t="s">
        <v>50</v>
      </c>
      <c r="L2" s="100" t="s">
        <v>96</v>
      </c>
      <c r="M2" s="100" t="s">
        <v>97</v>
      </c>
      <c r="N2" s="100" t="s">
        <v>98</v>
      </c>
      <c r="O2" s="100" t="s">
        <v>81</v>
      </c>
      <c r="P2" s="100" t="s">
        <v>95</v>
      </c>
    </row>
    <row r="3" spans="1:16" ht="15.75">
      <c r="A3" s="103" t="s">
        <v>88</v>
      </c>
      <c r="B3" s="12"/>
      <c r="C3" s="13"/>
      <c r="D3" s="14"/>
      <c r="E3" s="12"/>
      <c r="F3" s="12"/>
      <c r="G3" s="12"/>
      <c r="H3" s="12"/>
      <c r="I3" s="12"/>
      <c r="J3" s="15"/>
      <c r="K3" s="15"/>
      <c r="L3" s="26"/>
      <c r="M3" s="5"/>
      <c r="N3" s="5"/>
      <c r="O3" s="5"/>
      <c r="P3" s="5"/>
    </row>
    <row r="4" spans="1:16" ht="15.75">
      <c r="A4" s="71" t="s">
        <v>54</v>
      </c>
      <c r="B4" s="18">
        <v>2178339</v>
      </c>
      <c r="C4" s="18">
        <v>7180161</v>
      </c>
      <c r="D4" s="38">
        <v>26440297</v>
      </c>
      <c r="E4" s="18">
        <v>57960508</v>
      </c>
      <c r="F4" s="18">
        <v>65948993</v>
      </c>
      <c r="G4" s="18">
        <v>70885050</v>
      </c>
      <c r="H4" s="18">
        <v>76890526</v>
      </c>
      <c r="I4" s="18">
        <v>82249568</v>
      </c>
      <c r="J4" s="18">
        <v>86493789</v>
      </c>
      <c r="K4" s="18">
        <v>90931479</v>
      </c>
      <c r="L4" s="38">
        <v>98895837</v>
      </c>
      <c r="M4" s="38">
        <v>86511248</v>
      </c>
      <c r="N4" s="38">
        <v>79220149</v>
      </c>
      <c r="O4" s="38">
        <v>88179380</v>
      </c>
      <c r="P4" s="38" t="s">
        <v>18</v>
      </c>
    </row>
    <row r="5" spans="1:16" ht="13.5">
      <c r="A5" s="30" t="s">
        <v>0</v>
      </c>
      <c r="B5" s="18">
        <v>1942635</v>
      </c>
      <c r="C5" s="18">
        <v>6272775</v>
      </c>
      <c r="D5" s="18">
        <v>23012073</v>
      </c>
      <c r="E5" s="18">
        <v>53333552</v>
      </c>
      <c r="F5" s="18">
        <v>59846676</v>
      </c>
      <c r="G5" s="18">
        <v>64317169</v>
      </c>
      <c r="H5" s="18">
        <v>70036709</v>
      </c>
      <c r="I5" s="18">
        <v>74942391</v>
      </c>
      <c r="J5" s="18">
        <v>77650810</v>
      </c>
      <c r="K5" s="18">
        <v>82615015</v>
      </c>
      <c r="L5" s="26">
        <v>89290585</v>
      </c>
      <c r="M5" s="38">
        <v>78599844</v>
      </c>
      <c r="N5" s="38">
        <v>71837353</v>
      </c>
      <c r="O5" s="38">
        <v>75953691</v>
      </c>
      <c r="P5" s="38" t="s">
        <v>18</v>
      </c>
    </row>
    <row r="6" spans="1:19" ht="13.5">
      <c r="A6" s="30" t="s">
        <v>1</v>
      </c>
      <c r="B6" s="18">
        <v>146481</v>
      </c>
      <c r="C6" s="38">
        <v>736831</v>
      </c>
      <c r="D6" s="38">
        <v>3182418</v>
      </c>
      <c r="E6" s="18">
        <v>4167552</v>
      </c>
      <c r="F6" s="18">
        <v>5465021</v>
      </c>
      <c r="G6" s="18">
        <v>5935773</v>
      </c>
      <c r="H6" s="18">
        <v>5990391</v>
      </c>
      <c r="I6" s="18">
        <v>6163458</v>
      </c>
      <c r="J6" s="18">
        <v>8113690</v>
      </c>
      <c r="K6" s="18">
        <v>7789636</v>
      </c>
      <c r="L6" s="26">
        <v>9104701</v>
      </c>
      <c r="M6" s="38">
        <v>7485642</v>
      </c>
      <c r="N6" s="38">
        <v>6738116</v>
      </c>
      <c r="O6" s="38">
        <v>11161453</v>
      </c>
      <c r="P6" s="38" t="s">
        <v>18</v>
      </c>
      <c r="Q6" s="2"/>
      <c r="R6" s="2"/>
      <c r="S6" s="2"/>
    </row>
    <row r="7" spans="1:16" ht="13.5">
      <c r="A7" s="30" t="s">
        <v>19</v>
      </c>
      <c r="B7" s="18" t="s">
        <v>2</v>
      </c>
      <c r="C7" s="38" t="s">
        <v>2</v>
      </c>
      <c r="D7" s="38">
        <v>245806</v>
      </c>
      <c r="E7" s="18">
        <v>459404</v>
      </c>
      <c r="F7" s="18">
        <v>637296</v>
      </c>
      <c r="G7" s="18">
        <v>632108</v>
      </c>
      <c r="H7" s="18">
        <v>863426</v>
      </c>
      <c r="I7" s="18">
        <v>1143719</v>
      </c>
      <c r="J7" s="18">
        <v>729289</v>
      </c>
      <c r="K7" s="18">
        <v>526828</v>
      </c>
      <c r="L7" s="26">
        <v>500551</v>
      </c>
      <c r="M7" s="38">
        <v>425762</v>
      </c>
      <c r="N7" s="38">
        <v>644680</v>
      </c>
      <c r="O7" s="38">
        <v>1064236</v>
      </c>
      <c r="P7" s="38" t="s">
        <v>18</v>
      </c>
    </row>
    <row r="8" spans="1:18" ht="13.5">
      <c r="A8" s="29" t="s">
        <v>30</v>
      </c>
      <c r="B8" s="18">
        <v>705938</v>
      </c>
      <c r="C8" s="38">
        <v>2109497</v>
      </c>
      <c r="D8" s="38">
        <f>5976221+D10</f>
        <v>6442144</v>
      </c>
      <c r="E8" s="18">
        <f>16761376+901352+327627</f>
        <v>17990355</v>
      </c>
      <c r="F8" s="18">
        <f>19222842+2697137+444450</f>
        <v>22364429</v>
      </c>
      <c r="G8" s="18">
        <f>19892111+3282606+258766</f>
        <v>23433483</v>
      </c>
      <c r="H8" s="18">
        <v>25046820</v>
      </c>
      <c r="I8" s="18">
        <v>27318034</v>
      </c>
      <c r="J8" s="18">
        <v>26971289</v>
      </c>
      <c r="K8" s="18">
        <v>28106973</v>
      </c>
      <c r="L8" s="38">
        <v>31403421</v>
      </c>
      <c r="M8" s="38">
        <v>28715591</v>
      </c>
      <c r="N8" s="38">
        <v>27482292</v>
      </c>
      <c r="O8" s="38">
        <v>27567329</v>
      </c>
      <c r="P8" s="38" t="s">
        <v>18</v>
      </c>
      <c r="Q8" s="2"/>
      <c r="R8" s="2"/>
    </row>
    <row r="9" spans="1:18" ht="13.5">
      <c r="A9" s="30" t="s">
        <v>0</v>
      </c>
      <c r="B9" s="18">
        <v>705938</v>
      </c>
      <c r="C9" s="38">
        <v>2109497</v>
      </c>
      <c r="D9" s="18">
        <v>5976221</v>
      </c>
      <c r="E9" s="18">
        <v>16761376</v>
      </c>
      <c r="F9" s="18">
        <v>19222842</v>
      </c>
      <c r="G9" s="18">
        <v>19892111</v>
      </c>
      <c r="H9" s="18">
        <v>21524274</v>
      </c>
      <c r="I9" s="18">
        <v>23608853</v>
      </c>
      <c r="J9" s="18">
        <v>23356233</v>
      </c>
      <c r="K9" s="18">
        <v>24671152</v>
      </c>
      <c r="L9" s="26">
        <v>28100884</v>
      </c>
      <c r="M9" s="38">
        <v>25883361</v>
      </c>
      <c r="N9" s="38">
        <v>24549966</v>
      </c>
      <c r="O9" s="38">
        <v>24896068</v>
      </c>
      <c r="P9" s="38" t="s">
        <v>18</v>
      </c>
      <c r="R9" s="2"/>
    </row>
    <row r="10" spans="1:18" ht="13.5">
      <c r="A10" s="30" t="s">
        <v>1</v>
      </c>
      <c r="B10" s="18" t="s">
        <v>2</v>
      </c>
      <c r="C10" s="38" t="s">
        <v>2</v>
      </c>
      <c r="D10" s="38">
        <v>465923</v>
      </c>
      <c r="E10" s="18">
        <v>901352</v>
      </c>
      <c r="F10" s="18">
        <v>2697137</v>
      </c>
      <c r="G10" s="18">
        <v>3282606</v>
      </c>
      <c r="H10" s="18">
        <v>3326467</v>
      </c>
      <c r="I10" s="18">
        <v>3376014</v>
      </c>
      <c r="J10" s="18">
        <v>3161212</v>
      </c>
      <c r="K10" s="18">
        <v>3142217</v>
      </c>
      <c r="L10" s="26">
        <v>2909590</v>
      </c>
      <c r="M10" s="38">
        <v>2512290</v>
      </c>
      <c r="N10" s="38">
        <v>2583498</v>
      </c>
      <c r="O10" s="38">
        <v>2090717</v>
      </c>
      <c r="P10" s="38" t="s">
        <v>18</v>
      </c>
      <c r="R10" s="2"/>
    </row>
    <row r="11" spans="1:16" ht="13.5">
      <c r="A11" s="30" t="s">
        <v>19</v>
      </c>
      <c r="B11" s="18" t="s">
        <v>2</v>
      </c>
      <c r="C11" s="38" t="s">
        <v>2</v>
      </c>
      <c r="D11" s="38" t="s">
        <v>2</v>
      </c>
      <c r="E11" s="18">
        <v>327627</v>
      </c>
      <c r="F11" s="18">
        <v>444450</v>
      </c>
      <c r="G11" s="18">
        <v>258766</v>
      </c>
      <c r="H11" s="18">
        <v>196079</v>
      </c>
      <c r="I11" s="18">
        <v>333166</v>
      </c>
      <c r="J11" s="18">
        <v>453844</v>
      </c>
      <c r="K11" s="18">
        <v>293604</v>
      </c>
      <c r="L11" s="26">
        <v>392947</v>
      </c>
      <c r="M11" s="38">
        <v>319940</v>
      </c>
      <c r="N11" s="38">
        <v>348828</v>
      </c>
      <c r="O11" s="38">
        <v>580544</v>
      </c>
      <c r="P11" s="38" t="s">
        <v>18</v>
      </c>
    </row>
    <row r="12" spans="1:19" ht="15.75">
      <c r="A12" s="74" t="s">
        <v>53</v>
      </c>
      <c r="B12" s="12">
        <v>2884877</v>
      </c>
      <c r="C12" s="13">
        <v>9289658</v>
      </c>
      <c r="D12" s="13">
        <v>32882441</v>
      </c>
      <c r="E12" s="12">
        <v>75950863</v>
      </c>
      <c r="F12" s="12">
        <v>88313422</v>
      </c>
      <c r="G12" s="12">
        <v>94318533</v>
      </c>
      <c r="H12" s="12">
        <v>101937346</v>
      </c>
      <c r="I12" s="12">
        <v>109567602</v>
      </c>
      <c r="J12" s="12">
        <v>113465078</v>
      </c>
      <c r="K12" s="12">
        <v>119038452</v>
      </c>
      <c r="L12" s="38">
        <v>130299258</v>
      </c>
      <c r="M12" s="38">
        <v>115226839</v>
      </c>
      <c r="N12" s="38">
        <v>106702441</v>
      </c>
      <c r="O12" s="38">
        <v>115746709</v>
      </c>
      <c r="P12" s="38" t="s">
        <v>18</v>
      </c>
      <c r="Q12" s="2"/>
      <c r="R12" s="2"/>
      <c r="S12" s="2"/>
    </row>
    <row r="13" spans="1:16" ht="15.75">
      <c r="A13" s="32" t="s">
        <v>89</v>
      </c>
      <c r="B13" s="12"/>
      <c r="C13" s="13"/>
      <c r="D13" s="13"/>
      <c r="E13" s="12"/>
      <c r="F13" s="12"/>
      <c r="G13" s="12"/>
      <c r="H13" s="12"/>
      <c r="I13" s="12"/>
      <c r="J13" s="15"/>
      <c r="K13" s="15"/>
      <c r="L13" s="26"/>
      <c r="M13" s="38"/>
      <c r="N13" s="38"/>
      <c r="O13" s="38"/>
      <c r="P13" s="38"/>
    </row>
    <row r="14" spans="1:16" ht="15.75">
      <c r="A14" s="71" t="s">
        <v>54</v>
      </c>
      <c r="B14" s="12">
        <f>B15+B16</f>
        <v>2052094</v>
      </c>
      <c r="C14" s="13">
        <f>C15+C16</f>
        <v>7001668</v>
      </c>
      <c r="D14" s="38">
        <f>D16+D17+23150527</f>
        <v>26465999</v>
      </c>
      <c r="E14" s="18">
        <v>58953086</v>
      </c>
      <c r="F14" s="18">
        <v>63757937</v>
      </c>
      <c r="G14" s="18">
        <v>66119699</v>
      </c>
      <c r="H14" s="18">
        <v>71573073</v>
      </c>
      <c r="I14" s="18">
        <v>75731215</v>
      </c>
      <c r="J14" s="18">
        <v>78388515</v>
      </c>
      <c r="K14" s="18">
        <v>84328320</v>
      </c>
      <c r="L14" s="26">
        <v>93578562</v>
      </c>
      <c r="M14" s="26">
        <v>94891737</v>
      </c>
      <c r="N14" s="26">
        <v>86696559</v>
      </c>
      <c r="O14" s="26">
        <v>90827606</v>
      </c>
      <c r="P14" s="26" t="s">
        <v>18</v>
      </c>
    </row>
    <row r="15" spans="1:17" ht="13.5">
      <c r="A15" s="30" t="s">
        <v>0</v>
      </c>
      <c r="B15" s="12">
        <v>1907785</v>
      </c>
      <c r="C15" s="13">
        <v>6256039</v>
      </c>
      <c r="D15" s="18">
        <v>23150527</v>
      </c>
      <c r="E15" s="18">
        <v>54209401</v>
      </c>
      <c r="F15" s="18">
        <v>57824115</v>
      </c>
      <c r="G15" s="18">
        <v>59721080</v>
      </c>
      <c r="H15" s="18">
        <v>64793763</v>
      </c>
      <c r="I15" s="18">
        <v>68307270</v>
      </c>
      <c r="J15" s="18">
        <v>70114852</v>
      </c>
      <c r="K15" s="18">
        <v>76506077</v>
      </c>
      <c r="L15" s="18">
        <v>84208514</v>
      </c>
      <c r="M15" s="26">
        <v>86611140</v>
      </c>
      <c r="N15" s="26">
        <v>79299562</v>
      </c>
      <c r="O15" s="26">
        <v>79659763</v>
      </c>
      <c r="P15" s="26" t="s">
        <v>18</v>
      </c>
      <c r="Q15" s="2"/>
    </row>
    <row r="16" spans="1:16" ht="13.5">
      <c r="A16" s="30" t="s">
        <v>1</v>
      </c>
      <c r="B16" s="12">
        <v>144309</v>
      </c>
      <c r="C16" s="13">
        <v>745629</v>
      </c>
      <c r="D16" s="38">
        <v>3058289</v>
      </c>
      <c r="E16" s="18">
        <v>4297823</v>
      </c>
      <c r="F16" s="18">
        <v>5285783</v>
      </c>
      <c r="G16" s="18">
        <v>5750372</v>
      </c>
      <c r="H16" s="18">
        <v>5847797</v>
      </c>
      <c r="I16" s="18">
        <v>6163923</v>
      </c>
      <c r="J16" s="18">
        <v>7500451</v>
      </c>
      <c r="K16" s="18">
        <v>7299934</v>
      </c>
      <c r="L16" s="18">
        <v>8824795</v>
      </c>
      <c r="M16" s="26">
        <v>7809449</v>
      </c>
      <c r="N16" s="26">
        <v>6725692</v>
      </c>
      <c r="O16" s="26">
        <v>10166967</v>
      </c>
      <c r="P16" s="26" t="s">
        <v>18</v>
      </c>
    </row>
    <row r="17" spans="1:16" ht="13.5">
      <c r="A17" s="30" t="s">
        <v>19</v>
      </c>
      <c r="B17" s="12" t="s">
        <v>2</v>
      </c>
      <c r="C17" s="13" t="s">
        <v>2</v>
      </c>
      <c r="D17" s="38">
        <v>257183</v>
      </c>
      <c r="E17" s="18">
        <v>445862</v>
      </c>
      <c r="F17" s="18">
        <v>648039</v>
      </c>
      <c r="G17" s="18">
        <v>648247</v>
      </c>
      <c r="H17" s="18">
        <v>931513</v>
      </c>
      <c r="I17" s="18">
        <v>1260021</v>
      </c>
      <c r="J17" s="18">
        <v>773212</v>
      </c>
      <c r="K17" s="18">
        <v>522309</v>
      </c>
      <c r="L17" s="26">
        <v>545253</v>
      </c>
      <c r="M17" s="26">
        <v>471148</v>
      </c>
      <c r="N17" s="26">
        <v>671305</v>
      </c>
      <c r="O17" s="26">
        <v>1000876</v>
      </c>
      <c r="P17" s="26" t="s">
        <v>18</v>
      </c>
    </row>
    <row r="18" spans="1:19" ht="13.5">
      <c r="A18" s="29" t="s">
        <v>30</v>
      </c>
      <c r="B18" s="12">
        <v>665660</v>
      </c>
      <c r="C18" s="13">
        <v>2065605</v>
      </c>
      <c r="D18" s="38">
        <f>6171366+D20</f>
        <v>6642095</v>
      </c>
      <c r="E18" s="18">
        <f>17746006+853361+315113</f>
        <v>18914480</v>
      </c>
      <c r="F18" s="18">
        <f>18875302+2503462+463257</f>
        <v>21842021</v>
      </c>
      <c r="G18" s="18">
        <v>22335257</v>
      </c>
      <c r="H18" s="18">
        <v>24155203</v>
      </c>
      <c r="I18" s="18">
        <v>25249593</v>
      </c>
      <c r="J18" s="18">
        <v>25748752</v>
      </c>
      <c r="K18" s="18">
        <v>26307097</v>
      </c>
      <c r="L18" s="26">
        <v>29735718</v>
      </c>
      <c r="M18" s="26">
        <v>30658472</v>
      </c>
      <c r="N18" s="26">
        <v>28563067</v>
      </c>
      <c r="O18" s="26">
        <v>27103118</v>
      </c>
      <c r="P18" s="26" t="s">
        <v>18</v>
      </c>
      <c r="Q18" s="2"/>
      <c r="R18" s="2"/>
      <c r="S18" s="2"/>
    </row>
    <row r="19" spans="1:16" ht="13.5">
      <c r="A19" s="30" t="s">
        <v>0</v>
      </c>
      <c r="B19" s="12">
        <v>665660</v>
      </c>
      <c r="C19" s="13">
        <v>2065605</v>
      </c>
      <c r="D19" s="38">
        <v>6171366</v>
      </c>
      <c r="E19" s="18">
        <v>17746006</v>
      </c>
      <c r="F19" s="18">
        <v>18875302</v>
      </c>
      <c r="G19" s="18">
        <v>19061258</v>
      </c>
      <c r="H19" s="18">
        <v>20807517</v>
      </c>
      <c r="I19" s="18">
        <v>21688642</v>
      </c>
      <c r="J19" s="18">
        <v>22321441</v>
      </c>
      <c r="K19" s="18">
        <v>23218938</v>
      </c>
      <c r="L19" s="26">
        <v>26645342</v>
      </c>
      <c r="M19" s="26">
        <v>27664641</v>
      </c>
      <c r="N19" s="26">
        <v>25703233</v>
      </c>
      <c r="O19" s="26">
        <v>24624881</v>
      </c>
      <c r="P19" s="26" t="s">
        <v>18</v>
      </c>
    </row>
    <row r="20" spans="1:16" ht="13.5">
      <c r="A20" s="30" t="s">
        <v>1</v>
      </c>
      <c r="B20" s="12" t="s">
        <v>2</v>
      </c>
      <c r="C20" s="13" t="s">
        <v>2</v>
      </c>
      <c r="D20" s="38">
        <v>470729</v>
      </c>
      <c r="E20" s="18">
        <v>853361</v>
      </c>
      <c r="F20" s="18">
        <v>2503462</v>
      </c>
      <c r="G20" s="18">
        <v>3025707</v>
      </c>
      <c r="H20" s="18">
        <v>3166097</v>
      </c>
      <c r="I20" s="18">
        <v>3253249</v>
      </c>
      <c r="J20" s="18">
        <v>3014282</v>
      </c>
      <c r="K20" s="18">
        <v>2815341</v>
      </c>
      <c r="L20" s="26">
        <v>2659021</v>
      </c>
      <c r="M20" s="26">
        <v>2672662</v>
      </c>
      <c r="N20" s="26">
        <v>2539233</v>
      </c>
      <c r="O20" s="26">
        <v>1945654</v>
      </c>
      <c r="P20" s="26" t="s">
        <v>18</v>
      </c>
    </row>
    <row r="21" spans="1:16" ht="13.5">
      <c r="A21" s="30" t="s">
        <v>19</v>
      </c>
      <c r="B21" s="12" t="s">
        <v>2</v>
      </c>
      <c r="C21" s="13" t="s">
        <v>2</v>
      </c>
      <c r="D21" s="38" t="s">
        <v>2</v>
      </c>
      <c r="E21" s="18">
        <v>315113</v>
      </c>
      <c r="F21" s="18">
        <v>463257</v>
      </c>
      <c r="G21" s="18">
        <v>248292</v>
      </c>
      <c r="H21" s="18">
        <v>181589</v>
      </c>
      <c r="I21" s="18">
        <v>307702</v>
      </c>
      <c r="J21" s="18">
        <v>413029</v>
      </c>
      <c r="K21" s="18">
        <v>272819</v>
      </c>
      <c r="L21" s="26">
        <v>431355</v>
      </c>
      <c r="M21" s="26">
        <v>321169</v>
      </c>
      <c r="N21" s="26">
        <v>320601</v>
      </c>
      <c r="O21" s="26">
        <v>532583</v>
      </c>
      <c r="P21" s="26" t="s">
        <v>18</v>
      </c>
    </row>
    <row r="22" spans="1:16" ht="15.75">
      <c r="A22" s="74" t="s">
        <v>53</v>
      </c>
      <c r="B22" s="12">
        <f>B14+B18</f>
        <v>2717754</v>
      </c>
      <c r="C22" s="13">
        <f>C14+C18</f>
        <v>9067273</v>
      </c>
      <c r="D22" s="13">
        <f>D14+D18</f>
        <v>33108094</v>
      </c>
      <c r="E22" s="13">
        <f>58953086+E18</f>
        <v>77867566</v>
      </c>
      <c r="F22" s="13">
        <f>63757937+F18</f>
        <v>85599958</v>
      </c>
      <c r="G22" s="13">
        <v>88454956</v>
      </c>
      <c r="H22" s="13">
        <v>95728276</v>
      </c>
      <c r="I22" s="13">
        <v>100980807</v>
      </c>
      <c r="J22" s="13">
        <v>104137267</v>
      </c>
      <c r="K22" s="13">
        <v>110635417</v>
      </c>
      <c r="L22" s="38">
        <v>123314280</v>
      </c>
      <c r="M22" s="26">
        <f>94891737+M18</f>
        <v>125550209</v>
      </c>
      <c r="N22" s="26">
        <v>115259626</v>
      </c>
      <c r="O22" s="26">
        <v>117930724</v>
      </c>
      <c r="P22" s="26" t="s">
        <v>18</v>
      </c>
    </row>
    <row r="23" spans="1:16" ht="15.75">
      <c r="A23" s="73" t="s">
        <v>63</v>
      </c>
      <c r="B23" s="47"/>
      <c r="C23" s="47"/>
      <c r="D23" s="47"/>
      <c r="E23" s="47"/>
      <c r="F23" s="47"/>
      <c r="G23" s="47"/>
      <c r="H23" s="47"/>
      <c r="I23" s="47"/>
      <c r="J23" s="47"/>
      <c r="K23" s="48"/>
      <c r="L23" s="49"/>
      <c r="M23" s="59"/>
      <c r="N23" s="59"/>
      <c r="O23" s="59"/>
      <c r="P23" s="59"/>
    </row>
    <row r="24" spans="1:16" ht="15.75">
      <c r="A24" s="72" t="s">
        <v>72</v>
      </c>
      <c r="B24" s="12"/>
      <c r="C24" s="12"/>
      <c r="D24" s="12"/>
      <c r="E24" s="12"/>
      <c r="F24" s="12"/>
      <c r="G24" s="12"/>
      <c r="H24" s="12"/>
      <c r="I24" s="12"/>
      <c r="J24" s="15"/>
      <c r="K24" s="15"/>
      <c r="L24" s="26"/>
      <c r="M24" s="5"/>
      <c r="N24" s="5"/>
      <c r="O24" s="5"/>
      <c r="P24" s="5"/>
    </row>
    <row r="25" spans="1:16" ht="13.5">
      <c r="A25" s="71" t="s">
        <v>64</v>
      </c>
      <c r="B25" s="13">
        <v>55</v>
      </c>
      <c r="C25" s="13">
        <v>39</v>
      </c>
      <c r="D25" s="12">
        <v>66</v>
      </c>
      <c r="E25" s="12">
        <v>59</v>
      </c>
      <c r="F25" s="12">
        <v>80</v>
      </c>
      <c r="G25" s="12">
        <v>89</v>
      </c>
      <c r="H25" s="12">
        <v>90</v>
      </c>
      <c r="I25" s="12">
        <v>82</v>
      </c>
      <c r="J25" s="12">
        <v>80</v>
      </c>
      <c r="K25" s="12">
        <v>82</v>
      </c>
      <c r="L25" s="62">
        <v>76</v>
      </c>
      <c r="M25" s="12">
        <v>69</v>
      </c>
      <c r="N25" s="12">
        <v>72</v>
      </c>
      <c r="O25" s="12">
        <v>65</v>
      </c>
      <c r="P25" s="12">
        <v>69</v>
      </c>
    </row>
    <row r="26" spans="1:16" ht="13.5">
      <c r="A26" s="30" t="s">
        <v>3</v>
      </c>
      <c r="B26" s="13" t="s">
        <v>2</v>
      </c>
      <c r="C26" s="13" t="s">
        <v>2</v>
      </c>
      <c r="D26" s="13">
        <v>14</v>
      </c>
      <c r="E26" s="12">
        <v>12</v>
      </c>
      <c r="F26" s="12">
        <v>11</v>
      </c>
      <c r="G26" s="12">
        <v>11</v>
      </c>
      <c r="H26" s="12">
        <v>12</v>
      </c>
      <c r="I26" s="12">
        <v>13</v>
      </c>
      <c r="J26" s="12">
        <v>13</v>
      </c>
      <c r="K26" s="12">
        <v>13</v>
      </c>
      <c r="L26" s="26">
        <v>14</v>
      </c>
      <c r="M26" s="12">
        <v>15</v>
      </c>
      <c r="N26" s="12">
        <v>13</v>
      </c>
      <c r="O26" s="12">
        <v>14</v>
      </c>
      <c r="P26" s="12">
        <v>14</v>
      </c>
    </row>
    <row r="27" spans="1:16" ht="13.5">
      <c r="A27" s="30" t="s">
        <v>4</v>
      </c>
      <c r="B27" s="13" t="s">
        <v>2</v>
      </c>
      <c r="C27" s="13" t="s">
        <v>2</v>
      </c>
      <c r="D27" s="13">
        <v>18</v>
      </c>
      <c r="E27" s="12">
        <v>15</v>
      </c>
      <c r="F27" s="12">
        <v>23</v>
      </c>
      <c r="G27" s="12">
        <v>27</v>
      </c>
      <c r="H27" s="12">
        <v>31</v>
      </c>
      <c r="I27" s="12">
        <v>31</v>
      </c>
      <c r="J27" s="12">
        <v>27</v>
      </c>
      <c r="K27" s="12">
        <v>31</v>
      </c>
      <c r="L27" s="66">
        <v>33</v>
      </c>
      <c r="M27" s="12">
        <v>27</v>
      </c>
      <c r="N27" s="12">
        <v>30</v>
      </c>
      <c r="O27" s="12">
        <v>26</v>
      </c>
      <c r="P27" s="12">
        <v>28</v>
      </c>
    </row>
    <row r="28" spans="1:16" ht="13.5">
      <c r="A28" s="30" t="s">
        <v>5</v>
      </c>
      <c r="B28" s="12" t="s">
        <v>2</v>
      </c>
      <c r="C28" s="13" t="s">
        <v>2</v>
      </c>
      <c r="D28" s="13">
        <v>34</v>
      </c>
      <c r="E28" s="12">
        <v>32</v>
      </c>
      <c r="F28" s="12">
        <v>46</v>
      </c>
      <c r="G28" s="12">
        <v>51</v>
      </c>
      <c r="H28" s="12">
        <v>47</v>
      </c>
      <c r="I28" s="12">
        <v>38</v>
      </c>
      <c r="J28" s="12">
        <v>40</v>
      </c>
      <c r="K28" s="12">
        <v>38</v>
      </c>
      <c r="L28" s="26">
        <v>29</v>
      </c>
      <c r="M28" s="26">
        <v>27</v>
      </c>
      <c r="N28" s="26">
        <v>29</v>
      </c>
      <c r="O28" s="26">
        <v>25</v>
      </c>
      <c r="P28" s="26">
        <v>27</v>
      </c>
    </row>
    <row r="29" spans="1:16" ht="15.75">
      <c r="A29" s="32" t="s">
        <v>73</v>
      </c>
      <c r="B29" s="12"/>
      <c r="C29" s="13"/>
      <c r="D29" s="13"/>
      <c r="E29" s="12"/>
      <c r="F29" s="12"/>
      <c r="G29" s="12"/>
      <c r="H29" s="12"/>
      <c r="I29" s="12"/>
      <c r="J29" s="15"/>
      <c r="K29" s="16"/>
      <c r="L29" s="26"/>
      <c r="M29" s="5"/>
      <c r="N29" s="5"/>
      <c r="O29" s="5"/>
      <c r="P29" s="5"/>
    </row>
    <row r="30" spans="1:16" ht="13.5">
      <c r="A30" s="71" t="s">
        <v>65</v>
      </c>
      <c r="B30" s="13">
        <v>2135</v>
      </c>
      <c r="C30" s="13">
        <v>2690</v>
      </c>
      <c r="D30" s="13">
        <v>2818</v>
      </c>
      <c r="E30" s="12">
        <v>4727</v>
      </c>
      <c r="F30" s="12">
        <v>5221</v>
      </c>
      <c r="G30" s="12">
        <v>5567</v>
      </c>
      <c r="H30" s="12">
        <v>5961</v>
      </c>
      <c r="I30" s="12">
        <f>SUM(I31:I33)</f>
        <v>5770</v>
      </c>
      <c r="J30" s="12">
        <v>6144</v>
      </c>
      <c r="K30" s="12">
        <v>6254</v>
      </c>
      <c r="L30" s="26">
        <f>SUM(L31:L33)</f>
        <v>6522</v>
      </c>
      <c r="M30" s="26">
        <v>6081</v>
      </c>
      <c r="N30" s="26">
        <v>5819</v>
      </c>
      <c r="O30" s="26">
        <v>6675</v>
      </c>
      <c r="P30" s="26" t="s">
        <v>18</v>
      </c>
    </row>
    <row r="31" spans="1:16" ht="13.5">
      <c r="A31" s="30" t="s">
        <v>3</v>
      </c>
      <c r="B31" s="12" t="s">
        <v>2</v>
      </c>
      <c r="C31" s="13" t="s">
        <v>2</v>
      </c>
      <c r="D31" s="13">
        <v>2071</v>
      </c>
      <c r="E31" s="12">
        <v>3854</v>
      </c>
      <c r="F31" s="12">
        <v>4085</v>
      </c>
      <c r="G31" s="12">
        <v>4039</v>
      </c>
      <c r="H31" s="12">
        <v>4422</v>
      </c>
      <c r="I31" s="12">
        <v>4352</v>
      </c>
      <c r="J31" s="12">
        <v>4605</v>
      </c>
      <c r="K31" s="12">
        <v>4711</v>
      </c>
      <c r="L31" s="26">
        <v>5118</v>
      </c>
      <c r="M31" s="26">
        <v>4996</v>
      </c>
      <c r="N31" s="26">
        <v>4530</v>
      </c>
      <c r="O31" s="26">
        <v>4948</v>
      </c>
      <c r="P31" s="26" t="s">
        <v>18</v>
      </c>
    </row>
    <row r="32" spans="1:16" ht="13.5">
      <c r="A32" s="30" t="s">
        <v>4</v>
      </c>
      <c r="B32" s="12" t="s">
        <v>2</v>
      </c>
      <c r="C32" s="13" t="s">
        <v>2</v>
      </c>
      <c r="D32" s="13">
        <v>432</v>
      </c>
      <c r="E32" s="12">
        <v>650</v>
      </c>
      <c r="F32" s="12">
        <v>819</v>
      </c>
      <c r="G32" s="12">
        <v>1143</v>
      </c>
      <c r="H32" s="12">
        <v>1167</v>
      </c>
      <c r="I32" s="12">
        <v>967</v>
      </c>
      <c r="J32" s="12">
        <v>1113</v>
      </c>
      <c r="K32" s="12">
        <v>1319</v>
      </c>
      <c r="L32" s="26">
        <v>1182</v>
      </c>
      <c r="M32" s="26">
        <v>952</v>
      </c>
      <c r="N32" s="26">
        <v>1079</v>
      </c>
      <c r="O32" s="26">
        <v>1299</v>
      </c>
      <c r="P32" s="26" t="s">
        <v>18</v>
      </c>
    </row>
    <row r="33" spans="1:16" ht="13.5">
      <c r="A33" s="30" t="s">
        <v>5</v>
      </c>
      <c r="B33" s="12" t="s">
        <v>2</v>
      </c>
      <c r="C33" s="13" t="s">
        <v>2</v>
      </c>
      <c r="D33" s="13">
        <v>315</v>
      </c>
      <c r="E33" s="12">
        <v>223</v>
      </c>
      <c r="F33" s="12">
        <v>317</v>
      </c>
      <c r="G33" s="12">
        <v>385</v>
      </c>
      <c r="H33" s="12">
        <v>372</v>
      </c>
      <c r="I33" s="12">
        <v>451</v>
      </c>
      <c r="J33" s="12">
        <v>426</v>
      </c>
      <c r="K33" s="12">
        <v>224</v>
      </c>
      <c r="L33" s="26">
        <v>222</v>
      </c>
      <c r="M33" s="26">
        <v>133</v>
      </c>
      <c r="N33" s="26">
        <v>210</v>
      </c>
      <c r="O33" s="26">
        <v>428</v>
      </c>
      <c r="P33" s="26" t="s">
        <v>18</v>
      </c>
    </row>
    <row r="34" spans="1:16" ht="15.75">
      <c r="A34" s="32" t="s">
        <v>74</v>
      </c>
      <c r="B34" s="12"/>
      <c r="C34" s="13"/>
      <c r="D34" s="13"/>
      <c r="E34" s="12"/>
      <c r="F34" s="12"/>
      <c r="G34" s="12"/>
      <c r="H34" s="12"/>
      <c r="I34" s="12"/>
      <c r="J34" s="15"/>
      <c r="K34" s="15"/>
      <c r="L34" s="26"/>
      <c r="M34" s="5"/>
      <c r="N34" s="5"/>
      <c r="O34" s="5"/>
      <c r="P34" s="5"/>
    </row>
    <row r="35" spans="1:16" ht="13.5">
      <c r="A35" s="71" t="s">
        <v>64</v>
      </c>
      <c r="B35" s="12">
        <v>169872</v>
      </c>
      <c r="C35" s="13">
        <v>304690</v>
      </c>
      <c r="D35" s="13">
        <v>354264</v>
      </c>
      <c r="E35" s="12">
        <v>588926</v>
      </c>
      <c r="F35" s="12">
        <v>585427</v>
      </c>
      <c r="G35" s="12">
        <v>610363</v>
      </c>
      <c r="H35" s="12">
        <f>SUM(H36:H38)</f>
        <v>634866</v>
      </c>
      <c r="I35" s="18">
        <v>656243</v>
      </c>
      <c r="J35" s="18">
        <v>696408</v>
      </c>
      <c r="K35" s="12">
        <v>728495</v>
      </c>
      <c r="L35" s="26">
        <v>732049</v>
      </c>
      <c r="M35" s="26">
        <v>653488</v>
      </c>
      <c r="N35" s="26">
        <f>SUM(N36:N38)</f>
        <v>642797</v>
      </c>
      <c r="O35" s="26">
        <v>609401</v>
      </c>
      <c r="P35" s="26">
        <v>618733</v>
      </c>
    </row>
    <row r="36" spans="1:16" ht="13.5">
      <c r="A36" s="30" t="s">
        <v>3</v>
      </c>
      <c r="B36" s="12">
        <v>118189</v>
      </c>
      <c r="C36" s="13">
        <v>214021</v>
      </c>
      <c r="D36" s="13">
        <v>318973</v>
      </c>
      <c r="E36" s="12">
        <v>549100</v>
      </c>
      <c r="F36" s="12">
        <v>526379</v>
      </c>
      <c r="G36" s="12">
        <v>533313</v>
      </c>
      <c r="H36" s="12">
        <v>564631</v>
      </c>
      <c r="I36" s="12">
        <v>597953</v>
      </c>
      <c r="J36" s="12">
        <v>623389</v>
      </c>
      <c r="K36" s="12">
        <v>650267</v>
      </c>
      <c r="L36" s="26">
        <v>672294</v>
      </c>
      <c r="M36" s="26">
        <v>607857</v>
      </c>
      <c r="N36" s="26">
        <v>585890</v>
      </c>
      <c r="O36" s="26">
        <v>534902</v>
      </c>
      <c r="P36" s="26">
        <v>526822</v>
      </c>
    </row>
    <row r="37" spans="1:16" ht="13.5">
      <c r="A37" s="30" t="s">
        <v>4</v>
      </c>
      <c r="B37" s="12">
        <v>12470</v>
      </c>
      <c r="C37" s="13">
        <v>24913</v>
      </c>
      <c r="D37" s="13">
        <v>29922</v>
      </c>
      <c r="E37" s="12">
        <v>32077</v>
      </c>
      <c r="F37" s="12">
        <v>46670</v>
      </c>
      <c r="G37" s="12">
        <v>59444</v>
      </c>
      <c r="H37" s="12">
        <v>56586</v>
      </c>
      <c r="I37" s="12">
        <v>47662</v>
      </c>
      <c r="J37" s="18">
        <v>59620</v>
      </c>
      <c r="K37" s="12">
        <v>68138</v>
      </c>
      <c r="L37" s="26">
        <v>56056</v>
      </c>
      <c r="M37" s="26">
        <v>41865</v>
      </c>
      <c r="N37" s="26">
        <v>52470</v>
      </c>
      <c r="O37" s="26">
        <v>69350</v>
      </c>
      <c r="P37" s="26">
        <v>84118</v>
      </c>
    </row>
    <row r="38" spans="1:16" ht="13.5">
      <c r="A38" s="50" t="s">
        <v>5</v>
      </c>
      <c r="B38" s="51" t="s">
        <v>2</v>
      </c>
      <c r="C38" s="52" t="s">
        <v>2</v>
      </c>
      <c r="D38" s="52">
        <v>5369</v>
      </c>
      <c r="E38" s="51">
        <v>7749</v>
      </c>
      <c r="F38" s="51">
        <v>12378</v>
      </c>
      <c r="G38" s="51">
        <v>17606</v>
      </c>
      <c r="H38" s="51">
        <v>13649</v>
      </c>
      <c r="I38" s="51">
        <v>10628</v>
      </c>
      <c r="J38" s="51">
        <v>13399</v>
      </c>
      <c r="K38" s="51">
        <v>10090</v>
      </c>
      <c r="L38" s="53">
        <v>3699</v>
      </c>
      <c r="M38" s="26">
        <v>3766</v>
      </c>
      <c r="N38" s="53">
        <v>4437</v>
      </c>
      <c r="O38" s="26">
        <v>5149</v>
      </c>
      <c r="P38" s="26">
        <v>7793</v>
      </c>
    </row>
    <row r="39" spans="1:16" ht="13.5">
      <c r="A39" s="30"/>
      <c r="B39" s="12"/>
      <c r="C39" s="13"/>
      <c r="D39" s="13"/>
      <c r="E39" s="12"/>
      <c r="F39" s="12"/>
      <c r="G39" s="12"/>
      <c r="H39" s="12"/>
      <c r="I39" s="12"/>
      <c r="J39" s="12"/>
      <c r="K39" s="12"/>
      <c r="L39" s="55"/>
      <c r="M39" s="65"/>
      <c r="O39" s="65" t="s">
        <v>48</v>
      </c>
      <c r="P39" s="65"/>
    </row>
    <row r="40" spans="1:16" ht="15.75" thickBot="1">
      <c r="A40" s="104" t="s">
        <v>49</v>
      </c>
      <c r="B40" s="105"/>
      <c r="C40" s="105"/>
      <c r="D40" s="105"/>
      <c r="E40" s="105"/>
      <c r="F40" s="105"/>
      <c r="G40" s="105"/>
      <c r="H40" s="105"/>
      <c r="I40" s="105"/>
      <c r="J40" s="105"/>
      <c r="K40" s="105"/>
      <c r="L40" s="105"/>
      <c r="M40" s="5"/>
      <c r="N40" s="5"/>
      <c r="O40" s="5"/>
      <c r="P40" s="5"/>
    </row>
    <row r="41" spans="1:16" ht="13.5">
      <c r="A41" s="54" t="s">
        <v>31</v>
      </c>
      <c r="B41" s="99" t="s">
        <v>39</v>
      </c>
      <c r="C41" s="99" t="s">
        <v>40</v>
      </c>
      <c r="D41" s="99" t="s">
        <v>41</v>
      </c>
      <c r="E41" s="99" t="s">
        <v>42</v>
      </c>
      <c r="F41" s="99" t="s">
        <v>43</v>
      </c>
      <c r="G41" s="99" t="s">
        <v>44</v>
      </c>
      <c r="H41" s="99" t="s">
        <v>45</v>
      </c>
      <c r="I41" s="99" t="s">
        <v>46</v>
      </c>
      <c r="J41" s="99" t="s">
        <v>47</v>
      </c>
      <c r="K41" s="99" t="s">
        <v>50</v>
      </c>
      <c r="L41" s="100" t="s">
        <v>96</v>
      </c>
      <c r="M41" s="100" t="s">
        <v>97</v>
      </c>
      <c r="N41" s="100" t="s">
        <v>98</v>
      </c>
      <c r="O41" s="100" t="s">
        <v>81</v>
      </c>
      <c r="P41" s="100" t="s">
        <v>95</v>
      </c>
    </row>
    <row r="42" spans="1:16" ht="13.5">
      <c r="A42" s="32" t="s">
        <v>20</v>
      </c>
      <c r="B42" s="15"/>
      <c r="C42" s="13"/>
      <c r="D42" s="13"/>
      <c r="E42" s="12"/>
      <c r="F42" s="12"/>
      <c r="G42" s="12"/>
      <c r="H42" s="12"/>
      <c r="I42" s="12"/>
      <c r="J42" s="15"/>
      <c r="K42" s="15"/>
      <c r="L42" s="26"/>
      <c r="M42" s="5"/>
      <c r="N42" s="5"/>
      <c r="O42" s="5"/>
      <c r="P42" s="5"/>
    </row>
    <row r="43" spans="1:16" s="8" customFormat="1" ht="15.75">
      <c r="A43" s="71" t="s">
        <v>75</v>
      </c>
      <c r="B43" s="21"/>
      <c r="C43" s="21"/>
      <c r="D43" s="21"/>
      <c r="E43" s="22"/>
      <c r="F43" s="22"/>
      <c r="G43" s="22"/>
      <c r="H43" s="22"/>
      <c r="I43" s="22"/>
      <c r="J43" s="20"/>
      <c r="K43" s="20"/>
      <c r="L43" s="39"/>
      <c r="M43" s="9"/>
      <c r="N43" s="9"/>
      <c r="O43" s="9"/>
      <c r="P43" s="9"/>
    </row>
    <row r="44" spans="1:16" ht="13.5">
      <c r="A44" s="75" t="s">
        <v>66</v>
      </c>
      <c r="B44" s="18">
        <v>858451</v>
      </c>
      <c r="C44" s="38">
        <v>2067598</v>
      </c>
      <c r="D44" s="38">
        <v>2523375</v>
      </c>
      <c r="E44" s="18">
        <v>3963263</v>
      </c>
      <c r="F44" s="18">
        <v>4379830</v>
      </c>
      <c r="G44" s="18">
        <v>4629394</v>
      </c>
      <c r="H44" s="18">
        <v>4811453</v>
      </c>
      <c r="I44" s="18">
        <v>4910948</v>
      </c>
      <c r="J44" s="18">
        <v>5034691</v>
      </c>
      <c r="K44" s="18">
        <v>5332483</v>
      </c>
      <c r="L44" s="26">
        <v>5664281</v>
      </c>
      <c r="M44" s="38">
        <v>5548323</v>
      </c>
      <c r="N44" s="38">
        <v>5616309</v>
      </c>
      <c r="O44" s="122">
        <v>6084823</v>
      </c>
      <c r="P44" s="38">
        <v>6551569</v>
      </c>
    </row>
    <row r="45" spans="1:16" ht="13.5">
      <c r="A45" s="75" t="s">
        <v>67</v>
      </c>
      <c r="B45" s="18">
        <v>716961</v>
      </c>
      <c r="C45" s="38">
        <v>1778065</v>
      </c>
      <c r="D45" s="38">
        <v>2113669</v>
      </c>
      <c r="E45" s="18">
        <v>3547339</v>
      </c>
      <c r="F45" s="18">
        <v>3760064</v>
      </c>
      <c r="G45" s="18">
        <v>3953287</v>
      </c>
      <c r="H45" s="18">
        <v>4083664</v>
      </c>
      <c r="I45" s="18">
        <v>4191113</v>
      </c>
      <c r="J45" s="18">
        <v>4260052</v>
      </c>
      <c r="K45" s="18">
        <v>4598092</v>
      </c>
      <c r="L45" s="26">
        <v>4784663</v>
      </c>
      <c r="M45" s="38">
        <v>4680536</v>
      </c>
      <c r="N45" s="38">
        <v>4418671</v>
      </c>
      <c r="O45" s="122">
        <v>4266926</v>
      </c>
      <c r="P45" s="38">
        <v>4632858</v>
      </c>
    </row>
    <row r="46" spans="1:16" ht="13.5">
      <c r="A46" s="75" t="s">
        <v>68</v>
      </c>
      <c r="B46" s="18">
        <v>94794</v>
      </c>
      <c r="C46" s="38">
        <v>247055</v>
      </c>
      <c r="D46" s="38">
        <v>330528</v>
      </c>
      <c r="E46" s="18">
        <v>351946</v>
      </c>
      <c r="F46" s="18">
        <v>519312</v>
      </c>
      <c r="G46" s="18">
        <v>569641</v>
      </c>
      <c r="H46" s="18">
        <v>614519</v>
      </c>
      <c r="I46" s="18">
        <v>594241</v>
      </c>
      <c r="J46" s="18">
        <v>702913</v>
      </c>
      <c r="K46" s="18">
        <v>668646</v>
      </c>
      <c r="L46" s="26">
        <v>813061</v>
      </c>
      <c r="M46" s="38">
        <v>809367</v>
      </c>
      <c r="N46" s="38">
        <v>939355</v>
      </c>
      <c r="O46" s="122">
        <v>1257934</v>
      </c>
      <c r="P46" s="38">
        <v>1493217</v>
      </c>
    </row>
    <row r="47" spans="1:16" ht="13.5">
      <c r="A47" s="75" t="s">
        <v>69</v>
      </c>
      <c r="B47" s="18" t="s">
        <v>2</v>
      </c>
      <c r="C47" s="18" t="s">
        <v>2</v>
      </c>
      <c r="D47" s="38">
        <v>56995</v>
      </c>
      <c r="E47" s="18">
        <v>60542</v>
      </c>
      <c r="F47" s="18">
        <v>78573</v>
      </c>
      <c r="G47" s="18">
        <v>85363</v>
      </c>
      <c r="H47" s="18">
        <v>96573</v>
      </c>
      <c r="I47" s="18">
        <v>112682</v>
      </c>
      <c r="J47" s="18">
        <v>51199</v>
      </c>
      <c r="K47" s="18">
        <v>47438</v>
      </c>
      <c r="L47" s="26">
        <v>52941</v>
      </c>
      <c r="M47" s="38">
        <v>40936</v>
      </c>
      <c r="N47" s="38">
        <v>44128</v>
      </c>
      <c r="O47" s="122">
        <v>79565</v>
      </c>
      <c r="P47" s="38">
        <v>101215</v>
      </c>
    </row>
    <row r="48" spans="1:16" s="8" customFormat="1" ht="15.75">
      <c r="A48" s="29" t="s">
        <v>76</v>
      </c>
      <c r="B48" s="22"/>
      <c r="C48" s="21"/>
      <c r="D48" s="21"/>
      <c r="E48" s="22"/>
      <c r="F48" s="22"/>
      <c r="G48" s="22"/>
      <c r="H48" s="22"/>
      <c r="I48" s="22"/>
      <c r="J48" s="22"/>
      <c r="K48" s="22"/>
      <c r="L48" s="39"/>
      <c r="M48" s="60"/>
      <c r="N48" s="60"/>
      <c r="O48" s="60"/>
      <c r="P48" s="60"/>
    </row>
    <row r="49" spans="1:16" ht="13.5">
      <c r="A49" s="75" t="s">
        <v>66</v>
      </c>
      <c r="B49" s="12">
        <v>181605</v>
      </c>
      <c r="C49" s="38">
        <v>474666</v>
      </c>
      <c r="D49" s="38">
        <v>400971</v>
      </c>
      <c r="E49" s="18">
        <v>760338</v>
      </c>
      <c r="F49" s="18">
        <v>979765</v>
      </c>
      <c r="G49" s="18">
        <v>997658</v>
      </c>
      <c r="H49" s="18">
        <v>1043313</v>
      </c>
      <c r="I49" s="18">
        <v>1113816</v>
      </c>
      <c r="J49" s="18">
        <v>1192489</v>
      </c>
      <c r="K49" s="18">
        <v>1225218</v>
      </c>
      <c r="L49" s="26">
        <v>1281706</v>
      </c>
      <c r="M49" s="38">
        <v>1265939</v>
      </c>
      <c r="N49" s="38">
        <v>1224662</v>
      </c>
      <c r="O49" s="122">
        <v>1261957</v>
      </c>
      <c r="P49" s="38">
        <v>1384197</v>
      </c>
    </row>
    <row r="50" spans="1:16" ht="13.5">
      <c r="A50" s="75" t="s">
        <v>67</v>
      </c>
      <c r="B50" s="12" t="s">
        <v>2</v>
      </c>
      <c r="C50" s="38" t="s">
        <v>2</v>
      </c>
      <c r="D50" s="38">
        <v>330391</v>
      </c>
      <c r="E50" s="18">
        <v>666231</v>
      </c>
      <c r="F50" s="18">
        <v>809242</v>
      </c>
      <c r="G50" s="18">
        <v>822283</v>
      </c>
      <c r="H50" s="18">
        <v>859483</v>
      </c>
      <c r="I50" s="18">
        <v>917109</v>
      </c>
      <c r="J50" s="18">
        <v>1003726</v>
      </c>
      <c r="K50" s="18">
        <v>1053219</v>
      </c>
      <c r="L50" s="26">
        <v>1117712</v>
      </c>
      <c r="M50" s="38">
        <v>1119387</v>
      </c>
      <c r="N50" s="38">
        <v>1048152</v>
      </c>
      <c r="O50" s="122">
        <v>1028157</v>
      </c>
      <c r="P50" s="38">
        <v>1148114</v>
      </c>
    </row>
    <row r="51" spans="1:16" ht="13.5">
      <c r="A51" s="75" t="s">
        <v>68</v>
      </c>
      <c r="B51" s="12" t="s">
        <v>2</v>
      </c>
      <c r="C51" s="38" t="s">
        <v>2</v>
      </c>
      <c r="D51" s="38">
        <v>66499</v>
      </c>
      <c r="E51" s="18">
        <v>48812</v>
      </c>
      <c r="F51" s="18">
        <v>119839</v>
      </c>
      <c r="G51" s="18">
        <v>141870</v>
      </c>
      <c r="H51" s="18">
        <v>150147</v>
      </c>
      <c r="I51" s="18">
        <v>145821</v>
      </c>
      <c r="J51" s="18">
        <v>145494</v>
      </c>
      <c r="K51" s="18">
        <v>138135</v>
      </c>
      <c r="L51" s="26">
        <v>132497</v>
      </c>
      <c r="M51" s="38">
        <v>124764</v>
      </c>
      <c r="N51" s="38">
        <v>147046</v>
      </c>
      <c r="O51" s="122">
        <v>182910</v>
      </c>
      <c r="P51" s="38">
        <v>180428</v>
      </c>
    </row>
    <row r="52" spans="1:16" ht="13.5">
      <c r="A52" s="75" t="s">
        <v>69</v>
      </c>
      <c r="B52" s="13" t="s">
        <v>2</v>
      </c>
      <c r="C52" s="38" t="s">
        <v>2</v>
      </c>
      <c r="D52" s="38">
        <v>2948</v>
      </c>
      <c r="E52" s="18">
        <v>60542</v>
      </c>
      <c r="F52" s="18">
        <v>41067</v>
      </c>
      <c r="G52" s="18">
        <v>27761</v>
      </c>
      <c r="H52" s="18">
        <v>22519</v>
      </c>
      <c r="I52" s="18">
        <v>47138</v>
      </c>
      <c r="J52" s="18">
        <v>40398</v>
      </c>
      <c r="K52" s="18">
        <v>29474</v>
      </c>
      <c r="L52" s="26">
        <v>27890</v>
      </c>
      <c r="M52" s="38">
        <v>17516</v>
      </c>
      <c r="N52" s="38">
        <v>24698</v>
      </c>
      <c r="O52" s="122">
        <v>43788</v>
      </c>
      <c r="P52" s="38">
        <v>47030</v>
      </c>
    </row>
    <row r="53" spans="1:16" ht="13.5">
      <c r="A53" s="30" t="s">
        <v>21</v>
      </c>
      <c r="B53" s="13"/>
      <c r="C53" s="38"/>
      <c r="D53" s="38"/>
      <c r="E53" s="18"/>
      <c r="F53" s="18"/>
      <c r="G53" s="18"/>
      <c r="H53" s="18"/>
      <c r="I53" s="18"/>
      <c r="J53" s="18"/>
      <c r="K53" s="18"/>
      <c r="L53" s="26"/>
      <c r="M53" s="61"/>
      <c r="N53" s="61"/>
      <c r="O53" s="61"/>
      <c r="P53" s="61"/>
    </row>
    <row r="54" spans="1:16" ht="13.5">
      <c r="A54" s="76" t="s">
        <v>70</v>
      </c>
      <c r="B54" s="13" t="s">
        <v>2</v>
      </c>
      <c r="C54" s="38" t="s">
        <v>2</v>
      </c>
      <c r="D54" s="38">
        <v>23204</v>
      </c>
      <c r="E54" s="18">
        <v>9017</v>
      </c>
      <c r="F54" s="18">
        <v>31500</v>
      </c>
      <c r="G54" s="18">
        <v>28847</v>
      </c>
      <c r="H54" s="18">
        <v>27861</v>
      </c>
      <c r="I54" s="18">
        <v>16660</v>
      </c>
      <c r="J54" s="18">
        <v>21024</v>
      </c>
      <c r="K54" s="18">
        <v>22697</v>
      </c>
      <c r="L54" s="26">
        <v>17223</v>
      </c>
      <c r="M54" s="38">
        <v>15976</v>
      </c>
      <c r="N54" s="38">
        <v>25164</v>
      </c>
      <c r="O54" s="122">
        <v>26857</v>
      </c>
      <c r="P54" s="38">
        <v>23965</v>
      </c>
    </row>
    <row r="55" spans="1:16" ht="13.5">
      <c r="A55" s="91" t="s">
        <v>78</v>
      </c>
      <c r="B55" s="12">
        <v>1040056</v>
      </c>
      <c r="C55" s="13">
        <v>2542264</v>
      </c>
      <c r="D55" s="13">
        <f>2523375+400971</f>
        <v>2924346</v>
      </c>
      <c r="E55" s="12">
        <f>3963263+760338</f>
        <v>4723601</v>
      </c>
      <c r="F55" s="12">
        <f>4379830+979765</f>
        <v>5359595</v>
      </c>
      <c r="G55" s="12">
        <v>5627052</v>
      </c>
      <c r="H55" s="12">
        <v>5854766</v>
      </c>
      <c r="I55" s="12">
        <v>6024764</v>
      </c>
      <c r="J55" s="12">
        <v>6227180</v>
      </c>
      <c r="K55" s="18">
        <v>6557701</v>
      </c>
      <c r="L55" s="26">
        <v>7056534</v>
      </c>
      <c r="M55" s="38">
        <v>6814264</v>
      </c>
      <c r="N55" s="38">
        <v>6840971</v>
      </c>
      <c r="O55" s="122">
        <v>7346780</v>
      </c>
      <c r="P55" s="38">
        <v>7935768</v>
      </c>
    </row>
    <row r="56" spans="1:16" ht="15.75">
      <c r="A56" s="32" t="s">
        <v>77</v>
      </c>
      <c r="B56" s="13"/>
      <c r="C56" s="13"/>
      <c r="D56" s="13"/>
      <c r="E56" s="12"/>
      <c r="F56" s="12"/>
      <c r="G56" s="12"/>
      <c r="H56" s="12"/>
      <c r="I56" s="12"/>
      <c r="J56" s="12"/>
      <c r="K56" s="12"/>
      <c r="L56" s="26"/>
      <c r="M56" s="61"/>
      <c r="N56" s="61"/>
      <c r="O56" s="61"/>
      <c r="P56" s="61"/>
    </row>
    <row r="57" spans="1:16" ht="15.75">
      <c r="A57" s="71" t="s">
        <v>75</v>
      </c>
      <c r="B57" s="13"/>
      <c r="C57" s="13"/>
      <c r="D57" s="13"/>
      <c r="E57" s="12"/>
      <c r="F57" s="12"/>
      <c r="G57" s="12"/>
      <c r="H57" s="12"/>
      <c r="I57" s="12"/>
      <c r="J57" s="12"/>
      <c r="K57" s="12"/>
      <c r="L57" s="26"/>
      <c r="M57" s="61"/>
      <c r="N57" s="61"/>
      <c r="O57" s="61"/>
      <c r="P57" s="61"/>
    </row>
    <row r="58" spans="1:16" ht="13.5">
      <c r="A58" s="75" t="s">
        <v>66</v>
      </c>
      <c r="B58" s="12">
        <v>3672900</v>
      </c>
      <c r="C58" s="13">
        <v>5133161</v>
      </c>
      <c r="D58" s="38">
        <v>6247795</v>
      </c>
      <c r="E58" s="18">
        <v>9717375</v>
      </c>
      <c r="F58" s="18">
        <v>10721374</v>
      </c>
      <c r="G58" s="18">
        <v>11378134</v>
      </c>
      <c r="H58" s="18">
        <v>11871886</v>
      </c>
      <c r="I58" s="18">
        <v>12060253</v>
      </c>
      <c r="J58" s="18">
        <v>12445483</v>
      </c>
      <c r="K58" s="18">
        <v>13091273</v>
      </c>
      <c r="L58" s="26">
        <v>13905472</v>
      </c>
      <c r="M58" s="38">
        <v>13507906</v>
      </c>
      <c r="N58" s="38">
        <v>13727415</v>
      </c>
      <c r="O58" s="122">
        <v>15245620</v>
      </c>
      <c r="P58" s="38">
        <v>16223363</v>
      </c>
    </row>
    <row r="59" spans="1:16" ht="13.5">
      <c r="A59" s="75" t="s">
        <v>67</v>
      </c>
      <c r="B59" s="12">
        <v>2802317</v>
      </c>
      <c r="C59" s="13">
        <v>4066480</v>
      </c>
      <c r="D59" s="38">
        <v>4941327</v>
      </c>
      <c r="E59" s="18">
        <v>8524236</v>
      </c>
      <c r="F59" s="18">
        <v>8864840</v>
      </c>
      <c r="G59" s="18">
        <v>9257260</v>
      </c>
      <c r="H59" s="18">
        <v>9584525</v>
      </c>
      <c r="I59" s="18">
        <v>9828418</v>
      </c>
      <c r="J59" s="18">
        <v>9957390</v>
      </c>
      <c r="K59" s="18">
        <v>10863178</v>
      </c>
      <c r="L59" s="26">
        <v>11308820</v>
      </c>
      <c r="M59" s="38">
        <v>10908397</v>
      </c>
      <c r="N59" s="38">
        <v>10297655</v>
      </c>
      <c r="O59" s="122">
        <v>9862375</v>
      </c>
      <c r="P59" s="38">
        <v>10758442</v>
      </c>
    </row>
    <row r="60" spans="1:16" ht="13.5">
      <c r="A60" s="75" t="s">
        <v>68</v>
      </c>
      <c r="B60" s="12">
        <v>606146</v>
      </c>
      <c r="C60" s="13">
        <v>908935</v>
      </c>
      <c r="D60" s="38">
        <v>919187</v>
      </c>
      <c r="E60" s="18">
        <v>1016491</v>
      </c>
      <c r="F60" s="18">
        <v>1579771</v>
      </c>
      <c r="G60" s="18">
        <v>1839835</v>
      </c>
      <c r="H60" s="18">
        <v>1981219</v>
      </c>
      <c r="I60" s="18">
        <v>1882975</v>
      </c>
      <c r="J60" s="18">
        <v>2299916</v>
      </c>
      <c r="K60" s="18">
        <v>2053335</v>
      </c>
      <c r="L60" s="26">
        <v>2419285</v>
      </c>
      <c r="M60" s="38">
        <v>2302845</v>
      </c>
      <c r="N60" s="38">
        <v>2469537</v>
      </c>
      <c r="O60" s="122">
        <v>3348721</v>
      </c>
      <c r="P60" s="38">
        <v>3897054</v>
      </c>
    </row>
    <row r="61" spans="1:16" ht="13.5">
      <c r="A61" s="75" t="s">
        <v>69</v>
      </c>
      <c r="B61" s="12" t="s">
        <v>2</v>
      </c>
      <c r="C61" s="13" t="s">
        <v>2</v>
      </c>
      <c r="D61" s="38">
        <v>267522</v>
      </c>
      <c r="E61" s="18">
        <v>167826</v>
      </c>
      <c r="F61" s="18">
        <v>223951</v>
      </c>
      <c r="G61" s="18">
        <v>223007</v>
      </c>
      <c r="H61" s="18">
        <v>260985</v>
      </c>
      <c r="I61" s="18">
        <v>315506</v>
      </c>
      <c r="J61" s="18">
        <v>143197</v>
      </c>
      <c r="K61" s="18">
        <v>126602</v>
      </c>
      <c r="L61" s="26">
        <v>142900</v>
      </c>
      <c r="M61" s="38">
        <v>112813</v>
      </c>
      <c r="N61" s="38">
        <v>113446</v>
      </c>
      <c r="O61" s="122">
        <v>203221</v>
      </c>
      <c r="P61" s="38">
        <v>251679</v>
      </c>
    </row>
    <row r="62" spans="1:16" ht="15.75">
      <c r="A62" s="29" t="s">
        <v>76</v>
      </c>
      <c r="B62" s="12"/>
      <c r="C62" s="13"/>
      <c r="D62" s="13"/>
      <c r="E62" s="12"/>
      <c r="F62" s="12"/>
      <c r="G62" s="12"/>
      <c r="H62" s="12"/>
      <c r="I62" s="12"/>
      <c r="J62" s="12"/>
      <c r="K62" s="12"/>
      <c r="L62" s="26"/>
      <c r="M62" s="61"/>
      <c r="N62" s="61"/>
      <c r="O62" s="61"/>
      <c r="P62" s="61"/>
    </row>
    <row r="63" spans="1:16" ht="13.5">
      <c r="A63" s="75" t="s">
        <v>66</v>
      </c>
      <c r="B63" s="12">
        <v>608736</v>
      </c>
      <c r="C63" s="13">
        <v>977325</v>
      </c>
      <c r="D63" s="38">
        <v>819518</v>
      </c>
      <c r="E63" s="18">
        <v>1556760</v>
      </c>
      <c r="F63" s="18">
        <v>1978381</v>
      </c>
      <c r="G63" s="18">
        <v>2021060</v>
      </c>
      <c r="H63" s="18">
        <v>2113467</v>
      </c>
      <c r="I63" s="18">
        <v>2235441</v>
      </c>
      <c r="J63" s="18">
        <v>2394095</v>
      </c>
      <c r="K63" s="18">
        <v>2456726</v>
      </c>
      <c r="L63" s="26">
        <v>2595893</v>
      </c>
      <c r="M63" s="38">
        <v>2569314</v>
      </c>
      <c r="N63" s="38">
        <v>2495108</v>
      </c>
      <c r="O63" s="122">
        <v>2593960</v>
      </c>
      <c r="P63" s="38">
        <v>2841354</v>
      </c>
    </row>
    <row r="64" spans="1:16" ht="13.5">
      <c r="A64" s="75" t="s">
        <v>67</v>
      </c>
      <c r="B64" s="12" t="s">
        <v>2</v>
      </c>
      <c r="C64" s="13" t="s">
        <v>2</v>
      </c>
      <c r="D64" s="38">
        <v>668199</v>
      </c>
      <c r="E64" s="18">
        <v>1351349</v>
      </c>
      <c r="F64" s="18">
        <v>1607155</v>
      </c>
      <c r="G64" s="18">
        <v>1634465</v>
      </c>
      <c r="H64" s="18">
        <v>1712416</v>
      </c>
      <c r="I64" s="18">
        <v>1819583</v>
      </c>
      <c r="J64" s="18">
        <v>1992776</v>
      </c>
      <c r="K64" s="18">
        <v>2090817</v>
      </c>
      <c r="L64" s="26">
        <v>2229167</v>
      </c>
      <c r="M64" s="38">
        <v>2239473</v>
      </c>
      <c r="N64" s="38">
        <v>2099919</v>
      </c>
      <c r="O64" s="122">
        <v>2067148</v>
      </c>
      <c r="P64" s="38">
        <v>2317696</v>
      </c>
    </row>
    <row r="65" spans="1:16" ht="13.5">
      <c r="A65" s="75" t="s">
        <v>68</v>
      </c>
      <c r="B65" s="12" t="s">
        <v>2</v>
      </c>
      <c r="C65" s="13" t="s">
        <v>2</v>
      </c>
      <c r="D65" s="38">
        <v>140329</v>
      </c>
      <c r="E65" s="18">
        <v>101533</v>
      </c>
      <c r="F65" s="18">
        <v>251902</v>
      </c>
      <c r="G65" s="18">
        <v>314066</v>
      </c>
      <c r="H65" s="18">
        <v>329311</v>
      </c>
      <c r="I65" s="18">
        <v>309948</v>
      </c>
      <c r="J65" s="18">
        <v>311540</v>
      </c>
      <c r="K65" s="18">
        <v>290582</v>
      </c>
      <c r="L65" s="26">
        <v>299259</v>
      </c>
      <c r="M65" s="38">
        <v>282776</v>
      </c>
      <c r="N65" s="38">
        <v>330647</v>
      </c>
      <c r="O65" s="122">
        <v>411425</v>
      </c>
      <c r="P65" s="38">
        <v>398909</v>
      </c>
    </row>
    <row r="66" spans="1:16" ht="13.5">
      <c r="A66" s="75" t="s">
        <v>69</v>
      </c>
      <c r="B66" s="12" t="s">
        <v>2</v>
      </c>
      <c r="C66" s="13" t="s">
        <v>2</v>
      </c>
      <c r="D66" s="38">
        <v>7583</v>
      </c>
      <c r="E66" s="18">
        <v>88641</v>
      </c>
      <c r="F66" s="18">
        <v>97967</v>
      </c>
      <c r="G66" s="18">
        <v>59572</v>
      </c>
      <c r="H66" s="18">
        <v>48619</v>
      </c>
      <c r="I66" s="18">
        <v>97304</v>
      </c>
      <c r="J66" s="18">
        <v>83437</v>
      </c>
      <c r="K66" s="18">
        <v>62658</v>
      </c>
      <c r="L66" s="26">
        <v>60381</v>
      </c>
      <c r="M66" s="38">
        <v>37451</v>
      </c>
      <c r="N66" s="38">
        <v>54486</v>
      </c>
      <c r="O66" s="122">
        <v>97975</v>
      </c>
      <c r="P66" s="38">
        <v>102695</v>
      </c>
    </row>
    <row r="67" spans="1:16" ht="13.5">
      <c r="A67" s="30" t="s">
        <v>21</v>
      </c>
      <c r="B67" s="12"/>
      <c r="C67" s="13"/>
      <c r="D67" s="38"/>
      <c r="E67" s="18"/>
      <c r="F67" s="18"/>
      <c r="G67" s="18"/>
      <c r="H67" s="18"/>
      <c r="I67" s="18"/>
      <c r="J67" s="18"/>
      <c r="K67" s="18"/>
      <c r="L67" s="26"/>
      <c r="M67" s="61"/>
      <c r="N67" s="61"/>
      <c r="O67" s="61"/>
      <c r="P67" s="61"/>
    </row>
    <row r="68" spans="1:16" ht="13.5">
      <c r="A68" s="76" t="s">
        <v>70</v>
      </c>
      <c r="B68" s="12" t="s">
        <v>2</v>
      </c>
      <c r="C68" s="13" t="s">
        <v>2</v>
      </c>
      <c r="D68" s="38">
        <v>123411</v>
      </c>
      <c r="E68" s="18">
        <v>24059</v>
      </c>
      <c r="F68" s="18">
        <v>74169</v>
      </c>
      <c r="G68" s="18">
        <v>70989</v>
      </c>
      <c r="H68" s="18">
        <v>68278</v>
      </c>
      <c r="I68" s="18">
        <v>41960</v>
      </c>
      <c r="J68" s="18">
        <v>51322</v>
      </c>
      <c r="K68" s="18">
        <v>60827</v>
      </c>
      <c r="L68" s="26">
        <v>41553</v>
      </c>
      <c r="M68" s="38">
        <v>50396</v>
      </c>
      <c r="N68" s="38">
        <v>77373</v>
      </c>
      <c r="O68" s="122">
        <v>83545</v>
      </c>
      <c r="P68" s="38">
        <v>84022</v>
      </c>
    </row>
    <row r="69" spans="1:16" ht="13.5">
      <c r="A69" s="91" t="s">
        <v>78</v>
      </c>
      <c r="B69" s="12">
        <v>4281636</v>
      </c>
      <c r="C69" s="13">
        <v>6110486</v>
      </c>
      <c r="D69" s="38">
        <v>7190724</v>
      </c>
      <c r="E69" s="18">
        <v>11298194</v>
      </c>
      <c r="F69" s="18">
        <v>12699755</v>
      </c>
      <c r="G69" s="18">
        <v>13399194</v>
      </c>
      <c r="H69" s="18">
        <v>13985353</v>
      </c>
      <c r="I69" s="18">
        <v>14295694</v>
      </c>
      <c r="J69" s="18">
        <v>14839578</v>
      </c>
      <c r="K69" s="18">
        <v>15547999</v>
      </c>
      <c r="L69" s="26">
        <v>16501365</v>
      </c>
      <c r="M69" s="38">
        <v>16077220</v>
      </c>
      <c r="N69" s="38">
        <v>16222523</v>
      </c>
      <c r="O69" s="122">
        <v>17839580</v>
      </c>
      <c r="P69" s="38">
        <v>19064717</v>
      </c>
    </row>
    <row r="70" spans="1:16" ht="13.5">
      <c r="A70" s="32" t="s">
        <v>32</v>
      </c>
      <c r="B70" s="12"/>
      <c r="C70" s="13"/>
      <c r="D70" s="13"/>
      <c r="E70" s="12"/>
      <c r="F70" s="12"/>
      <c r="G70" s="12"/>
      <c r="H70" s="12"/>
      <c r="I70" s="12"/>
      <c r="J70" s="12"/>
      <c r="K70" s="18" t="s">
        <v>37</v>
      </c>
      <c r="L70" s="26"/>
      <c r="M70" s="61"/>
      <c r="N70" s="61"/>
      <c r="O70" s="61"/>
      <c r="P70" s="61"/>
    </row>
    <row r="71" spans="1:16" ht="15.75">
      <c r="A71" s="71" t="s">
        <v>75</v>
      </c>
      <c r="B71" s="23"/>
      <c r="C71" s="13"/>
      <c r="D71" s="13"/>
      <c r="E71" s="12"/>
      <c r="F71" s="12"/>
      <c r="G71" s="12"/>
      <c r="H71" s="12"/>
      <c r="I71" s="12"/>
      <c r="J71" s="12"/>
      <c r="K71" s="12"/>
      <c r="L71" s="26"/>
      <c r="M71" s="61"/>
      <c r="N71" s="61"/>
      <c r="O71" s="61"/>
      <c r="P71" s="61"/>
    </row>
    <row r="72" spans="1:16" ht="13.5">
      <c r="A72" s="30" t="s">
        <v>6</v>
      </c>
      <c r="B72" s="12">
        <v>31098944</v>
      </c>
      <c r="C72" s="13">
        <v>108441978</v>
      </c>
      <c r="D72" s="70">
        <v>204367599</v>
      </c>
      <c r="E72" s="62">
        <v>34872950</v>
      </c>
      <c r="F72" s="62">
        <v>388398689</v>
      </c>
      <c r="G72" s="62">
        <v>403887802</v>
      </c>
      <c r="H72" s="62">
        <v>434651687</v>
      </c>
      <c r="I72" s="62">
        <v>450612482</v>
      </c>
      <c r="J72" s="62">
        <v>463262198</v>
      </c>
      <c r="K72" s="62">
        <v>488356869</v>
      </c>
      <c r="L72" s="66">
        <v>516128630</v>
      </c>
      <c r="M72" s="70">
        <v>486506043</v>
      </c>
      <c r="N72" s="70">
        <v>482309630</v>
      </c>
      <c r="O72" s="123">
        <v>505158654</v>
      </c>
      <c r="P72" s="70">
        <v>556689817</v>
      </c>
    </row>
    <row r="73" spans="1:16" ht="13.5">
      <c r="A73" s="30" t="s">
        <v>0</v>
      </c>
      <c r="B73" s="12">
        <v>29430428</v>
      </c>
      <c r="C73" s="13">
        <v>99903229</v>
      </c>
      <c r="D73" s="13">
        <v>182984795</v>
      </c>
      <c r="E73" s="62">
        <v>327112620</v>
      </c>
      <c r="F73" s="62">
        <v>352063855</v>
      </c>
      <c r="G73" s="62">
        <v>368701100</v>
      </c>
      <c r="H73" s="62">
        <v>395099254</v>
      </c>
      <c r="I73" s="62">
        <v>410906050</v>
      </c>
      <c r="J73" s="62">
        <v>421217665</v>
      </c>
      <c r="K73" s="62">
        <v>451399646</v>
      </c>
      <c r="L73" s="66">
        <v>472284794</v>
      </c>
      <c r="M73" s="70">
        <v>440413336</v>
      </c>
      <c r="N73" s="70">
        <v>425605781</v>
      </c>
      <c r="O73" s="123">
        <v>424148397</v>
      </c>
      <c r="P73" s="70">
        <v>462026551</v>
      </c>
    </row>
    <row r="74" spans="1:16" ht="13.5">
      <c r="A74" s="30" t="s">
        <v>1</v>
      </c>
      <c r="B74" s="12">
        <v>1170779</v>
      </c>
      <c r="C74" s="13">
        <v>7642071</v>
      </c>
      <c r="D74" s="13">
        <v>20466712</v>
      </c>
      <c r="E74" s="62">
        <v>16756818</v>
      </c>
      <c r="F74" s="62">
        <v>31339182</v>
      </c>
      <c r="G74" s="62">
        <v>29255179</v>
      </c>
      <c r="H74" s="62">
        <v>33000546</v>
      </c>
      <c r="I74" s="62">
        <v>33241082</v>
      </c>
      <c r="J74" s="62">
        <v>37699063</v>
      </c>
      <c r="K74" s="62">
        <v>33267469</v>
      </c>
      <c r="L74" s="66">
        <v>40549113</v>
      </c>
      <c r="M74" s="70">
        <v>43541665</v>
      </c>
      <c r="N74" s="70">
        <v>49906626</v>
      </c>
      <c r="O74" s="123">
        <v>67778579</v>
      </c>
      <c r="P74" s="70">
        <v>83886589</v>
      </c>
    </row>
    <row r="75" spans="1:16" ht="13.5">
      <c r="A75" s="50" t="s">
        <v>19</v>
      </c>
      <c r="B75" s="51" t="s">
        <v>2</v>
      </c>
      <c r="C75" s="52" t="s">
        <v>2</v>
      </c>
      <c r="D75" s="52">
        <v>711868</v>
      </c>
      <c r="E75" s="89">
        <v>1752615</v>
      </c>
      <c r="F75" s="89">
        <v>3757414</v>
      </c>
      <c r="G75" s="89">
        <v>4381267</v>
      </c>
      <c r="H75" s="89">
        <v>5443071</v>
      </c>
      <c r="I75" s="89">
        <v>5778338</v>
      </c>
      <c r="J75" s="89">
        <v>3124802</v>
      </c>
      <c r="K75" s="89">
        <v>2627816</v>
      </c>
      <c r="L75" s="90">
        <v>2527254</v>
      </c>
      <c r="M75" s="70">
        <v>1999953</v>
      </c>
      <c r="N75" s="124">
        <v>2048656</v>
      </c>
      <c r="O75" s="123">
        <v>3728298</v>
      </c>
      <c r="P75" s="70">
        <v>5884338</v>
      </c>
    </row>
    <row r="76" spans="1:16" ht="15.75">
      <c r="A76" s="30"/>
      <c r="B76" s="12"/>
      <c r="C76" s="13"/>
      <c r="D76" s="13"/>
      <c r="E76" s="17"/>
      <c r="F76" s="17"/>
      <c r="G76" s="17"/>
      <c r="H76" s="17"/>
      <c r="I76" s="17"/>
      <c r="J76" s="17"/>
      <c r="K76" s="19"/>
      <c r="L76" s="55"/>
      <c r="M76" s="65"/>
      <c r="O76" s="65" t="s">
        <v>48</v>
      </c>
      <c r="P76" s="65"/>
    </row>
    <row r="77" spans="1:16" ht="15.75" thickBot="1">
      <c r="A77" s="104" t="s">
        <v>49</v>
      </c>
      <c r="B77" s="105"/>
      <c r="C77" s="105"/>
      <c r="D77" s="105"/>
      <c r="E77" s="105"/>
      <c r="F77" s="105"/>
      <c r="G77" s="105"/>
      <c r="H77" s="105"/>
      <c r="I77" s="105"/>
      <c r="J77" s="105"/>
      <c r="K77" s="105"/>
      <c r="L77" s="105"/>
      <c r="M77" s="5"/>
      <c r="N77" s="5"/>
      <c r="O77" s="5"/>
      <c r="P77" s="5"/>
    </row>
    <row r="78" spans="1:16" ht="13.5">
      <c r="A78" s="54" t="s">
        <v>38</v>
      </c>
      <c r="B78" s="99" t="s">
        <v>39</v>
      </c>
      <c r="C78" s="99" t="s">
        <v>40</v>
      </c>
      <c r="D78" s="99" t="s">
        <v>41</v>
      </c>
      <c r="E78" s="99" t="s">
        <v>42</v>
      </c>
      <c r="F78" s="99" t="s">
        <v>43</v>
      </c>
      <c r="G78" s="99" t="s">
        <v>44</v>
      </c>
      <c r="H78" s="99" t="s">
        <v>45</v>
      </c>
      <c r="I78" s="99" t="s">
        <v>46</v>
      </c>
      <c r="J78" s="99" t="s">
        <v>47</v>
      </c>
      <c r="K78" s="99" t="s">
        <v>50</v>
      </c>
      <c r="L78" s="100" t="s">
        <v>96</v>
      </c>
      <c r="M78" s="100" t="s">
        <v>97</v>
      </c>
      <c r="N78" s="100" t="s">
        <v>98</v>
      </c>
      <c r="O78" s="100" t="s">
        <v>81</v>
      </c>
      <c r="P78" s="100" t="s">
        <v>95</v>
      </c>
    </row>
    <row r="79" spans="1:16" ht="15.75">
      <c r="A79" s="71" t="s">
        <v>76</v>
      </c>
      <c r="B79" s="13"/>
      <c r="C79" s="13"/>
      <c r="D79" s="13"/>
      <c r="E79" s="12"/>
      <c r="F79" s="12"/>
      <c r="G79" s="12"/>
      <c r="H79" s="12"/>
      <c r="I79" s="12"/>
      <c r="J79" s="12"/>
      <c r="K79" s="12"/>
      <c r="L79" s="26"/>
      <c r="M79" s="5"/>
      <c r="N79" s="5"/>
      <c r="O79" s="5"/>
      <c r="P79" s="5"/>
    </row>
    <row r="80" spans="1:16" ht="13.5">
      <c r="A80" s="30" t="s">
        <v>6</v>
      </c>
      <c r="B80" s="62">
        <v>8950672</v>
      </c>
      <c r="C80" s="70">
        <v>39695392</v>
      </c>
      <c r="D80" s="70">
        <v>63354387</v>
      </c>
      <c r="E80" s="62">
        <v>126362697</v>
      </c>
      <c r="F80" s="62">
        <v>149107689</v>
      </c>
      <c r="G80" s="62">
        <v>154869249</v>
      </c>
      <c r="H80" s="62">
        <v>161512010</v>
      </c>
      <c r="I80" s="62">
        <v>169356100</v>
      </c>
      <c r="J80" s="62">
        <v>172255197</v>
      </c>
      <c r="K80" s="62">
        <v>180269038</v>
      </c>
      <c r="L80" s="66">
        <v>192797653</v>
      </c>
      <c r="M80" s="70">
        <v>178343137</v>
      </c>
      <c r="N80" s="70">
        <v>171859992</v>
      </c>
      <c r="O80" s="123">
        <v>168605233</v>
      </c>
      <c r="P80" s="70">
        <v>193961020</v>
      </c>
    </row>
    <row r="81" spans="1:16" ht="13.5">
      <c r="A81" s="30" t="s">
        <v>0</v>
      </c>
      <c r="B81" s="12" t="s">
        <v>2</v>
      </c>
      <c r="C81" s="12" t="s">
        <v>2</v>
      </c>
      <c r="D81" s="13">
        <v>54318160</v>
      </c>
      <c r="E81" s="62">
        <v>118268507</v>
      </c>
      <c r="F81" s="62">
        <v>133299897</v>
      </c>
      <c r="G81" s="62">
        <v>137986520</v>
      </c>
      <c r="H81" s="62">
        <v>145330811</v>
      </c>
      <c r="I81" s="62">
        <v>153564956</v>
      </c>
      <c r="J81" s="62">
        <v>157398986</v>
      </c>
      <c r="K81" s="62">
        <v>168175060</v>
      </c>
      <c r="L81" s="66">
        <v>181585899</v>
      </c>
      <c r="M81" s="70">
        <v>169335413</v>
      </c>
      <c r="N81" s="70">
        <v>163432281</v>
      </c>
      <c r="O81" s="123">
        <v>156267725</v>
      </c>
      <c r="P81" s="70">
        <v>179788812</v>
      </c>
    </row>
    <row r="82" spans="1:16" ht="13.5">
      <c r="A82" s="30" t="s">
        <v>1</v>
      </c>
      <c r="B82" s="12" t="s">
        <v>2</v>
      </c>
      <c r="C82" s="12" t="s">
        <v>2</v>
      </c>
      <c r="D82" s="13">
        <v>8659592</v>
      </c>
      <c r="E82" s="62">
        <v>6794533</v>
      </c>
      <c r="F82" s="62">
        <v>13459194</v>
      </c>
      <c r="G82" s="62">
        <v>16128695</v>
      </c>
      <c r="H82" s="62">
        <v>14681127</v>
      </c>
      <c r="I82" s="62">
        <v>13616245</v>
      </c>
      <c r="J82" s="62">
        <v>13471798</v>
      </c>
      <c r="K82" s="62">
        <v>9649710</v>
      </c>
      <c r="L82" s="66">
        <v>8447916</v>
      </c>
      <c r="M82" s="70">
        <v>7710903</v>
      </c>
      <c r="N82" s="70">
        <v>6803106</v>
      </c>
      <c r="O82" s="123">
        <v>8760401</v>
      </c>
      <c r="P82" s="70">
        <v>10876092</v>
      </c>
    </row>
    <row r="83" spans="1:16" ht="13.5">
      <c r="A83" s="30" t="s">
        <v>19</v>
      </c>
      <c r="B83" s="12" t="s">
        <v>2</v>
      </c>
      <c r="C83" s="12" t="s">
        <v>2</v>
      </c>
      <c r="D83" s="13">
        <v>330288</v>
      </c>
      <c r="E83" s="62">
        <v>1219706</v>
      </c>
      <c r="F83" s="62">
        <v>1964944</v>
      </c>
      <c r="G83" s="62">
        <v>676925</v>
      </c>
      <c r="H83" s="62">
        <v>505337</v>
      </c>
      <c r="I83" s="62">
        <v>2148486</v>
      </c>
      <c r="J83" s="62">
        <v>1097330</v>
      </c>
      <c r="K83" s="62">
        <v>2145931</v>
      </c>
      <c r="L83" s="66">
        <v>2675654</v>
      </c>
      <c r="M83" s="70">
        <v>1219133</v>
      </c>
      <c r="N83" s="70">
        <v>1356128</v>
      </c>
      <c r="O83" s="123">
        <v>3450941</v>
      </c>
      <c r="P83" s="70">
        <v>3212445</v>
      </c>
    </row>
    <row r="84" spans="1:16" ht="15.75">
      <c r="A84" s="30" t="s">
        <v>21</v>
      </c>
      <c r="B84" s="23"/>
      <c r="C84" s="13"/>
      <c r="D84" s="13"/>
      <c r="E84" s="12"/>
      <c r="F84" s="12"/>
      <c r="G84" s="12"/>
      <c r="H84" s="12"/>
      <c r="I84" s="12"/>
      <c r="J84" s="12"/>
      <c r="K84" s="12"/>
      <c r="L84" s="26"/>
      <c r="M84" s="5"/>
      <c r="N84" s="5"/>
      <c r="O84" s="5"/>
      <c r="P84" s="5"/>
    </row>
    <row r="85" spans="1:16" ht="13.5">
      <c r="A85" s="76" t="s">
        <v>70</v>
      </c>
      <c r="B85" s="12" t="s">
        <v>2</v>
      </c>
      <c r="C85" s="12" t="s">
        <v>2</v>
      </c>
      <c r="D85" s="13">
        <v>250571</v>
      </c>
      <c r="E85" s="62">
        <v>330848</v>
      </c>
      <c r="F85" s="62">
        <v>1621892</v>
      </c>
      <c r="G85" s="62">
        <v>1627365</v>
      </c>
      <c r="H85" s="62">
        <v>2103551</v>
      </c>
      <c r="I85" s="62">
        <v>713425</v>
      </c>
      <c r="J85" s="62">
        <v>1507751</v>
      </c>
      <c r="K85" s="62">
        <v>1360275</v>
      </c>
      <c r="L85" s="66">
        <v>855653</v>
      </c>
      <c r="M85" s="70">
        <v>628777</v>
      </c>
      <c r="N85" s="70">
        <v>1627448</v>
      </c>
      <c r="O85" s="123">
        <v>960228</v>
      </c>
      <c r="P85" s="70">
        <v>468208</v>
      </c>
    </row>
    <row r="86" spans="1:16" ht="13.5">
      <c r="A86" s="91" t="s">
        <v>78</v>
      </c>
      <c r="B86" s="12">
        <v>40049616</v>
      </c>
      <c r="C86" s="13">
        <v>148137370</v>
      </c>
      <c r="D86" s="13">
        <v>267972557</v>
      </c>
      <c r="E86" s="12">
        <v>472566495</v>
      </c>
      <c r="F86" s="12">
        <f>388398689+149107689</f>
        <v>537506378</v>
      </c>
      <c r="G86" s="12">
        <v>558757051</v>
      </c>
      <c r="H86" s="12">
        <v>596163697</v>
      </c>
      <c r="I86" s="12">
        <v>619968582</v>
      </c>
      <c r="J86" s="12">
        <v>635517395</v>
      </c>
      <c r="K86" s="18">
        <v>668625907</v>
      </c>
      <c r="L86" s="26">
        <v>708926283</v>
      </c>
      <c r="M86" s="13">
        <v>664849180</v>
      </c>
      <c r="N86" s="13">
        <v>654169622</v>
      </c>
      <c r="O86" s="125">
        <v>673763887</v>
      </c>
      <c r="P86" s="70">
        <v>750650837</v>
      </c>
    </row>
    <row r="87" spans="1:16" ht="15.75">
      <c r="A87" s="32" t="s">
        <v>82</v>
      </c>
      <c r="B87" s="12"/>
      <c r="C87" s="13"/>
      <c r="D87" s="13"/>
      <c r="E87" s="12"/>
      <c r="F87" s="12"/>
      <c r="G87" s="12"/>
      <c r="H87" s="12"/>
      <c r="I87" s="12"/>
      <c r="J87" s="12"/>
      <c r="K87" s="12"/>
      <c r="L87" s="26"/>
      <c r="M87" s="13"/>
      <c r="N87" s="13"/>
      <c r="O87" s="13"/>
      <c r="P87" s="13"/>
    </row>
    <row r="88" spans="1:16" ht="13.5">
      <c r="A88" s="29" t="s">
        <v>33</v>
      </c>
      <c r="B88" s="24">
        <v>6.09</v>
      </c>
      <c r="C88" s="24">
        <v>6</v>
      </c>
      <c r="D88" s="24">
        <v>11.49</v>
      </c>
      <c r="E88" s="24">
        <v>13.43</v>
      </c>
      <c r="F88" s="24">
        <v>13.12</v>
      </c>
      <c r="G88" s="24">
        <v>13.48</v>
      </c>
      <c r="H88" s="24">
        <v>13.76</v>
      </c>
      <c r="I88" s="24">
        <f>(61841988/442639547)*100</f>
        <v>13.971184549400418</v>
      </c>
      <c r="J88" s="24">
        <f>(63990546/454430277)*100</f>
        <v>14.081488236753204</v>
      </c>
      <c r="K88" s="25">
        <v>13.72</v>
      </c>
      <c r="L88" s="96">
        <v>14.56</v>
      </c>
      <c r="M88" s="97">
        <v>13.25</v>
      </c>
      <c r="N88" s="98">
        <v>11.99560714770884</v>
      </c>
      <c r="O88" s="98">
        <v>12.223603061317824</v>
      </c>
      <c r="P88" s="70" t="s">
        <v>18</v>
      </c>
    </row>
    <row r="89" spans="1:16" ht="15.75">
      <c r="A89" s="32" t="s">
        <v>83</v>
      </c>
      <c r="B89" s="24"/>
      <c r="C89" s="24"/>
      <c r="D89" s="24"/>
      <c r="E89" s="24"/>
      <c r="F89" s="24"/>
      <c r="G89" s="24"/>
      <c r="H89" s="24"/>
      <c r="I89" s="24"/>
      <c r="J89" s="15"/>
      <c r="K89" s="15"/>
      <c r="L89" s="26"/>
      <c r="M89" s="13"/>
      <c r="N89" s="13"/>
      <c r="O89" s="13"/>
      <c r="P89" s="13"/>
    </row>
    <row r="90" spans="1:16" ht="13.5">
      <c r="A90" s="29" t="s">
        <v>33</v>
      </c>
      <c r="B90" s="24">
        <v>30.01</v>
      </c>
      <c r="C90" s="24">
        <v>40.65</v>
      </c>
      <c r="D90" s="24">
        <v>84.6</v>
      </c>
      <c r="E90" s="24">
        <v>107.86</v>
      </c>
      <c r="F90" s="24">
        <v>103.21</v>
      </c>
      <c r="G90" s="24">
        <v>106.66</v>
      </c>
      <c r="H90" s="24">
        <v>110.37</v>
      </c>
      <c r="I90" s="24">
        <f>(61841988/542001)</f>
        <v>114.09939834059347</v>
      </c>
      <c r="J90" s="94">
        <v>114.08</v>
      </c>
      <c r="K90" s="94">
        <v>114.99</v>
      </c>
      <c r="L90" s="25">
        <f>(74046343/610600)</f>
        <v>121.26816737635113</v>
      </c>
      <c r="M90" s="97">
        <v>111.6</v>
      </c>
      <c r="N90" s="98">
        <v>101.9440749713894</v>
      </c>
      <c r="O90" s="98">
        <v>102.897470356531</v>
      </c>
      <c r="P90" s="70" t="s">
        <v>18</v>
      </c>
    </row>
    <row r="91" spans="1:16" ht="13.5">
      <c r="A91" s="32" t="s">
        <v>55</v>
      </c>
      <c r="B91" s="24"/>
      <c r="C91" s="24"/>
      <c r="D91" s="24"/>
      <c r="E91" s="24"/>
      <c r="F91" s="24"/>
      <c r="G91" s="24"/>
      <c r="H91" s="24"/>
      <c r="I91" s="24"/>
      <c r="J91" s="12"/>
      <c r="K91" s="12"/>
      <c r="L91" s="26"/>
      <c r="M91" s="13"/>
      <c r="N91" s="13"/>
      <c r="O91" s="13"/>
      <c r="P91" s="13"/>
    </row>
    <row r="92" spans="1:16" ht="15.75">
      <c r="A92" s="71" t="s">
        <v>75</v>
      </c>
      <c r="B92" s="23"/>
      <c r="C92" s="13"/>
      <c r="D92" s="13"/>
      <c r="E92" s="12"/>
      <c r="F92" s="12"/>
      <c r="G92" s="12"/>
      <c r="H92" s="12"/>
      <c r="I92" s="12"/>
      <c r="J92" s="12"/>
      <c r="K92" s="12"/>
      <c r="L92" s="26"/>
      <c r="M92" s="13"/>
      <c r="N92" s="13"/>
      <c r="O92" s="13"/>
      <c r="P92" s="13"/>
    </row>
    <row r="93" spans="1:16" ht="13.5">
      <c r="A93" s="30" t="s">
        <v>66</v>
      </c>
      <c r="B93" s="62">
        <v>56352</v>
      </c>
      <c r="C93" s="70">
        <v>153662</v>
      </c>
      <c r="D93" s="70">
        <v>275182</v>
      </c>
      <c r="E93" s="62">
        <v>428767</v>
      </c>
      <c r="F93" s="62">
        <v>489351</v>
      </c>
      <c r="G93" s="62">
        <v>506789</v>
      </c>
      <c r="H93" s="62">
        <v>538394</v>
      </c>
      <c r="I93" s="62">
        <v>548735</v>
      </c>
      <c r="J93" s="62">
        <v>566951</v>
      </c>
      <c r="K93" s="62">
        <v>589170</v>
      </c>
      <c r="L93" s="66">
        <v>616778</v>
      </c>
      <c r="M93" s="66">
        <v>574881</v>
      </c>
      <c r="N93" s="66">
        <v>564400</v>
      </c>
      <c r="O93" s="126">
        <v>592412</v>
      </c>
      <c r="P93" s="70">
        <v>635515</v>
      </c>
    </row>
    <row r="94" spans="1:16" ht="13.5">
      <c r="A94" s="30" t="s">
        <v>67</v>
      </c>
      <c r="B94" s="12">
        <v>48678</v>
      </c>
      <c r="C94" s="13">
        <v>122866</v>
      </c>
      <c r="D94" s="13">
        <v>223237</v>
      </c>
      <c r="E94" s="62">
        <v>393927</v>
      </c>
      <c r="F94" s="62">
        <v>428328</v>
      </c>
      <c r="G94" s="62">
        <v>441650</v>
      </c>
      <c r="H94" s="62">
        <v>466743</v>
      </c>
      <c r="I94" s="62">
        <v>478253</v>
      </c>
      <c r="J94" s="62">
        <v>486903</v>
      </c>
      <c r="K94" s="62">
        <v>519760</v>
      </c>
      <c r="L94" s="66">
        <v>537379</v>
      </c>
      <c r="M94" s="66">
        <v>496453</v>
      </c>
      <c r="N94" s="66">
        <v>468052</v>
      </c>
      <c r="O94" s="126">
        <v>452298</v>
      </c>
      <c r="P94" s="70">
        <v>487020</v>
      </c>
    </row>
    <row r="95" spans="1:16" ht="13.5">
      <c r="A95" s="30" t="s">
        <v>68</v>
      </c>
      <c r="B95" s="12">
        <v>5949</v>
      </c>
      <c r="C95" s="13">
        <v>26726</v>
      </c>
      <c r="D95" s="13">
        <v>47145</v>
      </c>
      <c r="E95" s="62">
        <v>32015</v>
      </c>
      <c r="F95" s="62">
        <v>53361</v>
      </c>
      <c r="G95" s="62">
        <v>55656</v>
      </c>
      <c r="H95" s="62">
        <v>62183</v>
      </c>
      <c r="I95" s="62">
        <v>61316</v>
      </c>
      <c r="J95" s="62">
        <v>74281</v>
      </c>
      <c r="K95" s="62">
        <v>65072</v>
      </c>
      <c r="L95" s="66">
        <v>76092</v>
      </c>
      <c r="M95" s="66">
        <v>75599</v>
      </c>
      <c r="N95" s="66">
        <v>83035</v>
      </c>
      <c r="O95" s="126">
        <v>111375</v>
      </c>
      <c r="P95" s="70">
        <v>128966</v>
      </c>
    </row>
    <row r="96" spans="1:16" ht="13.5">
      <c r="A96" s="30" t="s">
        <v>69</v>
      </c>
      <c r="B96" s="12" t="s">
        <v>2</v>
      </c>
      <c r="C96" s="13" t="s">
        <v>2</v>
      </c>
      <c r="D96" s="13">
        <v>3748</v>
      </c>
      <c r="E96" s="62">
        <v>2566</v>
      </c>
      <c r="F96" s="62">
        <v>6138</v>
      </c>
      <c r="G96" s="62">
        <v>7136</v>
      </c>
      <c r="H96" s="62">
        <v>7887</v>
      </c>
      <c r="I96" s="62">
        <v>8203</v>
      </c>
      <c r="J96" s="62">
        <v>4352</v>
      </c>
      <c r="K96" s="62">
        <v>3152</v>
      </c>
      <c r="L96" s="66">
        <v>2226</v>
      </c>
      <c r="M96" s="66">
        <v>1688</v>
      </c>
      <c r="N96" s="66">
        <v>1590</v>
      </c>
      <c r="O96" s="126">
        <v>2257</v>
      </c>
      <c r="P96" s="70">
        <v>3569</v>
      </c>
    </row>
    <row r="97" spans="1:16" ht="15.75">
      <c r="A97" s="29" t="s">
        <v>76</v>
      </c>
      <c r="B97" s="23"/>
      <c r="C97" s="13"/>
      <c r="D97" s="13"/>
      <c r="E97" s="62"/>
      <c r="F97" s="62"/>
      <c r="G97" s="62"/>
      <c r="H97" s="62"/>
      <c r="I97" s="62"/>
      <c r="J97" s="62"/>
      <c r="K97" s="62"/>
      <c r="L97" s="66"/>
      <c r="M97" s="66"/>
      <c r="N97" s="66"/>
      <c r="O97" s="66"/>
      <c r="P97" s="70"/>
    </row>
    <row r="98" spans="1:16" ht="13.5">
      <c r="A98" s="30" t="s">
        <v>66</v>
      </c>
      <c r="B98" s="12">
        <v>5904</v>
      </c>
      <c r="C98" s="13">
        <v>16620</v>
      </c>
      <c r="D98" s="70">
        <v>26514</v>
      </c>
      <c r="E98" s="62">
        <v>46126</v>
      </c>
      <c r="F98" s="62">
        <v>51330</v>
      </c>
      <c r="G98" s="62">
        <v>52864</v>
      </c>
      <c r="H98" s="62">
        <v>54515</v>
      </c>
      <c r="I98" s="62">
        <v>56767</v>
      </c>
      <c r="J98" s="62">
        <v>57759</v>
      </c>
      <c r="K98" s="62">
        <v>57702</v>
      </c>
      <c r="L98" s="66">
        <v>60828</v>
      </c>
      <c r="M98" s="66">
        <v>56650</v>
      </c>
      <c r="N98" s="66">
        <v>56864</v>
      </c>
      <c r="O98" s="126">
        <v>53863</v>
      </c>
      <c r="P98" s="70">
        <v>62276</v>
      </c>
    </row>
    <row r="99" spans="1:16" ht="13.5">
      <c r="A99" s="30" t="s">
        <v>67</v>
      </c>
      <c r="B99" s="12" t="s">
        <v>2</v>
      </c>
      <c r="C99" s="13" t="s">
        <v>2</v>
      </c>
      <c r="D99" s="13">
        <v>23949</v>
      </c>
      <c r="E99" s="62">
        <v>42207</v>
      </c>
      <c r="F99" s="62">
        <v>42702</v>
      </c>
      <c r="G99" s="62">
        <v>44155</v>
      </c>
      <c r="H99" s="62">
        <v>46302</v>
      </c>
      <c r="I99" s="62">
        <v>48614</v>
      </c>
      <c r="J99" s="62">
        <v>49610</v>
      </c>
      <c r="K99" s="62">
        <v>50604</v>
      </c>
      <c r="L99" s="66">
        <v>53157</v>
      </c>
      <c r="M99" s="66">
        <v>50077</v>
      </c>
      <c r="N99" s="66">
        <v>50599</v>
      </c>
      <c r="O99" s="126">
        <v>49327</v>
      </c>
      <c r="P99" s="70">
        <v>57434</v>
      </c>
    </row>
    <row r="100" spans="1:16" ht="13.5">
      <c r="A100" s="30" t="s">
        <v>68</v>
      </c>
      <c r="B100" s="12" t="s">
        <v>2</v>
      </c>
      <c r="C100" s="13" t="s">
        <v>2</v>
      </c>
      <c r="D100" s="13">
        <v>2343</v>
      </c>
      <c r="E100" s="62">
        <v>2632</v>
      </c>
      <c r="F100" s="62">
        <v>6608</v>
      </c>
      <c r="G100" s="62">
        <v>8114</v>
      </c>
      <c r="H100" s="62">
        <v>7401</v>
      </c>
      <c r="I100" s="62">
        <v>6896</v>
      </c>
      <c r="J100" s="62">
        <v>7038</v>
      </c>
      <c r="K100" s="62">
        <v>5446</v>
      </c>
      <c r="L100" s="66">
        <v>5788</v>
      </c>
      <c r="M100" s="66">
        <v>5662</v>
      </c>
      <c r="N100" s="66">
        <v>5325</v>
      </c>
      <c r="O100" s="126">
        <v>4350</v>
      </c>
      <c r="P100" s="70">
        <v>4574</v>
      </c>
    </row>
    <row r="101" spans="1:16" ht="13.5">
      <c r="A101" s="30" t="s">
        <v>69</v>
      </c>
      <c r="B101" s="12" t="s">
        <v>2</v>
      </c>
      <c r="C101" s="13" t="s">
        <v>2</v>
      </c>
      <c r="D101" s="13">
        <v>149</v>
      </c>
      <c r="E101" s="62">
        <v>1246</v>
      </c>
      <c r="F101" s="62">
        <v>1741</v>
      </c>
      <c r="G101" s="62">
        <v>556</v>
      </c>
      <c r="H101" s="62">
        <v>405</v>
      </c>
      <c r="I101" s="62">
        <v>1231</v>
      </c>
      <c r="J101" s="62">
        <v>940</v>
      </c>
      <c r="K101" s="62">
        <v>1404</v>
      </c>
      <c r="L101" s="66">
        <v>1810</v>
      </c>
      <c r="M101" s="66">
        <v>833</v>
      </c>
      <c r="N101" s="66">
        <v>669</v>
      </c>
      <c r="O101" s="126">
        <v>121</v>
      </c>
      <c r="P101" s="70">
        <v>124</v>
      </c>
    </row>
    <row r="102" spans="1:16" ht="15.75">
      <c r="A102" s="30" t="s">
        <v>21</v>
      </c>
      <c r="B102" s="23"/>
      <c r="C102" s="13"/>
      <c r="D102" s="13"/>
      <c r="E102" s="62"/>
      <c r="F102" s="62"/>
      <c r="G102" s="62"/>
      <c r="H102" s="62"/>
      <c r="I102" s="62"/>
      <c r="J102" s="12"/>
      <c r="K102" s="12"/>
      <c r="L102" s="66"/>
      <c r="M102" s="66"/>
      <c r="N102" s="66"/>
      <c r="O102" s="66"/>
      <c r="P102" s="66"/>
    </row>
    <row r="103" spans="1:16" ht="13.5">
      <c r="A103" s="35" t="s">
        <v>70</v>
      </c>
      <c r="B103" s="12" t="s">
        <v>2</v>
      </c>
      <c r="C103" s="13" t="s">
        <v>2</v>
      </c>
      <c r="D103" s="13">
        <v>1125</v>
      </c>
      <c r="E103" s="62">
        <v>300</v>
      </c>
      <c r="F103" s="62">
        <v>1803</v>
      </c>
      <c r="G103" s="62">
        <v>2386</v>
      </c>
      <c r="H103" s="62">
        <v>1988</v>
      </c>
      <c r="I103" s="62">
        <v>989</v>
      </c>
      <c r="J103" s="62">
        <v>1586</v>
      </c>
      <c r="K103" s="62">
        <v>1434</v>
      </c>
      <c r="L103" s="66">
        <v>1154</v>
      </c>
      <c r="M103" s="66">
        <v>1211</v>
      </c>
      <c r="N103" s="66">
        <v>1884</v>
      </c>
      <c r="O103" s="126">
        <v>1420</v>
      </c>
      <c r="P103" s="70">
        <v>1267</v>
      </c>
    </row>
    <row r="104" spans="1:16" ht="13.5">
      <c r="A104" s="91" t="s">
        <v>78</v>
      </c>
      <c r="B104" s="12">
        <v>62256</v>
      </c>
      <c r="C104" s="13">
        <v>169922</v>
      </c>
      <c r="D104" s="13">
        <v>302821</v>
      </c>
      <c r="E104" s="12">
        <v>475193</v>
      </c>
      <c r="F104" s="12">
        <f>489351+51330</f>
        <v>540681</v>
      </c>
      <c r="G104" s="12">
        <v>559653</v>
      </c>
      <c r="H104" s="12">
        <v>592909</v>
      </c>
      <c r="I104" s="12">
        <v>605502</v>
      </c>
      <c r="J104" s="12">
        <v>624710</v>
      </c>
      <c r="K104" s="18">
        <v>646872</v>
      </c>
      <c r="L104" s="26">
        <v>677606</v>
      </c>
      <c r="M104" s="13">
        <v>631531</v>
      </c>
      <c r="N104" s="13">
        <v>612266</v>
      </c>
      <c r="O104" s="125">
        <v>646276</v>
      </c>
      <c r="P104" s="70">
        <v>697792</v>
      </c>
    </row>
    <row r="105" spans="1:16" ht="13.5">
      <c r="A105" s="32" t="s">
        <v>22</v>
      </c>
      <c r="B105" s="12"/>
      <c r="C105" s="13"/>
      <c r="D105" s="13"/>
      <c r="E105" s="12"/>
      <c r="F105" s="12"/>
      <c r="G105" s="12"/>
      <c r="H105" s="12"/>
      <c r="I105" s="12"/>
      <c r="J105" s="15"/>
      <c r="K105" s="15"/>
      <c r="L105" s="26"/>
      <c r="M105" s="13"/>
      <c r="N105" s="13"/>
      <c r="O105" s="13"/>
      <c r="P105" s="13"/>
    </row>
    <row r="106" spans="1:16" ht="13.5">
      <c r="A106" s="32" t="s">
        <v>34</v>
      </c>
      <c r="B106" s="12"/>
      <c r="C106" s="13"/>
      <c r="D106" s="27"/>
      <c r="E106" s="12"/>
      <c r="F106" s="12"/>
      <c r="G106" s="12"/>
      <c r="H106" s="12"/>
      <c r="I106" s="12"/>
      <c r="J106" s="15"/>
      <c r="K106" s="15"/>
      <c r="L106" s="26"/>
      <c r="M106" s="13"/>
      <c r="N106" s="13"/>
      <c r="O106" s="13"/>
      <c r="P106" s="13"/>
    </row>
    <row r="107" spans="1:16" ht="15.75">
      <c r="A107" s="71" t="s">
        <v>75</v>
      </c>
      <c r="B107" s="12"/>
      <c r="C107" s="13"/>
      <c r="D107" s="27"/>
      <c r="E107" s="12"/>
      <c r="F107" s="12"/>
      <c r="G107" s="12"/>
      <c r="H107" s="12"/>
      <c r="I107" s="12"/>
      <c r="J107" s="15"/>
      <c r="K107" s="15"/>
      <c r="L107" s="26"/>
      <c r="M107" s="13"/>
      <c r="N107" s="13"/>
      <c r="O107" s="13"/>
      <c r="P107" s="13"/>
    </row>
    <row r="108" spans="1:16" ht="13.5">
      <c r="A108" s="30" t="s">
        <v>7</v>
      </c>
      <c r="B108" s="27">
        <v>58.5</v>
      </c>
      <c r="C108" s="27">
        <v>48.9</v>
      </c>
      <c r="D108" s="63">
        <v>58</v>
      </c>
      <c r="E108" s="63">
        <v>60.4</v>
      </c>
      <c r="F108" s="27">
        <v>64.7</v>
      </c>
      <c r="G108" s="63">
        <v>65.4</v>
      </c>
      <c r="H108" s="63">
        <v>67.9</v>
      </c>
      <c r="I108" s="63">
        <v>69.1</v>
      </c>
      <c r="J108" s="63">
        <v>70</v>
      </c>
      <c r="K108" s="63">
        <v>69.8</v>
      </c>
      <c r="L108" s="69">
        <v>71.2</v>
      </c>
      <c r="M108" s="63">
        <v>69.1</v>
      </c>
      <c r="N108" s="63">
        <v>70.3</v>
      </c>
      <c r="O108" s="127">
        <v>72.6</v>
      </c>
      <c r="P108" s="101">
        <v>74.4</v>
      </c>
    </row>
    <row r="109" spans="1:16" ht="13.5">
      <c r="A109" s="30" t="s">
        <v>8</v>
      </c>
      <c r="B109" s="27">
        <v>59.5</v>
      </c>
      <c r="C109" s="27">
        <v>49.3</v>
      </c>
      <c r="D109" s="27">
        <v>58.1</v>
      </c>
      <c r="E109" s="63">
        <v>60.6</v>
      </c>
      <c r="F109" s="27">
        <v>65</v>
      </c>
      <c r="G109" s="63">
        <v>65.7</v>
      </c>
      <c r="H109" s="63">
        <v>68.5</v>
      </c>
      <c r="I109" s="63">
        <v>69.7</v>
      </c>
      <c r="J109" s="63">
        <v>70.4</v>
      </c>
      <c r="K109" s="63">
        <v>70.3</v>
      </c>
      <c r="L109" s="69">
        <v>71.6</v>
      </c>
      <c r="M109" s="63">
        <v>69.3</v>
      </c>
      <c r="N109" s="63">
        <v>70.6</v>
      </c>
      <c r="O109" s="101">
        <v>72.9</v>
      </c>
      <c r="P109" s="101">
        <v>74.8</v>
      </c>
    </row>
    <row r="110" spans="1:16" ht="13.5">
      <c r="A110" s="30" t="s">
        <v>4</v>
      </c>
      <c r="B110" s="27">
        <v>41.9</v>
      </c>
      <c r="C110" s="27">
        <v>43.6</v>
      </c>
      <c r="D110" s="27">
        <v>58.4</v>
      </c>
      <c r="E110" s="63">
        <v>56.6</v>
      </c>
      <c r="F110" s="27">
        <v>62.6</v>
      </c>
      <c r="G110" s="63">
        <v>61.9</v>
      </c>
      <c r="H110" s="63">
        <v>61.5</v>
      </c>
      <c r="I110" s="63">
        <v>63.2</v>
      </c>
      <c r="J110" s="63">
        <v>65.1</v>
      </c>
      <c r="K110" s="63">
        <v>64.7</v>
      </c>
      <c r="L110" s="69">
        <v>66.5</v>
      </c>
      <c r="M110" s="63">
        <v>67</v>
      </c>
      <c r="N110" s="63">
        <v>68.7</v>
      </c>
      <c r="O110" s="127">
        <v>72.5</v>
      </c>
      <c r="P110" s="101">
        <v>73.7</v>
      </c>
    </row>
    <row r="111" spans="1:16" ht="13.5">
      <c r="A111" s="30" t="s">
        <v>23</v>
      </c>
      <c r="B111" s="27" t="s">
        <v>2</v>
      </c>
      <c r="C111" s="27" t="s">
        <v>2</v>
      </c>
      <c r="D111" s="27">
        <v>47.7</v>
      </c>
      <c r="E111" s="63">
        <v>48.7</v>
      </c>
      <c r="F111" s="27">
        <v>60</v>
      </c>
      <c r="G111" s="63">
        <v>56</v>
      </c>
      <c r="H111" s="63">
        <v>60.4</v>
      </c>
      <c r="I111" s="63">
        <v>60.7</v>
      </c>
      <c r="J111" s="63">
        <v>58.8</v>
      </c>
      <c r="K111" s="63">
        <v>42.4</v>
      </c>
      <c r="L111" s="69">
        <v>59.2</v>
      </c>
      <c r="M111" s="63">
        <v>54.6</v>
      </c>
      <c r="N111" s="101">
        <v>60.8</v>
      </c>
      <c r="O111" s="127">
        <v>71.2</v>
      </c>
      <c r="P111" s="101">
        <v>69.7</v>
      </c>
    </row>
    <row r="112" spans="1:16" ht="15.75">
      <c r="A112" s="29" t="s">
        <v>76</v>
      </c>
      <c r="B112" s="12"/>
      <c r="C112" s="27"/>
      <c r="D112" s="27"/>
      <c r="E112" s="63"/>
      <c r="F112" s="27"/>
      <c r="G112" s="63"/>
      <c r="H112" s="63"/>
      <c r="I112" s="63"/>
      <c r="J112" s="63"/>
      <c r="K112" s="63"/>
      <c r="L112" s="69"/>
      <c r="M112" s="67"/>
      <c r="N112" s="67"/>
      <c r="O112" s="67"/>
      <c r="P112" s="67"/>
    </row>
    <row r="113" spans="1:16" ht="13.5">
      <c r="A113" s="30" t="s">
        <v>7</v>
      </c>
      <c r="B113" s="27">
        <v>62.2</v>
      </c>
      <c r="C113" s="27">
        <v>53</v>
      </c>
      <c r="D113" s="63">
        <v>62.8</v>
      </c>
      <c r="E113" s="63">
        <v>69.1</v>
      </c>
      <c r="F113" s="27">
        <v>70.6</v>
      </c>
      <c r="G113" s="63">
        <v>71.8</v>
      </c>
      <c r="H113" s="63">
        <v>73.3</v>
      </c>
      <c r="I113" s="63">
        <v>74.1</v>
      </c>
      <c r="J113" s="63">
        <v>72.8</v>
      </c>
      <c r="K113" s="63">
        <v>74.4</v>
      </c>
      <c r="L113" s="69">
        <v>76</v>
      </c>
      <c r="M113" s="63">
        <v>72.8</v>
      </c>
      <c r="N113" s="63">
        <v>76.6</v>
      </c>
      <c r="O113" s="63">
        <v>76.5</v>
      </c>
      <c r="P113" s="101">
        <v>79.1</v>
      </c>
    </row>
    <row r="114" spans="1:16" ht="13.5">
      <c r="A114" s="30" t="s">
        <v>3</v>
      </c>
      <c r="B114" s="12" t="s">
        <v>2</v>
      </c>
      <c r="C114" s="27" t="s">
        <v>2</v>
      </c>
      <c r="D114" s="27">
        <v>62.8</v>
      </c>
      <c r="E114" s="63">
        <v>69.1</v>
      </c>
      <c r="F114" s="27">
        <v>70.8</v>
      </c>
      <c r="G114" s="63">
        <v>72.1</v>
      </c>
      <c r="H114" s="63">
        <v>73.7</v>
      </c>
      <c r="I114" s="63">
        <v>74.4</v>
      </c>
      <c r="J114" s="63">
        <v>72.9</v>
      </c>
      <c r="K114" s="63">
        <v>74.5</v>
      </c>
      <c r="L114" s="69">
        <v>76.1</v>
      </c>
      <c r="M114" s="63">
        <v>72.9</v>
      </c>
      <c r="N114" s="63">
        <v>76.8</v>
      </c>
      <c r="O114" s="63">
        <v>76.8</v>
      </c>
      <c r="P114" s="101">
        <v>79.3</v>
      </c>
    </row>
    <row r="115" spans="1:16" ht="13.5">
      <c r="A115" s="30" t="s">
        <v>9</v>
      </c>
      <c r="B115" s="12" t="s">
        <v>2</v>
      </c>
      <c r="C115" s="27" t="s">
        <v>2</v>
      </c>
      <c r="D115" s="27">
        <v>65.5</v>
      </c>
      <c r="E115" s="63">
        <v>73.4</v>
      </c>
      <c r="F115" s="27">
        <v>68.2</v>
      </c>
      <c r="G115" s="63">
        <v>67.7</v>
      </c>
      <c r="H115" s="63">
        <v>67.8</v>
      </c>
      <c r="I115" s="63">
        <v>69.6</v>
      </c>
      <c r="J115" s="63">
        <v>70.9</v>
      </c>
      <c r="K115" s="63">
        <v>73.7</v>
      </c>
      <c r="L115" s="69">
        <v>73.4</v>
      </c>
      <c r="M115" s="63">
        <v>70</v>
      </c>
      <c r="N115" s="63">
        <v>67.9</v>
      </c>
      <c r="O115" s="63">
        <v>64.7</v>
      </c>
      <c r="P115" s="101">
        <v>70.4</v>
      </c>
    </row>
    <row r="116" spans="1:16" ht="13.5">
      <c r="A116" s="30" t="s">
        <v>23</v>
      </c>
      <c r="B116" s="12" t="s">
        <v>2</v>
      </c>
      <c r="C116" s="27" t="s">
        <v>2</v>
      </c>
      <c r="D116" s="27">
        <v>73.9</v>
      </c>
      <c r="E116" s="63">
        <v>66.5</v>
      </c>
      <c r="F116" s="27">
        <v>46.8</v>
      </c>
      <c r="G116" s="63">
        <v>44.5</v>
      </c>
      <c r="H116" s="63">
        <v>0</v>
      </c>
      <c r="I116" s="63">
        <v>64.9</v>
      </c>
      <c r="J116" s="63">
        <v>46</v>
      </c>
      <c r="K116" s="63" t="s">
        <v>18</v>
      </c>
      <c r="L116" s="69">
        <v>58</v>
      </c>
      <c r="M116" s="63">
        <v>67</v>
      </c>
      <c r="N116" s="63">
        <v>62.3</v>
      </c>
      <c r="O116" s="63">
        <v>70.2</v>
      </c>
      <c r="P116" s="101">
        <v>73.3</v>
      </c>
    </row>
    <row r="117" spans="1:16" ht="13.5">
      <c r="A117" s="30" t="s">
        <v>21</v>
      </c>
      <c r="B117" s="12"/>
      <c r="C117" s="27"/>
      <c r="D117" s="27"/>
      <c r="E117" s="63"/>
      <c r="F117" s="27"/>
      <c r="G117" s="63"/>
      <c r="H117" s="63"/>
      <c r="I117" s="63"/>
      <c r="J117" s="63"/>
      <c r="K117" s="63"/>
      <c r="L117" s="69"/>
      <c r="M117" s="68"/>
      <c r="N117" s="68"/>
      <c r="O117" s="68"/>
      <c r="P117" s="102"/>
    </row>
    <row r="118" spans="1:16" ht="13.5">
      <c r="A118" s="77" t="s">
        <v>70</v>
      </c>
      <c r="B118" s="51" t="s">
        <v>2</v>
      </c>
      <c r="C118" s="56" t="s">
        <v>2</v>
      </c>
      <c r="D118" s="84">
        <v>46.7</v>
      </c>
      <c r="E118" s="84">
        <v>0</v>
      </c>
      <c r="F118" s="56">
        <v>53.8</v>
      </c>
      <c r="G118" s="84">
        <v>59.3</v>
      </c>
      <c r="H118" s="84">
        <v>66.7</v>
      </c>
      <c r="I118" s="84">
        <v>49.7</v>
      </c>
      <c r="J118" s="84">
        <v>58.2</v>
      </c>
      <c r="K118" s="84">
        <v>58.3</v>
      </c>
      <c r="L118" s="85">
        <v>35.5</v>
      </c>
      <c r="M118" s="63">
        <v>60.4</v>
      </c>
      <c r="N118" s="84">
        <v>57.8</v>
      </c>
      <c r="O118" s="127">
        <v>64.3</v>
      </c>
      <c r="P118" s="101">
        <v>58.7</v>
      </c>
    </row>
    <row r="119" spans="1:16" ht="15.75">
      <c r="A119" s="30"/>
      <c r="B119" s="12"/>
      <c r="C119" s="13"/>
      <c r="D119" s="13"/>
      <c r="E119" s="17"/>
      <c r="F119" s="17"/>
      <c r="G119" s="17"/>
      <c r="H119" s="17"/>
      <c r="I119" s="17"/>
      <c r="J119" s="17"/>
      <c r="K119" s="19"/>
      <c r="L119" s="55"/>
      <c r="M119" s="65"/>
      <c r="O119" s="65" t="s">
        <v>48</v>
      </c>
      <c r="P119" s="65"/>
    </row>
    <row r="120" spans="1:16" ht="15.75" thickBot="1">
      <c r="A120" s="104" t="s">
        <v>49</v>
      </c>
      <c r="B120" s="104"/>
      <c r="C120" s="104"/>
      <c r="D120" s="104"/>
      <c r="E120" s="104"/>
      <c r="F120" s="104"/>
      <c r="G120" s="104"/>
      <c r="H120" s="104"/>
      <c r="I120" s="104"/>
      <c r="J120" s="104"/>
      <c r="K120" s="104"/>
      <c r="L120" s="104"/>
      <c r="M120" s="13"/>
      <c r="N120" s="13"/>
      <c r="O120" s="13"/>
      <c r="P120" s="13"/>
    </row>
    <row r="121" spans="1:16" ht="13.5">
      <c r="A121" s="33" t="s">
        <v>38</v>
      </c>
      <c r="B121" s="99" t="s">
        <v>39</v>
      </c>
      <c r="C121" s="99" t="s">
        <v>40</v>
      </c>
      <c r="D121" s="99" t="s">
        <v>41</v>
      </c>
      <c r="E121" s="99" t="s">
        <v>42</v>
      </c>
      <c r="F121" s="99" t="s">
        <v>43</v>
      </c>
      <c r="G121" s="99" t="s">
        <v>44</v>
      </c>
      <c r="H121" s="99" t="s">
        <v>45</v>
      </c>
      <c r="I121" s="99" t="s">
        <v>46</v>
      </c>
      <c r="J121" s="99" t="s">
        <v>47</v>
      </c>
      <c r="K121" s="99" t="s">
        <v>50</v>
      </c>
      <c r="L121" s="100" t="s">
        <v>96</v>
      </c>
      <c r="M121" s="100" t="s">
        <v>97</v>
      </c>
      <c r="N121" s="100" t="s">
        <v>98</v>
      </c>
      <c r="O121" s="100" t="s">
        <v>81</v>
      </c>
      <c r="P121" s="100" t="s">
        <v>95</v>
      </c>
    </row>
    <row r="122" spans="1:16" ht="15.75">
      <c r="A122" s="32" t="s">
        <v>84</v>
      </c>
      <c r="B122" s="12"/>
      <c r="C122" s="13"/>
      <c r="D122" s="27"/>
      <c r="E122" s="12"/>
      <c r="F122" s="12"/>
      <c r="G122" s="12"/>
      <c r="H122" s="12"/>
      <c r="I122" s="12"/>
      <c r="J122" s="27"/>
      <c r="K122" s="27"/>
      <c r="L122" s="26"/>
      <c r="M122" s="13"/>
      <c r="N122" s="13"/>
      <c r="O122" s="13"/>
      <c r="P122" s="13"/>
    </row>
    <row r="123" spans="1:16" ht="13.5">
      <c r="A123" s="29" t="s">
        <v>35</v>
      </c>
      <c r="B123" s="12"/>
      <c r="C123" s="13"/>
      <c r="D123" s="27"/>
      <c r="E123" s="12"/>
      <c r="F123" s="12"/>
      <c r="G123" s="12"/>
      <c r="H123" s="12"/>
      <c r="I123" s="12"/>
      <c r="J123" s="27"/>
      <c r="K123" s="27"/>
      <c r="L123" s="26"/>
      <c r="M123" s="13"/>
      <c r="N123" s="13"/>
      <c r="O123" s="13"/>
      <c r="P123" s="13"/>
    </row>
    <row r="124" spans="1:16" ht="13.5">
      <c r="A124" s="35" t="s">
        <v>24</v>
      </c>
      <c r="B124" s="12"/>
      <c r="C124" s="13"/>
      <c r="D124" s="27"/>
      <c r="E124" s="12"/>
      <c r="F124" s="12"/>
      <c r="G124" s="12"/>
      <c r="H124" s="12"/>
      <c r="I124" s="12"/>
      <c r="J124" s="27"/>
      <c r="K124" s="27"/>
      <c r="L124" s="26"/>
      <c r="M124" s="13"/>
      <c r="N124" s="13"/>
      <c r="O124" s="13"/>
      <c r="P124" s="13"/>
    </row>
    <row r="125" spans="1:17" ht="13.5">
      <c r="A125" s="30" t="s">
        <v>10</v>
      </c>
      <c r="B125" s="62">
        <v>1332</v>
      </c>
      <c r="C125" s="70">
        <v>5531</v>
      </c>
      <c r="D125" s="70">
        <v>10031</v>
      </c>
      <c r="E125" s="62">
        <v>19145</v>
      </c>
      <c r="F125" s="18">
        <v>23291</v>
      </c>
      <c r="G125" s="62">
        <v>24582</v>
      </c>
      <c r="H125" s="62">
        <v>25148</v>
      </c>
      <c r="I125" s="62">
        <v>26744</v>
      </c>
      <c r="J125" s="62">
        <v>27390</v>
      </c>
      <c r="K125" s="62">
        <v>27462</v>
      </c>
      <c r="L125" s="66">
        <v>29837</v>
      </c>
      <c r="M125" s="66">
        <v>27985</v>
      </c>
      <c r="N125" s="66">
        <v>26953</v>
      </c>
      <c r="O125" s="66">
        <v>26556.525</v>
      </c>
      <c r="P125" s="13" t="s">
        <v>18</v>
      </c>
      <c r="Q125" s="66"/>
    </row>
    <row r="126" spans="1:17" ht="13.5">
      <c r="A126" s="30" t="s">
        <v>11</v>
      </c>
      <c r="B126" s="12">
        <v>1234</v>
      </c>
      <c r="C126" s="13">
        <v>4343</v>
      </c>
      <c r="D126" s="13">
        <v>10231</v>
      </c>
      <c r="E126" s="12">
        <v>17269</v>
      </c>
      <c r="F126" s="12">
        <v>20527</v>
      </c>
      <c r="G126" s="12">
        <v>22328</v>
      </c>
      <c r="H126" s="12">
        <v>24704</v>
      </c>
      <c r="I126" s="12">
        <v>27571</v>
      </c>
      <c r="J126" s="12">
        <v>28791</v>
      </c>
      <c r="K126" s="12">
        <v>30324</v>
      </c>
      <c r="L126" s="26">
        <v>32380</v>
      </c>
      <c r="M126" s="13">
        <v>28715</v>
      </c>
      <c r="N126" s="13">
        <v>26912.051</v>
      </c>
      <c r="O126" s="13">
        <v>27395.273</v>
      </c>
      <c r="P126" s="13" t="s">
        <v>18</v>
      </c>
      <c r="Q126" s="13"/>
    </row>
    <row r="127" spans="1:16" ht="13.5">
      <c r="A127" s="36" t="s">
        <v>36</v>
      </c>
      <c r="B127" s="12"/>
      <c r="C127" s="13"/>
      <c r="D127" s="13"/>
      <c r="E127" s="12"/>
      <c r="F127" s="12"/>
      <c r="G127" s="12"/>
      <c r="H127" s="12"/>
      <c r="I127" s="12"/>
      <c r="J127" s="15"/>
      <c r="K127" s="15"/>
      <c r="L127" s="26"/>
      <c r="M127" s="13"/>
      <c r="N127" s="13"/>
      <c r="O127" s="13"/>
      <c r="P127" s="13"/>
    </row>
    <row r="128" spans="1:16" ht="13.5">
      <c r="A128" s="35" t="s">
        <v>24</v>
      </c>
      <c r="B128" s="12"/>
      <c r="C128" s="13"/>
      <c r="D128" s="13"/>
      <c r="E128" s="12"/>
      <c r="F128" s="12"/>
      <c r="G128" s="12"/>
      <c r="H128" s="12"/>
      <c r="I128" s="12"/>
      <c r="J128" s="15"/>
      <c r="K128" s="15"/>
      <c r="L128" s="26"/>
      <c r="M128" s="13"/>
      <c r="N128" s="13"/>
      <c r="O128" s="13"/>
      <c r="P128" s="13"/>
    </row>
    <row r="129" spans="1:17" ht="13.5">
      <c r="A129" s="30" t="s">
        <v>10</v>
      </c>
      <c r="B129" s="12">
        <v>1200</v>
      </c>
      <c r="C129" s="13">
        <v>4949</v>
      </c>
      <c r="D129" s="13">
        <v>9369</v>
      </c>
      <c r="E129" s="12">
        <v>17628</v>
      </c>
      <c r="F129" s="12">
        <v>21355</v>
      </c>
      <c r="G129" s="12">
        <v>22231</v>
      </c>
      <c r="H129" s="12">
        <v>22901</v>
      </c>
      <c r="I129" s="12">
        <v>24302</v>
      </c>
      <c r="J129" s="12">
        <v>24513</v>
      </c>
      <c r="K129" s="12">
        <v>25457</v>
      </c>
      <c r="L129" s="26">
        <v>27431</v>
      </c>
      <c r="M129" s="13">
        <v>25483</v>
      </c>
      <c r="N129" s="13">
        <v>23610.167</v>
      </c>
      <c r="O129" s="13">
        <v>24070.171</v>
      </c>
      <c r="P129" s="13" t="s">
        <v>18</v>
      </c>
      <c r="Q129" s="66"/>
    </row>
    <row r="130" spans="1:17" ht="13.5">
      <c r="A130" s="30" t="s">
        <v>11</v>
      </c>
      <c r="B130" s="12">
        <v>1136</v>
      </c>
      <c r="C130" s="13">
        <v>4147</v>
      </c>
      <c r="D130" s="13">
        <v>9886</v>
      </c>
      <c r="E130" s="12">
        <v>16418</v>
      </c>
      <c r="F130" s="12">
        <v>18993</v>
      </c>
      <c r="G130" s="12">
        <v>20795</v>
      </c>
      <c r="H130" s="12">
        <v>22884</v>
      </c>
      <c r="I130" s="12">
        <v>25382</v>
      </c>
      <c r="J130" s="12">
        <v>26350</v>
      </c>
      <c r="K130" s="12">
        <v>28399</v>
      </c>
      <c r="L130" s="26">
        <v>30068</v>
      </c>
      <c r="M130" s="13">
        <v>27111</v>
      </c>
      <c r="N130" s="13">
        <v>24995.94</v>
      </c>
      <c r="O130" s="13">
        <v>25897.335</v>
      </c>
      <c r="P130" s="13" t="s">
        <v>18</v>
      </c>
      <c r="Q130" s="13"/>
    </row>
    <row r="131" spans="1:16" ht="15.75">
      <c r="A131" s="72" t="s">
        <v>56</v>
      </c>
      <c r="B131" s="12"/>
      <c r="C131" s="13"/>
      <c r="D131" s="13"/>
      <c r="E131" s="12"/>
      <c r="F131" s="12"/>
      <c r="G131" s="12"/>
      <c r="H131" s="12"/>
      <c r="I131" s="12"/>
      <c r="J131" s="15"/>
      <c r="K131" s="15"/>
      <c r="L131" s="26"/>
      <c r="M131" s="13"/>
      <c r="N131" s="13"/>
      <c r="O131" s="13"/>
      <c r="P131" s="13"/>
    </row>
    <row r="132" spans="1:16" ht="15.75">
      <c r="A132" s="71" t="s">
        <v>75</v>
      </c>
      <c r="B132" s="12"/>
      <c r="C132" s="13"/>
      <c r="D132" s="13"/>
      <c r="E132" s="12"/>
      <c r="F132" s="12"/>
      <c r="G132" s="12"/>
      <c r="H132" s="12"/>
      <c r="I132" s="12"/>
      <c r="J132" s="15"/>
      <c r="K132" s="15"/>
      <c r="L132" s="26"/>
      <c r="M132" s="13"/>
      <c r="N132" s="13"/>
      <c r="O132" s="13"/>
      <c r="P132" s="13"/>
    </row>
    <row r="133" spans="1:16" ht="13.5">
      <c r="A133" s="30" t="s">
        <v>6</v>
      </c>
      <c r="B133" s="62">
        <v>3732949</v>
      </c>
      <c r="C133" s="70">
        <v>13876802</v>
      </c>
      <c r="D133" s="70">
        <v>24964907</v>
      </c>
      <c r="E133" s="62">
        <v>43651162</v>
      </c>
      <c r="F133" s="18">
        <v>50631589</v>
      </c>
      <c r="G133" s="62">
        <v>52910081</v>
      </c>
      <c r="H133" s="62">
        <v>56326750</v>
      </c>
      <c r="I133" s="62">
        <v>58658887</v>
      </c>
      <c r="J133" s="62">
        <v>60199459</v>
      </c>
      <c r="K133" s="62">
        <v>63032722</v>
      </c>
      <c r="L133" s="66">
        <v>66595204</v>
      </c>
      <c r="M133" s="70">
        <v>61731557</v>
      </c>
      <c r="N133" s="70">
        <v>62051854</v>
      </c>
      <c r="O133" s="123">
        <v>65746594</v>
      </c>
      <c r="P133" s="70">
        <v>72609907</v>
      </c>
    </row>
    <row r="134" spans="1:16" ht="18" customHeight="1">
      <c r="A134" s="30" t="s">
        <v>0</v>
      </c>
      <c r="B134" s="12">
        <v>3332483</v>
      </c>
      <c r="C134" s="13">
        <v>12589057</v>
      </c>
      <c r="D134" s="13">
        <v>21427534</v>
      </c>
      <c r="E134" s="62">
        <v>39107033</v>
      </c>
      <c r="F134" s="12">
        <v>44952734</v>
      </c>
      <c r="G134" s="62">
        <v>47015642</v>
      </c>
      <c r="H134" s="62">
        <v>50096661</v>
      </c>
      <c r="I134" s="62">
        <v>52254323</v>
      </c>
      <c r="J134" s="62">
        <v>53424349</v>
      </c>
      <c r="K134" s="62">
        <v>56696427</v>
      </c>
      <c r="L134" s="66">
        <v>59095406</v>
      </c>
      <c r="M134" s="70">
        <v>54798905</v>
      </c>
      <c r="N134" s="70">
        <v>54168780</v>
      </c>
      <c r="O134" s="123">
        <v>54249753</v>
      </c>
      <c r="P134" s="70">
        <v>58514726</v>
      </c>
    </row>
    <row r="135" spans="1:16" ht="18" customHeight="1">
      <c r="A135" s="30" t="s">
        <v>1</v>
      </c>
      <c r="B135" s="12">
        <v>121157</v>
      </c>
      <c r="C135" s="13">
        <v>850477</v>
      </c>
      <c r="D135" s="13">
        <v>3336057</v>
      </c>
      <c r="E135" s="62">
        <v>3561283</v>
      </c>
      <c r="F135" s="12">
        <v>4510285</v>
      </c>
      <c r="G135" s="62">
        <v>4996345</v>
      </c>
      <c r="H135" s="86">
        <v>231398</v>
      </c>
      <c r="I135" s="62">
        <v>5317576</v>
      </c>
      <c r="J135" s="62">
        <v>6012665</v>
      </c>
      <c r="K135" s="62">
        <v>5705158</v>
      </c>
      <c r="L135" s="66">
        <v>6799198</v>
      </c>
      <c r="M135" s="70">
        <v>6192307</v>
      </c>
      <c r="N135" s="70">
        <v>6297409</v>
      </c>
      <c r="O135" s="123">
        <v>8179227</v>
      </c>
      <c r="P135" s="70">
        <v>11652939</v>
      </c>
    </row>
    <row r="136" spans="1:16" ht="13.5">
      <c r="A136" s="30" t="s">
        <v>19</v>
      </c>
      <c r="B136" s="12" t="s">
        <v>2</v>
      </c>
      <c r="C136" s="13" t="s">
        <v>2</v>
      </c>
      <c r="D136" s="13">
        <v>180042</v>
      </c>
      <c r="E136" s="62">
        <v>945929</v>
      </c>
      <c r="F136" s="12">
        <v>1002552</v>
      </c>
      <c r="G136" s="62">
        <v>718659</v>
      </c>
      <c r="H136" s="62">
        <v>863449</v>
      </c>
      <c r="I136" s="62">
        <v>971942</v>
      </c>
      <c r="J136" s="62">
        <v>508172</v>
      </c>
      <c r="K136" s="62">
        <v>507053</v>
      </c>
      <c r="L136" s="66">
        <v>588975</v>
      </c>
      <c r="M136" s="70">
        <v>623649</v>
      </c>
      <c r="N136" s="70">
        <v>812852</v>
      </c>
      <c r="O136" s="123">
        <v>1597949</v>
      </c>
      <c r="P136" s="70">
        <v>1189561</v>
      </c>
    </row>
    <row r="137" spans="1:16" ht="15.75">
      <c r="A137" s="29" t="s">
        <v>76</v>
      </c>
      <c r="B137" s="87"/>
      <c r="C137" s="13"/>
      <c r="D137" s="13"/>
      <c r="E137" s="12"/>
      <c r="F137" s="12"/>
      <c r="G137" s="12"/>
      <c r="H137" s="12"/>
      <c r="I137" s="12"/>
      <c r="J137" s="12"/>
      <c r="K137" s="12"/>
      <c r="L137" s="26"/>
      <c r="M137" s="13"/>
      <c r="N137" s="13"/>
      <c r="O137" s="13"/>
      <c r="P137" s="13"/>
    </row>
    <row r="138" spans="1:16" ht="13.5">
      <c r="A138" s="30" t="s">
        <v>6</v>
      </c>
      <c r="B138" s="12">
        <v>1291336</v>
      </c>
      <c r="C138" s="13">
        <v>6308701</v>
      </c>
      <c r="D138" s="70">
        <v>9689067</v>
      </c>
      <c r="E138" s="62">
        <v>19975915</v>
      </c>
      <c r="F138" s="12">
        <v>24879791</v>
      </c>
      <c r="G138" s="62">
        <v>26295684</v>
      </c>
      <c r="H138" s="62">
        <v>28177721</v>
      </c>
      <c r="I138" s="62">
        <v>30944299</v>
      </c>
      <c r="J138" s="62">
        <v>31481513</v>
      </c>
      <c r="K138" s="62">
        <v>32810136</v>
      </c>
      <c r="L138" s="66">
        <v>35161431</v>
      </c>
      <c r="M138" s="70">
        <v>32736774</v>
      </c>
      <c r="N138" s="70">
        <v>33883040</v>
      </c>
      <c r="O138" s="123">
        <v>35168909</v>
      </c>
      <c r="P138" s="70">
        <v>39706482</v>
      </c>
    </row>
    <row r="139" spans="1:16" ht="13.5">
      <c r="A139" s="30" t="s">
        <v>0</v>
      </c>
      <c r="B139" s="12" t="s">
        <v>2</v>
      </c>
      <c r="C139" s="13" t="s">
        <v>2</v>
      </c>
      <c r="D139" s="13">
        <v>7377733</v>
      </c>
      <c r="E139" s="62">
        <v>17803825</v>
      </c>
      <c r="F139" s="12">
        <v>20681991</v>
      </c>
      <c r="G139" s="62">
        <v>21517789</v>
      </c>
      <c r="H139" s="62">
        <v>22880295</v>
      </c>
      <c r="I139" s="62">
        <v>24971379</v>
      </c>
      <c r="J139" s="62">
        <v>25794344</v>
      </c>
      <c r="K139" s="62">
        <v>27949876</v>
      </c>
      <c r="L139" s="66">
        <v>30683564</v>
      </c>
      <c r="M139" s="70">
        <v>28394238</v>
      </c>
      <c r="N139" s="70">
        <v>27861326</v>
      </c>
      <c r="O139" s="123">
        <v>27099570</v>
      </c>
      <c r="P139" s="70">
        <v>30614905</v>
      </c>
    </row>
    <row r="140" spans="1:16" ht="13.5">
      <c r="A140" s="30" t="s">
        <v>1</v>
      </c>
      <c r="B140" s="12" t="s">
        <v>2</v>
      </c>
      <c r="C140" s="13" t="s">
        <v>2</v>
      </c>
      <c r="D140" s="13">
        <v>2261534</v>
      </c>
      <c r="E140" s="62">
        <v>1229849</v>
      </c>
      <c r="F140" s="12">
        <v>3201089</v>
      </c>
      <c r="G140" s="62">
        <v>4116380</v>
      </c>
      <c r="H140" s="62">
        <v>4603920</v>
      </c>
      <c r="I140" s="62">
        <v>4657365</v>
      </c>
      <c r="J140" s="62">
        <v>4376654</v>
      </c>
      <c r="K140" s="62">
        <v>4257520</v>
      </c>
      <c r="L140" s="66">
        <v>3815162</v>
      </c>
      <c r="M140" s="70">
        <v>3868702</v>
      </c>
      <c r="N140" s="70">
        <v>5344254</v>
      </c>
      <c r="O140" s="123">
        <v>7078302</v>
      </c>
      <c r="P140" s="70">
        <v>7785113</v>
      </c>
    </row>
    <row r="141" spans="1:16" ht="13.5">
      <c r="A141" s="30" t="s">
        <v>19</v>
      </c>
      <c r="B141" s="12" t="s">
        <v>2</v>
      </c>
      <c r="C141" s="13" t="s">
        <v>2</v>
      </c>
      <c r="D141" s="13">
        <v>44438</v>
      </c>
      <c r="E141" s="62">
        <v>835701</v>
      </c>
      <c r="F141" s="12">
        <v>862184</v>
      </c>
      <c r="G141" s="62">
        <v>513476</v>
      </c>
      <c r="H141" s="62">
        <v>396142</v>
      </c>
      <c r="I141" s="62">
        <v>1240303</v>
      </c>
      <c r="J141" s="62">
        <v>1269602</v>
      </c>
      <c r="K141" s="62">
        <v>566689</v>
      </c>
      <c r="L141" s="66">
        <v>565198</v>
      </c>
      <c r="M141" s="70">
        <v>433174</v>
      </c>
      <c r="N141" s="70">
        <v>618332</v>
      </c>
      <c r="O141" s="123">
        <v>836714</v>
      </c>
      <c r="P141" s="70">
        <v>1074199</v>
      </c>
    </row>
    <row r="142" spans="1:16" ht="13.5">
      <c r="A142" s="30" t="s">
        <v>21</v>
      </c>
      <c r="B142" s="87"/>
      <c r="C142" s="13"/>
      <c r="D142" s="13"/>
      <c r="E142" s="12"/>
      <c r="F142" s="12"/>
      <c r="G142" s="12"/>
      <c r="H142" s="12"/>
      <c r="I142" s="12"/>
      <c r="J142" s="12"/>
      <c r="K142" s="12"/>
      <c r="L142" s="26"/>
      <c r="M142" s="13"/>
      <c r="N142" s="13"/>
      <c r="O142" s="13"/>
      <c r="P142" s="13"/>
    </row>
    <row r="143" spans="1:16" ht="13.5">
      <c r="A143" s="75" t="s">
        <v>71</v>
      </c>
      <c r="B143" s="12" t="s">
        <v>2</v>
      </c>
      <c r="C143" s="13" t="s">
        <v>2</v>
      </c>
      <c r="D143" s="13">
        <v>28178</v>
      </c>
      <c r="E143" s="62">
        <v>143457</v>
      </c>
      <c r="F143" s="12">
        <v>300545</v>
      </c>
      <c r="G143" s="62">
        <v>327474</v>
      </c>
      <c r="H143" s="62">
        <v>432606</v>
      </c>
      <c r="I143" s="62">
        <v>190298</v>
      </c>
      <c r="J143" s="62">
        <v>265186</v>
      </c>
      <c r="K143" s="62">
        <v>160135</v>
      </c>
      <c r="L143" s="66">
        <v>209132</v>
      </c>
      <c r="M143" s="70">
        <v>151434</v>
      </c>
      <c r="N143" s="70">
        <v>297252</v>
      </c>
      <c r="O143" s="123">
        <v>289396</v>
      </c>
      <c r="P143" s="70">
        <v>306725</v>
      </c>
    </row>
    <row r="144" spans="1:16" ht="13.5">
      <c r="A144" s="74" t="s">
        <v>78</v>
      </c>
      <c r="B144" s="12">
        <v>5024285</v>
      </c>
      <c r="C144" s="13">
        <v>20185503</v>
      </c>
      <c r="D144" s="13">
        <v>34682153</v>
      </c>
      <c r="E144" s="12">
        <v>63770534</v>
      </c>
      <c r="F144" s="12">
        <v>75511380</v>
      </c>
      <c r="G144" s="12">
        <v>79205765</v>
      </c>
      <c r="H144" s="12">
        <v>84504471</v>
      </c>
      <c r="I144" s="12">
        <v>89603186</v>
      </c>
      <c r="J144" s="12">
        <v>91650972</v>
      </c>
      <c r="K144" s="18">
        <v>95842858</v>
      </c>
      <c r="L144" s="26">
        <v>101756635</v>
      </c>
      <c r="M144" s="13">
        <v>94468332</v>
      </c>
      <c r="N144" s="13">
        <v>95934895</v>
      </c>
      <c r="O144" s="125">
        <v>100915504</v>
      </c>
      <c r="P144" s="70">
        <v>112316389</v>
      </c>
    </row>
    <row r="145" spans="1:16" ht="13.5">
      <c r="A145" s="32" t="s">
        <v>57</v>
      </c>
      <c r="B145" s="12"/>
      <c r="C145" s="13"/>
      <c r="D145" s="13"/>
      <c r="E145" s="12"/>
      <c r="F145" s="12"/>
      <c r="G145" s="12"/>
      <c r="H145" s="12"/>
      <c r="I145" s="12"/>
      <c r="J145" s="12"/>
      <c r="K145" s="12"/>
      <c r="L145" s="26"/>
      <c r="M145" s="13"/>
      <c r="N145" s="13"/>
      <c r="O145" s="13"/>
      <c r="P145" s="13"/>
    </row>
    <row r="146" spans="1:16" ht="15.75">
      <c r="A146" s="75" t="s">
        <v>75</v>
      </c>
      <c r="B146" s="12"/>
      <c r="C146" s="13"/>
      <c r="D146" s="13"/>
      <c r="E146" s="12"/>
      <c r="F146" s="12"/>
      <c r="G146" s="12"/>
      <c r="H146" s="12"/>
      <c r="I146" s="12"/>
      <c r="J146" s="12"/>
      <c r="K146" s="12"/>
      <c r="L146" s="26"/>
      <c r="M146" s="13"/>
      <c r="N146" s="13"/>
      <c r="O146" s="13"/>
      <c r="P146" s="13"/>
    </row>
    <row r="147" spans="1:16" ht="13.5">
      <c r="A147" s="35" t="s">
        <v>6</v>
      </c>
      <c r="B147" s="12">
        <v>552756</v>
      </c>
      <c r="C147" s="13">
        <v>2708900</v>
      </c>
      <c r="D147" s="70">
        <v>4528316</v>
      </c>
      <c r="E147" s="62">
        <v>9063864</v>
      </c>
      <c r="F147" s="12">
        <v>11802778</v>
      </c>
      <c r="G147" s="62">
        <v>12520057</v>
      </c>
      <c r="H147" s="62">
        <v>12860845</v>
      </c>
      <c r="I147" s="62">
        <v>13601412</v>
      </c>
      <c r="J147" s="62">
        <v>13839605</v>
      </c>
      <c r="K147" s="62">
        <v>14201933</v>
      </c>
      <c r="L147" s="66">
        <v>14982615</v>
      </c>
      <c r="M147" s="70">
        <v>13069461</v>
      </c>
      <c r="N147" s="70">
        <v>13881707</v>
      </c>
      <c r="O147" s="123">
        <v>15230729</v>
      </c>
      <c r="P147" s="70">
        <v>16940924</v>
      </c>
    </row>
    <row r="148" spans="1:16" ht="13.5">
      <c r="A148" s="35" t="s">
        <v>0</v>
      </c>
      <c r="B148" s="12">
        <v>321176</v>
      </c>
      <c r="C148" s="13" t="s">
        <v>18</v>
      </c>
      <c r="D148" s="13">
        <v>3129087</v>
      </c>
      <c r="E148" s="62">
        <v>6395767</v>
      </c>
      <c r="F148" s="12">
        <v>9746354</v>
      </c>
      <c r="G148" s="62">
        <v>10145537</v>
      </c>
      <c r="H148" s="62">
        <v>10586741</v>
      </c>
      <c r="I148" s="62">
        <v>11163518</v>
      </c>
      <c r="J148" s="62">
        <v>11302583</v>
      </c>
      <c r="K148" s="62">
        <v>11556463</v>
      </c>
      <c r="L148" s="66">
        <v>11866926</v>
      </c>
      <c r="M148" s="70">
        <v>10750087</v>
      </c>
      <c r="N148" s="70">
        <v>11608200</v>
      </c>
      <c r="O148" s="123">
        <v>11834913</v>
      </c>
      <c r="P148" s="70">
        <v>12312071</v>
      </c>
    </row>
    <row r="149" spans="1:16" ht="13.5">
      <c r="A149" s="35" t="s">
        <v>1</v>
      </c>
      <c r="B149" s="12">
        <v>3850</v>
      </c>
      <c r="C149" s="13" t="s">
        <v>18</v>
      </c>
      <c r="D149" s="13">
        <v>1289510</v>
      </c>
      <c r="E149" s="62">
        <v>1885600</v>
      </c>
      <c r="F149" s="12">
        <v>1387322</v>
      </c>
      <c r="G149" s="62">
        <v>2070570</v>
      </c>
      <c r="H149" s="62">
        <v>1931201</v>
      </c>
      <c r="I149" s="62">
        <v>1993498</v>
      </c>
      <c r="J149" s="62">
        <v>2239140</v>
      </c>
      <c r="K149" s="62">
        <v>2378206</v>
      </c>
      <c r="L149" s="66">
        <v>2744086</v>
      </c>
      <c r="M149" s="70">
        <v>1837861</v>
      </c>
      <c r="N149" s="70">
        <v>1306920</v>
      </c>
      <c r="O149" s="123">
        <v>1401369</v>
      </c>
      <c r="P149" s="70">
        <v>3264280</v>
      </c>
    </row>
    <row r="150" spans="1:16" ht="13.5">
      <c r="A150" s="35" t="s">
        <v>19</v>
      </c>
      <c r="B150" s="12" t="s">
        <v>2</v>
      </c>
      <c r="C150" s="12" t="s">
        <v>2</v>
      </c>
      <c r="D150" s="13">
        <v>108864</v>
      </c>
      <c r="E150" s="62">
        <v>770670</v>
      </c>
      <c r="F150" s="12">
        <v>626842</v>
      </c>
      <c r="G150" s="62">
        <v>280512</v>
      </c>
      <c r="H150" s="62">
        <v>318542</v>
      </c>
      <c r="I150" s="62">
        <v>398153</v>
      </c>
      <c r="J150" s="62">
        <v>195791</v>
      </c>
      <c r="K150" s="62">
        <v>249706</v>
      </c>
      <c r="L150" s="66">
        <v>337068</v>
      </c>
      <c r="M150" s="70">
        <v>423739</v>
      </c>
      <c r="N150" s="70">
        <v>608325</v>
      </c>
      <c r="O150" s="123">
        <v>1225120</v>
      </c>
      <c r="P150" s="70">
        <v>601127</v>
      </c>
    </row>
    <row r="151" spans="1:16" ht="15.75">
      <c r="A151" s="30" t="s">
        <v>76</v>
      </c>
      <c r="B151" s="12"/>
      <c r="C151" s="13"/>
      <c r="D151" s="13"/>
      <c r="E151" s="12"/>
      <c r="F151" s="12"/>
      <c r="G151" s="12"/>
      <c r="H151" s="12"/>
      <c r="I151" s="12"/>
      <c r="J151" s="12"/>
      <c r="K151" s="12"/>
      <c r="L151" s="66"/>
      <c r="M151" s="70"/>
      <c r="N151" s="70"/>
      <c r="O151" s="70"/>
      <c r="P151" s="70"/>
    </row>
    <row r="152" spans="1:16" ht="13.5">
      <c r="A152" s="35" t="s">
        <v>6</v>
      </c>
      <c r="B152" s="62">
        <v>268156</v>
      </c>
      <c r="C152" s="70">
        <v>1566105</v>
      </c>
      <c r="D152" s="70">
        <v>3353371</v>
      </c>
      <c r="E152" s="62">
        <v>7339660</v>
      </c>
      <c r="F152" s="12">
        <v>9970189</v>
      </c>
      <c r="G152" s="62">
        <v>10854620</v>
      </c>
      <c r="H152" s="62">
        <v>12031634</v>
      </c>
      <c r="I152" s="62">
        <v>14008685</v>
      </c>
      <c r="J152" s="62">
        <v>14262373</v>
      </c>
      <c r="K152" s="62">
        <v>14782231</v>
      </c>
      <c r="L152" s="66">
        <v>15880424</v>
      </c>
      <c r="M152" s="70">
        <v>14902664</v>
      </c>
      <c r="N152" s="70">
        <v>16697508</v>
      </c>
      <c r="O152" s="123">
        <v>18308387</v>
      </c>
      <c r="P152" s="70">
        <v>20310380</v>
      </c>
    </row>
    <row r="153" spans="1:16" ht="13.5">
      <c r="A153" s="35" t="s">
        <v>0</v>
      </c>
      <c r="B153" s="12" t="s">
        <v>2</v>
      </c>
      <c r="C153" s="13" t="s">
        <v>2</v>
      </c>
      <c r="D153" s="13">
        <v>1945660</v>
      </c>
      <c r="E153" s="62">
        <v>5976973</v>
      </c>
      <c r="F153" s="12">
        <v>7351998</v>
      </c>
      <c r="G153" s="62">
        <v>7719138</v>
      </c>
      <c r="H153" s="88">
        <v>8347214</v>
      </c>
      <c r="I153" s="88">
        <v>9614881</v>
      </c>
      <c r="J153" s="62">
        <v>10054448</v>
      </c>
      <c r="K153" s="62">
        <v>11132370</v>
      </c>
      <c r="L153" s="66">
        <v>12524977</v>
      </c>
      <c r="M153" s="70">
        <v>11460695</v>
      </c>
      <c r="N153" s="70">
        <v>11518098</v>
      </c>
      <c r="O153" s="123">
        <v>11472798</v>
      </c>
      <c r="P153" s="70">
        <v>12636024</v>
      </c>
    </row>
    <row r="154" spans="1:16" ht="13.5">
      <c r="A154" s="35" t="s">
        <v>1</v>
      </c>
      <c r="B154" s="12" t="s">
        <v>2</v>
      </c>
      <c r="C154" s="13" t="s">
        <v>2</v>
      </c>
      <c r="D154" s="13">
        <v>1395575</v>
      </c>
      <c r="E154" s="62">
        <v>550409</v>
      </c>
      <c r="F154" s="12">
        <v>1855167</v>
      </c>
      <c r="G154" s="62">
        <v>2549371</v>
      </c>
      <c r="H154" s="62">
        <v>3140921</v>
      </c>
      <c r="I154" s="62">
        <v>3295738</v>
      </c>
      <c r="J154" s="62">
        <v>3035853</v>
      </c>
      <c r="K154" s="62">
        <v>3291549</v>
      </c>
      <c r="L154" s="66">
        <v>2970370</v>
      </c>
      <c r="M154" s="70">
        <v>3097665</v>
      </c>
      <c r="N154" s="70">
        <v>4663944</v>
      </c>
      <c r="O154" s="123">
        <v>6202263</v>
      </c>
      <c r="P154" s="70">
        <v>6697504</v>
      </c>
    </row>
    <row r="155" spans="1:16" ht="13.5">
      <c r="A155" s="35" t="s">
        <v>19</v>
      </c>
      <c r="B155" s="12" t="s">
        <v>2</v>
      </c>
      <c r="C155" s="13" t="s">
        <v>2</v>
      </c>
      <c r="D155" s="13">
        <v>11409</v>
      </c>
      <c r="E155" s="62">
        <v>713733</v>
      </c>
      <c r="F155" s="12">
        <v>666863</v>
      </c>
      <c r="G155" s="62">
        <v>445783</v>
      </c>
      <c r="H155" s="62">
        <v>345609</v>
      </c>
      <c r="I155" s="62">
        <v>1025455</v>
      </c>
      <c r="J155" s="62">
        <v>1159869</v>
      </c>
      <c r="K155" s="62">
        <v>352095</v>
      </c>
      <c r="L155" s="66">
        <v>296387</v>
      </c>
      <c r="M155" s="70">
        <v>311412</v>
      </c>
      <c r="N155" s="70">
        <v>483186</v>
      </c>
      <c r="O155" s="123">
        <v>491620</v>
      </c>
      <c r="P155" s="70">
        <v>752954</v>
      </c>
    </row>
    <row r="156" spans="1:16" ht="15.75">
      <c r="A156" s="35" t="s">
        <v>21</v>
      </c>
      <c r="B156" s="23"/>
      <c r="C156" s="13"/>
      <c r="D156" s="13"/>
      <c r="E156" s="12"/>
      <c r="F156" s="12"/>
      <c r="G156" s="12"/>
      <c r="H156" s="12"/>
      <c r="I156" s="12"/>
      <c r="J156" s="12"/>
      <c r="K156" s="12"/>
      <c r="L156" s="66"/>
      <c r="M156" s="70"/>
      <c r="N156" s="70"/>
      <c r="O156" s="70"/>
      <c r="P156" s="70"/>
    </row>
    <row r="157" spans="1:16" ht="13.5">
      <c r="A157" s="35" t="s">
        <v>71</v>
      </c>
      <c r="B157" s="12" t="s">
        <v>2</v>
      </c>
      <c r="C157" s="13" t="s">
        <v>2</v>
      </c>
      <c r="D157" s="13">
        <v>3124</v>
      </c>
      <c r="E157" s="62">
        <v>110372</v>
      </c>
      <c r="F157" s="12">
        <v>138421</v>
      </c>
      <c r="G157" s="62">
        <v>163766</v>
      </c>
      <c r="H157" s="62">
        <v>222251</v>
      </c>
      <c r="I157" s="62">
        <v>118854</v>
      </c>
      <c r="J157" s="62">
        <v>114294</v>
      </c>
      <c r="K157" s="62">
        <v>23775</v>
      </c>
      <c r="L157" s="66">
        <v>123225</v>
      </c>
      <c r="M157" s="70">
        <v>84745</v>
      </c>
      <c r="N157" s="70">
        <v>194815</v>
      </c>
      <c r="O157" s="123">
        <v>193374</v>
      </c>
      <c r="P157" s="70">
        <v>259905</v>
      </c>
    </row>
    <row r="158" spans="1:16" ht="13.5">
      <c r="A158" s="92" t="s">
        <v>78</v>
      </c>
      <c r="B158" s="51">
        <v>820907</v>
      </c>
      <c r="C158" s="52">
        <v>3755436</v>
      </c>
      <c r="D158" s="52">
        <v>7884811</v>
      </c>
      <c r="E158" s="51">
        <v>16513896</v>
      </c>
      <c r="F158" s="51">
        <f>F147+F152</f>
        <v>21772967</v>
      </c>
      <c r="G158" s="51">
        <v>23374677</v>
      </c>
      <c r="H158" s="51">
        <v>24892479</v>
      </c>
      <c r="I158" s="51">
        <v>27610097</v>
      </c>
      <c r="J158" s="51">
        <v>28101978</v>
      </c>
      <c r="K158" s="57">
        <v>28984164</v>
      </c>
      <c r="L158" s="53">
        <v>30863039</v>
      </c>
      <c r="M158" s="13">
        <v>27972125</v>
      </c>
      <c r="N158" s="52">
        <v>30579215</v>
      </c>
      <c r="O158" s="125">
        <v>33539117</v>
      </c>
      <c r="P158" s="70">
        <v>37251305</v>
      </c>
    </row>
    <row r="159" spans="1:16" ht="15.75">
      <c r="A159" s="30"/>
      <c r="B159" s="12"/>
      <c r="C159" s="13"/>
      <c r="D159" s="13"/>
      <c r="E159" s="17"/>
      <c r="F159" s="17"/>
      <c r="G159" s="17"/>
      <c r="H159" s="17"/>
      <c r="I159" s="17"/>
      <c r="J159" s="17"/>
      <c r="K159" s="19"/>
      <c r="M159" s="65"/>
      <c r="O159" s="65" t="s">
        <v>48</v>
      </c>
      <c r="P159" s="65"/>
    </row>
    <row r="160" spans="1:16" ht="15.75" thickBot="1">
      <c r="A160" s="104" t="s">
        <v>49</v>
      </c>
      <c r="B160" s="104"/>
      <c r="C160" s="104"/>
      <c r="D160" s="104"/>
      <c r="E160" s="104"/>
      <c r="F160" s="104"/>
      <c r="G160" s="104"/>
      <c r="H160" s="104"/>
      <c r="I160" s="104"/>
      <c r="J160" s="104"/>
      <c r="K160" s="104"/>
      <c r="L160" s="104"/>
      <c r="M160" s="64"/>
      <c r="N160" s="64"/>
      <c r="O160" s="64"/>
      <c r="P160" s="64"/>
    </row>
    <row r="161" spans="1:16" ht="15.75">
      <c r="A161" s="37" t="s">
        <v>85</v>
      </c>
      <c r="B161" s="99" t="s">
        <v>39</v>
      </c>
      <c r="C161" s="99" t="s">
        <v>40</v>
      </c>
      <c r="D161" s="99" t="s">
        <v>41</v>
      </c>
      <c r="E161" s="99" t="s">
        <v>42</v>
      </c>
      <c r="F161" s="99" t="s">
        <v>43</v>
      </c>
      <c r="G161" s="99" t="s">
        <v>44</v>
      </c>
      <c r="H161" s="99" t="s">
        <v>45</v>
      </c>
      <c r="I161" s="99" t="s">
        <v>46</v>
      </c>
      <c r="J161" s="99" t="s">
        <v>47</v>
      </c>
      <c r="K161" s="99" t="s">
        <v>50</v>
      </c>
      <c r="L161" s="100" t="s">
        <v>96</v>
      </c>
      <c r="M161" s="100" t="s">
        <v>97</v>
      </c>
      <c r="N161" s="100" t="s">
        <v>98</v>
      </c>
      <c r="O161" s="100" t="s">
        <v>81</v>
      </c>
      <c r="P161" s="100" t="s">
        <v>95</v>
      </c>
    </row>
    <row r="162" spans="1:16" ht="15.75">
      <c r="A162" s="32" t="s">
        <v>25</v>
      </c>
      <c r="B162" s="23"/>
      <c r="C162" s="13"/>
      <c r="D162" s="14"/>
      <c r="E162" s="12"/>
      <c r="F162" s="12"/>
      <c r="G162" s="12"/>
      <c r="H162" s="12"/>
      <c r="I162" s="12"/>
      <c r="J162" s="15"/>
      <c r="K162" s="15"/>
      <c r="M162" s="5"/>
      <c r="N162" s="5"/>
      <c r="O162" s="5"/>
      <c r="P162" s="5"/>
    </row>
    <row r="163" spans="1:16" ht="13.5">
      <c r="A163" s="29" t="s">
        <v>12</v>
      </c>
      <c r="B163" s="12"/>
      <c r="C163" s="13"/>
      <c r="D163" s="14"/>
      <c r="E163" s="12"/>
      <c r="F163" s="12"/>
      <c r="G163" s="12"/>
      <c r="H163" s="12"/>
      <c r="I163" s="12"/>
      <c r="J163" s="15"/>
      <c r="K163" s="15"/>
      <c r="L163" s="26"/>
      <c r="M163" s="5"/>
      <c r="N163" s="5"/>
      <c r="O163" s="5"/>
      <c r="P163" s="5"/>
    </row>
    <row r="164" spans="1:16" ht="13.5">
      <c r="A164" s="30" t="s">
        <v>13</v>
      </c>
      <c r="B164" s="12" t="s">
        <v>2</v>
      </c>
      <c r="C164" s="13" t="s">
        <v>2</v>
      </c>
      <c r="D164" s="83">
        <v>0</v>
      </c>
      <c r="E164" s="62">
        <v>39</v>
      </c>
      <c r="F164" s="12">
        <v>239</v>
      </c>
      <c r="G164" s="62">
        <v>166</v>
      </c>
      <c r="H164" s="62">
        <v>342</v>
      </c>
      <c r="I164" s="62">
        <v>3</v>
      </c>
      <c r="J164" s="12">
        <v>1</v>
      </c>
      <c r="K164" s="12">
        <v>12</v>
      </c>
      <c r="L164" s="66">
        <v>92</v>
      </c>
      <c r="M164" s="78">
        <v>531</v>
      </c>
      <c r="N164" s="78">
        <v>0</v>
      </c>
      <c r="O164" s="78">
        <v>22</v>
      </c>
      <c r="P164" s="70" t="s">
        <v>18</v>
      </c>
    </row>
    <row r="165" spans="1:16" ht="13.5">
      <c r="A165" s="30" t="s">
        <v>14</v>
      </c>
      <c r="B165" s="12" t="s">
        <v>2</v>
      </c>
      <c r="C165" s="13" t="s">
        <v>2</v>
      </c>
      <c r="D165" s="14">
        <v>1</v>
      </c>
      <c r="E165" s="12">
        <v>0</v>
      </c>
      <c r="F165" s="12">
        <v>0</v>
      </c>
      <c r="G165" s="12">
        <v>2</v>
      </c>
      <c r="H165" s="12">
        <v>38</v>
      </c>
      <c r="I165" s="12">
        <v>5</v>
      </c>
      <c r="J165" s="12">
        <v>0</v>
      </c>
      <c r="K165" s="12">
        <v>0</v>
      </c>
      <c r="L165" s="26">
        <v>0</v>
      </c>
      <c r="M165" s="26">
        <v>0</v>
      </c>
      <c r="N165" s="26">
        <v>0</v>
      </c>
      <c r="O165" s="26">
        <v>0</v>
      </c>
      <c r="P165" s="70" t="s">
        <v>18</v>
      </c>
    </row>
    <row r="166" spans="1:16" ht="13.5">
      <c r="A166" s="29" t="s">
        <v>15</v>
      </c>
      <c r="B166" s="12"/>
      <c r="C166" s="13"/>
      <c r="D166" s="14"/>
      <c r="E166" s="12"/>
      <c r="F166" s="12"/>
      <c r="G166" s="12"/>
      <c r="H166" s="12"/>
      <c r="I166" s="12"/>
      <c r="J166" s="12"/>
      <c r="K166" s="12"/>
      <c r="L166" s="26"/>
      <c r="M166" s="61"/>
      <c r="N166" s="61"/>
      <c r="O166" s="61"/>
      <c r="P166" s="61"/>
    </row>
    <row r="167" spans="1:16" ht="13.5">
      <c r="A167" s="30" t="s">
        <v>16</v>
      </c>
      <c r="B167" s="12" t="s">
        <v>2</v>
      </c>
      <c r="C167" s="13" t="s">
        <v>2</v>
      </c>
      <c r="D167" s="14">
        <v>37</v>
      </c>
      <c r="E167" s="62">
        <v>6</v>
      </c>
      <c r="F167" s="12">
        <v>25</v>
      </c>
      <c r="G167" s="12">
        <v>9</v>
      </c>
      <c r="H167" s="12">
        <v>14</v>
      </c>
      <c r="I167" s="12">
        <v>46</v>
      </c>
      <c r="J167" s="12">
        <v>0</v>
      </c>
      <c r="K167" s="12">
        <v>12</v>
      </c>
      <c r="L167" s="26">
        <v>5</v>
      </c>
      <c r="M167" s="78">
        <v>13</v>
      </c>
      <c r="N167" s="78">
        <v>0</v>
      </c>
      <c r="O167" s="78">
        <v>2</v>
      </c>
      <c r="P167" s="70" t="s">
        <v>18</v>
      </c>
    </row>
    <row r="168" spans="1:16" ht="13.5">
      <c r="A168" s="30" t="s">
        <v>17</v>
      </c>
      <c r="B168" s="13" t="s">
        <v>2</v>
      </c>
      <c r="C168" s="13" t="s">
        <v>2</v>
      </c>
      <c r="D168" s="14">
        <v>105</v>
      </c>
      <c r="E168" s="12">
        <v>51</v>
      </c>
      <c r="F168" s="12">
        <v>63</v>
      </c>
      <c r="G168" s="12">
        <v>52</v>
      </c>
      <c r="H168" s="12">
        <v>63</v>
      </c>
      <c r="I168" s="12">
        <v>39</v>
      </c>
      <c r="J168" s="18">
        <v>45</v>
      </c>
      <c r="K168" s="12">
        <v>38</v>
      </c>
      <c r="L168" s="26">
        <v>71</v>
      </c>
      <c r="M168" s="26">
        <v>60</v>
      </c>
      <c r="N168" s="26">
        <v>35</v>
      </c>
      <c r="O168" s="26">
        <v>45</v>
      </c>
      <c r="P168" s="70" t="s">
        <v>18</v>
      </c>
    </row>
    <row r="169" spans="1:16" ht="13.5">
      <c r="A169" s="91" t="s">
        <v>79</v>
      </c>
      <c r="B169" s="62">
        <v>499</v>
      </c>
      <c r="C169" s="70">
        <v>146</v>
      </c>
      <c r="D169" s="12">
        <f>SUM(D164:D168)</f>
        <v>143</v>
      </c>
      <c r="E169" s="62">
        <v>96</v>
      </c>
      <c r="F169" s="12">
        <f>SUM(F164:F168)</f>
        <v>327</v>
      </c>
      <c r="G169" s="12">
        <v>229</v>
      </c>
      <c r="H169" s="12">
        <v>457</v>
      </c>
      <c r="I169" s="12">
        <v>93</v>
      </c>
      <c r="J169" s="18">
        <v>46</v>
      </c>
      <c r="K169" s="12">
        <v>62</v>
      </c>
      <c r="L169" s="18">
        <v>168</v>
      </c>
      <c r="M169" s="78">
        <v>604</v>
      </c>
      <c r="N169" s="26">
        <v>35</v>
      </c>
      <c r="O169" s="78">
        <v>69</v>
      </c>
      <c r="P169" s="70" t="s">
        <v>18</v>
      </c>
    </row>
    <row r="170" spans="1:16" ht="13.5">
      <c r="A170" s="34" t="s">
        <v>26</v>
      </c>
      <c r="B170" s="12"/>
      <c r="C170" s="13"/>
      <c r="D170" s="14"/>
      <c r="E170" s="12"/>
      <c r="F170" s="12"/>
      <c r="G170" s="12"/>
      <c r="H170" s="12"/>
      <c r="I170" s="12"/>
      <c r="J170" s="12"/>
      <c r="K170" s="12"/>
      <c r="L170" s="26"/>
      <c r="M170" s="61"/>
      <c r="N170" s="61"/>
      <c r="O170" s="61"/>
      <c r="P170" s="61"/>
    </row>
    <row r="171" spans="1:16" ht="13.5">
      <c r="A171" s="29" t="s">
        <v>12</v>
      </c>
      <c r="B171" s="12"/>
      <c r="C171" s="13"/>
      <c r="D171" s="14"/>
      <c r="E171" s="12"/>
      <c r="F171" s="12"/>
      <c r="G171" s="12"/>
      <c r="H171" s="12"/>
      <c r="I171" s="12"/>
      <c r="J171" s="12"/>
      <c r="K171" s="12"/>
      <c r="L171" s="26"/>
      <c r="M171" s="61"/>
      <c r="N171" s="61"/>
      <c r="O171" s="61"/>
      <c r="P171" s="61"/>
    </row>
    <row r="172" spans="1:16" ht="13.5">
      <c r="A172" s="30" t="s">
        <v>13</v>
      </c>
      <c r="B172" s="13" t="s">
        <v>2</v>
      </c>
      <c r="C172" s="13" t="s">
        <v>2</v>
      </c>
      <c r="D172" s="14">
        <v>15</v>
      </c>
      <c r="E172" s="12">
        <v>22</v>
      </c>
      <c r="F172" s="12">
        <v>19</v>
      </c>
      <c r="G172" s="12">
        <v>34</v>
      </c>
      <c r="H172" s="12">
        <v>32</v>
      </c>
      <c r="I172" s="12">
        <v>44</v>
      </c>
      <c r="J172" s="12">
        <v>43</v>
      </c>
      <c r="K172" s="70">
        <v>46</v>
      </c>
      <c r="L172" s="66">
        <v>50</v>
      </c>
      <c r="M172" s="26">
        <v>42</v>
      </c>
      <c r="N172" s="78">
        <v>34</v>
      </c>
      <c r="O172" s="78">
        <v>52</v>
      </c>
      <c r="P172" s="70" t="s">
        <v>18</v>
      </c>
    </row>
    <row r="173" spans="1:16" ht="13.5">
      <c r="A173" s="30" t="s">
        <v>14</v>
      </c>
      <c r="B173" s="13" t="s">
        <v>2</v>
      </c>
      <c r="C173" s="13" t="s">
        <v>2</v>
      </c>
      <c r="D173" s="14">
        <v>4</v>
      </c>
      <c r="E173" s="12">
        <v>2</v>
      </c>
      <c r="F173" s="12">
        <v>4</v>
      </c>
      <c r="G173" s="12">
        <v>2</v>
      </c>
      <c r="H173" s="62">
        <v>5</v>
      </c>
      <c r="I173" s="12">
        <v>5</v>
      </c>
      <c r="J173" s="12">
        <v>7</v>
      </c>
      <c r="K173" s="62">
        <v>5</v>
      </c>
      <c r="L173" s="66">
        <v>6</v>
      </c>
      <c r="M173" s="26">
        <v>4</v>
      </c>
      <c r="N173" s="26">
        <v>7</v>
      </c>
      <c r="O173" s="26">
        <v>2</v>
      </c>
      <c r="P173" s="70" t="s">
        <v>18</v>
      </c>
    </row>
    <row r="174" spans="1:16" ht="13.5">
      <c r="A174" s="29" t="s">
        <v>15</v>
      </c>
      <c r="B174" s="12"/>
      <c r="C174" s="13"/>
      <c r="D174" s="14"/>
      <c r="E174" s="12"/>
      <c r="F174" s="12"/>
      <c r="G174" s="12"/>
      <c r="H174" s="12"/>
      <c r="I174" s="12"/>
      <c r="J174" s="12"/>
      <c r="K174" s="12"/>
      <c r="L174" s="26"/>
      <c r="M174" s="61"/>
      <c r="N174" s="61"/>
      <c r="O174" s="61"/>
      <c r="P174" s="61"/>
    </row>
    <row r="175" spans="1:16" ht="13.5">
      <c r="A175" s="30" t="s">
        <v>16</v>
      </c>
      <c r="B175" s="12" t="s">
        <v>2</v>
      </c>
      <c r="C175" s="13" t="s">
        <v>2</v>
      </c>
      <c r="D175" s="14">
        <v>38</v>
      </c>
      <c r="E175" s="12">
        <v>15</v>
      </c>
      <c r="F175" s="12">
        <v>10</v>
      </c>
      <c r="G175" s="12">
        <v>12</v>
      </c>
      <c r="H175" s="12">
        <v>11</v>
      </c>
      <c r="I175" s="12">
        <v>16</v>
      </c>
      <c r="J175" s="12">
        <v>8</v>
      </c>
      <c r="K175" s="12">
        <v>13</v>
      </c>
      <c r="L175" s="26">
        <v>12</v>
      </c>
      <c r="M175" s="78">
        <v>7</v>
      </c>
      <c r="N175" s="78">
        <v>8</v>
      </c>
      <c r="O175" s="78">
        <v>2</v>
      </c>
      <c r="P175" s="70" t="s">
        <v>18</v>
      </c>
    </row>
    <row r="176" spans="1:16" ht="13.5">
      <c r="A176" s="30" t="s">
        <v>17</v>
      </c>
      <c r="B176" s="12" t="s">
        <v>2</v>
      </c>
      <c r="C176" s="13" t="s">
        <v>2</v>
      </c>
      <c r="D176" s="14">
        <v>171</v>
      </c>
      <c r="E176" s="12">
        <v>107</v>
      </c>
      <c r="F176" s="12">
        <v>85</v>
      </c>
      <c r="G176" s="12">
        <v>75</v>
      </c>
      <c r="H176" s="12">
        <v>90</v>
      </c>
      <c r="I176" s="12">
        <v>82</v>
      </c>
      <c r="J176" s="12">
        <v>77</v>
      </c>
      <c r="K176" s="18">
        <v>73</v>
      </c>
      <c r="L176" s="66">
        <v>80</v>
      </c>
      <c r="M176" s="26">
        <v>72</v>
      </c>
      <c r="N176" s="26">
        <v>59</v>
      </c>
      <c r="O176" s="26">
        <v>77</v>
      </c>
      <c r="P176" s="70" t="s">
        <v>18</v>
      </c>
    </row>
    <row r="177" spans="1:16" ht="13.5">
      <c r="A177" s="91" t="s">
        <v>79</v>
      </c>
      <c r="B177" s="62">
        <v>90</v>
      </c>
      <c r="C177" s="70">
        <v>55</v>
      </c>
      <c r="D177" s="18">
        <v>228</v>
      </c>
      <c r="E177" s="12">
        <f>SUM(E172:E176)</f>
        <v>146</v>
      </c>
      <c r="F177" s="12">
        <f>SUM(F172:F176)</f>
        <v>118</v>
      </c>
      <c r="G177" s="12">
        <v>123</v>
      </c>
      <c r="H177" s="18">
        <v>138</v>
      </c>
      <c r="I177" s="18">
        <v>147</v>
      </c>
      <c r="J177" s="18">
        <v>135</v>
      </c>
      <c r="K177" s="38">
        <v>137</v>
      </c>
      <c r="L177" s="70">
        <v>148</v>
      </c>
      <c r="M177" s="26">
        <v>125</v>
      </c>
      <c r="N177" s="26">
        <f>SUM(N172:N176)</f>
        <v>108</v>
      </c>
      <c r="O177" s="78">
        <f>SUM(O172:O176)</f>
        <v>133</v>
      </c>
      <c r="P177" s="70" t="s">
        <v>18</v>
      </c>
    </row>
    <row r="178" spans="1:16" ht="13.5">
      <c r="A178" s="32" t="s">
        <v>27</v>
      </c>
      <c r="B178" s="12"/>
      <c r="C178" s="13"/>
      <c r="D178" s="14"/>
      <c r="E178" s="12"/>
      <c r="F178" s="12"/>
      <c r="G178" s="12"/>
      <c r="H178" s="12"/>
      <c r="I178" s="12"/>
      <c r="J178" s="12"/>
      <c r="K178" s="12"/>
      <c r="L178" s="26"/>
      <c r="M178" s="61"/>
      <c r="N178" s="61"/>
      <c r="O178" s="61"/>
      <c r="P178" s="61"/>
    </row>
    <row r="179" spans="1:16" ht="13.5">
      <c r="A179" s="29" t="s">
        <v>12</v>
      </c>
      <c r="B179" s="12"/>
      <c r="C179" s="13"/>
      <c r="D179" s="14"/>
      <c r="E179" s="12"/>
      <c r="F179" s="12"/>
      <c r="G179" s="12"/>
      <c r="H179" s="12"/>
      <c r="I179" s="12"/>
      <c r="J179" s="12"/>
      <c r="K179" s="12"/>
      <c r="L179" s="26"/>
      <c r="M179" s="61"/>
      <c r="N179" s="61"/>
      <c r="O179" s="61"/>
      <c r="P179" s="61"/>
    </row>
    <row r="180" spans="1:16" ht="13.5">
      <c r="A180" s="30" t="s">
        <v>13</v>
      </c>
      <c r="B180" s="12" t="s">
        <v>2</v>
      </c>
      <c r="C180" s="13" t="s">
        <v>2</v>
      </c>
      <c r="D180" s="14">
        <v>0</v>
      </c>
      <c r="E180" s="12">
        <v>6</v>
      </c>
      <c r="F180" s="12">
        <v>4</v>
      </c>
      <c r="G180" s="12">
        <v>2</v>
      </c>
      <c r="H180" s="12">
        <v>3</v>
      </c>
      <c r="I180" s="12">
        <v>3</v>
      </c>
      <c r="J180" s="12">
        <v>1</v>
      </c>
      <c r="K180" s="12">
        <v>2</v>
      </c>
      <c r="L180" s="26">
        <v>3</v>
      </c>
      <c r="M180" s="78">
        <v>6</v>
      </c>
      <c r="N180" s="78">
        <v>0</v>
      </c>
      <c r="O180" s="78">
        <v>2</v>
      </c>
      <c r="P180" s="70" t="s">
        <v>18</v>
      </c>
    </row>
    <row r="181" spans="1:16" ht="13.5">
      <c r="A181" s="30" t="s">
        <v>14</v>
      </c>
      <c r="B181" s="12" t="s">
        <v>2</v>
      </c>
      <c r="C181" s="13" t="s">
        <v>2</v>
      </c>
      <c r="D181" s="14">
        <v>1</v>
      </c>
      <c r="E181" s="12">
        <v>0</v>
      </c>
      <c r="F181" s="12">
        <v>0</v>
      </c>
      <c r="G181" s="12">
        <v>1</v>
      </c>
      <c r="H181" s="12">
        <v>2</v>
      </c>
      <c r="I181" s="12">
        <v>1</v>
      </c>
      <c r="J181" s="12">
        <v>0</v>
      </c>
      <c r="K181" s="12">
        <v>0</v>
      </c>
      <c r="L181" s="26">
        <v>0</v>
      </c>
      <c r="M181" s="26">
        <v>0</v>
      </c>
      <c r="N181" s="26">
        <v>0</v>
      </c>
      <c r="O181" s="26">
        <v>0</v>
      </c>
      <c r="P181" s="70" t="s">
        <v>18</v>
      </c>
    </row>
    <row r="182" spans="1:16" ht="15.75">
      <c r="A182" s="29" t="s">
        <v>15</v>
      </c>
      <c r="B182" s="23"/>
      <c r="C182" s="13"/>
      <c r="D182" s="14"/>
      <c r="E182" s="12"/>
      <c r="F182" s="12"/>
      <c r="G182" s="12"/>
      <c r="H182" s="12"/>
      <c r="I182" s="15"/>
      <c r="J182" s="12"/>
      <c r="K182" s="12"/>
      <c r="L182" s="26"/>
      <c r="M182" s="61"/>
      <c r="N182" s="61"/>
      <c r="O182" s="61"/>
      <c r="P182" s="61"/>
    </row>
    <row r="183" spans="1:16" ht="13.5">
      <c r="A183" s="30" t="s">
        <v>16</v>
      </c>
      <c r="B183" s="12" t="s">
        <v>2</v>
      </c>
      <c r="C183" s="13" t="s">
        <v>2</v>
      </c>
      <c r="D183" s="14">
        <v>8</v>
      </c>
      <c r="E183" s="62">
        <v>3</v>
      </c>
      <c r="F183" s="12">
        <v>3</v>
      </c>
      <c r="G183" s="12">
        <v>2</v>
      </c>
      <c r="H183" s="12">
        <v>1</v>
      </c>
      <c r="I183" s="12">
        <v>5</v>
      </c>
      <c r="J183" s="12">
        <v>0</v>
      </c>
      <c r="K183" s="12">
        <v>5</v>
      </c>
      <c r="L183" s="26">
        <v>1</v>
      </c>
      <c r="M183" s="78">
        <v>2</v>
      </c>
      <c r="N183" s="78">
        <v>0</v>
      </c>
      <c r="O183" s="78">
        <v>1</v>
      </c>
      <c r="P183" s="70" t="s">
        <v>18</v>
      </c>
    </row>
    <row r="184" spans="1:16" ht="13.5">
      <c r="A184" s="30" t="s">
        <v>17</v>
      </c>
      <c r="B184" s="12" t="s">
        <v>2</v>
      </c>
      <c r="C184" s="13" t="s">
        <v>2</v>
      </c>
      <c r="D184" s="14">
        <v>46</v>
      </c>
      <c r="E184" s="12">
        <v>29</v>
      </c>
      <c r="F184" s="12">
        <v>26</v>
      </c>
      <c r="G184" s="12">
        <v>24</v>
      </c>
      <c r="H184" s="12">
        <v>29</v>
      </c>
      <c r="I184" s="12">
        <v>15</v>
      </c>
      <c r="J184" s="12">
        <v>17</v>
      </c>
      <c r="K184" s="12">
        <v>12</v>
      </c>
      <c r="L184" s="26">
        <v>22</v>
      </c>
      <c r="M184" s="26">
        <v>18</v>
      </c>
      <c r="N184" s="26">
        <v>18</v>
      </c>
      <c r="O184" s="26">
        <v>19</v>
      </c>
      <c r="P184" s="70" t="s">
        <v>18</v>
      </c>
    </row>
    <row r="185" spans="1:16" ht="14.25" thickBot="1">
      <c r="A185" s="93" t="s">
        <v>79</v>
      </c>
      <c r="B185" s="81">
        <v>17</v>
      </c>
      <c r="C185" s="82">
        <v>8</v>
      </c>
      <c r="D185" s="28">
        <f>SUM(D180:D184)</f>
        <v>55</v>
      </c>
      <c r="E185" s="81">
        <v>38</v>
      </c>
      <c r="F185" s="28">
        <f>SUM(F180:F184)</f>
        <v>33</v>
      </c>
      <c r="G185" s="28">
        <v>29</v>
      </c>
      <c r="H185" s="28">
        <v>35</v>
      </c>
      <c r="I185" s="28">
        <v>24</v>
      </c>
      <c r="J185" s="28">
        <v>18</v>
      </c>
      <c r="K185" s="28">
        <v>19</v>
      </c>
      <c r="L185" s="40">
        <v>26</v>
      </c>
      <c r="M185" s="79">
        <v>26</v>
      </c>
      <c r="N185" s="128">
        <v>18</v>
      </c>
      <c r="O185" s="79">
        <v>22</v>
      </c>
      <c r="P185" s="82" t="s">
        <v>18</v>
      </c>
    </row>
    <row r="186" spans="1:16" ht="17.25" customHeight="1">
      <c r="A186" s="113" t="s">
        <v>87</v>
      </c>
      <c r="B186" s="109"/>
      <c r="C186" s="109"/>
      <c r="D186" s="109"/>
      <c r="E186" s="109"/>
      <c r="F186" s="109"/>
      <c r="G186" s="42"/>
      <c r="H186" s="42"/>
      <c r="I186" s="6"/>
      <c r="J186" s="5"/>
      <c r="K186" s="5"/>
      <c r="L186" s="10"/>
      <c r="M186" s="5"/>
      <c r="N186" s="5"/>
      <c r="O186" s="5"/>
      <c r="P186" s="5"/>
    </row>
    <row r="187" spans="1:16" ht="12.75">
      <c r="A187" s="114"/>
      <c r="B187" s="109"/>
      <c r="C187" s="109"/>
      <c r="D187" s="109"/>
      <c r="E187" s="109"/>
      <c r="F187" s="109"/>
      <c r="G187" s="42"/>
      <c r="H187" s="42"/>
      <c r="I187" s="6"/>
      <c r="J187" s="5"/>
      <c r="K187" s="5"/>
      <c r="L187" s="10"/>
      <c r="M187" s="5"/>
      <c r="N187" s="5"/>
      <c r="O187" s="5"/>
      <c r="P187" s="5"/>
    </row>
    <row r="188" spans="1:16" ht="12.75" customHeight="1">
      <c r="A188" s="110" t="s">
        <v>80</v>
      </c>
      <c r="B188" s="109"/>
      <c r="C188" s="109"/>
      <c r="D188" s="109"/>
      <c r="E188" s="109"/>
      <c r="F188" s="109"/>
      <c r="G188" s="46"/>
      <c r="H188" s="46"/>
      <c r="I188" s="5"/>
      <c r="J188" s="5"/>
      <c r="K188" s="5"/>
      <c r="L188" s="10"/>
      <c r="M188" s="5"/>
      <c r="N188" s="5"/>
      <c r="O188" s="5"/>
      <c r="P188" s="5"/>
    </row>
    <row r="189" spans="1:16" ht="36" customHeight="1">
      <c r="A189" s="108" t="s">
        <v>60</v>
      </c>
      <c r="B189" s="108"/>
      <c r="C189" s="108"/>
      <c r="D189" s="108"/>
      <c r="E189" s="109"/>
      <c r="F189" s="109"/>
      <c r="G189" s="46"/>
      <c r="H189" s="46"/>
      <c r="I189" s="5"/>
      <c r="J189" s="5"/>
      <c r="K189" s="5"/>
      <c r="L189" s="10"/>
      <c r="M189" s="5"/>
      <c r="N189" s="5"/>
      <c r="O189" s="5"/>
      <c r="P189" s="5"/>
    </row>
    <row r="190" spans="1:16" ht="12" customHeight="1">
      <c r="A190" s="108" t="s">
        <v>61</v>
      </c>
      <c r="B190" s="109"/>
      <c r="C190" s="109"/>
      <c r="D190" s="109"/>
      <c r="E190" s="109"/>
      <c r="F190" s="109"/>
      <c r="G190" s="46"/>
      <c r="H190" s="46"/>
      <c r="I190" s="5"/>
      <c r="J190" s="5"/>
      <c r="K190" s="5"/>
      <c r="L190" s="10"/>
      <c r="M190" s="5"/>
      <c r="N190" s="5"/>
      <c r="O190" s="5"/>
      <c r="P190" s="5"/>
    </row>
    <row r="191" spans="1:16" ht="13.5" customHeight="1">
      <c r="A191" s="110" t="s">
        <v>62</v>
      </c>
      <c r="B191" s="109"/>
      <c r="C191" s="109"/>
      <c r="D191" s="109"/>
      <c r="E191" s="109"/>
      <c r="F191" s="109"/>
      <c r="G191" s="46"/>
      <c r="H191" s="46"/>
      <c r="I191" s="5"/>
      <c r="J191" s="5"/>
      <c r="K191" s="5"/>
      <c r="L191" s="10"/>
      <c r="M191" s="5"/>
      <c r="N191" s="5"/>
      <c r="O191" s="5"/>
      <c r="P191" s="5"/>
    </row>
    <row r="192" spans="1:16" ht="12.75" customHeight="1">
      <c r="A192" s="110" t="s">
        <v>58</v>
      </c>
      <c r="B192" s="109"/>
      <c r="C192" s="109"/>
      <c r="D192" s="109"/>
      <c r="E192" s="109"/>
      <c r="F192" s="109"/>
      <c r="G192" s="46"/>
      <c r="H192" s="46"/>
      <c r="I192" s="5"/>
      <c r="J192" s="5"/>
      <c r="K192" s="5"/>
      <c r="L192" s="10"/>
      <c r="M192" s="5"/>
      <c r="N192" s="5"/>
      <c r="O192" s="5"/>
      <c r="P192" s="5"/>
    </row>
    <row r="193" spans="1:16" ht="13.5">
      <c r="A193" s="58"/>
      <c r="B193" s="80"/>
      <c r="C193" s="80"/>
      <c r="D193" s="80"/>
      <c r="E193" s="80"/>
      <c r="F193" s="80"/>
      <c r="G193" s="46"/>
      <c r="H193" s="46"/>
      <c r="I193" s="5"/>
      <c r="J193" s="5"/>
      <c r="K193" s="5"/>
      <c r="L193" s="10"/>
      <c r="M193" s="5"/>
      <c r="N193" s="5"/>
      <c r="O193" s="5"/>
      <c r="P193" s="5"/>
    </row>
    <row r="194" spans="1:16" ht="12.75">
      <c r="A194" s="95" t="s">
        <v>59</v>
      </c>
      <c r="B194" s="80"/>
      <c r="C194" s="80"/>
      <c r="D194" s="80"/>
      <c r="E194" s="80"/>
      <c r="F194" s="80"/>
      <c r="G194" s="46"/>
      <c r="H194" s="46"/>
      <c r="I194" s="5"/>
      <c r="J194" s="5"/>
      <c r="K194" s="5"/>
      <c r="L194" s="10"/>
      <c r="M194" s="5"/>
      <c r="N194" s="5"/>
      <c r="O194" s="5"/>
      <c r="P194" s="5"/>
    </row>
    <row r="195" spans="1:16" ht="36" customHeight="1">
      <c r="A195" s="111" t="s">
        <v>90</v>
      </c>
      <c r="B195" s="111"/>
      <c r="C195" s="111"/>
      <c r="D195" s="111"/>
      <c r="E195" s="111"/>
      <c r="F195" s="111"/>
      <c r="G195" s="46"/>
      <c r="H195" s="46"/>
      <c r="I195" s="5"/>
      <c r="J195" s="5"/>
      <c r="K195" s="5"/>
      <c r="L195" s="10"/>
      <c r="M195" s="5"/>
      <c r="N195" s="5"/>
      <c r="O195" s="5"/>
      <c r="P195" s="5"/>
    </row>
    <row r="196" spans="1:16" ht="13.5">
      <c r="A196" s="58"/>
      <c r="B196" s="80"/>
      <c r="C196" s="80"/>
      <c r="D196" s="80"/>
      <c r="E196" s="80"/>
      <c r="F196" s="80"/>
      <c r="G196" s="46"/>
      <c r="H196" s="46"/>
      <c r="I196" s="5"/>
      <c r="J196" s="5"/>
      <c r="K196" s="5"/>
      <c r="L196" s="10"/>
      <c r="M196" s="5"/>
      <c r="N196" s="5"/>
      <c r="O196" s="5"/>
      <c r="P196" s="5"/>
    </row>
    <row r="197" spans="1:16" ht="12.75">
      <c r="A197" s="106" t="s">
        <v>51</v>
      </c>
      <c r="B197" s="107"/>
      <c r="C197" s="107"/>
      <c r="D197" s="107"/>
      <c r="E197" s="107"/>
      <c r="F197" s="107"/>
      <c r="G197" s="46"/>
      <c r="H197" s="46"/>
      <c r="I197" s="5"/>
      <c r="J197" s="5"/>
      <c r="K197" s="5"/>
      <c r="L197" s="10"/>
      <c r="M197" s="5"/>
      <c r="N197" s="5"/>
      <c r="O197" s="5"/>
      <c r="P197" s="5"/>
    </row>
    <row r="198" spans="1:16" s="4" customFormat="1" ht="12.75">
      <c r="A198" s="116" t="s">
        <v>52</v>
      </c>
      <c r="B198" s="109"/>
      <c r="C198" s="109"/>
      <c r="D198" s="109"/>
      <c r="E198" s="109"/>
      <c r="F198" s="109"/>
      <c r="G198" s="46"/>
      <c r="H198" s="46"/>
      <c r="I198" s="7"/>
      <c r="J198" s="7"/>
      <c r="K198" s="7"/>
      <c r="L198" s="10"/>
      <c r="M198" s="7"/>
      <c r="N198" s="7"/>
      <c r="O198" s="7"/>
      <c r="P198" s="7"/>
    </row>
    <row r="199" spans="1:16" s="4" customFormat="1" ht="60.75" customHeight="1">
      <c r="A199" s="117" t="s">
        <v>92</v>
      </c>
      <c r="B199" s="118"/>
      <c r="C199" s="118"/>
      <c r="D199" s="118"/>
      <c r="E199" s="118"/>
      <c r="F199" s="118"/>
      <c r="G199" s="46"/>
      <c r="H199" s="46"/>
      <c r="I199" s="7"/>
      <c r="J199" s="7"/>
      <c r="K199" s="7"/>
      <c r="L199" s="10"/>
      <c r="M199" s="7"/>
      <c r="N199" s="7"/>
      <c r="O199" s="7"/>
      <c r="P199" s="7"/>
    </row>
    <row r="200" spans="1:16" s="4" customFormat="1" ht="48.75" customHeight="1">
      <c r="A200" s="129" t="s">
        <v>99</v>
      </c>
      <c r="B200" s="118"/>
      <c r="C200" s="118"/>
      <c r="D200" s="118"/>
      <c r="E200" s="118"/>
      <c r="F200" s="118"/>
      <c r="G200" s="46"/>
      <c r="H200" s="46"/>
      <c r="I200" s="7"/>
      <c r="J200" s="7"/>
      <c r="K200" s="7"/>
      <c r="L200" s="10"/>
      <c r="M200" s="7"/>
      <c r="N200" s="7"/>
      <c r="O200" s="7"/>
      <c r="P200" s="7"/>
    </row>
    <row r="201" spans="1:16" s="4" customFormat="1" ht="12.75" customHeight="1">
      <c r="A201" s="112" t="s">
        <v>91</v>
      </c>
      <c r="B201" s="115"/>
      <c r="C201" s="115"/>
      <c r="D201" s="115"/>
      <c r="E201" s="115"/>
      <c r="F201" s="115"/>
      <c r="G201" s="46"/>
      <c r="H201" s="46"/>
      <c r="I201" s="7"/>
      <c r="J201" s="7"/>
      <c r="K201" s="7"/>
      <c r="L201" s="10"/>
      <c r="M201" s="7"/>
      <c r="N201" s="7"/>
      <c r="O201" s="7"/>
      <c r="P201" s="7"/>
    </row>
    <row r="202" spans="1:16" s="4" customFormat="1" ht="60.75" customHeight="1">
      <c r="A202" s="112" t="s">
        <v>100</v>
      </c>
      <c r="B202" s="115"/>
      <c r="C202" s="115"/>
      <c r="D202" s="115"/>
      <c r="E202" s="115"/>
      <c r="F202" s="115"/>
      <c r="G202" s="46"/>
      <c r="H202" s="46"/>
      <c r="I202" s="7"/>
      <c r="J202" s="7"/>
      <c r="K202" s="7"/>
      <c r="L202" s="10"/>
      <c r="M202" s="7"/>
      <c r="N202" s="7"/>
      <c r="O202" s="7"/>
      <c r="P202" s="7"/>
    </row>
    <row r="203" spans="1:16" s="4" customFormat="1" ht="60.75" customHeight="1">
      <c r="A203" s="112" t="s">
        <v>101</v>
      </c>
      <c r="B203" s="115"/>
      <c r="C203" s="115"/>
      <c r="D203" s="115"/>
      <c r="E203" s="115"/>
      <c r="F203" s="115"/>
      <c r="G203" s="46"/>
      <c r="H203" s="46"/>
      <c r="I203" s="7"/>
      <c r="J203" s="7"/>
      <c r="K203" s="7"/>
      <c r="L203" s="10"/>
      <c r="M203" s="7"/>
      <c r="N203" s="7"/>
      <c r="O203" s="7"/>
      <c r="P203" s="7"/>
    </row>
    <row r="204" spans="1:16" s="4" customFormat="1" ht="108.75" customHeight="1">
      <c r="A204" s="112" t="s">
        <v>93</v>
      </c>
      <c r="B204" s="115"/>
      <c r="C204" s="115"/>
      <c r="D204" s="115"/>
      <c r="E204" s="115"/>
      <c r="F204" s="115"/>
      <c r="G204" s="46"/>
      <c r="H204" s="46"/>
      <c r="I204" s="7"/>
      <c r="J204" s="7"/>
      <c r="K204" s="7"/>
      <c r="L204" s="10"/>
      <c r="M204" s="7"/>
      <c r="N204" s="7"/>
      <c r="O204" s="7"/>
      <c r="P204" s="7"/>
    </row>
    <row r="205" spans="1:16" s="4" customFormat="1" ht="36.75" customHeight="1">
      <c r="A205" s="112" t="s">
        <v>94</v>
      </c>
      <c r="B205" s="115"/>
      <c r="C205" s="115"/>
      <c r="D205" s="115"/>
      <c r="E205" s="115"/>
      <c r="F205" s="115"/>
      <c r="G205" s="46"/>
      <c r="H205" s="46"/>
      <c r="I205" s="7"/>
      <c r="J205" s="7"/>
      <c r="K205" s="7"/>
      <c r="L205" s="10"/>
      <c r="M205" s="7"/>
      <c r="N205" s="7"/>
      <c r="O205" s="7"/>
      <c r="P205" s="7"/>
    </row>
    <row r="206" spans="1:16" ht="24.75" customHeight="1">
      <c r="A206" s="112" t="s">
        <v>86</v>
      </c>
      <c r="B206" s="109"/>
      <c r="C206" s="109"/>
      <c r="D206" s="109"/>
      <c r="E206" s="109"/>
      <c r="F206" s="109"/>
      <c r="G206" s="46"/>
      <c r="H206" s="46"/>
      <c r="I206" s="5"/>
      <c r="J206" s="5"/>
      <c r="K206" s="5"/>
      <c r="L206" s="10"/>
      <c r="M206" s="5"/>
      <c r="N206" s="5"/>
      <c r="O206" s="5"/>
      <c r="P206" s="5"/>
    </row>
    <row r="207" spans="1:16" s="4" customFormat="1" ht="11.25">
      <c r="A207" s="43"/>
      <c r="B207" s="46"/>
      <c r="C207" s="44"/>
      <c r="D207" s="45"/>
      <c r="E207" s="46"/>
      <c r="F207" s="46"/>
      <c r="G207" s="46"/>
      <c r="H207" s="46"/>
      <c r="I207" s="7"/>
      <c r="J207" s="7"/>
      <c r="K207" s="7"/>
      <c r="L207" s="10"/>
      <c r="M207" s="7"/>
      <c r="N207" s="7"/>
      <c r="O207" s="7"/>
      <c r="P207" s="7"/>
    </row>
    <row r="208" spans="1:16" s="4" customFormat="1" ht="12.75">
      <c r="A208" s="31"/>
      <c r="B208" s="1"/>
      <c r="C208" s="2"/>
      <c r="D208" s="3"/>
      <c r="E208" s="1"/>
      <c r="F208" s="1"/>
      <c r="G208" s="46"/>
      <c r="H208" s="46"/>
      <c r="I208" s="7"/>
      <c r="J208" s="7"/>
      <c r="K208" s="7"/>
      <c r="L208" s="10"/>
      <c r="M208" s="7"/>
      <c r="N208" s="7"/>
      <c r="O208" s="7"/>
      <c r="P208" s="7"/>
    </row>
    <row r="209" ht="12.75">
      <c r="A209" s="31"/>
    </row>
    <row r="210" ht="12.75">
      <c r="A210" s="31"/>
    </row>
    <row r="211" ht="12.75">
      <c r="A211" s="31"/>
    </row>
    <row r="212" ht="12.75">
      <c r="A212" s="31"/>
    </row>
    <row r="213" ht="12.75">
      <c r="A213" s="31"/>
    </row>
  </sheetData>
  <mergeCells count="23">
    <mergeCell ref="A200:F200"/>
    <mergeCell ref="A203:F203"/>
    <mergeCell ref="A205:F205"/>
    <mergeCell ref="A77:L77"/>
    <mergeCell ref="A120:L120"/>
    <mergeCell ref="A160:L160"/>
    <mergeCell ref="A206:F206"/>
    <mergeCell ref="A186:F186"/>
    <mergeCell ref="A187:F187"/>
    <mergeCell ref="A201:F201"/>
    <mergeCell ref="A202:F202"/>
    <mergeCell ref="A198:F198"/>
    <mergeCell ref="A199:F199"/>
    <mergeCell ref="A188:F188"/>
    <mergeCell ref="A189:F189"/>
    <mergeCell ref="A204:F204"/>
    <mergeCell ref="A197:F197"/>
    <mergeCell ref="A190:F190"/>
    <mergeCell ref="A192:F192"/>
    <mergeCell ref="A191:F191"/>
    <mergeCell ref="A195:F195"/>
    <mergeCell ref="A40:L40"/>
    <mergeCell ref="A1:P1"/>
  </mergeCells>
  <printOptions/>
  <pageMargins left="0.54" right="0.35" top="0.5" bottom="0.5" header="0.24" footer="0.23"/>
  <pageSetup fitToHeight="5" horizontalDpi="600" verticalDpi="600" orientation="landscape" scale="61" r:id="rId1"/>
  <rowBreaks count="4" manualBreakCount="4">
    <brk id="39" max="15" man="1"/>
    <brk id="76" max="15" man="1"/>
    <brk id="119" max="15" man="1"/>
    <brk id="159"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Air Carrier Profile</dc:title>
  <dc:subject/>
  <dc:creator>RT</dc:creator>
  <cp:keywords/>
  <dc:description/>
  <cp:lastModifiedBy>long.nguyen</cp:lastModifiedBy>
  <cp:lastPrinted>2005-03-29T18:19:08Z</cp:lastPrinted>
  <dcterms:created xsi:type="dcterms:W3CDTF">1999-08-24T14:03:29Z</dcterms:created>
  <dcterms:modified xsi:type="dcterms:W3CDTF">2005-03-30T11:57:06Z</dcterms:modified>
  <cp:category/>
  <cp:version/>
  <cp:contentType/>
  <cp:contentStatus/>
</cp:coreProperties>
</file>