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activeTab="0"/>
  </bookViews>
  <sheets>
    <sheet name="2-40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_xlnm.Print_Area" localSheetId="0">'2-40'!$A$1:$K$50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<sst xmlns="http://schemas.openxmlformats.org/spreadsheetml/2006/main" count="81" uniqueCount="32">
  <si>
    <t>Fatalities and Injuries of On-Duty Railroad Employees</t>
  </si>
  <si>
    <t>U</t>
  </si>
  <si>
    <t>N</t>
  </si>
  <si>
    <t>&lt;0.01</t>
  </si>
  <si>
    <t xml:space="preserve">vehicle-miles. Caution should be used when comparing train-miles to vehicle miles. </t>
  </si>
  <si>
    <t xml:space="preserve">SOURCES:  </t>
  </si>
  <si>
    <r>
      <t>Train-miles (millions)</t>
    </r>
    <r>
      <rPr>
        <b/>
        <vertAlign val="superscript"/>
        <sz val="10"/>
        <rFont val="Arial"/>
        <family val="2"/>
      </rPr>
      <t>a</t>
    </r>
  </si>
  <si>
    <r>
      <t xml:space="preserve">b </t>
    </r>
    <r>
      <rPr>
        <sz val="8"/>
        <rFont val="Arial"/>
        <family val="2"/>
      </rPr>
      <t>A train-mile is the movement of a train (which can consist of many cars) the distance of 1 mile. A train-mile differs from a  vehicle-mile, which is the</t>
    </r>
  </si>
  <si>
    <r>
      <t xml:space="preserve">1990-96:  U.S. Department of Transportation, Federal Railroad Administration, </t>
    </r>
    <r>
      <rPr>
        <i/>
        <sz val="8"/>
        <rFont val="Arial"/>
        <family val="2"/>
      </rPr>
      <t>Highway-Rail Crossing Accident/Incident and Inventory Bulletin</t>
    </r>
    <r>
      <rPr>
        <sz val="8"/>
        <rFont val="Arial"/>
        <family val="2"/>
      </rPr>
      <t xml:space="preserve"> (Washington, DC: Annual issues).</t>
    </r>
  </si>
  <si>
    <t>Employee fatalities</t>
  </si>
  <si>
    <t xml:space="preserve">   Accidents/incidents, total</t>
  </si>
  <si>
    <t xml:space="preserve">       Grade-crossing accidents and incidents</t>
  </si>
  <si>
    <t xml:space="preserve">       Train accidents and incidents only (grade-crossing excluded)</t>
  </si>
  <si>
    <t>Employee hours (millions)</t>
  </si>
  <si>
    <t xml:space="preserve">   Fatality rates per million employee hours</t>
  </si>
  <si>
    <t xml:space="preserve">       All accidents/incidents</t>
  </si>
  <si>
    <t xml:space="preserve">   Fatality rates per million train-miles</t>
  </si>
  <si>
    <t xml:space="preserve">   Injury rates per million employee hours</t>
  </si>
  <si>
    <t xml:space="preserve">   Injury rates per million train-miles</t>
  </si>
  <si>
    <t xml:space="preserve">movement of 1 car (vehicle) the distance of 1 mile.  A 10-car (vehicle) train traveling 1 mile would be measured as 1 train-mile and 10 </t>
  </si>
  <si>
    <r>
      <t xml:space="preserve">a </t>
    </r>
    <r>
      <rPr>
        <sz val="8"/>
        <rFont val="Arial"/>
        <family val="2"/>
      </rPr>
      <t>Train-miles in this table differ from train-miles in the vehicle-miles table in Chapter 1. Train-miles reported in Chapter 1 include only Class I rail (see glossary for definition), while</t>
    </r>
  </si>
  <si>
    <r>
      <t xml:space="preserve">NOTE: </t>
    </r>
    <r>
      <rPr>
        <sz val="8"/>
        <rFont val="Arial"/>
        <family val="2"/>
      </rPr>
      <t>This table includes information for both freight and passenger railroad operations.</t>
    </r>
  </si>
  <si>
    <r>
      <t>R</t>
    </r>
    <r>
      <rPr>
        <b/>
        <sz val="10"/>
        <rFont val="Arial"/>
        <family val="2"/>
      </rPr>
      <t>503.9</t>
    </r>
  </si>
  <si>
    <t>this table includes Class I rail, Group II rail, and other rail.  In 1999, Group II rail accounted for 75 million train-miles, and other rail for 25 million train-miles.  Moreover, the vehicle-miles table</t>
  </si>
  <si>
    <r>
      <t>in Chapter 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includes only train-miles between terminals and/or stations, thus excluding yard and switching miles.  In 1999, Class I yard/switching train miles totaled 70 million train-miles.  </t>
    </r>
  </si>
  <si>
    <r>
      <t xml:space="preserve">1997:  Ibid. </t>
    </r>
    <r>
      <rPr>
        <i/>
        <sz val="8"/>
        <rFont val="Arial"/>
        <family val="2"/>
      </rPr>
      <t>Railroad Safety Statistics Annual Report 1997</t>
    </r>
    <r>
      <rPr>
        <sz val="8"/>
        <rFont val="Arial"/>
        <family val="2"/>
      </rPr>
      <t xml:space="preserve"> (Washington, DC: September 1998), table 1-1, 1-3.</t>
    </r>
  </si>
  <si>
    <t>1998-99:  Ibid. Internet site http://safetydata.fra.dot.gov/OfficeofSafety/Prelim/1999/r01.htm, r02.htm, and r03.htm, as of June 23, 2000.</t>
  </si>
  <si>
    <t>1999:  U.S. Department of Transportation, Federal Railroad Administration, Office of Safety Analysis, personal communications, July 20, 2000.</t>
  </si>
  <si>
    <r>
      <t>KEY:</t>
    </r>
    <r>
      <rPr>
        <sz val="8"/>
        <rFont val="Arial"/>
        <family val="2"/>
      </rPr>
      <t xml:space="preserve">  N = data do not exist; U = data are unavailable; R = revised</t>
    </r>
  </si>
  <si>
    <t>Table 2-40</t>
  </si>
  <si>
    <t>Note that commuter rail safety data are reported in the rail mode and in the transit mode.  Commuter rail train-miles are included in Class I rail and Group II rail in this table.</t>
  </si>
  <si>
    <t>Employees injured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</si>
</sst>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5">
    <xf numFmtId="0" fontId="0" fillId="0" borderId="0" xfId="0" applyAlignment="1">
      <alignment/>
    </xf>
    <xf numFmtId="0" fontId="1" fillId="0" borderId="0" xfId="40" applyFont="1" applyFill="1" applyBorder="1" applyAlignment="1">
      <alignment horizontal="left"/>
      <protection/>
    </xf>
    <xf numFmtId="0" fontId="18" fillId="0" borderId="0" xfId="47" applyFont="1" applyFill="1" applyAlignment="1">
      <alignment/>
      <protection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1" fillId="0" borderId="0" xfId="47" applyFont="1" applyFill="1" applyAlignment="1">
      <alignment/>
      <protection/>
    </xf>
    <xf numFmtId="0" fontId="18" fillId="0" borderId="0" xfId="0" applyFont="1" applyFill="1" applyAlignment="1">
      <alignment/>
    </xf>
    <xf numFmtId="0" fontId="22" fillId="0" borderId="0" xfId="47" applyFont="1" applyFill="1" applyAlignment="1">
      <alignment/>
      <protection/>
    </xf>
    <xf numFmtId="0" fontId="18" fillId="0" borderId="0" xfId="47" applyFont="1" applyFill="1" applyAlignment="1">
      <alignment/>
      <protection/>
    </xf>
    <xf numFmtId="0" fontId="19" fillId="0" borderId="0" xfId="47" applyFont="1" applyFill="1" applyBorder="1" applyAlignment="1">
      <alignment/>
      <protection/>
    </xf>
    <xf numFmtId="49" fontId="18" fillId="0" borderId="0" xfId="0" applyNumberFormat="1" applyFont="1" applyFill="1" applyAlignment="1">
      <alignment vertical="center"/>
    </xf>
    <xf numFmtId="0" fontId="21" fillId="0" borderId="0" xfId="47" applyFont="1" applyFill="1" applyAlignment="1">
      <alignment/>
      <protection/>
    </xf>
    <xf numFmtId="49" fontId="21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</cellXfs>
  <cellStyles count="53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Percent" xfId="41"/>
    <cellStyle name="Reference" xfId="42"/>
    <cellStyle name="Row heading" xfId="43"/>
    <cellStyle name="Source Hed" xfId="44"/>
    <cellStyle name="Source Letter" xfId="45"/>
    <cellStyle name="Source Superscript" xfId="46"/>
    <cellStyle name="Source Text" xfId="47"/>
    <cellStyle name="State" xfId="48"/>
    <cellStyle name="Superscript" xfId="49"/>
    <cellStyle name="Superscript- regular" xfId="50"/>
    <cellStyle name="Superscript_1-1A-Regular" xfId="51"/>
    <cellStyle name="Table Data" xfId="52"/>
    <cellStyle name="Table Head Top" xfId="53"/>
    <cellStyle name="Table Hed Side" xfId="54"/>
    <cellStyle name="Table Title" xfId="55"/>
    <cellStyle name="Title Text" xfId="56"/>
    <cellStyle name="Title Text 1" xfId="57"/>
    <cellStyle name="Title Text 2" xfId="58"/>
    <cellStyle name="Title-1" xfId="59"/>
    <cellStyle name="Title-2" xfId="60"/>
    <cellStyle name="Title-3" xfId="61"/>
    <cellStyle name="Total" xfId="62"/>
    <cellStyle name="Wrap" xfId="63"/>
    <cellStyle name="Wrap Bold" xfId="64"/>
    <cellStyle name="Wrap Title" xfId="65"/>
    <cellStyle name="Wrap_NTS99-~1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A17">
      <selection activeCell="A24" sqref="A24"/>
    </sheetView>
  </sheetViews>
  <sheetFormatPr defaultColWidth="9.140625" defaultRowHeight="12.75"/>
  <cols>
    <col min="1" max="1" width="60.57421875" style="3" customWidth="1"/>
    <col min="2" max="7" width="9.8515625" style="3" bestFit="1" customWidth="1"/>
    <col min="8" max="11" width="9.28125" style="3" bestFit="1" customWidth="1"/>
    <col min="12" max="16384" width="9.140625" style="3" customWidth="1"/>
  </cols>
  <sheetData>
    <row r="1" ht="18">
      <c r="A1" s="4" t="s">
        <v>29</v>
      </c>
    </row>
    <row r="2" spans="1:11" ht="16.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7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</row>
    <row r="4" spans="1:14" ht="12.75">
      <c r="A4" s="1" t="s">
        <v>9</v>
      </c>
      <c r="B4" s="8"/>
      <c r="C4" s="8"/>
      <c r="D4" s="8"/>
      <c r="E4" s="8"/>
      <c r="F4" s="8"/>
      <c r="G4" s="9"/>
      <c r="H4" s="9"/>
      <c r="I4" s="10"/>
      <c r="J4" s="9"/>
      <c r="K4" s="9"/>
      <c r="N4" s="11"/>
    </row>
    <row r="5" spans="1:14" s="13" customFormat="1" ht="12.75">
      <c r="A5" s="12" t="s">
        <v>10</v>
      </c>
      <c r="B5" s="8">
        <v>40</v>
      </c>
      <c r="C5" s="8">
        <v>35</v>
      </c>
      <c r="D5" s="8">
        <v>34</v>
      </c>
      <c r="E5" s="8">
        <v>47</v>
      </c>
      <c r="F5" s="8">
        <v>31</v>
      </c>
      <c r="G5" s="8">
        <v>34</v>
      </c>
      <c r="H5" s="8">
        <v>33</v>
      </c>
      <c r="I5" s="8">
        <v>37</v>
      </c>
      <c r="J5" s="8">
        <v>27</v>
      </c>
      <c r="K5" s="8">
        <v>31</v>
      </c>
      <c r="N5" s="14"/>
    </row>
    <row r="6" spans="1:14" ht="12.75">
      <c r="A6" s="15" t="s">
        <v>11</v>
      </c>
      <c r="B6" s="9">
        <v>5</v>
      </c>
      <c r="C6" s="9">
        <v>1</v>
      </c>
      <c r="D6" s="9">
        <v>2</v>
      </c>
      <c r="E6" s="9">
        <v>3</v>
      </c>
      <c r="F6" s="9">
        <v>1</v>
      </c>
      <c r="G6" s="9">
        <v>2</v>
      </c>
      <c r="H6" s="9">
        <v>1</v>
      </c>
      <c r="I6" s="9">
        <v>0</v>
      </c>
      <c r="J6" s="9">
        <v>4</v>
      </c>
      <c r="K6" s="9">
        <v>2</v>
      </c>
      <c r="N6" s="11"/>
    </row>
    <row r="7" spans="1:11" ht="12.75">
      <c r="A7" s="15" t="s">
        <v>12</v>
      </c>
      <c r="B7" s="9">
        <f>25-4-1</f>
        <v>20</v>
      </c>
      <c r="C7" s="9">
        <v>22</v>
      </c>
      <c r="D7" s="9">
        <f>25-1-1</f>
        <v>23</v>
      </c>
      <c r="E7" s="9">
        <f>21+14-1-2</f>
        <v>32</v>
      </c>
      <c r="F7" s="9">
        <v>25</v>
      </c>
      <c r="G7" s="9">
        <v>27</v>
      </c>
      <c r="H7" s="9">
        <v>24</v>
      </c>
      <c r="I7" s="9" t="s">
        <v>1</v>
      </c>
      <c r="J7" s="9" t="s">
        <v>1</v>
      </c>
      <c r="K7" s="9" t="s">
        <v>1</v>
      </c>
    </row>
    <row r="8" spans="1:11" ht="12.75">
      <c r="A8" s="15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3" s="13" customFormat="1" ht="12.75">
      <c r="A9" s="1" t="s">
        <v>31</v>
      </c>
      <c r="B9" s="8"/>
      <c r="C9" s="8"/>
      <c r="D9" s="8"/>
      <c r="E9" s="8"/>
      <c r="F9" s="8"/>
      <c r="G9" s="16"/>
      <c r="H9" s="16"/>
      <c r="I9" s="17"/>
      <c r="J9" s="16"/>
      <c r="K9" s="16"/>
      <c r="L9" s="17"/>
      <c r="M9" s="17"/>
    </row>
    <row r="10" spans="1:14" s="13" customFormat="1" ht="12.75">
      <c r="A10" s="12" t="s">
        <v>10</v>
      </c>
      <c r="B10" s="16">
        <v>20970</v>
      </c>
      <c r="C10" s="16">
        <v>19626</v>
      </c>
      <c r="D10" s="16">
        <v>17755</v>
      </c>
      <c r="E10" s="16">
        <v>15363</v>
      </c>
      <c r="F10" s="16">
        <v>13080</v>
      </c>
      <c r="G10" s="16">
        <v>10777</v>
      </c>
      <c r="H10" s="16">
        <v>9199</v>
      </c>
      <c r="I10" s="16">
        <v>8295</v>
      </c>
      <c r="J10" s="16">
        <v>8398</v>
      </c>
      <c r="K10" s="16">
        <v>8622</v>
      </c>
      <c r="N10" s="14"/>
    </row>
    <row r="11" spans="1:14" ht="12.75">
      <c r="A11" s="15" t="s">
        <v>11</v>
      </c>
      <c r="B11" s="9">
        <v>169</v>
      </c>
      <c r="C11" s="9">
        <v>147</v>
      </c>
      <c r="D11" s="9">
        <v>157</v>
      </c>
      <c r="E11" s="9">
        <v>143</v>
      </c>
      <c r="F11" s="9">
        <v>126</v>
      </c>
      <c r="G11" s="9">
        <v>123</v>
      </c>
      <c r="H11" s="9">
        <v>79</v>
      </c>
      <c r="I11" s="9">
        <v>111</v>
      </c>
      <c r="J11" s="9">
        <v>122</v>
      </c>
      <c r="K11" s="9">
        <v>140</v>
      </c>
      <c r="N11" s="11"/>
    </row>
    <row r="12" spans="1:11" ht="12.75">
      <c r="A12" s="15" t="s">
        <v>12</v>
      </c>
      <c r="B12" s="18">
        <f>319+3131-81-87</f>
        <v>3282</v>
      </c>
      <c r="C12" s="18">
        <f>282+2868-55-92</f>
        <v>3003</v>
      </c>
      <c r="D12" s="18">
        <f>197+2234-65-92</f>
        <v>2274</v>
      </c>
      <c r="E12" s="18">
        <f>238+1737-81-62</f>
        <v>1832</v>
      </c>
      <c r="F12" s="18">
        <f>196+1632-52-73</f>
        <v>1703</v>
      </c>
      <c r="G12" s="18">
        <f>248+1374-59-63</f>
        <v>1500</v>
      </c>
      <c r="H12" s="18">
        <f>1184+198-40-39</f>
        <v>1303</v>
      </c>
      <c r="I12" s="18" t="s">
        <v>1</v>
      </c>
      <c r="J12" s="18" t="s">
        <v>1</v>
      </c>
      <c r="K12" s="18" t="s">
        <v>1</v>
      </c>
    </row>
    <row r="13" spans="1:11" ht="12.7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3" customFormat="1" ht="14.25">
      <c r="A14" s="12" t="s">
        <v>13</v>
      </c>
      <c r="B14" s="19" t="s">
        <v>2</v>
      </c>
      <c r="C14" s="19">
        <v>530.66076</v>
      </c>
      <c r="D14" s="19">
        <v>517.041068</v>
      </c>
      <c r="E14" s="19">
        <v>519.673313</v>
      </c>
      <c r="F14" s="19">
        <v>518.634056</v>
      </c>
      <c r="G14" s="19">
        <v>510.259867</v>
      </c>
      <c r="H14" s="19">
        <v>504.598777</v>
      </c>
      <c r="I14" s="20" t="s">
        <v>22</v>
      </c>
      <c r="J14" s="19">
        <v>514.9</v>
      </c>
      <c r="K14" s="19">
        <v>510</v>
      </c>
    </row>
    <row r="15" spans="1:11" ht="12.75">
      <c r="A15" s="15" t="s">
        <v>14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15" t="s">
        <v>15</v>
      </c>
      <c r="B16" s="22" t="s">
        <v>2</v>
      </c>
      <c r="C16" s="22">
        <f aca="true" t="shared" si="0" ref="C16:H16">+C5/(C14)</f>
        <v>0.06595550799723726</v>
      </c>
      <c r="D16" s="22">
        <f t="shared" si="0"/>
        <v>0.06575879964722647</v>
      </c>
      <c r="E16" s="22">
        <f t="shared" si="0"/>
        <v>0.0904414346941845</v>
      </c>
      <c r="F16" s="22">
        <f t="shared" si="0"/>
        <v>0.05977239566388984</v>
      </c>
      <c r="G16" s="22">
        <f t="shared" si="0"/>
        <v>0.06663271442431509</v>
      </c>
      <c r="H16" s="22">
        <f t="shared" si="0"/>
        <v>0.06539849382155756</v>
      </c>
      <c r="I16" s="22">
        <f>+I5/(503.9)</f>
        <v>0.07342726731494345</v>
      </c>
      <c r="J16" s="22">
        <f>+J5/(J14)</f>
        <v>0.05243736647892795</v>
      </c>
      <c r="K16" s="22">
        <f>+K5/(K14)</f>
        <v>0.060784313725490195</v>
      </c>
    </row>
    <row r="17" spans="1:11" ht="12.75">
      <c r="A17" s="15" t="s">
        <v>11</v>
      </c>
      <c r="B17" s="9" t="s">
        <v>2</v>
      </c>
      <c r="C17" s="22" t="s">
        <v>3</v>
      </c>
      <c r="D17" s="22" t="s">
        <v>3</v>
      </c>
      <c r="E17" s="22">
        <f>+E6/(E14)</f>
        <v>0.005772857533671351</v>
      </c>
      <c r="F17" s="22" t="s">
        <v>3</v>
      </c>
      <c r="G17" s="22" t="s">
        <v>3</v>
      </c>
      <c r="H17" s="22" t="s">
        <v>3</v>
      </c>
      <c r="I17" s="22">
        <f>+I6/(503.9)</f>
        <v>0</v>
      </c>
      <c r="J17" s="22">
        <f>+J6/(J14)</f>
        <v>0.007768498737618955</v>
      </c>
      <c r="K17" s="22" t="s">
        <v>3</v>
      </c>
    </row>
    <row r="18" spans="1:11" ht="12.75">
      <c r="A18" s="15" t="s">
        <v>12</v>
      </c>
      <c r="B18" s="22" t="s">
        <v>2</v>
      </c>
      <c r="C18" s="22">
        <f aca="true" t="shared" si="1" ref="C18:H18">+C7/(C14)</f>
        <v>0.04145774788397771</v>
      </c>
      <c r="D18" s="22">
        <f t="shared" si="1"/>
        <v>0.04448389387900614</v>
      </c>
      <c r="E18" s="22">
        <f t="shared" si="1"/>
        <v>0.06157714702582774</v>
      </c>
      <c r="F18" s="22">
        <f t="shared" si="1"/>
        <v>0.04820354489023374</v>
      </c>
      <c r="G18" s="22">
        <f t="shared" si="1"/>
        <v>0.05291421439577963</v>
      </c>
      <c r="H18" s="22">
        <f t="shared" si="1"/>
        <v>0.04756254096113277</v>
      </c>
      <c r="I18" s="22" t="s">
        <v>1</v>
      </c>
      <c r="J18" s="22" t="s">
        <v>1</v>
      </c>
      <c r="K18" s="22" t="s">
        <v>1</v>
      </c>
    </row>
    <row r="19" spans="1:11" ht="12.75">
      <c r="A19" s="15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4" ht="12.75">
      <c r="A20" s="15" t="s">
        <v>15</v>
      </c>
      <c r="B20" s="21" t="s">
        <v>2</v>
      </c>
      <c r="C20" s="21">
        <f>+C10/(C14)</f>
        <v>36.984079998679384</v>
      </c>
      <c r="D20" s="21">
        <f aca="true" t="shared" si="2" ref="D20:K20">+D10/(D14)</f>
        <v>34.339631992250176</v>
      </c>
      <c r="E20" s="21">
        <f t="shared" si="2"/>
        <v>29.562803429930987</v>
      </c>
      <c r="F20" s="21">
        <f t="shared" si="2"/>
        <v>25.220094686570295</v>
      </c>
      <c r="G20" s="21">
        <f t="shared" si="2"/>
        <v>21.120610686789522</v>
      </c>
      <c r="H20" s="21">
        <f t="shared" si="2"/>
        <v>18.230325595894183</v>
      </c>
      <c r="I20" s="21">
        <f>+I10/(503.9)</f>
        <v>16.461599523715023</v>
      </c>
      <c r="J20" s="21">
        <f t="shared" si="2"/>
        <v>16.309963099631</v>
      </c>
      <c r="K20" s="21">
        <f t="shared" si="2"/>
        <v>16.905882352941177</v>
      </c>
      <c r="N20" s="11"/>
    </row>
    <row r="21" spans="1:11" ht="12.75">
      <c r="A21" s="15" t="s">
        <v>11</v>
      </c>
      <c r="B21" s="21" t="s">
        <v>2</v>
      </c>
      <c r="C21" s="21">
        <f>C11/C14</f>
        <v>0.27701313358839647</v>
      </c>
      <c r="D21" s="21">
        <f aca="true" t="shared" si="3" ref="D21:K21">D11/D14</f>
        <v>0.3036509277827811</v>
      </c>
      <c r="E21" s="21">
        <f t="shared" si="3"/>
        <v>0.2751728757716677</v>
      </c>
      <c r="F21" s="21">
        <f t="shared" si="3"/>
        <v>0.24294586624677805</v>
      </c>
      <c r="G21" s="21">
        <f t="shared" si="3"/>
        <v>0.24105364335855167</v>
      </c>
      <c r="H21" s="21">
        <f t="shared" si="3"/>
        <v>0.1565600306637287</v>
      </c>
      <c r="I21" s="21">
        <f>I11/503.9</f>
        <v>0.22028180194483032</v>
      </c>
      <c r="J21" s="21">
        <f t="shared" si="3"/>
        <v>0.23693921149737815</v>
      </c>
      <c r="K21" s="21">
        <f t="shared" si="3"/>
        <v>0.27450980392156865</v>
      </c>
    </row>
    <row r="22" spans="1:11" ht="12.75">
      <c r="A22" s="15" t="s">
        <v>12</v>
      </c>
      <c r="B22" s="21" t="s">
        <v>2</v>
      </c>
      <c r="C22" s="21">
        <f aca="true" t="shared" si="4" ref="C22:H22">C12/C14</f>
        <v>5.658982586162956</v>
      </c>
      <c r="D22" s="21">
        <f t="shared" si="4"/>
        <v>4.398103246993912</v>
      </c>
      <c r="E22" s="21">
        <f t="shared" si="4"/>
        <v>3.5252916672286383</v>
      </c>
      <c r="F22" s="21">
        <f t="shared" si="4"/>
        <v>3.2836254779227225</v>
      </c>
      <c r="G22" s="21">
        <f t="shared" si="4"/>
        <v>2.939678577543313</v>
      </c>
      <c r="H22" s="21">
        <f t="shared" si="4"/>
        <v>2.5822496196815</v>
      </c>
      <c r="I22" s="21" t="s">
        <v>1</v>
      </c>
      <c r="J22" s="21" t="s">
        <v>1</v>
      </c>
      <c r="K22" s="21" t="s">
        <v>1</v>
      </c>
    </row>
    <row r="23" spans="1:11" ht="12.75">
      <c r="A23" s="15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s="13" customFormat="1" ht="14.25">
      <c r="A24" s="12" t="s">
        <v>6</v>
      </c>
      <c r="B24" s="23">
        <v>608.837284</v>
      </c>
      <c r="C24" s="23">
        <v>576.83489</v>
      </c>
      <c r="D24" s="23">
        <v>593.703777</v>
      </c>
      <c r="E24" s="23">
        <v>613.973971</v>
      </c>
      <c r="F24" s="23">
        <v>655.083056</v>
      </c>
      <c r="G24" s="23">
        <v>669.823264</v>
      </c>
      <c r="H24" s="23">
        <v>670.92396</v>
      </c>
      <c r="I24" s="23">
        <v>677</v>
      </c>
      <c r="J24" s="23">
        <v>683</v>
      </c>
      <c r="K24" s="23">
        <v>712</v>
      </c>
    </row>
    <row r="25" spans="1:11" ht="12.75">
      <c r="A25" s="15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15" t="s">
        <v>15</v>
      </c>
      <c r="B26" s="22">
        <f aca="true" t="shared" si="5" ref="B26:K26">+B5/(B24)</f>
        <v>0.06569899881492804</v>
      </c>
      <c r="C26" s="22">
        <f t="shared" si="5"/>
        <v>0.06067594142927104</v>
      </c>
      <c r="D26" s="22">
        <f t="shared" si="5"/>
        <v>0.05726761613645588</v>
      </c>
      <c r="E26" s="22">
        <f t="shared" si="5"/>
        <v>0.07655047643705404</v>
      </c>
      <c r="F26" s="22">
        <f t="shared" si="5"/>
        <v>0.047322243669816424</v>
      </c>
      <c r="G26" s="22">
        <f t="shared" si="5"/>
        <v>0.05075965829696832</v>
      </c>
      <c r="H26" s="22">
        <f t="shared" si="5"/>
        <v>0.04918590178237188</v>
      </c>
      <c r="I26" s="22">
        <f t="shared" si="5"/>
        <v>0.05465288035450517</v>
      </c>
      <c r="J26" s="22">
        <f t="shared" si="5"/>
        <v>0.03953147877013177</v>
      </c>
      <c r="K26" s="22">
        <f t="shared" si="5"/>
        <v>0.04353932584269663</v>
      </c>
    </row>
    <row r="27" spans="1:11" ht="12.75">
      <c r="A27" s="15" t="s">
        <v>11</v>
      </c>
      <c r="B27" s="22">
        <f>+B6/(B24)</f>
        <v>0.008212374851866005</v>
      </c>
      <c r="C27" s="22" t="s">
        <v>3</v>
      </c>
      <c r="D27" s="22" t="s">
        <v>3</v>
      </c>
      <c r="E27" s="22" t="s">
        <v>3</v>
      </c>
      <c r="F27" s="22" t="s">
        <v>3</v>
      </c>
      <c r="G27" s="22" t="s">
        <v>3</v>
      </c>
      <c r="H27" s="22" t="s">
        <v>3</v>
      </c>
      <c r="I27" s="22">
        <f>+I6/(I24)</f>
        <v>0</v>
      </c>
      <c r="J27" s="22">
        <f>+J6/(J24)</f>
        <v>0.005856515373352855</v>
      </c>
      <c r="K27" s="22" t="s">
        <v>3</v>
      </c>
    </row>
    <row r="28" spans="1:11" ht="12.75">
      <c r="A28" s="15" t="s">
        <v>12</v>
      </c>
      <c r="B28" s="22">
        <f aca="true" t="shared" si="6" ref="B28:H28">+B7/(B24)</f>
        <v>0.03284949940746402</v>
      </c>
      <c r="C28" s="22">
        <f t="shared" si="6"/>
        <v>0.03813916318411322</v>
      </c>
      <c r="D28" s="22">
        <f t="shared" si="6"/>
        <v>0.03873985797466133</v>
      </c>
      <c r="E28" s="22">
        <f t="shared" si="6"/>
        <v>0.052119473318845304</v>
      </c>
      <c r="F28" s="22">
        <f t="shared" si="6"/>
        <v>0.03816309973372292</v>
      </c>
      <c r="G28" s="22">
        <f t="shared" si="6"/>
        <v>0.04030914041229837</v>
      </c>
      <c r="H28" s="22">
        <f t="shared" si="6"/>
        <v>0.035771564932634094</v>
      </c>
      <c r="I28" s="22" t="s">
        <v>1</v>
      </c>
      <c r="J28" s="22" t="s">
        <v>1</v>
      </c>
      <c r="K28" s="22" t="s">
        <v>1</v>
      </c>
    </row>
    <row r="29" spans="1:11" ht="12.75">
      <c r="A29" s="15" t="s">
        <v>18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5" t="s">
        <v>15</v>
      </c>
      <c r="B30" s="21">
        <f>+B10/(B24)</f>
        <v>34.442700128726024</v>
      </c>
      <c r="C30" s="21">
        <f aca="true" t="shared" si="7" ref="C30:K30">+C10/(C24)</f>
        <v>34.0236007568821</v>
      </c>
      <c r="D30" s="21">
        <f t="shared" si="7"/>
        <v>29.905486014787474</v>
      </c>
      <c r="E30" s="21">
        <f t="shared" si="7"/>
        <v>25.02223339366939</v>
      </c>
      <c r="F30" s="21">
        <f t="shared" si="7"/>
        <v>19.96693378068383</v>
      </c>
      <c r="G30" s="21">
        <f t="shared" si="7"/>
        <v>16.089318749012577</v>
      </c>
      <c r="H30" s="21">
        <f t="shared" si="7"/>
        <v>13.71094274230421</v>
      </c>
      <c r="I30" s="21">
        <f t="shared" si="7"/>
        <v>12.252584933530281</v>
      </c>
      <c r="J30" s="21">
        <f t="shared" si="7"/>
        <v>12.295754026354318</v>
      </c>
      <c r="K30" s="21">
        <f t="shared" si="7"/>
        <v>12.109550561797754</v>
      </c>
    </row>
    <row r="31" spans="1:11" ht="12.75">
      <c r="A31" s="15" t="s">
        <v>11</v>
      </c>
      <c r="B31" s="21">
        <f>+B11/(B24)</f>
        <v>0.27757826999307095</v>
      </c>
      <c r="C31" s="21">
        <f aca="true" t="shared" si="8" ref="C31:K31">+C11/(C24)</f>
        <v>0.2548389540029384</v>
      </c>
      <c r="D31" s="21">
        <f t="shared" si="8"/>
        <v>0.2644416392183404</v>
      </c>
      <c r="E31" s="21">
        <f t="shared" si="8"/>
        <v>0.23290889639358994</v>
      </c>
      <c r="F31" s="21">
        <f t="shared" si="8"/>
        <v>0.19234202265796352</v>
      </c>
      <c r="G31" s="21">
        <f t="shared" si="8"/>
        <v>0.1836305285449148</v>
      </c>
      <c r="H31" s="21">
        <f t="shared" si="8"/>
        <v>0.1177480679032539</v>
      </c>
      <c r="I31" s="21">
        <f t="shared" si="8"/>
        <v>0.16395864106351551</v>
      </c>
      <c r="J31" s="21">
        <f t="shared" si="8"/>
        <v>0.17862371888726208</v>
      </c>
      <c r="K31" s="21">
        <f t="shared" si="8"/>
        <v>0.19662921348314608</v>
      </c>
    </row>
    <row r="32" spans="1:11" ht="13.5" thickBot="1">
      <c r="A32" s="6" t="s">
        <v>12</v>
      </c>
      <c r="B32" s="24">
        <f aca="true" t="shared" si="9" ref="B32:H32">+B12/(B24)</f>
        <v>5.390602852764845</v>
      </c>
      <c r="C32" s="24">
        <f t="shared" si="9"/>
        <v>5.205995774631455</v>
      </c>
      <c r="D32" s="24">
        <f t="shared" si="9"/>
        <v>3.830192914538255</v>
      </c>
      <c r="E32" s="24">
        <f t="shared" si="9"/>
        <v>2.9838398475038934</v>
      </c>
      <c r="F32" s="24">
        <f t="shared" si="9"/>
        <v>2.5996703538612054</v>
      </c>
      <c r="G32" s="24">
        <f t="shared" si="9"/>
        <v>2.2393966895721316</v>
      </c>
      <c r="H32" s="24">
        <f t="shared" si="9"/>
        <v>1.9420978794675927</v>
      </c>
      <c r="I32" s="24" t="s">
        <v>1</v>
      </c>
      <c r="J32" s="24" t="s">
        <v>1</v>
      </c>
      <c r="K32" s="24" t="s">
        <v>1</v>
      </c>
    </row>
    <row r="33" spans="1:10" ht="14.25">
      <c r="A33" s="30" t="s">
        <v>20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2.75">
      <c r="A34" s="29" t="s">
        <v>23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2.75">
      <c r="A35" s="29" t="s">
        <v>24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29" t="s">
        <v>30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ht="12.75">
      <c r="A37" s="2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8" t="s">
        <v>7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2.75">
      <c r="A39" s="29" t="s">
        <v>19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2.75">
      <c r="A40" s="29" t="s">
        <v>4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32" t="s">
        <v>28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2.75">
      <c r="A43" s="2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6" t="s">
        <v>21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33" t="s">
        <v>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34" t="s">
        <v>8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.75">
      <c r="A48" s="31" t="s">
        <v>25</v>
      </c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>
      <c r="A49" s="31" t="s">
        <v>26</v>
      </c>
      <c r="B49" s="31"/>
      <c r="C49" s="31"/>
      <c r="D49" s="31"/>
      <c r="E49" s="31"/>
      <c r="F49" s="31"/>
      <c r="G49" s="31"/>
      <c r="H49" s="31"/>
      <c r="I49" s="31"/>
      <c r="J49" s="31"/>
    </row>
    <row r="50" ht="12.75">
      <c r="A50" s="27" t="s">
        <v>27</v>
      </c>
    </row>
  </sheetData>
  <mergeCells count="12">
    <mergeCell ref="A48:J48"/>
    <mergeCell ref="A49:J49"/>
    <mergeCell ref="A42:J42"/>
    <mergeCell ref="A46:J46"/>
    <mergeCell ref="A47:J47"/>
    <mergeCell ref="A38:J38"/>
    <mergeCell ref="A39:J39"/>
    <mergeCell ref="A40:J40"/>
    <mergeCell ref="A33:J33"/>
    <mergeCell ref="A34:J34"/>
    <mergeCell ref="A35:J35"/>
    <mergeCell ref="A36:J36"/>
  </mergeCells>
  <printOptions/>
  <pageMargins left="1" right="1" top="0.56" bottom="0.53" header="0.5" footer="0.25"/>
  <pageSetup fitToHeight="1" fitToWidth="1" horizontalDpi="300" verticalDpi="300" orientation="landscape" scale="74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2000-08-03T15:10:14Z</cp:lastPrinted>
  <dcterms:created xsi:type="dcterms:W3CDTF">1999-07-27T11:58:25Z</dcterms:created>
  <dcterms:modified xsi:type="dcterms:W3CDTF">2001-03-07T21:11:00Z</dcterms:modified>
  <cp:category/>
  <cp:version/>
  <cp:contentType/>
  <cp:contentStatus/>
</cp:coreProperties>
</file>