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0" windowWidth="15015" windowHeight="7185" activeTab="0"/>
  </bookViews>
  <sheets>
    <sheet name="1-43" sheetId="1" r:id="rId1"/>
  </sheets>
  <definedNames>
    <definedName name="_xlnm.Print_Area" localSheetId="0">'1-43'!$A$1:$U$54</definedName>
  </definedNames>
  <calcPr fullCalcOnLoad="1"/>
</workbook>
</file>

<file path=xl/sharedStrings.xml><?xml version="1.0" encoding="utf-8"?>
<sst xmlns="http://schemas.openxmlformats.org/spreadsheetml/2006/main" count="54" uniqueCount="52">
  <si>
    <t>Australia</t>
  </si>
  <si>
    <t>Barbados</t>
  </si>
  <si>
    <t>Belgium</t>
  </si>
  <si>
    <t>Bermuda</t>
  </si>
  <si>
    <t>Brazil</t>
  </si>
  <si>
    <t>N</t>
  </si>
  <si>
    <t>China/Taiwan</t>
  </si>
  <si>
    <t>Colombia</t>
  </si>
  <si>
    <t>Denmark</t>
  </si>
  <si>
    <t>Dominican Republic</t>
  </si>
  <si>
    <t>France</t>
  </si>
  <si>
    <t>Germany</t>
  </si>
  <si>
    <t>Grand Cayman</t>
  </si>
  <si>
    <t>Greece</t>
  </si>
  <si>
    <t>Haiti</t>
  </si>
  <si>
    <t>Hong Kong</t>
  </si>
  <si>
    <t>Ireland</t>
  </si>
  <si>
    <t>Israel</t>
  </si>
  <si>
    <t>Italy</t>
  </si>
  <si>
    <t>Jamaica</t>
  </si>
  <si>
    <t>Japan</t>
  </si>
  <si>
    <t>Korea, Republic of</t>
  </si>
  <si>
    <t>Mexico</t>
  </si>
  <si>
    <t>Netherlands</t>
  </si>
  <si>
    <t>Netherland Antilles</t>
  </si>
  <si>
    <t>Panama Republic</t>
  </si>
  <si>
    <t>Philippines</t>
  </si>
  <si>
    <t>Spain</t>
  </si>
  <si>
    <t>Switzerland</t>
  </si>
  <si>
    <t>United Kingdom</t>
  </si>
  <si>
    <t>Venezuela</t>
  </si>
  <si>
    <t>Bahama Islands</t>
  </si>
  <si>
    <t>NOTES</t>
  </si>
  <si>
    <t>SOURCES</t>
  </si>
  <si>
    <r>
      <t xml:space="preserve">1975-94:  U.S. Department of Transportation, Research and Special Programs Administration, Volpe National Transportation Systems Center, </t>
    </r>
    <r>
      <rPr>
        <i/>
        <sz val="9"/>
        <rFont val="Arial"/>
        <family val="2"/>
      </rPr>
      <t xml:space="preserve">U.S. International Air Travel Statistics </t>
    </r>
    <r>
      <rPr>
        <sz val="9"/>
        <rFont val="Arial"/>
        <family val="2"/>
      </rPr>
      <t xml:space="preserve">(Cambridge, MA: Annual issues), table IId. </t>
    </r>
  </si>
  <si>
    <r>
      <t xml:space="preserve">1995:  U.S. Department of Commerce, International Trade Administration, </t>
    </r>
    <r>
      <rPr>
        <i/>
        <sz val="9"/>
        <rFont val="Arial"/>
        <family val="2"/>
      </rPr>
      <t xml:space="preserve">U.S. International Air Passenger Statistics Report, Calendar Year 1995 </t>
    </r>
    <r>
      <rPr>
        <sz val="9"/>
        <rFont val="Arial"/>
        <family val="2"/>
      </rPr>
      <t xml:space="preserve">(Washington, DC: 1996), table IId. </t>
    </r>
  </si>
  <si>
    <t xml:space="preserve">Includes passengers on international commercial flights departing U.S. airports, and travelers between U.S. airports in the 50 states, Puerto Rico, Guam, or the Virgin Islands, and other U.S. territories. Data compiled from flight reports required by the U.S. Immigration and Naturalization Service, except for Canada data. </t>
  </si>
  <si>
    <t>Canada:</t>
  </si>
  <si>
    <t>Totals and all selected Countries, except for Canada:</t>
  </si>
  <si>
    <t>TOTAL departing passengers (excludes Canada)</t>
  </si>
  <si>
    <t>Foreign (excludes Canada)</t>
  </si>
  <si>
    <t>United States (excludes Canada)</t>
  </si>
  <si>
    <r>
      <t>Selected countries of debarkation</t>
    </r>
    <r>
      <rPr>
        <b/>
        <vertAlign val="superscript"/>
        <sz val="11"/>
        <rFont val="Arial Narrow"/>
        <family val="2"/>
      </rPr>
      <t>a</t>
    </r>
  </si>
  <si>
    <r>
      <t>Canada</t>
    </r>
    <r>
      <rPr>
        <vertAlign val="superscript"/>
        <sz val="11"/>
        <rFont val="Arial Narrow"/>
        <family val="2"/>
      </rPr>
      <t>b</t>
    </r>
  </si>
  <si>
    <r>
      <t xml:space="preserve">a  </t>
    </r>
    <r>
      <rPr>
        <sz val="9"/>
        <rFont val="Arial"/>
        <family val="2"/>
      </rPr>
      <t>Country where passenger deboarded a direct flight from the United States.</t>
    </r>
  </si>
  <si>
    <r>
      <t xml:space="preserve">b  </t>
    </r>
    <r>
      <rPr>
        <sz val="9"/>
        <rFont val="Arial"/>
        <family val="2"/>
      </rPr>
      <t xml:space="preserve">Canadian figures come from a separate source and represents the number of revenue passengers on scheduled commercial and charter flights. Does not include foreign (non-Canadian, non-U.S.) scheduled carriers. </t>
    </r>
  </si>
  <si>
    <r>
      <t xml:space="preserve">Statistics Canada, </t>
    </r>
    <r>
      <rPr>
        <i/>
        <sz val="9"/>
        <rFont val="Arial"/>
        <family val="2"/>
      </rPr>
      <t xml:space="preserve">Air Carrier Traffic at Canadian Airports </t>
    </r>
    <r>
      <rPr>
        <sz val="9"/>
        <rFont val="Arial"/>
        <family val="2"/>
      </rPr>
      <t>(Canada: Annual issues) and personal communication, Feb. 21, 2007.</t>
    </r>
  </si>
  <si>
    <t>Numbers may not add to totals due to rounding.</t>
  </si>
  <si>
    <r>
      <t>KEY:</t>
    </r>
    <r>
      <rPr>
        <sz val="9"/>
        <rFont val="Arial"/>
        <family val="2"/>
      </rPr>
      <t xml:space="preserve">  N = data do not exist; U = data are not available; R = revised.</t>
    </r>
  </si>
  <si>
    <t>Table 1-43: Air Passenger Travel Departures from the United States to Selected Foreign Countries by Flag of Carriers (Thousands of passengers)</t>
  </si>
  <si>
    <t>U</t>
  </si>
  <si>
    <r>
      <t xml:space="preserve">1996-2006:  Ibid., </t>
    </r>
    <r>
      <rPr>
        <i/>
        <sz val="9"/>
        <rFont val="Arial"/>
        <family val="2"/>
      </rPr>
      <t>U.S. International Air Travel Statistics Report</t>
    </r>
    <r>
      <rPr>
        <sz val="9"/>
        <rFont val="Arial"/>
        <family val="2"/>
      </rPr>
      <t xml:space="preserve"> (Washington, DC: Annual issues), table IId, and personal communication, Jan. 10, 2008.</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</si>
</sst>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quot;(R) &quot;#,##0;&quot;(R) &quot;\-#,##0;&quot;(R) &quot;0"/>
  </numFmts>
  <fonts count="23">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Helv"/>
      <family val="0"/>
    </font>
    <font>
      <b/>
      <sz val="12"/>
      <name val="Arial"/>
      <family val="2"/>
    </font>
    <font>
      <b/>
      <sz val="11"/>
      <name val="Arial Narrow"/>
      <family val="2"/>
    </font>
    <font>
      <sz val="11"/>
      <name val="Arial Narrow"/>
      <family val="2"/>
    </font>
    <font>
      <b/>
      <vertAlign val="superscript"/>
      <sz val="11"/>
      <name val="Arial Narrow"/>
      <family val="2"/>
    </font>
    <font>
      <vertAlign val="superscript"/>
      <sz val="11"/>
      <name val="Arial Narrow"/>
      <family val="2"/>
    </font>
    <font>
      <b/>
      <sz val="9"/>
      <name val="Arial"/>
      <family val="2"/>
    </font>
    <font>
      <sz val="9"/>
      <name val="Arial"/>
      <family val="2"/>
    </font>
    <font>
      <b/>
      <sz val="9"/>
      <name val="Arial Narrow"/>
      <family val="2"/>
    </font>
    <font>
      <vertAlign val="superscript"/>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6">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thin"/>
    </border>
    <border>
      <left>
        <color indexed="63"/>
      </left>
      <right>
        <color indexed="63"/>
      </right>
      <top>
        <color indexed="63"/>
      </top>
      <bottom style="medium"/>
    </border>
  </borders>
  <cellStyleXfs count="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4" fillId="0" borderId="1" applyNumberFormat="0" applyFill="0">
      <alignment horizontal="right"/>
      <protection/>
    </xf>
    <xf numFmtId="165" fontId="5" fillId="0" borderId="1">
      <alignment horizontal="right" vertical="center"/>
      <protection/>
    </xf>
    <xf numFmtId="49" fontId="6" fillId="0" borderId="1">
      <alignment horizontal="left" vertical="center"/>
      <protection/>
    </xf>
    <xf numFmtId="164" fontId="4" fillId="0" borderId="1" applyNumberFormat="0" applyFill="0">
      <alignment horizontal="right"/>
      <protection/>
    </xf>
    <xf numFmtId="0" fontId="8" fillId="0" borderId="1">
      <alignment horizontal="left"/>
      <protection/>
    </xf>
    <xf numFmtId="0" fontId="9" fillId="0" borderId="2">
      <alignment horizontal="right" vertical="center"/>
      <protection/>
    </xf>
    <xf numFmtId="0" fontId="10" fillId="0" borderId="1">
      <alignment horizontal="left" vertical="center"/>
      <protection/>
    </xf>
    <xf numFmtId="0" fontId="4" fillId="0" borderId="1">
      <alignment horizontal="left" vertical="center"/>
      <protection/>
    </xf>
    <xf numFmtId="0" fontId="8" fillId="0" borderId="1">
      <alignment horizontal="left"/>
      <protection/>
    </xf>
    <xf numFmtId="0" fontId="8"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6" fillId="0" borderId="0">
      <alignment horizontal="right"/>
      <protection/>
    </xf>
    <xf numFmtId="0" fontId="7" fillId="0" borderId="0">
      <alignment horizontal="left"/>
      <protection/>
    </xf>
    <xf numFmtId="49" fontId="5" fillId="0" borderId="0">
      <alignment horizontal="left" vertical="center"/>
      <protection/>
    </xf>
    <xf numFmtId="49" fontId="6" fillId="0" borderId="1">
      <alignment horizontal="left"/>
      <protection/>
    </xf>
    <xf numFmtId="164" fontId="5" fillId="0" borderId="0" applyNumberFormat="0">
      <alignment horizontal="right"/>
      <protection/>
    </xf>
    <xf numFmtId="0" fontId="9" fillId="3" borderId="0">
      <alignment horizontal="centerContinuous" vertical="center" wrapText="1"/>
      <protection/>
    </xf>
    <xf numFmtId="0" fontId="9" fillId="0" borderId="3">
      <alignment horizontal="left" vertical="center"/>
      <protection/>
    </xf>
    <xf numFmtId="0" fontId="11" fillId="0" borderId="0">
      <alignment horizontal="left" vertical="top"/>
      <protection/>
    </xf>
    <xf numFmtId="0" fontId="8" fillId="0" borderId="0">
      <alignment horizontal="left"/>
      <protection/>
    </xf>
    <xf numFmtId="0" fontId="12" fillId="0" borderId="0">
      <alignment horizontal="left"/>
      <protection/>
    </xf>
    <xf numFmtId="0" fontId="4" fillId="0" borderId="0">
      <alignment horizontal="left"/>
      <protection/>
    </xf>
    <xf numFmtId="0" fontId="11" fillId="0" borderId="0">
      <alignment horizontal="left" vertical="top"/>
      <protection/>
    </xf>
    <xf numFmtId="0" fontId="12" fillId="0" borderId="0">
      <alignment horizontal="left"/>
      <protection/>
    </xf>
    <xf numFmtId="0" fontId="4" fillId="0" borderId="0">
      <alignment horizontal="left"/>
      <protection/>
    </xf>
    <xf numFmtId="49" fontId="5" fillId="0" borderId="1">
      <alignment horizontal="left"/>
      <protection/>
    </xf>
    <xf numFmtId="0" fontId="9" fillId="0" borderId="2">
      <alignment horizontal="left"/>
      <protection/>
    </xf>
    <xf numFmtId="0" fontId="8" fillId="0" borderId="0">
      <alignment horizontal="left" vertical="center"/>
      <protection/>
    </xf>
  </cellStyleXfs>
  <cellXfs count="49">
    <xf numFmtId="0" fontId="0" fillId="0" borderId="0" xfId="0" applyAlignment="1">
      <alignment/>
    </xf>
    <xf numFmtId="3" fontId="15" fillId="0" borderId="0" xfId="0" applyNumberFormat="1" applyFont="1" applyFill="1" applyAlignment="1">
      <alignment/>
    </xf>
    <xf numFmtId="3" fontId="16" fillId="0" borderId="0" xfId="19" applyNumberFormat="1" applyFont="1" applyFill="1" applyBorder="1" applyAlignment="1">
      <alignment horizontal="right"/>
      <protection/>
    </xf>
    <xf numFmtId="3" fontId="14" fillId="0" borderId="0" xfId="19" applyNumberFormat="1" applyFont="1" applyFill="1" applyBorder="1" applyAlignment="1">
      <alignment horizontal="right"/>
      <protection/>
    </xf>
    <xf numFmtId="0" fontId="0" fillId="0" borderId="0" xfId="0" applyFont="1" applyFill="1" applyAlignment="1">
      <alignment/>
    </xf>
    <xf numFmtId="3" fontId="15" fillId="0" borderId="0" xfId="19" applyNumberFormat="1" applyFont="1" applyFill="1" applyBorder="1" applyAlignment="1">
      <alignment horizontal="right"/>
      <protection/>
    </xf>
    <xf numFmtId="0" fontId="15" fillId="0" borderId="0" xfId="25" applyFont="1" applyFill="1" applyBorder="1" applyAlignment="1">
      <alignment horizontal="left"/>
      <protection/>
    </xf>
    <xf numFmtId="0" fontId="0" fillId="0" borderId="0" xfId="0" applyFont="1" applyFill="1" applyAlignment="1">
      <alignment horizontal="left"/>
    </xf>
    <xf numFmtId="0" fontId="19" fillId="0" borderId="0" xfId="0" applyFont="1" applyFill="1" applyAlignment="1">
      <alignment/>
    </xf>
    <xf numFmtId="3" fontId="15" fillId="0" borderId="0" xfId="0" applyNumberFormat="1" applyFont="1" applyFill="1" applyBorder="1" applyAlignment="1">
      <alignment/>
    </xf>
    <xf numFmtId="0" fontId="0" fillId="0" borderId="0" xfId="0" applyFont="1" applyFill="1" applyBorder="1" applyAlignment="1">
      <alignment/>
    </xf>
    <xf numFmtId="0" fontId="14" fillId="0" borderId="4" xfId="28" applyFont="1" applyFill="1" applyBorder="1" applyAlignment="1">
      <alignment horizontal="center" wrapText="1"/>
      <protection/>
    </xf>
    <xf numFmtId="0" fontId="0" fillId="0" borderId="0" xfId="0" applyFont="1" applyFill="1" applyAlignment="1">
      <alignment horizontal="center"/>
    </xf>
    <xf numFmtId="0" fontId="15" fillId="0" borderId="5" xfId="25" applyFont="1" applyFill="1" applyBorder="1" applyAlignment="1">
      <alignment horizontal="left"/>
      <protection/>
    </xf>
    <xf numFmtId="3" fontId="15" fillId="0" borderId="5" xfId="19" applyNumberFormat="1" applyFont="1" applyFill="1" applyBorder="1" applyAlignment="1">
      <alignment horizontal="right"/>
      <protection/>
    </xf>
    <xf numFmtId="3" fontId="15" fillId="0" borderId="5" xfId="0" applyNumberFormat="1" applyFont="1" applyFill="1" applyBorder="1" applyAlignment="1">
      <alignment/>
    </xf>
    <xf numFmtId="3" fontId="15" fillId="0" borderId="5" xfId="0" applyNumberFormat="1" applyFont="1" applyFill="1" applyBorder="1" applyAlignment="1">
      <alignment/>
    </xf>
    <xf numFmtId="3" fontId="14" fillId="0" borderId="0" xfId="19" applyNumberFormat="1" applyFont="1" applyFill="1" applyBorder="1" applyAlignment="1">
      <alignment horizontal="right" vertical="top"/>
      <protection/>
    </xf>
    <xf numFmtId="3" fontId="14" fillId="0" borderId="0" xfId="0" applyNumberFormat="1" applyFont="1" applyFill="1" applyBorder="1" applyAlignment="1">
      <alignment vertical="top"/>
    </xf>
    <xf numFmtId="3" fontId="15" fillId="0" borderId="0" xfId="0" applyNumberFormat="1" applyFont="1" applyFill="1" applyAlignment="1">
      <alignment horizontal="right"/>
    </xf>
    <xf numFmtId="0" fontId="14" fillId="0" borderId="0" xfId="23" applyFont="1" applyFill="1" applyBorder="1" applyAlignment="1">
      <alignment horizontal="left"/>
      <protection/>
    </xf>
    <xf numFmtId="0" fontId="14" fillId="0" borderId="0" xfId="23" applyFont="1" applyFill="1" applyBorder="1" applyAlignment="1">
      <alignment horizontal="left" vertical="top" wrapText="1"/>
      <protection/>
    </xf>
    <xf numFmtId="0" fontId="14" fillId="0" borderId="4" xfId="28" applyNumberFormat="1" applyFont="1" applyFill="1" applyBorder="1" applyAlignment="1">
      <alignment horizontal="center"/>
      <protection/>
    </xf>
    <xf numFmtId="0" fontId="13" fillId="0" borderId="5" xfId="43" applyFont="1" applyFill="1" applyBorder="1" applyAlignment="1">
      <alignment horizontal="left" wrapText="1"/>
      <protection/>
    </xf>
    <xf numFmtId="0" fontId="0" fillId="0" borderId="5" xfId="0" applyBorder="1" applyAlignment="1">
      <alignment wrapText="1"/>
    </xf>
    <xf numFmtId="0" fontId="18" fillId="0" borderId="0" xfId="32" applyFont="1" applyFill="1" applyBorder="1" applyAlignment="1">
      <alignment wrapText="1"/>
      <protection/>
    </xf>
    <xf numFmtId="0" fontId="0" fillId="0" borderId="0" xfId="0" applyFill="1" applyBorder="1" applyAlignment="1">
      <alignment wrapText="1"/>
    </xf>
    <xf numFmtId="0" fontId="18" fillId="0" borderId="0" xfId="0" applyNumberFormat="1" applyFont="1" applyFill="1" applyAlignment="1">
      <alignment horizontal="left" wrapText="1"/>
    </xf>
    <xf numFmtId="0" fontId="21" fillId="0" borderId="0" xfId="32" applyFont="1" applyFill="1" applyBorder="1" applyAlignment="1">
      <alignment horizontal="left" vertical="top"/>
      <protection/>
    </xf>
    <xf numFmtId="0" fontId="21" fillId="0" borderId="0" xfId="32" applyNumberFormat="1" applyFont="1" applyFill="1" applyAlignment="1">
      <alignment horizontal="left" vertical="top" wrapText="1"/>
      <protection/>
    </xf>
    <xf numFmtId="0" fontId="0" fillId="0" borderId="0" xfId="0" applyFill="1" applyAlignment="1">
      <alignment horizontal="left" vertical="top"/>
    </xf>
    <xf numFmtId="0" fontId="19" fillId="0" borderId="0" xfId="0" applyNumberFormat="1" applyFont="1" applyFill="1" applyBorder="1" applyAlignment="1">
      <alignment horizontal="left" vertical="center" wrapText="1"/>
    </xf>
    <xf numFmtId="0" fontId="18" fillId="0" borderId="0" xfId="0" applyNumberFormat="1" applyFont="1" applyFill="1" applyBorder="1" applyAlignment="1">
      <alignment horizontal="left" vertical="center" wrapText="1"/>
    </xf>
    <xf numFmtId="0" fontId="19" fillId="0" borderId="0" xfId="0" applyFont="1" applyFill="1" applyAlignment="1">
      <alignment horizontal="left" vertical="center" wrapText="1"/>
    </xf>
    <xf numFmtId="0" fontId="0" fillId="0" borderId="0" xfId="0" applyFill="1" applyAlignment="1">
      <alignment horizontal="left"/>
    </xf>
    <xf numFmtId="0" fontId="20" fillId="0" borderId="0" xfId="23" applyFont="1" applyFill="1" applyBorder="1" applyAlignment="1">
      <alignment wrapText="1"/>
      <protection/>
    </xf>
    <xf numFmtId="0" fontId="0" fillId="0" borderId="0" xfId="0" applyAlignment="1">
      <alignment wrapText="1"/>
    </xf>
    <xf numFmtId="0" fontId="19" fillId="0" borderId="0" xfId="0" applyNumberFormat="1" applyFont="1" applyFill="1" applyAlignment="1">
      <alignment wrapText="1"/>
    </xf>
    <xf numFmtId="0" fontId="0" fillId="0" borderId="0" xfId="0" applyFill="1" applyAlignment="1">
      <alignment wrapText="1"/>
    </xf>
    <xf numFmtId="0" fontId="19" fillId="0" borderId="0" xfId="0" applyNumberFormat="1" applyFont="1" applyFill="1" applyAlignment="1">
      <alignment horizontal="left" wrapText="1"/>
    </xf>
    <xf numFmtId="0" fontId="0" fillId="0" borderId="0" xfId="0" applyFill="1" applyAlignment="1">
      <alignment horizontal="left" wrapText="1"/>
    </xf>
    <xf numFmtId="0" fontId="19" fillId="0" borderId="0" xfId="0" applyNumberFormat="1" applyFont="1" applyFill="1" applyAlignment="1">
      <alignment horizontal="left" vertical="top" wrapText="1"/>
    </xf>
    <xf numFmtId="0" fontId="0" fillId="0" borderId="0" xfId="0" applyFill="1" applyAlignment="1">
      <alignment horizontal="left" vertical="top" wrapText="1"/>
    </xf>
    <xf numFmtId="0" fontId="18" fillId="0" borderId="0" xfId="0" applyFont="1" applyFill="1" applyAlignment="1">
      <alignment wrapText="1"/>
    </xf>
    <xf numFmtId="0" fontId="19" fillId="0" borderId="0" xfId="32" applyFont="1" applyFill="1" applyAlignment="1">
      <alignment wrapText="1"/>
      <protection/>
    </xf>
    <xf numFmtId="0" fontId="18" fillId="0" borderId="0" xfId="0" applyNumberFormat="1" applyFont="1" applyFill="1" applyBorder="1" applyAlignment="1">
      <alignment wrapText="1"/>
    </xf>
    <xf numFmtId="0" fontId="19" fillId="0" borderId="0" xfId="0" applyFont="1" applyFill="1" applyAlignment="1">
      <alignment wrapText="1"/>
    </xf>
    <xf numFmtId="0" fontId="19" fillId="0" borderId="0" xfId="0" applyFont="1" applyFill="1" applyAlignment="1">
      <alignment wrapText="1"/>
    </xf>
    <xf numFmtId="0" fontId="18" fillId="0" borderId="0" xfId="0" applyNumberFormat="1" applyFont="1" applyFill="1" applyAlignment="1">
      <alignment wrapText="1"/>
    </xf>
  </cellXfs>
  <cellStyles count="34">
    <cellStyle name="Normal" xfId="0"/>
    <cellStyle name="Comma" xfId="15"/>
    <cellStyle name="Comma [0]" xfId="16"/>
    <cellStyle name="Currency" xfId="17"/>
    <cellStyle name="Currency [0]" xfId="18"/>
    <cellStyle name="Data" xfId="19"/>
    <cellStyle name="Data no deci" xfId="20"/>
    <cellStyle name="Data Superscript" xfId="21"/>
    <cellStyle name="Data_1-1A-Regular" xfId="22"/>
    <cellStyle name="Hed Side" xfId="23"/>
    <cellStyle name="Hed Side bold" xfId="24"/>
    <cellStyle name="Hed Side Indent" xfId="25"/>
    <cellStyle name="Hed Side Regular" xfId="26"/>
    <cellStyle name="Hed Side_1-1A-Regular" xfId="27"/>
    <cellStyle name="Hed Top" xfId="28"/>
    <cellStyle name="Percent" xfId="29"/>
    <cellStyle name="Source Hed" xfId="30"/>
    <cellStyle name="Source Superscript" xfId="31"/>
    <cellStyle name="Source Text" xfId="32"/>
    <cellStyle name="State" xfId="33"/>
    <cellStyle name="Superscript" xfId="34"/>
    <cellStyle name="Table Data" xfId="35"/>
    <cellStyle name="Table Head Top" xfId="36"/>
    <cellStyle name="Table Hed Side" xfId="37"/>
    <cellStyle name="Table Title" xfId="38"/>
    <cellStyle name="Title Text" xfId="39"/>
    <cellStyle name="Title Text 1" xfId="40"/>
    <cellStyle name="Title Text 2" xfId="41"/>
    <cellStyle name="Title-1" xfId="42"/>
    <cellStyle name="Title-2" xfId="43"/>
    <cellStyle name="Title-3" xfId="44"/>
    <cellStyle name="Wrap" xfId="45"/>
    <cellStyle name="Wrap Bold" xfId="46"/>
    <cellStyle name="Wrap Title"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93"/>
  <sheetViews>
    <sheetView tabSelected="1" zoomScaleSheetLayoutView="85" workbookViewId="0" topLeftCell="A1">
      <selection activeCell="A1" sqref="A1:U1"/>
    </sheetView>
  </sheetViews>
  <sheetFormatPr defaultColWidth="9.140625" defaultRowHeight="12.75"/>
  <cols>
    <col min="1" max="1" width="30.421875" style="4" customWidth="1"/>
    <col min="2" max="16" width="7.00390625" style="4" customWidth="1"/>
    <col min="17" max="17" width="8.00390625" style="4" customWidth="1"/>
    <col min="18" max="18" width="8.57421875" style="4" customWidth="1"/>
    <col min="19" max="21" width="7.00390625" style="4" customWidth="1"/>
    <col min="22" max="16384" width="9.140625" style="4" customWidth="1"/>
  </cols>
  <sheetData>
    <row r="1" spans="1:21" ht="20.25" customHeight="1" thickBot="1">
      <c r="A1" s="23" t="s">
        <v>49</v>
      </c>
      <c r="B1" s="23"/>
      <c r="C1" s="23"/>
      <c r="D1" s="23"/>
      <c r="E1" s="23"/>
      <c r="F1" s="23"/>
      <c r="G1" s="23"/>
      <c r="H1" s="23"/>
      <c r="I1" s="23"/>
      <c r="J1" s="23"/>
      <c r="K1" s="23"/>
      <c r="L1" s="23"/>
      <c r="M1" s="23"/>
      <c r="N1" s="23"/>
      <c r="O1" s="23"/>
      <c r="P1" s="23"/>
      <c r="Q1" s="23"/>
      <c r="R1" s="23"/>
      <c r="S1" s="23"/>
      <c r="T1" s="23"/>
      <c r="U1" s="24"/>
    </row>
    <row r="2" spans="1:21" s="12" customFormat="1" ht="16.5">
      <c r="A2" s="11"/>
      <c r="B2" s="22">
        <v>1975</v>
      </c>
      <c r="C2" s="22">
        <v>1980</v>
      </c>
      <c r="D2" s="22">
        <v>1985</v>
      </c>
      <c r="E2" s="22">
        <v>1990</v>
      </c>
      <c r="F2" s="22">
        <v>1991</v>
      </c>
      <c r="G2" s="22">
        <v>1992</v>
      </c>
      <c r="H2" s="22">
        <v>1993</v>
      </c>
      <c r="I2" s="22">
        <v>1994</v>
      </c>
      <c r="J2" s="22">
        <v>1995</v>
      </c>
      <c r="K2" s="22">
        <v>1996</v>
      </c>
      <c r="L2" s="22">
        <v>1997</v>
      </c>
      <c r="M2" s="22">
        <v>1998</v>
      </c>
      <c r="N2" s="22">
        <v>1999</v>
      </c>
      <c r="O2" s="22">
        <v>2000</v>
      </c>
      <c r="P2" s="22">
        <v>2001</v>
      </c>
      <c r="Q2" s="22">
        <v>2002</v>
      </c>
      <c r="R2" s="22">
        <v>2003</v>
      </c>
      <c r="S2" s="22">
        <v>2004</v>
      </c>
      <c r="T2" s="22">
        <v>2005</v>
      </c>
      <c r="U2" s="22">
        <v>2006</v>
      </c>
    </row>
    <row r="3" spans="1:21" ht="33">
      <c r="A3" s="21" t="s">
        <v>39</v>
      </c>
      <c r="B3" s="17">
        <v>12053</v>
      </c>
      <c r="C3" s="17">
        <v>19256</v>
      </c>
      <c r="D3" s="17">
        <v>22487</v>
      </c>
      <c r="E3" s="17">
        <v>34046</v>
      </c>
      <c r="F3" s="17">
        <v>33286</v>
      </c>
      <c r="G3" s="17">
        <v>36211</v>
      </c>
      <c r="H3" s="17">
        <v>38254</v>
      </c>
      <c r="I3" s="17">
        <v>40349</v>
      </c>
      <c r="J3" s="17">
        <f>J4+J5</f>
        <v>43026</v>
      </c>
      <c r="K3" s="17">
        <v>45785</v>
      </c>
      <c r="L3" s="17">
        <v>49684</v>
      </c>
      <c r="M3" s="18">
        <v>50863</v>
      </c>
      <c r="N3" s="18">
        <v>53856</v>
      </c>
      <c r="O3" s="18">
        <v>57498</v>
      </c>
      <c r="P3" s="18">
        <v>52594</v>
      </c>
      <c r="Q3" s="18">
        <v>48606.1</v>
      </c>
      <c r="R3" s="18">
        <f>49967506/1000</f>
        <v>49967.506</v>
      </c>
      <c r="S3" s="18">
        <v>55931.482</v>
      </c>
      <c r="T3" s="18">
        <v>58544.959</v>
      </c>
      <c r="U3" s="18">
        <v>59477.444</v>
      </c>
    </row>
    <row r="4" spans="1:21" ht="16.5">
      <c r="A4" s="6" t="s">
        <v>41</v>
      </c>
      <c r="B4" s="5">
        <v>5912</v>
      </c>
      <c r="C4" s="5">
        <v>9369</v>
      </c>
      <c r="D4" s="5">
        <v>10696</v>
      </c>
      <c r="E4" s="5">
        <v>17628</v>
      </c>
      <c r="F4" s="5">
        <v>17530</v>
      </c>
      <c r="G4" s="5">
        <v>18858</v>
      </c>
      <c r="H4" s="5">
        <v>20232</v>
      </c>
      <c r="I4" s="5">
        <v>21355</v>
      </c>
      <c r="J4" s="5">
        <v>22231</v>
      </c>
      <c r="K4" s="5">
        <v>22901</v>
      </c>
      <c r="L4" s="5">
        <v>24302</v>
      </c>
      <c r="M4" s="1">
        <v>24513</v>
      </c>
      <c r="N4" s="1">
        <v>25457</v>
      </c>
      <c r="O4" s="1">
        <v>27431</v>
      </c>
      <c r="P4" s="1">
        <v>25483</v>
      </c>
      <c r="Q4" s="1">
        <v>23610.1</v>
      </c>
      <c r="R4" s="1">
        <f>24070171/1000</f>
        <v>24070.171</v>
      </c>
      <c r="S4" s="1">
        <v>27249.123</v>
      </c>
      <c r="T4" s="1">
        <v>29667.923</v>
      </c>
      <c r="U4" s="1">
        <f>0.6*U3</f>
        <v>35686.4664</v>
      </c>
    </row>
    <row r="5" spans="1:21" ht="16.5">
      <c r="A5" s="6" t="s">
        <v>40</v>
      </c>
      <c r="B5" s="5">
        <v>6141</v>
      </c>
      <c r="C5" s="5">
        <v>9886</v>
      </c>
      <c r="D5" s="5">
        <v>11791</v>
      </c>
      <c r="E5" s="5">
        <v>16418</v>
      </c>
      <c r="F5" s="5">
        <v>15756</v>
      </c>
      <c r="G5" s="5">
        <v>17353</v>
      </c>
      <c r="H5" s="5">
        <v>18022</v>
      </c>
      <c r="I5" s="5">
        <v>18993</v>
      </c>
      <c r="J5" s="5">
        <v>20795</v>
      </c>
      <c r="K5" s="5">
        <v>22884</v>
      </c>
      <c r="L5" s="5">
        <v>25382</v>
      </c>
      <c r="M5" s="9">
        <v>26350</v>
      </c>
      <c r="N5" s="9">
        <v>28399</v>
      </c>
      <c r="O5" s="9">
        <v>30068</v>
      </c>
      <c r="P5" s="9">
        <v>27111</v>
      </c>
      <c r="Q5" s="9">
        <v>24995.9</v>
      </c>
      <c r="R5" s="9">
        <f>25897335/1000</f>
        <v>25897.335</v>
      </c>
      <c r="S5" s="9">
        <v>28682.539</v>
      </c>
      <c r="T5" s="9">
        <v>28877.036</v>
      </c>
      <c r="U5" s="9">
        <f>0.4*U3</f>
        <v>23790.977600000002</v>
      </c>
    </row>
    <row r="6" spans="1:21" ht="18">
      <c r="A6" s="20" t="s">
        <v>42</v>
      </c>
      <c r="B6" s="3"/>
      <c r="C6" s="3"/>
      <c r="D6" s="3"/>
      <c r="E6" s="3"/>
      <c r="F6" s="3"/>
      <c r="G6" s="3"/>
      <c r="H6" s="3"/>
      <c r="I6" s="3"/>
      <c r="J6" s="3"/>
      <c r="K6" s="3"/>
      <c r="L6" s="3"/>
      <c r="M6" s="3"/>
      <c r="N6" s="3"/>
      <c r="O6" s="3"/>
      <c r="P6" s="3"/>
      <c r="Q6" s="3"/>
      <c r="R6" s="3"/>
      <c r="S6" s="3"/>
      <c r="T6" s="3"/>
      <c r="U6" s="3"/>
    </row>
    <row r="7" spans="1:21" ht="16.5">
      <c r="A7" s="6" t="s">
        <v>0</v>
      </c>
      <c r="B7" s="5">
        <v>103</v>
      </c>
      <c r="C7" s="5">
        <v>245</v>
      </c>
      <c r="D7" s="5">
        <v>232</v>
      </c>
      <c r="E7" s="5">
        <v>540</v>
      </c>
      <c r="F7" s="5">
        <v>581</v>
      </c>
      <c r="G7" s="5">
        <v>609</v>
      </c>
      <c r="H7" s="5">
        <v>588</v>
      </c>
      <c r="I7" s="5">
        <v>522</v>
      </c>
      <c r="J7" s="5">
        <v>560</v>
      </c>
      <c r="K7" s="5">
        <v>614</v>
      </c>
      <c r="L7" s="5">
        <v>606</v>
      </c>
      <c r="M7" s="1">
        <v>607</v>
      </c>
      <c r="N7" s="1">
        <v>686</v>
      </c>
      <c r="O7" s="1">
        <v>806</v>
      </c>
      <c r="P7" s="1">
        <v>713</v>
      </c>
      <c r="Q7" s="1">
        <v>685.9</v>
      </c>
      <c r="R7" s="19">
        <v>672.196</v>
      </c>
      <c r="S7" s="19">
        <v>766.107</v>
      </c>
      <c r="T7" s="19">
        <v>827.732</v>
      </c>
      <c r="U7" s="19">
        <v>878.556</v>
      </c>
    </row>
    <row r="8" spans="1:21" ht="16.5">
      <c r="A8" s="6" t="s">
        <v>31</v>
      </c>
      <c r="B8" s="5">
        <v>704</v>
      </c>
      <c r="C8" s="5">
        <v>1006</v>
      </c>
      <c r="D8" s="5">
        <v>1151</v>
      </c>
      <c r="E8" s="5">
        <v>1279</v>
      </c>
      <c r="F8" s="5">
        <v>1128</v>
      </c>
      <c r="G8" s="5">
        <v>1005</v>
      </c>
      <c r="H8" s="5">
        <v>1046</v>
      </c>
      <c r="I8" s="5">
        <v>963</v>
      </c>
      <c r="J8" s="5">
        <v>1024</v>
      </c>
      <c r="K8" s="5">
        <v>994</v>
      </c>
      <c r="L8" s="5">
        <v>983</v>
      </c>
      <c r="M8" s="1">
        <v>955</v>
      </c>
      <c r="N8" s="1">
        <v>1027</v>
      </c>
      <c r="O8" s="1">
        <v>1137</v>
      </c>
      <c r="P8" s="1">
        <v>1007</v>
      </c>
      <c r="Q8" s="1">
        <v>935.2</v>
      </c>
      <c r="R8" s="1">
        <f>1100967/1000</f>
        <v>1100.967</v>
      </c>
      <c r="S8" s="1">
        <v>1150.563</v>
      </c>
      <c r="T8" s="1">
        <v>1230.34</v>
      </c>
      <c r="U8" s="1">
        <v>1252.431</v>
      </c>
    </row>
    <row r="9" spans="1:21" ht="16.5">
      <c r="A9" s="6" t="s">
        <v>1</v>
      </c>
      <c r="B9" s="5">
        <v>74</v>
      </c>
      <c r="C9" s="5">
        <v>126</v>
      </c>
      <c r="D9" s="5">
        <v>204</v>
      </c>
      <c r="E9" s="5">
        <v>230</v>
      </c>
      <c r="F9" s="5">
        <v>199</v>
      </c>
      <c r="G9" s="5">
        <v>185</v>
      </c>
      <c r="H9" s="5">
        <v>207</v>
      </c>
      <c r="I9" s="5">
        <v>208</v>
      </c>
      <c r="J9" s="5">
        <v>217</v>
      </c>
      <c r="K9" s="5">
        <v>210</v>
      </c>
      <c r="L9" s="5">
        <v>200</v>
      </c>
      <c r="M9" s="1">
        <v>196</v>
      </c>
      <c r="N9" s="1">
        <v>202</v>
      </c>
      <c r="O9" s="1">
        <v>214</v>
      </c>
      <c r="P9" s="1">
        <v>204</v>
      </c>
      <c r="Q9" s="1">
        <v>188.9</v>
      </c>
      <c r="R9" s="1">
        <f>206190/1000</f>
        <v>206.19</v>
      </c>
      <c r="S9" s="1">
        <v>221.691</v>
      </c>
      <c r="T9" s="1">
        <v>237.064</v>
      </c>
      <c r="U9" s="1">
        <v>246.041</v>
      </c>
    </row>
    <row r="10" spans="1:21" ht="16.5">
      <c r="A10" s="6" t="s">
        <v>2</v>
      </c>
      <c r="B10" s="5">
        <v>134</v>
      </c>
      <c r="C10" s="5">
        <v>231</v>
      </c>
      <c r="D10" s="5">
        <v>249</v>
      </c>
      <c r="E10" s="5">
        <v>395</v>
      </c>
      <c r="F10" s="5">
        <v>318</v>
      </c>
      <c r="G10" s="5">
        <v>355</v>
      </c>
      <c r="H10" s="5">
        <v>372</v>
      </c>
      <c r="I10" s="5">
        <v>334</v>
      </c>
      <c r="J10" s="5">
        <v>340</v>
      </c>
      <c r="K10" s="5">
        <v>380</v>
      </c>
      <c r="L10" s="5">
        <v>513</v>
      </c>
      <c r="M10" s="1">
        <v>622</v>
      </c>
      <c r="N10" s="1">
        <v>713</v>
      </c>
      <c r="O10" s="1">
        <v>740</v>
      </c>
      <c r="P10" s="1">
        <v>586</v>
      </c>
      <c r="Q10" s="1">
        <v>264.6</v>
      </c>
      <c r="R10" s="1">
        <f>269123/1000</f>
        <v>269.123</v>
      </c>
      <c r="S10" s="1">
        <v>346.049</v>
      </c>
      <c r="T10" s="1">
        <v>368.524</v>
      </c>
      <c r="U10" s="1">
        <v>350.813</v>
      </c>
    </row>
    <row r="11" spans="1:21" ht="16.5">
      <c r="A11" s="6" t="s">
        <v>3</v>
      </c>
      <c r="B11" s="5">
        <v>372</v>
      </c>
      <c r="C11" s="5">
        <v>467</v>
      </c>
      <c r="D11" s="5">
        <v>389</v>
      </c>
      <c r="E11" s="5">
        <v>277</v>
      </c>
      <c r="F11" s="5">
        <v>237</v>
      </c>
      <c r="G11" s="5">
        <v>217</v>
      </c>
      <c r="H11" s="5">
        <v>247</v>
      </c>
      <c r="I11" s="5">
        <v>242</v>
      </c>
      <c r="J11" s="5">
        <v>199</v>
      </c>
      <c r="K11" s="5">
        <v>196</v>
      </c>
      <c r="L11" s="5">
        <v>215</v>
      </c>
      <c r="M11" s="1">
        <v>207</v>
      </c>
      <c r="N11" s="1">
        <v>206</v>
      </c>
      <c r="O11" s="1">
        <v>189</v>
      </c>
      <c r="P11" s="1">
        <v>150</v>
      </c>
      <c r="Q11" s="1">
        <v>165.1</v>
      </c>
      <c r="R11" s="1">
        <f>216387/1000</f>
        <v>216.387</v>
      </c>
      <c r="S11" s="1">
        <v>251.013</v>
      </c>
      <c r="T11" s="1">
        <v>261.22</v>
      </c>
      <c r="U11" s="1">
        <v>289.374</v>
      </c>
    </row>
    <row r="12" spans="1:21" ht="16.5">
      <c r="A12" s="6" t="s">
        <v>4</v>
      </c>
      <c r="B12" s="5">
        <v>206</v>
      </c>
      <c r="C12" s="5">
        <v>291</v>
      </c>
      <c r="D12" s="5">
        <v>322</v>
      </c>
      <c r="E12" s="5">
        <v>560</v>
      </c>
      <c r="F12" s="5">
        <v>592</v>
      </c>
      <c r="G12" s="5">
        <v>659</v>
      </c>
      <c r="H12" s="5">
        <v>696</v>
      </c>
      <c r="I12" s="5">
        <v>826</v>
      </c>
      <c r="J12" s="5">
        <v>1024</v>
      </c>
      <c r="K12" s="5">
        <v>1135</v>
      </c>
      <c r="L12" s="5">
        <v>1292</v>
      </c>
      <c r="M12" s="1">
        <v>1297</v>
      </c>
      <c r="N12" s="1">
        <v>1134</v>
      </c>
      <c r="O12" s="1">
        <v>1194</v>
      </c>
      <c r="P12" s="1">
        <v>1081</v>
      </c>
      <c r="Q12" s="1">
        <v>936.1</v>
      </c>
      <c r="R12" s="1">
        <f>928026/1000</f>
        <v>928.026</v>
      </c>
      <c r="S12" s="1">
        <v>989.241</v>
      </c>
      <c r="T12" s="1">
        <v>1094.193</v>
      </c>
      <c r="U12" s="1">
        <v>1146.555</v>
      </c>
    </row>
    <row r="13" spans="1:21" ht="18">
      <c r="A13" s="6" t="s">
        <v>43</v>
      </c>
      <c r="B13" s="5" t="s">
        <v>5</v>
      </c>
      <c r="C13" s="5" t="s">
        <v>5</v>
      </c>
      <c r="D13" s="5" t="s">
        <v>5</v>
      </c>
      <c r="E13" s="5">
        <v>6870</v>
      </c>
      <c r="F13" s="5">
        <v>6263</v>
      </c>
      <c r="G13" s="5">
        <v>6546</v>
      </c>
      <c r="H13" s="5">
        <v>6798</v>
      </c>
      <c r="I13" s="5">
        <v>6764</v>
      </c>
      <c r="J13" s="5">
        <v>7405</v>
      </c>
      <c r="K13" s="5">
        <v>8477</v>
      </c>
      <c r="L13" s="5">
        <v>8890</v>
      </c>
      <c r="M13" s="5">
        <v>9647</v>
      </c>
      <c r="N13" s="19">
        <v>9692.316</v>
      </c>
      <c r="O13" s="19">
        <v>10245.743</v>
      </c>
      <c r="P13" s="19">
        <v>9160.829</v>
      </c>
      <c r="Q13" s="19">
        <v>8671.958</v>
      </c>
      <c r="R13" s="19">
        <v>8405.549</v>
      </c>
      <c r="S13" s="19">
        <v>9222.161</v>
      </c>
      <c r="T13" s="19">
        <v>9806.582</v>
      </c>
      <c r="U13" s="19" t="s">
        <v>50</v>
      </c>
    </row>
    <row r="14" spans="1:21" ht="16.5">
      <c r="A14" s="6" t="s">
        <v>6</v>
      </c>
      <c r="B14" s="5">
        <v>41</v>
      </c>
      <c r="C14" s="5">
        <v>90</v>
      </c>
      <c r="D14" s="5">
        <v>187</v>
      </c>
      <c r="E14" s="5">
        <v>337</v>
      </c>
      <c r="F14" s="5">
        <v>447</v>
      </c>
      <c r="G14" s="5">
        <v>481</v>
      </c>
      <c r="H14" s="5">
        <v>616</v>
      </c>
      <c r="I14" s="5">
        <v>803</v>
      </c>
      <c r="J14" s="5">
        <v>891</v>
      </c>
      <c r="K14" s="5">
        <v>945</v>
      </c>
      <c r="L14" s="5">
        <v>939</v>
      </c>
      <c r="M14" s="1">
        <v>934</v>
      </c>
      <c r="N14" s="1">
        <v>975</v>
      </c>
      <c r="O14" s="1">
        <v>1026</v>
      </c>
      <c r="P14" s="1">
        <v>944</v>
      </c>
      <c r="Q14" s="1">
        <v>927.38</v>
      </c>
      <c r="R14" s="1">
        <f>769741/1000</f>
        <v>769.741</v>
      </c>
      <c r="S14" s="1">
        <v>917.342</v>
      </c>
      <c r="T14" s="1">
        <v>1008.242</v>
      </c>
      <c r="U14" s="1">
        <v>1047.859</v>
      </c>
    </row>
    <row r="15" spans="1:21" ht="16.5">
      <c r="A15" s="6" t="s">
        <v>7</v>
      </c>
      <c r="B15" s="5">
        <v>171</v>
      </c>
      <c r="C15" s="5">
        <v>299</v>
      </c>
      <c r="D15" s="5">
        <v>294</v>
      </c>
      <c r="E15" s="5">
        <v>277</v>
      </c>
      <c r="F15" s="5">
        <v>294</v>
      </c>
      <c r="G15" s="5">
        <v>324</v>
      </c>
      <c r="H15" s="5">
        <v>353</v>
      </c>
      <c r="I15" s="5">
        <v>415</v>
      </c>
      <c r="J15" s="5">
        <v>461</v>
      </c>
      <c r="K15" s="5">
        <v>467</v>
      </c>
      <c r="L15" s="5">
        <v>567</v>
      </c>
      <c r="M15" s="1">
        <v>588</v>
      </c>
      <c r="N15" s="1">
        <v>585</v>
      </c>
      <c r="O15" s="1">
        <v>622</v>
      </c>
      <c r="P15" s="1">
        <v>649</v>
      </c>
      <c r="Q15" s="1">
        <v>586.8</v>
      </c>
      <c r="R15" s="1">
        <f>615284/1000</f>
        <v>615.284</v>
      </c>
      <c r="S15" s="1">
        <v>640.134</v>
      </c>
      <c r="T15" s="1">
        <v>695.748</v>
      </c>
      <c r="U15" s="1">
        <v>789.949</v>
      </c>
    </row>
    <row r="16" spans="1:21" ht="16.5">
      <c r="A16" s="6" t="s">
        <v>8</v>
      </c>
      <c r="B16" s="5">
        <v>188</v>
      </c>
      <c r="C16" s="5">
        <v>254</v>
      </c>
      <c r="D16" s="5">
        <v>254</v>
      </c>
      <c r="E16" s="5">
        <v>307</v>
      </c>
      <c r="F16" s="5">
        <v>239</v>
      </c>
      <c r="G16" s="5">
        <v>266</v>
      </c>
      <c r="H16" s="5">
        <v>272</v>
      </c>
      <c r="I16" s="5">
        <v>254</v>
      </c>
      <c r="J16" s="5">
        <v>229</v>
      </c>
      <c r="K16" s="5">
        <v>227</v>
      </c>
      <c r="L16" s="5">
        <v>259</v>
      </c>
      <c r="M16" s="1">
        <v>217</v>
      </c>
      <c r="N16" s="1">
        <v>214</v>
      </c>
      <c r="O16" s="1">
        <v>227</v>
      </c>
      <c r="P16" s="1">
        <v>239</v>
      </c>
      <c r="Q16" s="1">
        <v>315.5</v>
      </c>
      <c r="R16" s="1">
        <f>334316/1000</f>
        <v>334.316</v>
      </c>
      <c r="S16" s="1">
        <v>356.559</v>
      </c>
      <c r="T16" s="1">
        <v>318.199</v>
      </c>
      <c r="U16" s="1">
        <v>359.275</v>
      </c>
    </row>
    <row r="17" spans="1:21" ht="16.5">
      <c r="A17" s="6" t="s">
        <v>9</v>
      </c>
      <c r="B17" s="5">
        <v>322</v>
      </c>
      <c r="C17" s="5">
        <v>443</v>
      </c>
      <c r="D17" s="5">
        <v>528</v>
      </c>
      <c r="E17" s="5">
        <v>896</v>
      </c>
      <c r="F17" s="5">
        <v>780</v>
      </c>
      <c r="G17" s="5">
        <v>881</v>
      </c>
      <c r="H17" s="5">
        <v>949</v>
      </c>
      <c r="I17" s="5">
        <v>980</v>
      </c>
      <c r="J17" s="5">
        <v>995</v>
      </c>
      <c r="K17" s="5">
        <v>1057</v>
      </c>
      <c r="L17" s="5">
        <v>1070</v>
      </c>
      <c r="M17" s="1">
        <v>1108</v>
      </c>
      <c r="N17" s="1">
        <v>1263</v>
      </c>
      <c r="O17" s="1">
        <v>1294</v>
      </c>
      <c r="P17" s="1">
        <v>1214</v>
      </c>
      <c r="Q17" s="1">
        <v>1179.7</v>
      </c>
      <c r="R17" s="1">
        <f>1356617/1000</f>
        <v>1356.617</v>
      </c>
      <c r="S17" s="1">
        <v>1465.782</v>
      </c>
      <c r="T17" s="1">
        <v>1624.1</v>
      </c>
      <c r="U17" s="1">
        <v>1695.146</v>
      </c>
    </row>
    <row r="18" spans="1:21" ht="16.5">
      <c r="A18" s="6" t="s">
        <v>10</v>
      </c>
      <c r="B18" s="5">
        <v>470</v>
      </c>
      <c r="C18" s="5">
        <v>635</v>
      </c>
      <c r="D18" s="5">
        <v>894</v>
      </c>
      <c r="E18" s="5">
        <v>1626</v>
      </c>
      <c r="F18" s="5">
        <v>1523</v>
      </c>
      <c r="G18" s="5">
        <v>1769</v>
      </c>
      <c r="H18" s="5">
        <v>1759</v>
      </c>
      <c r="I18" s="5">
        <v>1896</v>
      </c>
      <c r="J18" s="5">
        <v>1868</v>
      </c>
      <c r="K18" s="5">
        <v>2021</v>
      </c>
      <c r="L18" s="5">
        <v>2147</v>
      </c>
      <c r="M18" s="1">
        <v>2289</v>
      </c>
      <c r="N18" s="1">
        <v>2544</v>
      </c>
      <c r="O18" s="1">
        <v>3082</v>
      </c>
      <c r="P18" s="1">
        <v>2927</v>
      </c>
      <c r="Q18" s="1">
        <v>2587.6</v>
      </c>
      <c r="R18" s="1">
        <f>2619758/1000</f>
        <v>2619.758</v>
      </c>
      <c r="S18" s="1">
        <v>2887.379</v>
      </c>
      <c r="T18" s="1">
        <v>3064.805</v>
      </c>
      <c r="U18" s="1">
        <v>3008.382</v>
      </c>
    </row>
    <row r="19" spans="1:21" ht="16.5">
      <c r="A19" s="6" t="s">
        <v>11</v>
      </c>
      <c r="B19" s="5">
        <v>649</v>
      </c>
      <c r="C19" s="5">
        <v>1178</v>
      </c>
      <c r="D19" s="5">
        <v>1539</v>
      </c>
      <c r="E19" s="5">
        <v>2339</v>
      </c>
      <c r="F19" s="5">
        <v>2298</v>
      </c>
      <c r="G19" s="5">
        <v>2627</v>
      </c>
      <c r="H19" s="5">
        <v>2788</v>
      </c>
      <c r="I19" s="5">
        <v>2785</v>
      </c>
      <c r="J19" s="5">
        <v>2883</v>
      </c>
      <c r="K19" s="5">
        <v>2978</v>
      </c>
      <c r="L19" s="5">
        <v>3178</v>
      </c>
      <c r="M19" s="1">
        <v>3210</v>
      </c>
      <c r="N19" s="1">
        <v>3364</v>
      </c>
      <c r="O19" s="1">
        <v>3722</v>
      </c>
      <c r="P19" s="1">
        <v>3389</v>
      </c>
      <c r="Q19" s="1">
        <v>3107.9</v>
      </c>
      <c r="R19" s="1">
        <f>3363954/1000</f>
        <v>3363.954</v>
      </c>
      <c r="S19" s="1">
        <v>3746.86</v>
      </c>
      <c r="T19" s="1">
        <v>4014.149</v>
      </c>
      <c r="U19" s="1">
        <v>4133.967</v>
      </c>
    </row>
    <row r="20" spans="1:21" ht="16.5">
      <c r="A20" s="6" t="s">
        <v>12</v>
      </c>
      <c r="B20" s="5">
        <v>26</v>
      </c>
      <c r="C20" s="5">
        <v>112</v>
      </c>
      <c r="D20" s="5">
        <v>161</v>
      </c>
      <c r="E20" s="5">
        <v>250</v>
      </c>
      <c r="F20" s="5">
        <v>238</v>
      </c>
      <c r="G20" s="5">
        <v>196</v>
      </c>
      <c r="H20" s="5">
        <v>244</v>
      </c>
      <c r="I20" s="5">
        <v>259</v>
      </c>
      <c r="J20" s="5">
        <v>264</v>
      </c>
      <c r="K20" s="5">
        <v>285</v>
      </c>
      <c r="L20" s="5">
        <v>290</v>
      </c>
      <c r="M20" s="1">
        <v>305</v>
      </c>
      <c r="N20" s="1">
        <v>291</v>
      </c>
      <c r="O20" s="1">
        <v>289</v>
      </c>
      <c r="P20" s="1">
        <v>271</v>
      </c>
      <c r="Q20" s="1">
        <v>237.3</v>
      </c>
      <c r="R20" s="1">
        <f>271498/1000</f>
        <v>271.498</v>
      </c>
      <c r="S20" s="1">
        <v>255.294</v>
      </c>
      <c r="T20" s="1">
        <v>202.666</v>
      </c>
      <c r="U20" s="1">
        <v>274.93</v>
      </c>
    </row>
    <row r="21" spans="1:21" ht="16.5">
      <c r="A21" s="6" t="s">
        <v>13</v>
      </c>
      <c r="B21" s="5">
        <v>123</v>
      </c>
      <c r="C21" s="5">
        <v>190</v>
      </c>
      <c r="D21" s="5">
        <v>210</v>
      </c>
      <c r="E21" s="5">
        <v>129</v>
      </c>
      <c r="F21" s="5">
        <v>88</v>
      </c>
      <c r="G21" s="5">
        <v>150</v>
      </c>
      <c r="H21" s="5">
        <v>150</v>
      </c>
      <c r="I21" s="5">
        <v>184</v>
      </c>
      <c r="J21" s="5">
        <v>194</v>
      </c>
      <c r="K21" s="5">
        <v>206</v>
      </c>
      <c r="L21" s="5">
        <v>192</v>
      </c>
      <c r="M21" s="1">
        <v>181</v>
      </c>
      <c r="N21" s="1">
        <v>170</v>
      </c>
      <c r="O21" s="1">
        <v>170</v>
      </c>
      <c r="P21" s="1">
        <v>126</v>
      </c>
      <c r="Q21" s="1">
        <v>101.9</v>
      </c>
      <c r="R21" s="1">
        <f>98788/1000</f>
        <v>98.788</v>
      </c>
      <c r="S21" s="1">
        <v>123.947</v>
      </c>
      <c r="T21" s="1">
        <v>114.696</v>
      </c>
      <c r="U21" s="1">
        <v>100.979</v>
      </c>
    </row>
    <row r="22" spans="1:21" ht="16.5">
      <c r="A22" s="6" t="s">
        <v>14</v>
      </c>
      <c r="B22" s="5">
        <v>81</v>
      </c>
      <c r="C22" s="5">
        <v>124</v>
      </c>
      <c r="D22" s="5">
        <v>169</v>
      </c>
      <c r="E22" s="5">
        <v>201</v>
      </c>
      <c r="F22" s="5">
        <v>178</v>
      </c>
      <c r="G22" s="5">
        <v>139</v>
      </c>
      <c r="H22" s="5">
        <v>180</v>
      </c>
      <c r="I22" s="5">
        <v>118</v>
      </c>
      <c r="J22" s="5">
        <v>292</v>
      </c>
      <c r="K22" s="5">
        <v>288</v>
      </c>
      <c r="L22" s="5">
        <v>284</v>
      </c>
      <c r="M22" s="1">
        <v>295</v>
      </c>
      <c r="N22" s="1">
        <v>315</v>
      </c>
      <c r="O22" s="1">
        <v>296</v>
      </c>
      <c r="P22" s="1">
        <v>300</v>
      </c>
      <c r="Q22" s="1">
        <v>314.5</v>
      </c>
      <c r="R22" s="1">
        <f>331765/1000</f>
        <v>331.765</v>
      </c>
      <c r="S22" s="1">
        <v>285.528</v>
      </c>
      <c r="T22" s="1">
        <v>273.111</v>
      </c>
      <c r="U22" s="1">
        <v>285.236</v>
      </c>
    </row>
    <row r="23" spans="1:21" ht="16.5">
      <c r="A23" s="6" t="s">
        <v>15</v>
      </c>
      <c r="B23" s="5">
        <v>59</v>
      </c>
      <c r="C23" s="5">
        <v>152</v>
      </c>
      <c r="D23" s="5">
        <v>238</v>
      </c>
      <c r="E23" s="5">
        <v>310</v>
      </c>
      <c r="F23" s="5">
        <v>369</v>
      </c>
      <c r="G23" s="5">
        <v>474</v>
      </c>
      <c r="H23" s="5">
        <v>477</v>
      </c>
      <c r="I23" s="5">
        <v>545</v>
      </c>
      <c r="J23" s="5">
        <v>640</v>
      </c>
      <c r="K23" s="5">
        <v>651</v>
      </c>
      <c r="L23" s="5">
        <v>610</v>
      </c>
      <c r="M23" s="1">
        <v>621</v>
      </c>
      <c r="N23" s="1">
        <v>621</v>
      </c>
      <c r="O23" s="1">
        <v>728</v>
      </c>
      <c r="P23" s="1">
        <v>733</v>
      </c>
      <c r="Q23" s="1">
        <v>657.3</v>
      </c>
      <c r="R23" s="1">
        <f>512183/1000</f>
        <v>512.183</v>
      </c>
      <c r="S23" s="1">
        <v>783.428</v>
      </c>
      <c r="T23" s="1">
        <v>893.602</v>
      </c>
      <c r="U23" s="1">
        <v>978.393</v>
      </c>
    </row>
    <row r="24" spans="1:21" ht="16.5">
      <c r="A24" s="6" t="s">
        <v>16</v>
      </c>
      <c r="B24" s="5">
        <v>163</v>
      </c>
      <c r="C24" s="5">
        <v>212</v>
      </c>
      <c r="D24" s="5">
        <v>233</v>
      </c>
      <c r="E24" s="5">
        <v>311</v>
      </c>
      <c r="F24" s="5">
        <v>263</v>
      </c>
      <c r="G24" s="5">
        <v>316</v>
      </c>
      <c r="H24" s="5">
        <v>324</v>
      </c>
      <c r="I24" s="5">
        <v>380</v>
      </c>
      <c r="J24" s="5">
        <v>409</v>
      </c>
      <c r="K24" s="5">
        <v>449</v>
      </c>
      <c r="L24" s="5">
        <v>488</v>
      </c>
      <c r="M24" s="1">
        <v>554</v>
      </c>
      <c r="N24" s="1">
        <v>743</v>
      </c>
      <c r="O24" s="1">
        <v>809</v>
      </c>
      <c r="P24" s="1">
        <v>797</v>
      </c>
      <c r="Q24" s="1">
        <v>631.1</v>
      </c>
      <c r="R24" s="1">
        <f>778810/1000</f>
        <v>778.81</v>
      </c>
      <c r="S24" s="1">
        <v>837.39</v>
      </c>
      <c r="T24" s="1">
        <v>907.922</v>
      </c>
      <c r="U24" s="1">
        <v>993.387</v>
      </c>
    </row>
    <row r="25" spans="1:21" ht="16.5">
      <c r="A25" s="6" t="s">
        <v>17</v>
      </c>
      <c r="B25" s="5">
        <v>105</v>
      </c>
      <c r="C25" s="5">
        <v>186</v>
      </c>
      <c r="D25" s="5">
        <v>255</v>
      </c>
      <c r="E25" s="5">
        <v>259</v>
      </c>
      <c r="F25" s="5">
        <v>249</v>
      </c>
      <c r="G25" s="5">
        <v>294</v>
      </c>
      <c r="H25" s="5">
        <v>317</v>
      </c>
      <c r="I25" s="5">
        <v>367</v>
      </c>
      <c r="J25" s="5">
        <v>426</v>
      </c>
      <c r="K25" s="5">
        <v>492</v>
      </c>
      <c r="L25" s="5">
        <v>499</v>
      </c>
      <c r="M25" s="1">
        <v>488</v>
      </c>
      <c r="N25" s="1">
        <v>515</v>
      </c>
      <c r="O25" s="1">
        <v>480</v>
      </c>
      <c r="P25" s="1">
        <v>374</v>
      </c>
      <c r="Q25" s="1">
        <v>338</v>
      </c>
      <c r="R25" s="1">
        <f>363140/1000</f>
        <v>363.14</v>
      </c>
      <c r="S25" s="1">
        <v>465.456</v>
      </c>
      <c r="T25" s="1">
        <v>484.11</v>
      </c>
      <c r="U25" s="1">
        <v>475.131</v>
      </c>
    </row>
    <row r="26" spans="1:21" s="10" customFormat="1" ht="16.5">
      <c r="A26" s="6" t="s">
        <v>18</v>
      </c>
      <c r="B26" s="5">
        <v>409</v>
      </c>
      <c r="C26" s="5">
        <v>495</v>
      </c>
      <c r="D26" s="5">
        <v>660</v>
      </c>
      <c r="E26" s="5">
        <v>731</v>
      </c>
      <c r="F26" s="5">
        <v>694</v>
      </c>
      <c r="G26" s="5">
        <v>873</v>
      </c>
      <c r="H26" s="5">
        <v>878</v>
      </c>
      <c r="I26" s="5">
        <v>918</v>
      </c>
      <c r="J26" s="5">
        <v>955</v>
      </c>
      <c r="K26" s="5">
        <v>1006</v>
      </c>
      <c r="L26" s="5">
        <v>1055</v>
      </c>
      <c r="M26" s="9">
        <v>1041</v>
      </c>
      <c r="N26" s="9">
        <v>1101</v>
      </c>
      <c r="O26" s="9">
        <v>1366</v>
      </c>
      <c r="P26" s="9">
        <v>1182</v>
      </c>
      <c r="Q26" s="9">
        <v>954.5</v>
      </c>
      <c r="R26" s="9">
        <f>962316/1000</f>
        <v>962.316</v>
      </c>
      <c r="S26" s="9">
        <v>1171.981</v>
      </c>
      <c r="T26" s="9">
        <v>1246.348</v>
      </c>
      <c r="U26" s="9">
        <v>1309.843</v>
      </c>
    </row>
    <row r="27" spans="1:21" ht="16.5">
      <c r="A27" s="6" t="s">
        <v>19</v>
      </c>
      <c r="B27" s="5">
        <v>416</v>
      </c>
      <c r="C27" s="5">
        <v>382</v>
      </c>
      <c r="D27" s="5">
        <v>607</v>
      </c>
      <c r="E27" s="5">
        <v>888</v>
      </c>
      <c r="F27" s="5">
        <v>821</v>
      </c>
      <c r="G27" s="5">
        <v>796</v>
      </c>
      <c r="H27" s="5">
        <v>887</v>
      </c>
      <c r="I27" s="5">
        <v>909</v>
      </c>
      <c r="J27" s="5">
        <v>987</v>
      </c>
      <c r="K27" s="5">
        <v>988</v>
      </c>
      <c r="L27" s="5">
        <v>1018</v>
      </c>
      <c r="M27" s="1">
        <v>1018</v>
      </c>
      <c r="N27" s="1">
        <v>1086</v>
      </c>
      <c r="O27" s="1">
        <v>1095</v>
      </c>
      <c r="P27" s="1">
        <v>1084</v>
      </c>
      <c r="Q27" s="1">
        <v>1067.2</v>
      </c>
      <c r="R27" s="1">
        <f>1126424/1000</f>
        <v>1126.424</v>
      </c>
      <c r="S27" s="1">
        <v>1163.88</v>
      </c>
      <c r="T27" s="1">
        <v>1193.252</v>
      </c>
      <c r="U27" s="1">
        <v>1334.734</v>
      </c>
    </row>
    <row r="28" spans="1:21" ht="16.5">
      <c r="A28" s="6" t="s">
        <v>20</v>
      </c>
      <c r="B28" s="5">
        <v>1183</v>
      </c>
      <c r="C28" s="5">
        <v>1602</v>
      </c>
      <c r="D28" s="5">
        <v>2255</v>
      </c>
      <c r="E28" s="5">
        <v>4471</v>
      </c>
      <c r="F28" s="5">
        <v>4431</v>
      </c>
      <c r="G28" s="5">
        <v>4795</v>
      </c>
      <c r="H28" s="5">
        <v>4757</v>
      </c>
      <c r="I28" s="5">
        <v>4954</v>
      </c>
      <c r="J28" s="5">
        <v>5452</v>
      </c>
      <c r="K28" s="5">
        <v>6187</v>
      </c>
      <c r="L28" s="5">
        <v>6796</v>
      </c>
      <c r="M28" s="1">
        <v>6487</v>
      </c>
      <c r="N28" s="1">
        <v>6709</v>
      </c>
      <c r="O28" s="1">
        <v>6985</v>
      </c>
      <c r="P28" s="1">
        <v>5993</v>
      </c>
      <c r="Q28" s="1">
        <v>5665.4</v>
      </c>
      <c r="R28" s="1">
        <f>5072041/1000</f>
        <v>5072.041</v>
      </c>
      <c r="S28" s="1">
        <v>5819.487</v>
      </c>
      <c r="T28" s="1">
        <v>5948.786</v>
      </c>
      <c r="U28" s="1">
        <v>5707.754</v>
      </c>
    </row>
    <row r="29" spans="1:21" ht="16.5">
      <c r="A29" s="6" t="s">
        <v>21</v>
      </c>
      <c r="B29" s="5">
        <v>60</v>
      </c>
      <c r="C29" s="5">
        <v>186</v>
      </c>
      <c r="D29" s="5">
        <v>333</v>
      </c>
      <c r="E29" s="5">
        <v>723</v>
      </c>
      <c r="F29" s="5">
        <v>759</v>
      </c>
      <c r="G29" s="5">
        <v>887</v>
      </c>
      <c r="H29" s="5">
        <v>961</v>
      </c>
      <c r="I29" s="5">
        <v>1082</v>
      </c>
      <c r="J29" s="5">
        <v>1252</v>
      </c>
      <c r="K29" s="5">
        <v>1382</v>
      </c>
      <c r="L29" s="5">
        <v>1461</v>
      </c>
      <c r="M29" s="1">
        <v>1032</v>
      </c>
      <c r="N29" s="1">
        <v>1101</v>
      </c>
      <c r="O29" s="1">
        <v>1307</v>
      </c>
      <c r="P29" s="1">
        <v>1137</v>
      </c>
      <c r="Q29" s="1">
        <v>1113.5</v>
      </c>
      <c r="R29" s="1">
        <f>1109913/1000</f>
        <v>1109.913</v>
      </c>
      <c r="S29" s="1">
        <v>1268.876</v>
      </c>
      <c r="T29" s="1">
        <v>1349.226</v>
      </c>
      <c r="U29" s="1">
        <v>1386.21</v>
      </c>
    </row>
    <row r="30" spans="1:21" ht="16.5">
      <c r="A30" s="6" t="s">
        <v>22</v>
      </c>
      <c r="B30" s="5">
        <v>1525</v>
      </c>
      <c r="C30" s="5">
        <v>2886</v>
      </c>
      <c r="D30" s="5">
        <v>2671</v>
      </c>
      <c r="E30" s="5">
        <v>4136</v>
      </c>
      <c r="F30" s="5">
        <v>4230</v>
      </c>
      <c r="G30" s="5">
        <v>4307</v>
      </c>
      <c r="H30" s="5">
        <v>4371</v>
      </c>
      <c r="I30" s="5">
        <v>4632</v>
      </c>
      <c r="J30" s="5">
        <v>4568</v>
      </c>
      <c r="K30" s="5">
        <v>5133</v>
      </c>
      <c r="L30" s="5">
        <v>5613</v>
      </c>
      <c r="M30" s="1">
        <v>5771</v>
      </c>
      <c r="N30" s="1">
        <v>6217</v>
      </c>
      <c r="O30" s="1">
        <v>6510</v>
      </c>
      <c r="P30" s="1">
        <v>6025</v>
      </c>
      <c r="Q30" s="1">
        <v>5643.4</v>
      </c>
      <c r="R30" s="1">
        <f>6075407/1000</f>
        <v>6075.407</v>
      </c>
      <c r="S30" s="1">
        <v>6930.669</v>
      </c>
      <c r="T30" s="1">
        <v>7487.92</v>
      </c>
      <c r="U30" s="1">
        <v>7614.771</v>
      </c>
    </row>
    <row r="31" spans="1:21" ht="16.5">
      <c r="A31" s="6" t="s">
        <v>23</v>
      </c>
      <c r="B31" s="5">
        <v>304</v>
      </c>
      <c r="C31" s="5">
        <v>409</v>
      </c>
      <c r="D31" s="5">
        <v>562</v>
      </c>
      <c r="E31" s="5">
        <v>777</v>
      </c>
      <c r="F31" s="5">
        <v>881</v>
      </c>
      <c r="G31" s="5">
        <v>965</v>
      </c>
      <c r="H31" s="5">
        <v>1150</v>
      </c>
      <c r="I31" s="5">
        <v>1319</v>
      </c>
      <c r="J31" s="5">
        <v>1444</v>
      </c>
      <c r="K31" s="5">
        <v>1636</v>
      </c>
      <c r="L31" s="5">
        <v>1920</v>
      </c>
      <c r="M31" s="1">
        <v>1933</v>
      </c>
      <c r="N31" s="1">
        <v>2009</v>
      </c>
      <c r="O31" s="1">
        <v>2107</v>
      </c>
      <c r="P31" s="1">
        <v>1854</v>
      </c>
      <c r="Q31" s="1">
        <v>1722.4</v>
      </c>
      <c r="R31" s="1">
        <f>1674297/1000</f>
        <v>1674.297</v>
      </c>
      <c r="S31" s="1">
        <v>1827.452</v>
      </c>
      <c r="T31" s="1">
        <v>1931.026</v>
      </c>
      <c r="U31" s="1">
        <v>1877.428</v>
      </c>
    </row>
    <row r="32" spans="1:21" ht="16.5">
      <c r="A32" s="6" t="s">
        <v>24</v>
      </c>
      <c r="B32" s="5">
        <v>184</v>
      </c>
      <c r="C32" s="5">
        <v>282</v>
      </c>
      <c r="D32" s="5">
        <v>395</v>
      </c>
      <c r="E32" s="5">
        <v>377</v>
      </c>
      <c r="F32" s="5">
        <v>341</v>
      </c>
      <c r="G32" s="5">
        <v>309</v>
      </c>
      <c r="H32" s="5">
        <v>347</v>
      </c>
      <c r="I32" s="5">
        <v>368</v>
      </c>
      <c r="J32" s="5">
        <v>295</v>
      </c>
      <c r="K32" s="5">
        <v>288</v>
      </c>
      <c r="L32" s="5">
        <v>319</v>
      </c>
      <c r="M32" s="1">
        <v>340</v>
      </c>
      <c r="N32" s="1">
        <v>335</v>
      </c>
      <c r="O32" s="1">
        <v>337</v>
      </c>
      <c r="P32" s="1">
        <v>344</v>
      </c>
      <c r="Q32" s="1">
        <v>329.5</v>
      </c>
      <c r="R32" s="1">
        <f>370161/1000</f>
        <v>370.161</v>
      </c>
      <c r="S32" s="1">
        <v>384.39</v>
      </c>
      <c r="T32" s="1">
        <v>397.78</v>
      </c>
      <c r="U32" s="1">
        <v>414.371</v>
      </c>
    </row>
    <row r="33" spans="1:21" ht="16.5">
      <c r="A33" s="6" t="s">
        <v>25</v>
      </c>
      <c r="B33" s="5">
        <v>100</v>
      </c>
      <c r="C33" s="5">
        <v>142</v>
      </c>
      <c r="D33" s="5">
        <v>209</v>
      </c>
      <c r="E33" s="5">
        <v>183</v>
      </c>
      <c r="F33" s="5">
        <v>189</v>
      </c>
      <c r="G33" s="5">
        <v>186</v>
      </c>
      <c r="H33" s="5">
        <v>194</v>
      </c>
      <c r="I33" s="5">
        <v>211</v>
      </c>
      <c r="J33" s="5">
        <v>214</v>
      </c>
      <c r="K33" s="5">
        <v>221</v>
      </c>
      <c r="L33" s="5">
        <v>240</v>
      </c>
      <c r="M33" s="1">
        <v>272</v>
      </c>
      <c r="N33" s="1">
        <v>299</v>
      </c>
      <c r="O33" s="1">
        <v>344</v>
      </c>
      <c r="P33" s="1">
        <v>355</v>
      </c>
      <c r="Q33" s="1">
        <v>342.5</v>
      </c>
      <c r="R33" s="1">
        <f>386453/1000</f>
        <v>386.453</v>
      </c>
      <c r="S33" s="1">
        <v>402.749</v>
      </c>
      <c r="T33" s="1">
        <v>422.491</v>
      </c>
      <c r="U33" s="1">
        <v>463.335</v>
      </c>
    </row>
    <row r="34" spans="1:21" ht="16.5">
      <c r="A34" s="6" t="s">
        <v>26</v>
      </c>
      <c r="B34" s="5">
        <v>81</v>
      </c>
      <c r="C34" s="5">
        <v>160</v>
      </c>
      <c r="D34" s="5">
        <v>165</v>
      </c>
      <c r="E34" s="5">
        <v>195</v>
      </c>
      <c r="F34" s="5">
        <v>194</v>
      </c>
      <c r="G34" s="5">
        <v>241</v>
      </c>
      <c r="H34" s="5">
        <v>249</v>
      </c>
      <c r="I34" s="5">
        <v>228</v>
      </c>
      <c r="J34" s="5">
        <v>281</v>
      </c>
      <c r="K34" s="5">
        <v>275</v>
      </c>
      <c r="L34" s="5">
        <v>306</v>
      </c>
      <c r="M34" s="1">
        <v>218</v>
      </c>
      <c r="N34" s="1">
        <v>272</v>
      </c>
      <c r="O34" s="1">
        <v>348</v>
      </c>
      <c r="P34" s="1">
        <v>309</v>
      </c>
      <c r="Q34" s="1">
        <v>331.9</v>
      </c>
      <c r="R34" s="1">
        <f>308845/1000</f>
        <v>308.845</v>
      </c>
      <c r="S34" s="1">
        <v>376.483</v>
      </c>
      <c r="T34" s="1">
        <v>352.355</v>
      </c>
      <c r="U34" s="1">
        <v>340.984</v>
      </c>
    </row>
    <row r="35" spans="1:21" ht="16.5">
      <c r="A35" s="6" t="s">
        <v>27</v>
      </c>
      <c r="B35" s="5">
        <v>260</v>
      </c>
      <c r="C35" s="5">
        <v>273</v>
      </c>
      <c r="D35" s="5">
        <v>397</v>
      </c>
      <c r="E35" s="5">
        <v>540</v>
      </c>
      <c r="F35" s="5">
        <v>513</v>
      </c>
      <c r="G35" s="5">
        <v>637</v>
      </c>
      <c r="H35" s="5">
        <v>576</v>
      </c>
      <c r="I35" s="5">
        <v>553</v>
      </c>
      <c r="J35" s="5">
        <v>573</v>
      </c>
      <c r="K35" s="5">
        <v>577</v>
      </c>
      <c r="L35" s="5">
        <v>615</v>
      </c>
      <c r="M35" s="1">
        <v>669</v>
      </c>
      <c r="N35" s="1">
        <v>708</v>
      </c>
      <c r="O35" s="1">
        <v>782</v>
      </c>
      <c r="P35" s="1">
        <v>732</v>
      </c>
      <c r="Q35" s="1">
        <v>687.6</v>
      </c>
      <c r="R35" s="1">
        <f>740441/1000</f>
        <v>740.441</v>
      </c>
      <c r="S35" s="1">
        <v>886.611</v>
      </c>
      <c r="T35" s="1">
        <v>799.061</v>
      </c>
      <c r="U35" s="1">
        <v>862.057</v>
      </c>
    </row>
    <row r="36" spans="1:21" ht="16.5">
      <c r="A36" s="6" t="s">
        <v>28</v>
      </c>
      <c r="B36" s="5">
        <v>224</v>
      </c>
      <c r="C36" s="5">
        <v>306</v>
      </c>
      <c r="D36" s="5">
        <v>434</v>
      </c>
      <c r="E36" s="5">
        <v>600</v>
      </c>
      <c r="F36" s="5">
        <v>527</v>
      </c>
      <c r="G36" s="5">
        <v>543</v>
      </c>
      <c r="H36" s="5">
        <v>593</v>
      </c>
      <c r="I36" s="5">
        <v>657</v>
      </c>
      <c r="J36" s="5">
        <v>712</v>
      </c>
      <c r="K36" s="5">
        <v>760</v>
      </c>
      <c r="L36" s="5">
        <v>811</v>
      </c>
      <c r="M36" s="1">
        <v>906</v>
      </c>
      <c r="N36" s="1">
        <v>983</v>
      </c>
      <c r="O36" s="1">
        <v>1038</v>
      </c>
      <c r="P36" s="1">
        <v>905</v>
      </c>
      <c r="Q36" s="1">
        <v>670.7</v>
      </c>
      <c r="R36" s="1">
        <f>690491/1000</f>
        <v>690.491</v>
      </c>
      <c r="S36" s="1">
        <v>704.629</v>
      </c>
      <c r="T36" s="1">
        <v>695.7</v>
      </c>
      <c r="U36" s="1">
        <v>699.071</v>
      </c>
    </row>
    <row r="37" spans="1:21" ht="16.5">
      <c r="A37" s="6" t="s">
        <v>29</v>
      </c>
      <c r="B37" s="5">
        <v>1446</v>
      </c>
      <c r="C37" s="5">
        <v>2840</v>
      </c>
      <c r="D37" s="5">
        <v>3322</v>
      </c>
      <c r="E37" s="5">
        <v>4903</v>
      </c>
      <c r="F37" s="5">
        <v>4594</v>
      </c>
      <c r="G37" s="5">
        <v>5245</v>
      </c>
      <c r="H37" s="5">
        <v>5682</v>
      </c>
      <c r="I37" s="5">
        <v>5918</v>
      </c>
      <c r="J37" s="5">
        <v>6372</v>
      </c>
      <c r="K37" s="5">
        <v>6693</v>
      </c>
      <c r="L37" s="5">
        <v>7475</v>
      </c>
      <c r="M37" s="1">
        <v>8143</v>
      </c>
      <c r="N37" s="1">
        <v>8717</v>
      </c>
      <c r="O37" s="1">
        <v>9154</v>
      </c>
      <c r="P37" s="1">
        <v>8180</v>
      </c>
      <c r="Q37" s="1">
        <v>7659</v>
      </c>
      <c r="R37" s="1">
        <f>7961881/1000</f>
        <v>7961.881</v>
      </c>
      <c r="S37" s="1">
        <v>8709.042</v>
      </c>
      <c r="T37" s="1">
        <v>8497.24</v>
      </c>
      <c r="U37" s="1">
        <v>8155.589</v>
      </c>
    </row>
    <row r="38" spans="1:21" ht="17.25" thickBot="1">
      <c r="A38" s="13" t="s">
        <v>30</v>
      </c>
      <c r="B38" s="14">
        <v>198</v>
      </c>
      <c r="C38" s="14">
        <v>518</v>
      </c>
      <c r="D38" s="15">
        <v>245</v>
      </c>
      <c r="E38" s="14">
        <v>444</v>
      </c>
      <c r="F38" s="14">
        <v>488</v>
      </c>
      <c r="G38" s="14">
        <v>565</v>
      </c>
      <c r="H38" s="14">
        <v>641</v>
      </c>
      <c r="I38" s="14">
        <v>686</v>
      </c>
      <c r="J38" s="14">
        <v>778</v>
      </c>
      <c r="K38" s="14">
        <v>644</v>
      </c>
      <c r="L38" s="14">
        <v>698</v>
      </c>
      <c r="M38" s="16">
        <v>782</v>
      </c>
      <c r="N38" s="16">
        <v>793</v>
      </c>
      <c r="O38" s="16">
        <v>694</v>
      </c>
      <c r="P38" s="16">
        <v>728</v>
      </c>
      <c r="Q38" s="16">
        <v>532.5</v>
      </c>
      <c r="R38" s="16">
        <f>405080/1000</f>
        <v>405.08</v>
      </c>
      <c r="S38" s="16">
        <v>534.01</v>
      </c>
      <c r="T38" s="16">
        <v>566.802</v>
      </c>
      <c r="U38" s="16">
        <v>551.501</v>
      </c>
    </row>
    <row r="39" spans="1:17" ht="13.5" customHeight="1">
      <c r="A39" s="25" t="s">
        <v>48</v>
      </c>
      <c r="B39" s="26"/>
      <c r="C39" s="26"/>
      <c r="D39" s="26"/>
      <c r="E39" s="26"/>
      <c r="F39" s="26"/>
      <c r="G39" s="26"/>
      <c r="H39" s="26"/>
      <c r="I39" s="26"/>
      <c r="J39" s="26"/>
      <c r="K39" s="26"/>
      <c r="L39" s="26"/>
      <c r="M39" s="2"/>
      <c r="N39" s="3"/>
      <c r="O39" s="3"/>
      <c r="P39" s="3"/>
      <c r="Q39" s="3"/>
    </row>
    <row r="40" spans="1:14" ht="10.5" customHeight="1">
      <c r="A40" s="35"/>
      <c r="B40" s="36"/>
      <c r="C40" s="36"/>
      <c r="D40" s="36"/>
      <c r="E40" s="36"/>
      <c r="F40" s="36"/>
      <c r="G40" s="36"/>
      <c r="H40" s="36"/>
      <c r="I40" s="36"/>
      <c r="J40" s="36"/>
      <c r="K40" s="36"/>
      <c r="L40" s="36"/>
      <c r="M40" s="2"/>
      <c r="N40" s="3"/>
    </row>
    <row r="41" spans="1:12" ht="12" customHeight="1">
      <c r="A41" s="28" t="s">
        <v>44</v>
      </c>
      <c r="B41" s="28"/>
      <c r="C41" s="28"/>
      <c r="D41" s="28"/>
      <c r="E41" s="28"/>
      <c r="F41" s="28"/>
      <c r="G41" s="28"/>
      <c r="H41" s="28"/>
      <c r="I41" s="28"/>
      <c r="J41" s="28"/>
      <c r="K41" s="28"/>
      <c r="L41" s="28"/>
    </row>
    <row r="42" spans="1:12" s="7" customFormat="1" ht="24" customHeight="1">
      <c r="A42" s="29" t="s">
        <v>45</v>
      </c>
      <c r="B42" s="29"/>
      <c r="C42" s="29"/>
      <c r="D42" s="29"/>
      <c r="E42" s="29"/>
      <c r="F42" s="29"/>
      <c r="G42" s="30"/>
      <c r="H42" s="30"/>
      <c r="I42" s="30"/>
      <c r="J42" s="30"/>
      <c r="K42" s="30"/>
      <c r="L42" s="30"/>
    </row>
    <row r="43" spans="1:12" s="7" customFormat="1" ht="9.75" customHeight="1">
      <c r="A43" s="44"/>
      <c r="B43" s="36"/>
      <c r="C43" s="36"/>
      <c r="D43" s="36"/>
      <c r="E43" s="36"/>
      <c r="F43" s="36"/>
      <c r="G43" s="36"/>
      <c r="H43" s="36"/>
      <c r="I43" s="36"/>
      <c r="J43" s="36"/>
      <c r="K43" s="36"/>
      <c r="L43" s="36"/>
    </row>
    <row r="44" spans="1:12" s="7" customFormat="1" ht="12" customHeight="1">
      <c r="A44" s="45" t="s">
        <v>32</v>
      </c>
      <c r="B44" s="45"/>
      <c r="C44" s="45"/>
      <c r="D44" s="45"/>
      <c r="E44" s="45"/>
      <c r="F44" s="45"/>
      <c r="G44" s="46"/>
      <c r="H44" s="46"/>
      <c r="I44" s="36"/>
      <c r="J44" s="36"/>
      <c r="K44" s="36"/>
      <c r="L44" s="36"/>
    </row>
    <row r="45" spans="1:12" s="7" customFormat="1" ht="36" customHeight="1">
      <c r="A45" s="31" t="s">
        <v>36</v>
      </c>
      <c r="B45" s="32"/>
      <c r="C45" s="32"/>
      <c r="D45" s="32"/>
      <c r="E45" s="32"/>
      <c r="F45" s="32"/>
      <c r="G45" s="33"/>
      <c r="H45" s="33"/>
      <c r="I45" s="34"/>
      <c r="J45" s="34"/>
      <c r="K45" s="34"/>
      <c r="L45" s="34"/>
    </row>
    <row r="46" spans="1:12" s="7" customFormat="1" ht="15" customHeight="1">
      <c r="A46" s="31" t="s">
        <v>47</v>
      </c>
      <c r="B46" s="34"/>
      <c r="C46" s="34"/>
      <c r="D46" s="34"/>
      <c r="E46" s="34"/>
      <c r="F46" s="34"/>
      <c r="G46" s="34"/>
      <c r="H46" s="34"/>
      <c r="I46" s="34"/>
      <c r="J46" s="34"/>
      <c r="K46" s="34"/>
      <c r="L46" s="34"/>
    </row>
    <row r="47" spans="1:12" s="7" customFormat="1" ht="13.5" customHeight="1">
      <c r="A47" s="47"/>
      <c r="B47" s="36"/>
      <c r="C47" s="36"/>
      <c r="D47" s="36"/>
      <c r="E47" s="36"/>
      <c r="F47" s="36"/>
      <c r="G47" s="36"/>
      <c r="H47" s="36"/>
      <c r="I47" s="36"/>
      <c r="J47" s="36"/>
      <c r="K47" s="36"/>
      <c r="L47" s="36"/>
    </row>
    <row r="48" spans="1:12" s="7" customFormat="1" ht="12" customHeight="1">
      <c r="A48" s="48" t="s">
        <v>33</v>
      </c>
      <c r="B48" s="48"/>
      <c r="C48" s="48"/>
      <c r="D48" s="48"/>
      <c r="E48" s="48"/>
      <c r="F48" s="48"/>
      <c r="G48" s="38"/>
      <c r="H48" s="38"/>
      <c r="I48" s="36"/>
      <c r="J48" s="36"/>
      <c r="K48" s="36"/>
      <c r="L48" s="36"/>
    </row>
    <row r="49" spans="1:12" s="7" customFormat="1" ht="12.75" customHeight="1">
      <c r="A49" s="27" t="s">
        <v>38</v>
      </c>
      <c r="B49" s="27"/>
      <c r="C49" s="27"/>
      <c r="D49" s="27"/>
      <c r="E49" s="27"/>
      <c r="F49" s="27"/>
      <c r="G49" s="27"/>
      <c r="H49" s="27"/>
      <c r="I49" s="27"/>
      <c r="J49" s="27"/>
      <c r="K49" s="27"/>
      <c r="L49" s="27"/>
    </row>
    <row r="50" spans="1:12" s="7" customFormat="1" ht="24" customHeight="1">
      <c r="A50" s="39" t="s">
        <v>34</v>
      </c>
      <c r="B50" s="27"/>
      <c r="C50" s="27"/>
      <c r="D50" s="27"/>
      <c r="E50" s="27"/>
      <c r="F50" s="27"/>
      <c r="G50" s="40"/>
      <c r="H50" s="40"/>
      <c r="I50" s="34"/>
      <c r="J50" s="34"/>
      <c r="K50" s="34"/>
      <c r="L50" s="34"/>
    </row>
    <row r="51" spans="1:12" s="7" customFormat="1" ht="24" customHeight="1">
      <c r="A51" s="39" t="s">
        <v>35</v>
      </c>
      <c r="B51" s="39"/>
      <c r="C51" s="39"/>
      <c r="D51" s="39"/>
      <c r="E51" s="39"/>
      <c r="F51" s="39"/>
      <c r="G51" s="40"/>
      <c r="H51" s="40"/>
      <c r="I51" s="34"/>
      <c r="J51" s="34"/>
      <c r="K51" s="34"/>
      <c r="L51" s="34"/>
    </row>
    <row r="52" spans="1:12" s="7" customFormat="1" ht="25.5" customHeight="1">
      <c r="A52" s="41" t="s">
        <v>51</v>
      </c>
      <c r="B52" s="41"/>
      <c r="C52" s="41"/>
      <c r="D52" s="41"/>
      <c r="E52" s="41"/>
      <c r="F52" s="41"/>
      <c r="G52" s="42"/>
      <c r="H52" s="42"/>
      <c r="I52" s="34"/>
      <c r="J52" s="34"/>
      <c r="K52" s="34"/>
      <c r="L52" s="34"/>
    </row>
    <row r="53" spans="1:12" s="7" customFormat="1" ht="12.75">
      <c r="A53" s="43" t="s">
        <v>37</v>
      </c>
      <c r="B53" s="36"/>
      <c r="C53" s="36"/>
      <c r="D53" s="36"/>
      <c r="E53" s="36"/>
      <c r="F53" s="36"/>
      <c r="G53" s="36"/>
      <c r="H53" s="36"/>
      <c r="I53" s="36"/>
      <c r="J53" s="36"/>
      <c r="K53" s="36"/>
      <c r="L53" s="36"/>
    </row>
    <row r="54" spans="1:12" s="7" customFormat="1" ht="12" customHeight="1">
      <c r="A54" s="37" t="s">
        <v>46</v>
      </c>
      <c r="B54" s="37"/>
      <c r="C54" s="37"/>
      <c r="D54" s="37"/>
      <c r="E54" s="37"/>
      <c r="F54" s="37"/>
      <c r="G54" s="38"/>
      <c r="H54" s="38"/>
      <c r="I54" s="38"/>
      <c r="J54" s="38"/>
      <c r="K54" s="38"/>
      <c r="L54" s="38"/>
    </row>
    <row r="55" spans="1:12" s="7" customFormat="1" ht="12.75">
      <c r="A55" s="8"/>
      <c r="B55" s="8"/>
      <c r="C55" s="8"/>
      <c r="D55" s="8"/>
      <c r="E55" s="8"/>
      <c r="F55" s="8"/>
      <c r="G55" s="8"/>
      <c r="H55" s="8"/>
      <c r="I55" s="8"/>
      <c r="J55" s="8"/>
      <c r="K55" s="8"/>
      <c r="L55" s="8"/>
    </row>
    <row r="56" spans="1:12" s="7" customFormat="1" ht="12.75">
      <c r="A56" s="8"/>
      <c r="B56" s="8"/>
      <c r="C56" s="8"/>
      <c r="D56" s="8"/>
      <c r="E56" s="8"/>
      <c r="F56" s="8"/>
      <c r="G56" s="8"/>
      <c r="H56" s="8"/>
      <c r="I56" s="8"/>
      <c r="J56" s="8"/>
      <c r="K56" s="8"/>
      <c r="L56" s="8"/>
    </row>
    <row r="57" spans="1:12" s="7" customFormat="1" ht="12.75">
      <c r="A57" s="8"/>
      <c r="B57" s="8"/>
      <c r="C57" s="8"/>
      <c r="D57" s="8"/>
      <c r="E57" s="8"/>
      <c r="F57" s="8"/>
      <c r="G57" s="8"/>
      <c r="H57" s="8"/>
      <c r="I57" s="8"/>
      <c r="J57" s="8"/>
      <c r="K57" s="8"/>
      <c r="L57" s="8"/>
    </row>
    <row r="58" spans="1:12" s="7" customFormat="1" ht="12.75">
      <c r="A58" s="8"/>
      <c r="B58" s="8"/>
      <c r="C58" s="8"/>
      <c r="D58" s="8"/>
      <c r="E58" s="8"/>
      <c r="F58" s="8"/>
      <c r="G58" s="8"/>
      <c r="H58" s="8"/>
      <c r="I58" s="8"/>
      <c r="J58" s="8"/>
      <c r="K58" s="8"/>
      <c r="L58" s="8"/>
    </row>
    <row r="59" spans="1:12" s="7" customFormat="1" ht="12.75">
      <c r="A59" s="8"/>
      <c r="B59" s="8"/>
      <c r="C59" s="8"/>
      <c r="D59" s="8"/>
      <c r="E59" s="8"/>
      <c r="F59" s="8"/>
      <c r="G59" s="8"/>
      <c r="H59" s="8"/>
      <c r="I59" s="8"/>
      <c r="J59" s="8"/>
      <c r="K59" s="8"/>
      <c r="L59" s="8"/>
    </row>
    <row r="60" spans="1:12" ht="12.75">
      <c r="A60" s="8"/>
      <c r="B60" s="8"/>
      <c r="C60" s="8"/>
      <c r="D60" s="8"/>
      <c r="E60" s="8"/>
      <c r="F60" s="8"/>
      <c r="G60" s="8"/>
      <c r="H60" s="8"/>
      <c r="I60" s="8"/>
      <c r="J60" s="8"/>
      <c r="K60" s="8"/>
      <c r="L60" s="8"/>
    </row>
    <row r="61" spans="1:12" ht="12.75">
      <c r="A61" s="8"/>
      <c r="B61" s="8"/>
      <c r="C61" s="8"/>
      <c r="D61" s="8"/>
      <c r="E61" s="8"/>
      <c r="F61" s="8"/>
      <c r="G61" s="8"/>
      <c r="H61" s="8"/>
      <c r="I61" s="8"/>
      <c r="J61" s="8"/>
      <c r="K61" s="8"/>
      <c r="L61" s="8"/>
    </row>
    <row r="62" spans="1:12" ht="12.75">
      <c r="A62" s="8"/>
      <c r="B62" s="8"/>
      <c r="C62" s="8"/>
      <c r="D62" s="8"/>
      <c r="E62" s="8"/>
      <c r="F62" s="8"/>
      <c r="G62" s="8"/>
      <c r="H62" s="8"/>
      <c r="I62" s="8"/>
      <c r="J62" s="8"/>
      <c r="K62" s="8"/>
      <c r="L62" s="8"/>
    </row>
    <row r="63" spans="1:12" ht="12.75">
      <c r="A63" s="8"/>
      <c r="B63" s="8"/>
      <c r="C63" s="8"/>
      <c r="D63" s="8"/>
      <c r="E63" s="8"/>
      <c r="F63" s="8"/>
      <c r="G63" s="8"/>
      <c r="H63" s="8"/>
      <c r="I63" s="8"/>
      <c r="J63" s="8"/>
      <c r="K63" s="8"/>
      <c r="L63" s="8"/>
    </row>
    <row r="64" spans="1:12" ht="12.75">
      <c r="A64" s="8"/>
      <c r="B64" s="8"/>
      <c r="C64" s="8"/>
      <c r="D64" s="8"/>
      <c r="E64" s="8"/>
      <c r="F64" s="8"/>
      <c r="G64" s="8"/>
      <c r="H64" s="8"/>
      <c r="I64" s="8"/>
      <c r="J64" s="8"/>
      <c r="K64" s="8"/>
      <c r="L64" s="8"/>
    </row>
    <row r="65" spans="1:12" ht="12.75">
      <c r="A65" s="8"/>
      <c r="B65" s="8"/>
      <c r="C65" s="8"/>
      <c r="D65" s="8"/>
      <c r="E65" s="8"/>
      <c r="F65" s="8"/>
      <c r="G65" s="8"/>
      <c r="H65" s="8"/>
      <c r="I65" s="8"/>
      <c r="J65" s="8"/>
      <c r="K65" s="8"/>
      <c r="L65" s="8"/>
    </row>
    <row r="66" spans="1:12" ht="12.75">
      <c r="A66" s="8"/>
      <c r="B66" s="8"/>
      <c r="C66" s="8"/>
      <c r="D66" s="8"/>
      <c r="E66" s="8"/>
      <c r="F66" s="8"/>
      <c r="G66" s="8"/>
      <c r="H66" s="8"/>
      <c r="I66" s="8"/>
      <c r="J66" s="8"/>
      <c r="K66" s="8"/>
      <c r="L66" s="8"/>
    </row>
    <row r="67" spans="1:12" ht="12.75">
      <c r="A67" s="8"/>
      <c r="B67" s="8"/>
      <c r="C67" s="8"/>
      <c r="D67" s="8"/>
      <c r="E67" s="8"/>
      <c r="F67" s="8"/>
      <c r="G67" s="8"/>
      <c r="H67" s="8"/>
      <c r="I67" s="8"/>
      <c r="J67" s="8"/>
      <c r="K67" s="8"/>
      <c r="L67" s="8"/>
    </row>
    <row r="68" spans="1:12" ht="12.75">
      <c r="A68" s="8"/>
      <c r="B68" s="8"/>
      <c r="C68" s="8"/>
      <c r="D68" s="8"/>
      <c r="E68" s="8"/>
      <c r="F68" s="8"/>
      <c r="G68" s="8"/>
      <c r="H68" s="8"/>
      <c r="I68" s="8"/>
      <c r="J68" s="8"/>
      <c r="K68" s="8"/>
      <c r="L68" s="8"/>
    </row>
    <row r="69" spans="1:12" ht="12.75">
      <c r="A69" s="8"/>
      <c r="B69" s="8"/>
      <c r="C69" s="8"/>
      <c r="D69" s="8"/>
      <c r="E69" s="8"/>
      <c r="F69" s="8"/>
      <c r="G69" s="8"/>
      <c r="H69" s="8"/>
      <c r="I69" s="8"/>
      <c r="J69" s="8"/>
      <c r="K69" s="8"/>
      <c r="L69" s="8"/>
    </row>
    <row r="70" spans="1:12" ht="12.75">
      <c r="A70" s="8"/>
      <c r="B70" s="8"/>
      <c r="C70" s="8"/>
      <c r="D70" s="8"/>
      <c r="E70" s="8"/>
      <c r="F70" s="8"/>
      <c r="G70" s="8"/>
      <c r="H70" s="8"/>
      <c r="I70" s="8"/>
      <c r="J70" s="8"/>
      <c r="K70" s="8"/>
      <c r="L70" s="8"/>
    </row>
    <row r="71" spans="1:12" ht="12.75">
      <c r="A71" s="8"/>
      <c r="B71" s="8"/>
      <c r="C71" s="8"/>
      <c r="D71" s="8"/>
      <c r="E71" s="8"/>
      <c r="F71" s="8"/>
      <c r="G71" s="8"/>
      <c r="H71" s="8"/>
      <c r="I71" s="8"/>
      <c r="J71" s="8"/>
      <c r="K71" s="8"/>
      <c r="L71" s="8"/>
    </row>
    <row r="72" spans="1:12" ht="12.75">
      <c r="A72" s="8"/>
      <c r="B72" s="8"/>
      <c r="C72" s="8"/>
      <c r="D72" s="8"/>
      <c r="E72" s="8"/>
      <c r="F72" s="8"/>
      <c r="G72" s="8"/>
      <c r="H72" s="8"/>
      <c r="I72" s="8"/>
      <c r="J72" s="8"/>
      <c r="K72" s="8"/>
      <c r="L72" s="8"/>
    </row>
    <row r="73" spans="1:12" ht="12.75">
      <c r="A73" s="8"/>
      <c r="B73" s="8"/>
      <c r="C73" s="8"/>
      <c r="D73" s="8"/>
      <c r="E73" s="8"/>
      <c r="F73" s="8"/>
      <c r="G73" s="8"/>
      <c r="H73" s="8"/>
      <c r="I73" s="8"/>
      <c r="J73" s="8"/>
      <c r="K73" s="8"/>
      <c r="L73" s="8"/>
    </row>
    <row r="74" spans="1:12" ht="12.75">
      <c r="A74" s="8"/>
      <c r="B74" s="8"/>
      <c r="C74" s="8"/>
      <c r="D74" s="8"/>
      <c r="E74" s="8"/>
      <c r="F74" s="8"/>
      <c r="G74" s="8"/>
      <c r="H74" s="8"/>
      <c r="I74" s="8"/>
      <c r="J74" s="8"/>
      <c r="K74" s="8"/>
      <c r="L74" s="8"/>
    </row>
    <row r="75" spans="1:12" ht="12.75">
      <c r="A75" s="8"/>
      <c r="B75" s="8"/>
      <c r="C75" s="8"/>
      <c r="D75" s="8"/>
      <c r="E75" s="8"/>
      <c r="F75" s="8"/>
      <c r="G75" s="8"/>
      <c r="H75" s="8"/>
      <c r="I75" s="8"/>
      <c r="J75" s="8"/>
      <c r="K75" s="8"/>
      <c r="L75" s="8"/>
    </row>
    <row r="76" spans="1:12" ht="12.75">
      <c r="A76" s="8"/>
      <c r="B76" s="8"/>
      <c r="C76" s="8"/>
      <c r="D76" s="8"/>
      <c r="E76" s="8"/>
      <c r="F76" s="8"/>
      <c r="G76" s="8"/>
      <c r="H76" s="8"/>
      <c r="I76" s="8"/>
      <c r="J76" s="8"/>
      <c r="K76" s="8"/>
      <c r="L76" s="8"/>
    </row>
    <row r="77" spans="1:12" ht="12.75">
      <c r="A77" s="8"/>
      <c r="B77" s="8"/>
      <c r="C77" s="8"/>
      <c r="D77" s="8"/>
      <c r="E77" s="8"/>
      <c r="F77" s="8"/>
      <c r="G77" s="8"/>
      <c r="H77" s="8"/>
      <c r="I77" s="8"/>
      <c r="J77" s="8"/>
      <c r="K77" s="8"/>
      <c r="L77" s="8"/>
    </row>
    <row r="78" spans="1:12" ht="12.75">
      <c r="A78" s="8"/>
      <c r="B78" s="8"/>
      <c r="C78" s="8"/>
      <c r="D78" s="8"/>
      <c r="E78" s="8"/>
      <c r="F78" s="8"/>
      <c r="G78" s="8"/>
      <c r="H78" s="8"/>
      <c r="I78" s="8"/>
      <c r="J78" s="8"/>
      <c r="K78" s="8"/>
      <c r="L78" s="8"/>
    </row>
    <row r="79" spans="1:12" ht="12.75">
      <c r="A79" s="8"/>
      <c r="B79" s="8"/>
      <c r="C79" s="8"/>
      <c r="D79" s="8"/>
      <c r="E79" s="8"/>
      <c r="F79" s="8"/>
      <c r="G79" s="8"/>
      <c r="H79" s="8"/>
      <c r="I79" s="8"/>
      <c r="J79" s="8"/>
      <c r="K79" s="8"/>
      <c r="L79" s="8"/>
    </row>
    <row r="80" spans="1:12" ht="12.75">
      <c r="A80" s="8"/>
      <c r="B80" s="8"/>
      <c r="C80" s="8"/>
      <c r="D80" s="8"/>
      <c r="E80" s="8"/>
      <c r="F80" s="8"/>
      <c r="G80" s="8"/>
      <c r="H80" s="8"/>
      <c r="I80" s="8"/>
      <c r="J80" s="8"/>
      <c r="K80" s="8"/>
      <c r="L80" s="8"/>
    </row>
    <row r="81" spans="1:12" ht="12.75">
      <c r="A81" s="8"/>
      <c r="B81" s="8"/>
      <c r="C81" s="8"/>
      <c r="D81" s="8"/>
      <c r="E81" s="8"/>
      <c r="F81" s="8"/>
      <c r="G81" s="8"/>
      <c r="H81" s="8"/>
      <c r="I81" s="8"/>
      <c r="J81" s="8"/>
      <c r="K81" s="8"/>
      <c r="L81" s="8"/>
    </row>
    <row r="82" spans="1:12" ht="12.75">
      <c r="A82" s="8"/>
      <c r="B82" s="8"/>
      <c r="C82" s="8"/>
      <c r="D82" s="8"/>
      <c r="E82" s="8"/>
      <c r="F82" s="8"/>
      <c r="G82" s="8"/>
      <c r="H82" s="8"/>
      <c r="I82" s="8"/>
      <c r="J82" s="8"/>
      <c r="K82" s="8"/>
      <c r="L82" s="8"/>
    </row>
    <row r="83" spans="1:12" ht="12.75">
      <c r="A83" s="8"/>
      <c r="B83" s="8"/>
      <c r="C83" s="8"/>
      <c r="D83" s="8"/>
      <c r="E83" s="8"/>
      <c r="F83" s="8"/>
      <c r="G83" s="8"/>
      <c r="H83" s="8"/>
      <c r="I83" s="8"/>
      <c r="J83" s="8"/>
      <c r="K83" s="8"/>
      <c r="L83" s="8"/>
    </row>
    <row r="84" spans="1:12" ht="12.75">
      <c r="A84" s="8"/>
      <c r="B84" s="8"/>
      <c r="C84" s="8"/>
      <c r="D84" s="8"/>
      <c r="E84" s="8"/>
      <c r="F84" s="8"/>
      <c r="G84" s="8"/>
      <c r="H84" s="8"/>
      <c r="I84" s="8"/>
      <c r="J84" s="8"/>
      <c r="K84" s="8"/>
      <c r="L84" s="8"/>
    </row>
    <row r="85" spans="1:12" ht="12.75">
      <c r="A85" s="8"/>
      <c r="B85" s="8"/>
      <c r="C85" s="8"/>
      <c r="D85" s="8"/>
      <c r="E85" s="8"/>
      <c r="F85" s="8"/>
      <c r="G85" s="8"/>
      <c r="H85" s="8"/>
      <c r="I85" s="8"/>
      <c r="J85" s="8"/>
      <c r="K85" s="8"/>
      <c r="L85" s="8"/>
    </row>
    <row r="86" spans="1:12" ht="12.75">
      <c r="A86" s="8"/>
      <c r="B86" s="8"/>
      <c r="C86" s="8"/>
      <c r="D86" s="8"/>
      <c r="E86" s="8"/>
      <c r="F86" s="8"/>
      <c r="G86" s="8"/>
      <c r="H86" s="8"/>
      <c r="I86" s="8"/>
      <c r="J86" s="8"/>
      <c r="K86" s="8"/>
      <c r="L86" s="8"/>
    </row>
    <row r="87" spans="1:12" ht="12.75">
      <c r="A87" s="8"/>
      <c r="B87" s="8"/>
      <c r="C87" s="8"/>
      <c r="D87" s="8"/>
      <c r="E87" s="8"/>
      <c r="F87" s="8"/>
      <c r="G87" s="8"/>
      <c r="H87" s="8"/>
      <c r="I87" s="8"/>
      <c r="J87" s="8"/>
      <c r="K87" s="8"/>
      <c r="L87" s="8"/>
    </row>
    <row r="88" spans="1:12" ht="12.75">
      <c r="A88" s="8"/>
      <c r="B88" s="8"/>
      <c r="C88" s="8"/>
      <c r="D88" s="8"/>
      <c r="E88" s="8"/>
      <c r="F88" s="8"/>
      <c r="G88" s="8"/>
      <c r="H88" s="8"/>
      <c r="I88" s="8"/>
      <c r="J88" s="8"/>
      <c r="K88" s="8"/>
      <c r="L88" s="8"/>
    </row>
    <row r="89" spans="1:12" ht="12.75">
      <c r="A89" s="8"/>
      <c r="B89" s="8"/>
      <c r="C89" s="8"/>
      <c r="D89" s="8"/>
      <c r="E89" s="8"/>
      <c r="F89" s="8"/>
      <c r="G89" s="8"/>
      <c r="H89" s="8"/>
      <c r="I89" s="8"/>
      <c r="J89" s="8"/>
      <c r="K89" s="8"/>
      <c r="L89" s="8"/>
    </row>
    <row r="90" spans="1:12" ht="12.75">
      <c r="A90" s="8"/>
      <c r="B90" s="8"/>
      <c r="C90" s="8"/>
      <c r="D90" s="8"/>
      <c r="E90" s="8"/>
      <c r="F90" s="8"/>
      <c r="G90" s="8"/>
      <c r="H90" s="8"/>
      <c r="I90" s="8"/>
      <c r="J90" s="8"/>
      <c r="K90" s="8"/>
      <c r="L90" s="8"/>
    </row>
    <row r="91" spans="1:12" ht="12.75">
      <c r="A91" s="8"/>
      <c r="B91" s="8"/>
      <c r="C91" s="8"/>
      <c r="D91" s="8"/>
      <c r="E91" s="8"/>
      <c r="F91" s="8"/>
      <c r="G91" s="8"/>
      <c r="H91" s="8"/>
      <c r="I91" s="8"/>
      <c r="J91" s="8"/>
      <c r="K91" s="8"/>
      <c r="L91" s="8"/>
    </row>
    <row r="92" spans="1:12" ht="12.75">
      <c r="A92" s="8"/>
      <c r="B92" s="8"/>
      <c r="C92" s="8"/>
      <c r="D92" s="8"/>
      <c r="E92" s="8"/>
      <c r="F92" s="8"/>
      <c r="G92" s="8"/>
      <c r="H92" s="8"/>
      <c r="I92" s="8"/>
      <c r="J92" s="8"/>
      <c r="K92" s="8"/>
      <c r="L92" s="8"/>
    </row>
    <row r="93" spans="1:12" ht="12.75">
      <c r="A93" s="8"/>
      <c r="B93" s="8"/>
      <c r="C93" s="8"/>
      <c r="D93" s="8"/>
      <c r="E93" s="8"/>
      <c r="F93" s="8"/>
      <c r="G93" s="8"/>
      <c r="H93" s="8"/>
      <c r="I93" s="8"/>
      <c r="J93" s="8"/>
      <c r="K93" s="8"/>
      <c r="L93" s="8"/>
    </row>
  </sheetData>
  <mergeCells count="17">
    <mergeCell ref="A47:L47"/>
    <mergeCell ref="A48:L48"/>
    <mergeCell ref="A54:L54"/>
    <mergeCell ref="A50:L50"/>
    <mergeCell ref="A51:L51"/>
    <mergeCell ref="A52:L52"/>
    <mergeCell ref="A53:L53"/>
    <mergeCell ref="A1:U1"/>
    <mergeCell ref="A39:L39"/>
    <mergeCell ref="A49:L49"/>
    <mergeCell ref="A41:L41"/>
    <mergeCell ref="A42:L42"/>
    <mergeCell ref="A45:L45"/>
    <mergeCell ref="A46:L46"/>
    <mergeCell ref="A40:L40"/>
    <mergeCell ref="A43:L43"/>
    <mergeCell ref="A44:L44"/>
  </mergeCells>
  <printOptions/>
  <pageMargins left="0.5" right="0.5" top="0.5" bottom="0.5" header="0.25" footer="0.25"/>
  <pageSetup fitToHeight="2" horizontalDpi="600" verticalDpi="600" orientation="landscape" scale="74" r:id="rId1"/>
  <rowBreaks count="1" manualBreakCount="1">
    <brk id="38" max="20" man="1"/>
  </rowBreak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luwito.tardia</cp:lastModifiedBy>
  <cp:lastPrinted>2008-04-14T19:11:26Z</cp:lastPrinted>
  <dcterms:created xsi:type="dcterms:W3CDTF">1980-01-01T04:00:00Z</dcterms:created>
  <dcterms:modified xsi:type="dcterms:W3CDTF">2008-04-15T14:00:53Z</dcterms:modified>
  <cp:category/>
  <cp:version/>
  <cp:contentType/>
  <cp:contentStatus/>
</cp:coreProperties>
</file>