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9120" activeTab="1"/>
  </bookViews>
  <sheets>
    <sheet name="2007reports" sheetId="1" r:id="rId1"/>
    <sheet name="2008reports" sheetId="2" r:id="rId2"/>
    <sheet name="Sheet3" sheetId="3" r:id="rId3"/>
  </sheets>
  <definedNames/>
  <calcPr fullCalcOnLoad="1"/>
</workbook>
</file>

<file path=xl/sharedStrings.xml><?xml version="1.0" encoding="utf-8"?>
<sst xmlns="http://schemas.openxmlformats.org/spreadsheetml/2006/main" count="728" uniqueCount="165">
  <si>
    <t>Grantee</t>
  </si>
  <si>
    <t>State</t>
  </si>
  <si>
    <t>PR #</t>
  </si>
  <si>
    <t>Gadsden City Board of Education</t>
  </si>
  <si>
    <t>AL</t>
  </si>
  <si>
    <t>Ft. Thomas Unified School District</t>
  </si>
  <si>
    <t>AZ</t>
  </si>
  <si>
    <t>e-Cademie</t>
  </si>
  <si>
    <t>Kinder International Education Foundation</t>
  </si>
  <si>
    <t>CA</t>
  </si>
  <si>
    <t>Lindsay Unified School District</t>
  </si>
  <si>
    <t>San Diego Superintendent of Schools</t>
  </si>
  <si>
    <t>Pasadena Unified School District</t>
  </si>
  <si>
    <t>Santa Clara County Office of Education</t>
  </si>
  <si>
    <t>Break the Barriers</t>
  </si>
  <si>
    <t>Children's Empowerment</t>
  </si>
  <si>
    <t>Sequoia Union High School District</t>
  </si>
  <si>
    <t>4 Counties for Kids, Inc.</t>
  </si>
  <si>
    <t>IL</t>
  </si>
  <si>
    <t>Mount Vernon City School District</t>
  </si>
  <si>
    <t>YMCA of Rock River Valley</t>
  </si>
  <si>
    <t>Youth Connection Charter School</t>
  </si>
  <si>
    <t>Adlai Stevenson High School District</t>
  </si>
  <si>
    <t>DuPage Regional Office of Education</t>
  </si>
  <si>
    <t>Metro School District of Warren County</t>
  </si>
  <si>
    <t>IN</t>
  </si>
  <si>
    <t>BCLUW Community School District</t>
  </si>
  <si>
    <t>IA</t>
  </si>
  <si>
    <t>Fairfield Community School District</t>
  </si>
  <si>
    <t>Chanute Public Schools</t>
  </si>
  <si>
    <t>KS</t>
  </si>
  <si>
    <t>Wichita Public Schools</t>
  </si>
  <si>
    <t>Weymouth Public Schools</t>
  </si>
  <si>
    <t>MA</t>
  </si>
  <si>
    <t>Newton Public Schools</t>
  </si>
  <si>
    <t>Quitman County School District</t>
  </si>
  <si>
    <t>MS</t>
  </si>
  <si>
    <t>Support A Child International</t>
  </si>
  <si>
    <t>MO</t>
  </si>
  <si>
    <t>Silver Creek Central School District</t>
  </si>
  <si>
    <t>NY</t>
  </si>
  <si>
    <t>East Irondequiot School District</t>
  </si>
  <si>
    <t>The Children's Village, Inc.</t>
  </si>
  <si>
    <t>Broome-Tioga BOCES</t>
  </si>
  <si>
    <t>Fairport Central School District</t>
  </si>
  <si>
    <t>Pembroke Central School District</t>
  </si>
  <si>
    <t>Perquimans County Schools</t>
  </si>
  <si>
    <t>NC</t>
  </si>
  <si>
    <t>Fargo Public School District #1</t>
  </si>
  <si>
    <t>ND</t>
  </si>
  <si>
    <t>Warren Local Schools</t>
  </si>
  <si>
    <t>OH</t>
  </si>
  <si>
    <t>Meigs Local Schools</t>
  </si>
  <si>
    <t>Summit Academy</t>
  </si>
  <si>
    <t>Fredericktown Local Schools</t>
  </si>
  <si>
    <t>Hamilton City School District</t>
  </si>
  <si>
    <t>Osage County Interlocal Cooperative</t>
  </si>
  <si>
    <t>OK</t>
  </si>
  <si>
    <t>Schools for Healthy Lifestyles</t>
  </si>
  <si>
    <t>Metropolitan Family Service</t>
  </si>
  <si>
    <t>OR</t>
  </si>
  <si>
    <t>Jersey Shore Area School District</t>
  </si>
  <si>
    <t>PA</t>
  </si>
  <si>
    <t>Chester Community Charter School</t>
  </si>
  <si>
    <t>Greenwood School District 51</t>
  </si>
  <si>
    <t>SC</t>
  </si>
  <si>
    <t>TX</t>
  </si>
  <si>
    <t>Cache County School District</t>
  </si>
  <si>
    <t>UT</t>
  </si>
  <si>
    <t>Alpine School District</t>
  </si>
  <si>
    <t>Central Kitsap School District</t>
  </si>
  <si>
    <t>WA</t>
  </si>
  <si>
    <t>Omak School District</t>
  </si>
  <si>
    <t>Dodgeland School District</t>
  </si>
  <si>
    <t>WI</t>
  </si>
  <si>
    <t>School District of Holmen</t>
  </si>
  <si>
    <t>Wauwatosa School District</t>
  </si>
  <si>
    <t>New Lisbon School District</t>
  </si>
  <si>
    <t>Tri-County Area School District</t>
  </si>
  <si>
    <t>Tomah Area School District</t>
  </si>
  <si>
    <t>Adams-Friendship Area School District</t>
  </si>
  <si>
    <t>Sparta Area School District</t>
  </si>
  <si>
    <t>Number of</t>
  </si>
  <si>
    <t xml:space="preserve">elementary </t>
  </si>
  <si>
    <t>students with</t>
  </si>
  <si>
    <t>150 minutes of</t>
  </si>
  <si>
    <t xml:space="preserve">moderate to </t>
  </si>
  <si>
    <t>vigorous activity</t>
  </si>
  <si>
    <t>Measure 1</t>
  </si>
  <si>
    <t>Measure 1 -- The percentage of elementary school students served by the grant who engage in 150 minutes of moderate to vigorous physical activity per week</t>
  </si>
  <si>
    <t xml:space="preserve">Number of </t>
  </si>
  <si>
    <t xml:space="preserve">students </t>
  </si>
  <si>
    <t>participating</t>
  </si>
  <si>
    <t>in the grant</t>
  </si>
  <si>
    <t>Measure 2</t>
  </si>
  <si>
    <t xml:space="preserve">middle and </t>
  </si>
  <si>
    <t>high school</t>
  </si>
  <si>
    <t>225 minutes</t>
  </si>
  <si>
    <t>of moderate to</t>
  </si>
  <si>
    <t>middle and</t>
  </si>
  <si>
    <t>students</t>
  </si>
  <si>
    <t>Measure 3</t>
  </si>
  <si>
    <t>Expenditures</t>
  </si>
  <si>
    <t>of Federal</t>
  </si>
  <si>
    <t>Grant Funds</t>
  </si>
  <si>
    <t>of Matching</t>
  </si>
  <si>
    <t>Funds</t>
  </si>
  <si>
    <t xml:space="preserve">Measure 3 -- The cost per student who achieves the level of physical activity requires in measures 1 and 2 </t>
  </si>
  <si>
    <t>Cost per</t>
  </si>
  <si>
    <t>Student</t>
  </si>
  <si>
    <t>Meeting</t>
  </si>
  <si>
    <t xml:space="preserve">Measures 1 </t>
  </si>
  <si>
    <t>and 2</t>
  </si>
  <si>
    <t>Carol M. White Physical Education Program</t>
  </si>
  <si>
    <t>Government Performance and Results Act Measures -- FY 2006 Cohort</t>
  </si>
  <si>
    <t>No data</t>
  </si>
  <si>
    <t>n/a</t>
  </si>
  <si>
    <t>Beaumont Independent School District</t>
  </si>
  <si>
    <t>Total number</t>
  </si>
  <si>
    <t>of students</t>
  </si>
  <si>
    <t>meeting</t>
  </si>
  <si>
    <t xml:space="preserve">Measures </t>
  </si>
  <si>
    <t>1 and 2</t>
  </si>
  <si>
    <t>Fond du Lac School District</t>
  </si>
  <si>
    <t>Data from FY 2007 Annual Performance Reports</t>
  </si>
  <si>
    <t>Invalid data</t>
  </si>
  <si>
    <t>Measure 2 -- The percentage of elementary school students served by the grant who engage in 225 minutes of moderate to vigorous physical activity per week</t>
  </si>
  <si>
    <t>One year grant</t>
  </si>
  <si>
    <t>Notes</t>
  </si>
  <si>
    <t>Totals</t>
  </si>
  <si>
    <t>Percentage of</t>
  </si>
  <si>
    <t>elementary</t>
  </si>
  <si>
    <t xml:space="preserve">150 minutes </t>
  </si>
  <si>
    <t>of moderate</t>
  </si>
  <si>
    <t>to vigorous</t>
  </si>
  <si>
    <t xml:space="preserve">activity </t>
  </si>
  <si>
    <t>Percentage</t>
  </si>
  <si>
    <t>of middle</t>
  </si>
  <si>
    <t xml:space="preserve">and high </t>
  </si>
  <si>
    <t xml:space="preserve">school </t>
  </si>
  <si>
    <t>vigorous</t>
  </si>
  <si>
    <t>activity</t>
  </si>
  <si>
    <t>2  Performance data was provided for the period of October 1, 2006 through May 1, 2007.</t>
  </si>
  <si>
    <t>3  "No data" means that the grantee has not furnished data for this measure to date</t>
  </si>
  <si>
    <t>4  "N/a" means that a grantee didn't implement a program for the grade level covered by this measure</t>
  </si>
  <si>
    <t>5  "Invalid data" means that a grantee provided data but that it couldn't be aggregated with the cohort for this measure</t>
  </si>
  <si>
    <t>6  "One year grant" means that a grantee received funding for a single budget period; no annual report was required</t>
  </si>
  <si>
    <t>Measure 2 -- The percentage of middle and high school students served by the grant who engage in 225 minutes of moderate to vigorous physical activity per week</t>
  </si>
  <si>
    <t xml:space="preserve">(only for those grantees reporting data) </t>
  </si>
  <si>
    <t>Expenditure data (for Federal grant funds and matching funds) was provided for the period of October 1, 2006 through May 1, 2007, and does not reflect encumbered funds or expenditures since the reporting period.</t>
  </si>
  <si>
    <t>Performance data was provided for the period of October 1, 2006 through May 1, 2007.</t>
  </si>
  <si>
    <t>"No data" means that the grantee has not furnished data for this measure to date</t>
  </si>
  <si>
    <t>"N/a" means that a grantee didn't implement a program for the grade level covered by this measure</t>
  </si>
  <si>
    <t>"Invalid data" means that a grantee provided data but that it couldn't be aggregated with the cohort for this measure</t>
  </si>
  <si>
    <t>"One year grant" means that a grantee received funding for a single budget period; no annual report was required</t>
  </si>
  <si>
    <t>Measure 3 -- The cost per student who achieves the level of physical activity required in measures 1 and 2</t>
  </si>
  <si>
    <t>N/A</t>
  </si>
  <si>
    <t>missing data</t>
  </si>
  <si>
    <t>invalid data</t>
  </si>
  <si>
    <t>2 year grant</t>
  </si>
  <si>
    <t>Data from FY 2008 Annual Performance Reports</t>
  </si>
  <si>
    <t>Expenditure data (for Federal grant funds and matching funds) was provided for the period of May 15, 2007 through May 15, 2008, and does not reflect encumbered funds or expenditures since the reporting period.</t>
  </si>
  <si>
    <t>Performance data was provided for the period of May 15, 2007 through May 15, 2008.</t>
  </si>
  <si>
    <t>"Missing data" means that the grantee has not furnished data for this measure to date</t>
  </si>
  <si>
    <t>"N/A" means that a grantee didn't implement a program for the grade level covered by this measure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</si>
</sst>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0000000"/>
    <numFmt numFmtId="167" formatCode="0.0000000"/>
    <numFmt numFmtId="168" formatCode="0.000000"/>
    <numFmt numFmtId="169" formatCode="0.00000"/>
    <numFmt numFmtId="170" formatCode="0.0000"/>
    <numFmt numFmtId="171" formatCode="0.000"/>
    <numFmt numFmtId="172" formatCode="&quot;$&quot;#,##0"/>
  </numFmts>
  <fonts count="5">
    <font>
      <sz val="10"/>
      <name val="Arial"/>
      <family val="0"/>
    </font>
    <font>
      <b/>
      <sz val="14"/>
      <name val="Arial"/>
      <family val="2"/>
    </font>
    <font>
      <b/>
      <sz val="12"/>
      <name val="Arial"/>
      <family val="2"/>
    </font>
    <font>
      <b/>
      <sz val="10"/>
      <name val="Arial"/>
      <family val="2"/>
    </font>
    <font>
      <b/>
      <u val="single"/>
      <sz val="10"/>
      <name val="Arial"/>
      <family val="2"/>
    </font>
  </fonts>
  <fills count="3">
    <fill>
      <patternFill/>
    </fill>
    <fill>
      <patternFill patternType="gray125"/>
    </fill>
    <fill>
      <patternFill patternType="solid">
        <fgColor indexed="22"/>
        <bgColor indexed="64"/>
      </patternFill>
    </fill>
  </fills>
  <borders count="6">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165" fontId="0" fillId="0" borderId="0" xfId="17" applyNumberFormat="1" applyAlignment="1">
      <alignment horizontal="center"/>
    </xf>
    <xf numFmtId="165" fontId="3" fillId="0" borderId="0" xfId="17" applyNumberFormat="1" applyFont="1" applyAlignment="1">
      <alignment horizontal="center"/>
    </xf>
    <xf numFmtId="0" fontId="3" fillId="0" borderId="0" xfId="0" applyFont="1" applyAlignment="1">
      <alignment/>
    </xf>
    <xf numFmtId="165" fontId="0" fillId="0" borderId="0" xfId="0" applyNumberFormat="1" applyAlignment="1">
      <alignment horizontal="center"/>
    </xf>
    <xf numFmtId="165" fontId="3" fillId="0" borderId="0" xfId="17" applyNumberFormat="1" applyFont="1" applyAlignment="1">
      <alignment/>
    </xf>
    <xf numFmtId="165" fontId="0" fillId="0" borderId="0" xfId="17" applyNumberFormat="1" applyFont="1" applyAlignment="1">
      <alignment horizontal="center"/>
    </xf>
    <xf numFmtId="0" fontId="0" fillId="0" borderId="1" xfId="0"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5" fontId="3" fillId="0" borderId="2" xfId="17" applyNumberFormat="1" applyFont="1" applyBorder="1" applyAlignment="1">
      <alignment horizontal="center"/>
    </xf>
    <xf numFmtId="165" fontId="3" fillId="0" borderId="3" xfId="17" applyNumberFormat="1" applyFont="1" applyBorder="1" applyAlignment="1">
      <alignment horizontal="center"/>
    </xf>
    <xf numFmtId="165" fontId="3" fillId="0" borderId="4" xfId="17"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165" fontId="0" fillId="0" borderId="0" xfId="17" applyNumberFormat="1" applyFont="1" applyAlignment="1">
      <alignment horizontal="center"/>
    </xf>
    <xf numFmtId="0" fontId="0" fillId="0" borderId="0" xfId="0" applyBorder="1" applyAlignment="1">
      <alignmen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9" fontId="0" fillId="0" borderId="0" xfId="19" applyAlignment="1">
      <alignment horizontal="center"/>
    </xf>
    <xf numFmtId="9" fontId="3" fillId="0" borderId="0" xfId="19" applyFont="1" applyAlignment="1">
      <alignment horizontal="center"/>
    </xf>
    <xf numFmtId="9" fontId="3" fillId="2" borderId="4" xfId="19" applyFont="1" applyFill="1" applyBorder="1" applyAlignment="1">
      <alignment horizontal="center"/>
    </xf>
    <xf numFmtId="9" fontId="0" fillId="0" borderId="0" xfId="19" applyFont="1" applyAlignment="1">
      <alignment horizontal="center"/>
    </xf>
    <xf numFmtId="9" fontId="3" fillId="2" borderId="3" xfId="19" applyFont="1" applyFill="1" applyBorder="1" applyAlignment="1">
      <alignment horizontal="center"/>
    </xf>
    <xf numFmtId="9" fontId="0" fillId="0" borderId="0" xfId="19" applyFont="1" applyAlignment="1">
      <alignment horizontal="center"/>
    </xf>
    <xf numFmtId="0" fontId="4" fillId="0" borderId="0" xfId="0" applyFont="1" applyAlignment="1">
      <alignment/>
    </xf>
    <xf numFmtId="3" fontId="0" fillId="0" borderId="0" xfId="0" applyNumberFormat="1" applyAlignment="1">
      <alignment horizontal="center"/>
    </xf>
    <xf numFmtId="9" fontId="3" fillId="2" borderId="2" xfId="19" applyFont="1" applyFill="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3" fontId="3" fillId="0" borderId="0" xfId="17" applyNumberFormat="1" applyFont="1" applyAlignment="1">
      <alignment/>
    </xf>
    <xf numFmtId="3" fontId="0" fillId="0" borderId="0" xfId="17" applyNumberFormat="1" applyAlignment="1">
      <alignment horizontal="center"/>
    </xf>
    <xf numFmtId="3" fontId="3" fillId="0" borderId="2" xfId="17" applyNumberFormat="1" applyFont="1" applyBorder="1" applyAlignment="1">
      <alignment horizontal="center"/>
    </xf>
    <xf numFmtId="3" fontId="3" fillId="0" borderId="3" xfId="17" applyNumberFormat="1" applyFont="1" applyBorder="1" applyAlignment="1">
      <alignment horizontal="center"/>
    </xf>
    <xf numFmtId="3" fontId="3" fillId="0" borderId="4" xfId="17" applyNumberFormat="1" applyFont="1" applyBorder="1" applyAlignment="1">
      <alignment horizontal="center"/>
    </xf>
    <xf numFmtId="3" fontId="3" fillId="0" borderId="0" xfId="17" applyNumberFormat="1" applyFont="1" applyAlignment="1">
      <alignment horizontal="center"/>
    </xf>
    <xf numFmtId="3" fontId="0" fillId="0" borderId="0" xfId="17" applyNumberFormat="1" applyFont="1" applyAlignment="1">
      <alignment horizontal="center"/>
    </xf>
    <xf numFmtId="3" fontId="0" fillId="0" borderId="0" xfId="0" applyNumberFormat="1" applyAlignment="1">
      <alignment/>
    </xf>
    <xf numFmtId="3" fontId="0" fillId="0" borderId="0" xfId="17" applyNumberFormat="1" applyFont="1" applyAlignment="1">
      <alignment horizontal="center"/>
    </xf>
    <xf numFmtId="172" fontId="0" fillId="0" borderId="0" xfId="17" applyNumberFormat="1" applyAlignment="1">
      <alignment horizontal="center"/>
    </xf>
    <xf numFmtId="172" fontId="3" fillId="0" borderId="0" xfId="17" applyNumberFormat="1" applyFont="1" applyAlignment="1">
      <alignment horizontal="center"/>
    </xf>
    <xf numFmtId="172" fontId="0" fillId="0" borderId="0" xfId="17" applyNumberFormat="1" applyFont="1" applyAlignment="1">
      <alignment horizontal="center"/>
    </xf>
    <xf numFmtId="172" fontId="0" fillId="0" borderId="0" xfId="0" applyNumberFormat="1" applyAlignment="1">
      <alignment/>
    </xf>
    <xf numFmtId="165" fontId="0" fillId="0" borderId="0" xfId="17" applyNumberFormat="1" applyFont="1" applyFill="1" applyAlignment="1">
      <alignment horizontal="center"/>
    </xf>
    <xf numFmtId="172" fontId="0" fillId="0" borderId="0" xfId="17" applyNumberFormat="1" applyFont="1" applyFill="1" applyAlignment="1">
      <alignment horizontal="right"/>
    </xf>
    <xf numFmtId="172" fontId="0" fillId="0" borderId="0" xfId="17" applyNumberFormat="1" applyAlignment="1">
      <alignment horizontal="right"/>
    </xf>
    <xf numFmtId="165" fontId="0" fillId="0" borderId="0" xfId="17" applyNumberFormat="1" applyFill="1" applyAlignment="1">
      <alignment horizontal="center"/>
    </xf>
    <xf numFmtId="172" fontId="0" fillId="0" borderId="0" xfId="17" applyNumberFormat="1" applyFill="1" applyAlignment="1">
      <alignment horizontal="right"/>
    </xf>
    <xf numFmtId="0" fontId="0" fillId="0" borderId="0" xfId="0" applyFill="1" applyAlignment="1">
      <alignment/>
    </xf>
    <xf numFmtId="165" fontId="0" fillId="0" borderId="0" xfId="17" applyNumberFormat="1" applyFill="1" applyAlignment="1">
      <alignment horizontal="right"/>
    </xf>
    <xf numFmtId="165" fontId="0" fillId="0" borderId="0" xfId="17" applyNumberFormat="1" applyAlignment="1">
      <alignment horizontal="right"/>
    </xf>
    <xf numFmtId="165" fontId="0" fillId="0" borderId="0" xfId="0" applyNumberFormat="1" applyAlignment="1">
      <alignment/>
    </xf>
    <xf numFmtId="165" fontId="3" fillId="0" borderId="3" xfId="17"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0" fillId="0" borderId="0" xfId="0" applyAlignment="1">
      <alignment/>
    </xf>
    <xf numFmtId="0" fontId="3" fillId="0" borderId="0" xfId="0" applyFont="1" applyAlignment="1">
      <alignment/>
    </xf>
    <xf numFmtId="9" fontId="3" fillId="0" borderId="0" xfId="19" applyFont="1" applyAlignment="1">
      <alignment horizontal="center"/>
    </xf>
    <xf numFmtId="165" fontId="3" fillId="0" borderId="0" xfId="17" applyNumberFormat="1" applyFont="1" applyAlignment="1">
      <alignment horizontal="center"/>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94"/>
  <sheetViews>
    <sheetView workbookViewId="0" topLeftCell="C86">
      <selection activeCell="A1" sqref="A1:P94"/>
    </sheetView>
  </sheetViews>
  <sheetFormatPr defaultColWidth="9.140625" defaultRowHeight="12.75"/>
  <cols>
    <col min="1" max="1" width="0" style="0" hidden="1" customWidth="1"/>
    <col min="2" max="2" width="36.421875" style="0" customWidth="1"/>
    <col min="4" max="4" width="16.00390625" style="1" customWidth="1"/>
    <col min="5" max="5" width="15.00390625" style="1" customWidth="1"/>
    <col min="6" max="6" width="15.00390625" style="26" customWidth="1"/>
    <col min="7" max="7" width="15.57421875" style="1" customWidth="1"/>
    <col min="8" max="8" width="12.8515625" style="1" customWidth="1"/>
    <col min="9" max="9" width="13.8515625" style="26" customWidth="1"/>
    <col min="10" max="10" width="13.00390625" style="1" customWidth="1"/>
    <col min="11" max="11" width="13.28125" style="6" customWidth="1"/>
    <col min="12" max="12" width="13.00390625" style="6" customWidth="1"/>
    <col min="13" max="13" width="11.8515625" style="1" customWidth="1"/>
    <col min="15" max="15" width="13.28125" style="6" customWidth="1"/>
    <col min="16" max="16" width="13.421875" style="6" customWidth="1"/>
  </cols>
  <sheetData>
    <row r="1" spans="1:14" s="2" customFormat="1" ht="18">
      <c r="A1" s="62" t="s">
        <v>113</v>
      </c>
      <c r="B1" s="62"/>
      <c r="C1" s="62"/>
      <c r="D1" s="62"/>
      <c r="E1" s="62"/>
      <c r="F1" s="62"/>
      <c r="G1" s="62"/>
      <c r="H1" s="62"/>
      <c r="I1" s="62"/>
      <c r="J1" s="62"/>
      <c r="K1" s="62"/>
      <c r="L1" s="62"/>
      <c r="M1" s="62"/>
      <c r="N1" s="62"/>
    </row>
    <row r="2" spans="1:14" s="3" customFormat="1" ht="15.75">
      <c r="A2" s="68" t="s">
        <v>114</v>
      </c>
      <c r="B2" s="68"/>
      <c r="C2" s="68"/>
      <c r="D2" s="68"/>
      <c r="E2" s="68"/>
      <c r="F2" s="68"/>
      <c r="G2" s="68"/>
      <c r="H2" s="68"/>
      <c r="I2" s="68"/>
      <c r="J2" s="68"/>
      <c r="K2" s="68"/>
      <c r="L2" s="68"/>
      <c r="M2" s="68"/>
      <c r="N2" s="68"/>
    </row>
    <row r="3" spans="1:14" s="5" customFormat="1" ht="12.75">
      <c r="A3" s="63" t="s">
        <v>124</v>
      </c>
      <c r="B3" s="63"/>
      <c r="C3" s="63"/>
      <c r="D3" s="63"/>
      <c r="E3" s="63"/>
      <c r="F3" s="63"/>
      <c r="G3" s="63"/>
      <c r="H3" s="63"/>
      <c r="I3" s="63"/>
      <c r="J3" s="63"/>
      <c r="K3" s="63"/>
      <c r="L3" s="63"/>
      <c r="M3" s="63"/>
      <c r="N3" s="63"/>
    </row>
    <row r="4" spans="2:14" ht="12.75">
      <c r="B4" s="63"/>
      <c r="C4" s="64"/>
      <c r="D4" s="64"/>
      <c r="E4" s="64"/>
      <c r="F4" s="64"/>
      <c r="G4" s="64"/>
      <c r="H4" s="64"/>
      <c r="I4" s="64"/>
      <c r="J4" s="64"/>
      <c r="K4" s="64"/>
      <c r="L4" s="64"/>
      <c r="M4" s="64"/>
      <c r="N4" s="64"/>
    </row>
    <row r="5" spans="2:16" s="4" customFormat="1" ht="12.75">
      <c r="B5" s="65" t="s">
        <v>89</v>
      </c>
      <c r="C5" s="65"/>
      <c r="D5" s="63"/>
      <c r="E5" s="63"/>
      <c r="F5" s="66"/>
      <c r="G5" s="63"/>
      <c r="H5" s="63"/>
      <c r="I5" s="66"/>
      <c r="J5" s="63"/>
      <c r="K5" s="67"/>
      <c r="L5" s="67"/>
      <c r="M5" s="63"/>
      <c r="N5" s="65"/>
      <c r="O5" s="7"/>
      <c r="P5" s="7"/>
    </row>
    <row r="6" spans="1:16" s="4" customFormat="1" ht="12.75">
      <c r="A6" s="4" t="s">
        <v>89</v>
      </c>
      <c r="B6" s="65" t="s">
        <v>147</v>
      </c>
      <c r="C6" s="64"/>
      <c r="D6" s="64"/>
      <c r="E6" s="64"/>
      <c r="F6" s="64"/>
      <c r="G6" s="64"/>
      <c r="H6" s="64"/>
      <c r="I6" s="64"/>
      <c r="J6" s="64"/>
      <c r="K6" s="64"/>
      <c r="L6" s="64"/>
      <c r="M6" s="64"/>
      <c r="N6" s="64"/>
      <c r="O6" s="7"/>
      <c r="P6" s="7"/>
    </row>
    <row r="7" spans="1:16" s="4" customFormat="1" ht="12.75">
      <c r="A7" s="4" t="s">
        <v>126</v>
      </c>
      <c r="B7" s="65" t="s">
        <v>155</v>
      </c>
      <c r="C7" s="64"/>
      <c r="D7" s="64"/>
      <c r="E7" s="64"/>
      <c r="F7" s="64"/>
      <c r="G7" s="64"/>
      <c r="H7" s="64"/>
      <c r="I7" s="64"/>
      <c r="J7" s="64"/>
      <c r="K7" s="64"/>
      <c r="L7" s="64"/>
      <c r="M7" s="64"/>
      <c r="N7" s="64"/>
      <c r="O7" s="7"/>
      <c r="P7" s="7"/>
    </row>
    <row r="8" spans="1:16" s="4" customFormat="1" ht="12.75">
      <c r="A8" s="4" t="s">
        <v>107</v>
      </c>
      <c r="B8" s="8"/>
      <c r="D8" s="5"/>
      <c r="E8" s="5"/>
      <c r="F8" s="27"/>
      <c r="G8" s="5"/>
      <c r="H8" s="5"/>
      <c r="I8" s="27"/>
      <c r="J8" s="5"/>
      <c r="K8" s="10"/>
      <c r="L8" s="7"/>
      <c r="M8" s="5"/>
      <c r="O8" s="10"/>
      <c r="P8" s="7"/>
    </row>
    <row r="10" spans="4:16" ht="12.75">
      <c r="D10" s="13"/>
      <c r="E10" s="13"/>
      <c r="F10" s="34" t="s">
        <v>88</v>
      </c>
      <c r="G10" s="13"/>
      <c r="H10" s="13"/>
      <c r="I10" s="34" t="s">
        <v>94</v>
      </c>
      <c r="J10" s="13"/>
      <c r="K10" s="16"/>
      <c r="L10" s="16"/>
      <c r="M10" s="25" t="s">
        <v>101</v>
      </c>
      <c r="N10" s="35"/>
      <c r="O10" s="16" t="s">
        <v>101</v>
      </c>
      <c r="P10" s="16" t="s">
        <v>101</v>
      </c>
    </row>
    <row r="11" spans="4:16" ht="12.75">
      <c r="D11" s="14" t="s">
        <v>82</v>
      </c>
      <c r="E11" s="14" t="s">
        <v>90</v>
      </c>
      <c r="F11" s="30" t="s">
        <v>130</v>
      </c>
      <c r="G11" s="14" t="s">
        <v>82</v>
      </c>
      <c r="H11" s="14" t="s">
        <v>82</v>
      </c>
      <c r="I11" s="30" t="s">
        <v>136</v>
      </c>
      <c r="J11" s="14" t="s">
        <v>118</v>
      </c>
      <c r="K11" s="17" t="s">
        <v>102</v>
      </c>
      <c r="L11" s="17" t="s">
        <v>102</v>
      </c>
      <c r="M11" s="23" t="s">
        <v>108</v>
      </c>
      <c r="N11" s="36"/>
      <c r="O11" s="17" t="s">
        <v>102</v>
      </c>
      <c r="P11" s="17" t="s">
        <v>102</v>
      </c>
    </row>
    <row r="12" spans="4:16" ht="12.75">
      <c r="D12" s="14" t="s">
        <v>83</v>
      </c>
      <c r="E12" s="14" t="s">
        <v>83</v>
      </c>
      <c r="F12" s="30" t="s">
        <v>131</v>
      </c>
      <c r="G12" s="14" t="s">
        <v>95</v>
      </c>
      <c r="H12" s="14" t="s">
        <v>99</v>
      </c>
      <c r="I12" s="30" t="s">
        <v>137</v>
      </c>
      <c r="J12" s="14" t="s">
        <v>119</v>
      </c>
      <c r="K12" s="17" t="s">
        <v>103</v>
      </c>
      <c r="L12" s="17" t="s">
        <v>105</v>
      </c>
      <c r="M12" s="23" t="s">
        <v>109</v>
      </c>
      <c r="N12" s="36"/>
      <c r="O12" s="17" t="s">
        <v>103</v>
      </c>
      <c r="P12" s="17" t="s">
        <v>105</v>
      </c>
    </row>
    <row r="13" spans="4:16" ht="12.75">
      <c r="D13" s="14" t="s">
        <v>84</v>
      </c>
      <c r="E13" s="14" t="s">
        <v>91</v>
      </c>
      <c r="F13" s="30" t="s">
        <v>84</v>
      </c>
      <c r="G13" s="14" t="s">
        <v>96</v>
      </c>
      <c r="H13" s="14" t="s">
        <v>96</v>
      </c>
      <c r="I13" s="30" t="s">
        <v>138</v>
      </c>
      <c r="J13" s="14" t="s">
        <v>120</v>
      </c>
      <c r="K13" s="17" t="s">
        <v>104</v>
      </c>
      <c r="L13" s="17" t="s">
        <v>106</v>
      </c>
      <c r="M13" s="23" t="s">
        <v>110</v>
      </c>
      <c r="N13" s="36"/>
      <c r="O13" s="17" t="s">
        <v>104</v>
      </c>
      <c r="P13" s="17" t="s">
        <v>106</v>
      </c>
    </row>
    <row r="14" spans="4:16" ht="12.75">
      <c r="D14" s="14" t="s">
        <v>85</v>
      </c>
      <c r="E14" s="14" t="s">
        <v>92</v>
      </c>
      <c r="F14" s="30" t="s">
        <v>132</v>
      </c>
      <c r="G14" s="14" t="s">
        <v>84</v>
      </c>
      <c r="H14" s="14" t="s">
        <v>100</v>
      </c>
      <c r="I14" s="30" t="s">
        <v>139</v>
      </c>
      <c r="J14" s="14" t="s">
        <v>121</v>
      </c>
      <c r="K14" s="17"/>
      <c r="L14" s="17"/>
      <c r="M14" s="23" t="s">
        <v>111</v>
      </c>
      <c r="N14" s="36"/>
      <c r="O14" s="61" t="s">
        <v>148</v>
      </c>
      <c r="P14" s="61" t="s">
        <v>148</v>
      </c>
    </row>
    <row r="15" spans="4:16" ht="12.75">
      <c r="D15" s="14" t="s">
        <v>86</v>
      </c>
      <c r="E15" s="14" t="s">
        <v>93</v>
      </c>
      <c r="F15" s="30" t="s">
        <v>133</v>
      </c>
      <c r="G15" s="14" t="s">
        <v>97</v>
      </c>
      <c r="H15" s="14" t="s">
        <v>92</v>
      </c>
      <c r="I15" s="30" t="s">
        <v>84</v>
      </c>
      <c r="J15" s="14" t="s">
        <v>122</v>
      </c>
      <c r="K15" s="17"/>
      <c r="L15" s="17"/>
      <c r="M15" s="23" t="s">
        <v>112</v>
      </c>
      <c r="N15" s="36"/>
      <c r="O15" s="61"/>
      <c r="P15" s="61"/>
    </row>
    <row r="16" spans="4:16" ht="12.75">
      <c r="D16" s="14" t="s">
        <v>87</v>
      </c>
      <c r="E16" s="14"/>
      <c r="F16" s="30" t="s">
        <v>134</v>
      </c>
      <c r="G16" s="14" t="s">
        <v>98</v>
      </c>
      <c r="H16" s="14" t="s">
        <v>93</v>
      </c>
      <c r="I16" s="30" t="s">
        <v>97</v>
      </c>
      <c r="J16" s="14"/>
      <c r="K16" s="17"/>
      <c r="L16" s="17"/>
      <c r="M16" s="23"/>
      <c r="N16" s="36"/>
      <c r="O16" s="61"/>
      <c r="P16" s="61"/>
    </row>
    <row r="17" spans="4:16" ht="12.75">
      <c r="D17" s="14" t="s">
        <v>92</v>
      </c>
      <c r="E17" s="14"/>
      <c r="F17" s="30" t="s">
        <v>135</v>
      </c>
      <c r="G17" s="14" t="s">
        <v>87</v>
      </c>
      <c r="H17" s="14"/>
      <c r="I17" s="30" t="s">
        <v>98</v>
      </c>
      <c r="J17" s="14"/>
      <c r="K17" s="17"/>
      <c r="L17" s="17"/>
      <c r="M17" s="23"/>
      <c r="N17" s="36"/>
      <c r="O17" s="61"/>
      <c r="P17" s="61"/>
    </row>
    <row r="18" spans="4:16" ht="12.75">
      <c r="D18" s="14" t="s">
        <v>93</v>
      </c>
      <c r="E18" s="14"/>
      <c r="F18" s="30" t="s">
        <v>92</v>
      </c>
      <c r="G18" s="14" t="s">
        <v>92</v>
      </c>
      <c r="H18" s="14"/>
      <c r="I18" s="30" t="s">
        <v>140</v>
      </c>
      <c r="J18" s="14"/>
      <c r="K18" s="17"/>
      <c r="L18" s="17"/>
      <c r="M18" s="23"/>
      <c r="N18" s="36"/>
      <c r="O18" s="61"/>
      <c r="P18" s="61"/>
    </row>
    <row r="19" spans="2:16" ht="12.75">
      <c r="B19" s="22"/>
      <c r="C19" s="38"/>
      <c r="D19" s="14"/>
      <c r="E19" s="14"/>
      <c r="F19" s="30" t="s">
        <v>93</v>
      </c>
      <c r="G19" s="14" t="s">
        <v>93</v>
      </c>
      <c r="H19" s="14"/>
      <c r="I19" s="30" t="s">
        <v>141</v>
      </c>
      <c r="J19" s="14"/>
      <c r="K19" s="17"/>
      <c r="L19" s="17"/>
      <c r="M19" s="23"/>
      <c r="N19" s="36"/>
      <c r="O19" s="17"/>
      <c r="P19" s="17"/>
    </row>
    <row r="20" spans="1:16" ht="12.75">
      <c r="A20" s="12"/>
      <c r="B20" s="22"/>
      <c r="C20" s="38"/>
      <c r="D20" s="14"/>
      <c r="E20" s="14"/>
      <c r="F20" s="30"/>
      <c r="G20" s="14"/>
      <c r="H20" s="14"/>
      <c r="I20" s="30" t="s">
        <v>92</v>
      </c>
      <c r="J20" s="14"/>
      <c r="K20" s="17"/>
      <c r="L20" s="17"/>
      <c r="M20" s="23"/>
      <c r="N20" s="36"/>
      <c r="O20" s="17"/>
      <c r="P20" s="17"/>
    </row>
    <row r="21" spans="1:16" ht="12.75">
      <c r="A21" s="22"/>
      <c r="B21" s="22"/>
      <c r="C21" s="38"/>
      <c r="D21" s="15"/>
      <c r="E21" s="15"/>
      <c r="F21" s="28"/>
      <c r="G21" s="15"/>
      <c r="H21" s="15"/>
      <c r="I21" s="28" t="s">
        <v>93</v>
      </c>
      <c r="J21" s="15"/>
      <c r="K21" s="18"/>
      <c r="L21" s="18"/>
      <c r="M21" s="24"/>
      <c r="N21" s="37"/>
      <c r="O21" s="18"/>
      <c r="P21" s="18"/>
    </row>
    <row r="23" spans="1:16" s="4" customFormat="1" ht="12.75">
      <c r="A23" s="4" t="s">
        <v>2</v>
      </c>
      <c r="B23" s="4" t="s">
        <v>0</v>
      </c>
      <c r="C23" s="4" t="s">
        <v>1</v>
      </c>
      <c r="D23" s="5"/>
      <c r="E23" s="5"/>
      <c r="F23" s="27"/>
      <c r="G23" s="5"/>
      <c r="H23" s="5"/>
      <c r="I23" s="27"/>
      <c r="J23" s="5"/>
      <c r="K23" s="7"/>
      <c r="L23" s="7"/>
      <c r="M23" s="5"/>
      <c r="O23" s="7"/>
      <c r="P23" s="7"/>
    </row>
    <row r="24" spans="1:13" ht="12.75">
      <c r="A24">
        <v>362</v>
      </c>
      <c r="B24" t="s">
        <v>3</v>
      </c>
      <c r="C24" t="s">
        <v>4</v>
      </c>
      <c r="D24" s="33" t="s">
        <v>115</v>
      </c>
      <c r="E24" s="33" t="s">
        <v>115</v>
      </c>
      <c r="F24" s="26" t="s">
        <v>115</v>
      </c>
      <c r="G24" s="33" t="s">
        <v>115</v>
      </c>
      <c r="H24" s="33" t="s">
        <v>115</v>
      </c>
      <c r="I24" s="26" t="s">
        <v>115</v>
      </c>
      <c r="J24" s="33" t="s">
        <v>115</v>
      </c>
      <c r="K24" s="6">
        <v>314658</v>
      </c>
      <c r="L24" s="6">
        <v>46172</v>
      </c>
      <c r="M24" s="9" t="s">
        <v>115</v>
      </c>
    </row>
    <row r="25" spans="1:13" ht="12.75">
      <c r="A25">
        <v>256</v>
      </c>
      <c r="B25" t="s">
        <v>5</v>
      </c>
      <c r="C25" t="s">
        <v>6</v>
      </c>
      <c r="D25" s="33" t="s">
        <v>125</v>
      </c>
      <c r="E25" s="33" t="s">
        <v>125</v>
      </c>
      <c r="F25" s="26" t="s">
        <v>125</v>
      </c>
      <c r="G25" s="33" t="s">
        <v>125</v>
      </c>
      <c r="H25" s="33" t="s">
        <v>125</v>
      </c>
      <c r="I25" s="26" t="s">
        <v>125</v>
      </c>
      <c r="J25" s="33" t="s">
        <v>125</v>
      </c>
      <c r="K25" s="6">
        <v>91080</v>
      </c>
      <c r="L25" s="6">
        <v>78112</v>
      </c>
      <c r="M25" s="9" t="s">
        <v>125</v>
      </c>
    </row>
    <row r="26" spans="1:16" ht="12.75">
      <c r="A26">
        <v>465</v>
      </c>
      <c r="B26" t="s">
        <v>7</v>
      </c>
      <c r="C26" t="s">
        <v>6</v>
      </c>
      <c r="D26" s="33" t="s">
        <v>116</v>
      </c>
      <c r="E26" s="33" t="s">
        <v>116</v>
      </c>
      <c r="F26" s="26" t="s">
        <v>116</v>
      </c>
      <c r="G26" s="33">
        <v>43</v>
      </c>
      <c r="H26" s="33">
        <v>83</v>
      </c>
      <c r="I26" s="26">
        <f>SUM(G26/H26)</f>
        <v>0.5180722891566265</v>
      </c>
      <c r="J26" s="33">
        <v>43</v>
      </c>
      <c r="K26" s="6">
        <v>126459</v>
      </c>
      <c r="L26" s="6">
        <v>24629</v>
      </c>
      <c r="M26" s="9">
        <f aca="true" t="shared" si="0" ref="M26:M55">SUM(K26+L26)/J26</f>
        <v>3513.6744186046512</v>
      </c>
      <c r="O26" s="6">
        <v>126459</v>
      </c>
      <c r="P26" s="6">
        <v>24629</v>
      </c>
    </row>
    <row r="27" spans="1:16" ht="12.75">
      <c r="A27">
        <v>957</v>
      </c>
      <c r="B27" t="s">
        <v>8</v>
      </c>
      <c r="C27" t="s">
        <v>9</v>
      </c>
      <c r="D27" s="33">
        <v>1613</v>
      </c>
      <c r="E27" s="33">
        <v>2115</v>
      </c>
      <c r="F27" s="26">
        <f>SUM(D27/E27)</f>
        <v>0.7626477541371158</v>
      </c>
      <c r="G27" s="33">
        <v>3617</v>
      </c>
      <c r="H27" s="33">
        <v>3617</v>
      </c>
      <c r="I27" s="26">
        <f>SUM(G27/H27)</f>
        <v>1</v>
      </c>
      <c r="J27" s="33">
        <f>SUM(D27+G27)</f>
        <v>5230</v>
      </c>
      <c r="K27" s="6">
        <v>465960</v>
      </c>
      <c r="L27" s="6">
        <v>466000</v>
      </c>
      <c r="M27" s="9">
        <f t="shared" si="0"/>
        <v>178.19502868068832</v>
      </c>
      <c r="O27" s="6">
        <v>465960</v>
      </c>
      <c r="P27" s="6">
        <v>466000</v>
      </c>
    </row>
    <row r="28" spans="1:13" ht="12.75">
      <c r="A28">
        <v>567</v>
      </c>
      <c r="B28" t="s">
        <v>10</v>
      </c>
      <c r="C28" t="s">
        <v>9</v>
      </c>
      <c r="D28" s="33" t="s">
        <v>115</v>
      </c>
      <c r="E28" s="33" t="s">
        <v>115</v>
      </c>
      <c r="F28" s="26" t="s">
        <v>115</v>
      </c>
      <c r="G28" s="33" t="s">
        <v>115</v>
      </c>
      <c r="H28" s="33" t="s">
        <v>115</v>
      </c>
      <c r="I28" s="26" t="s">
        <v>115</v>
      </c>
      <c r="J28" s="33" t="s">
        <v>115</v>
      </c>
      <c r="K28" s="6">
        <v>313247</v>
      </c>
      <c r="L28" s="6">
        <v>54430</v>
      </c>
      <c r="M28" s="9" t="s">
        <v>115</v>
      </c>
    </row>
    <row r="29" spans="1:16" ht="12.75">
      <c r="A29">
        <v>697</v>
      </c>
      <c r="B29" t="s">
        <v>11</v>
      </c>
      <c r="C29" t="s">
        <v>9</v>
      </c>
      <c r="D29" s="33">
        <v>352</v>
      </c>
      <c r="E29" s="33">
        <v>505</v>
      </c>
      <c r="F29" s="26">
        <f>SUM(D29/E29)</f>
        <v>0.697029702970297</v>
      </c>
      <c r="G29" s="33" t="s">
        <v>116</v>
      </c>
      <c r="H29" s="33" t="s">
        <v>116</v>
      </c>
      <c r="I29" s="31" t="s">
        <v>116</v>
      </c>
      <c r="J29" s="33">
        <v>352</v>
      </c>
      <c r="K29" s="6">
        <v>280706</v>
      </c>
      <c r="L29" s="6">
        <v>40000</v>
      </c>
      <c r="M29" s="9">
        <f t="shared" si="0"/>
        <v>911.0965909090909</v>
      </c>
      <c r="O29" s="6">
        <v>280706</v>
      </c>
      <c r="P29" s="6">
        <v>40000</v>
      </c>
    </row>
    <row r="30" spans="1:13" ht="12.75">
      <c r="A30">
        <v>183</v>
      </c>
      <c r="B30" t="s">
        <v>12</v>
      </c>
      <c r="C30" t="s">
        <v>9</v>
      </c>
      <c r="D30" s="33" t="s">
        <v>115</v>
      </c>
      <c r="E30" s="33" t="s">
        <v>115</v>
      </c>
      <c r="F30" s="26" t="s">
        <v>115</v>
      </c>
      <c r="G30" s="33" t="s">
        <v>116</v>
      </c>
      <c r="H30" s="33" t="s">
        <v>116</v>
      </c>
      <c r="I30" s="31" t="s">
        <v>116</v>
      </c>
      <c r="J30" s="33" t="s">
        <v>115</v>
      </c>
      <c r="K30" s="6">
        <v>64513</v>
      </c>
      <c r="L30" s="6">
        <v>54709</v>
      </c>
      <c r="M30" s="9" t="s">
        <v>115</v>
      </c>
    </row>
    <row r="31" spans="1:16" ht="12.75">
      <c r="A31">
        <v>1151</v>
      </c>
      <c r="B31" t="s">
        <v>13</v>
      </c>
      <c r="C31" t="s">
        <v>9</v>
      </c>
      <c r="D31" s="33" t="s">
        <v>116</v>
      </c>
      <c r="E31" s="33" t="s">
        <v>116</v>
      </c>
      <c r="F31" s="31" t="s">
        <v>116</v>
      </c>
      <c r="G31" s="33">
        <v>26</v>
      </c>
      <c r="H31" s="33">
        <v>32</v>
      </c>
      <c r="I31" s="26">
        <f aca="true" t="shared" si="1" ref="I31:I41">SUM(G31/H31)</f>
        <v>0.8125</v>
      </c>
      <c r="J31" s="33">
        <v>26</v>
      </c>
      <c r="K31" s="6">
        <v>390914</v>
      </c>
      <c r="L31" s="6">
        <v>108098</v>
      </c>
      <c r="M31" s="9">
        <f t="shared" si="0"/>
        <v>19192.76923076923</v>
      </c>
      <c r="O31" s="6">
        <v>390914</v>
      </c>
      <c r="P31" s="6">
        <v>108098</v>
      </c>
    </row>
    <row r="32" spans="1:16" ht="12.75">
      <c r="A32">
        <v>1079</v>
      </c>
      <c r="B32" t="s">
        <v>14</v>
      </c>
      <c r="C32" t="s">
        <v>9</v>
      </c>
      <c r="D32" s="33">
        <v>803</v>
      </c>
      <c r="E32" s="33">
        <v>803</v>
      </c>
      <c r="F32" s="26">
        <f>SUM(D32/E32)</f>
        <v>1</v>
      </c>
      <c r="G32" s="33">
        <v>407</v>
      </c>
      <c r="H32" s="33">
        <v>407</v>
      </c>
      <c r="I32" s="26">
        <f t="shared" si="1"/>
        <v>1</v>
      </c>
      <c r="J32" s="33">
        <f>SUM(D32+G32)</f>
        <v>1210</v>
      </c>
      <c r="K32" s="6">
        <v>342125</v>
      </c>
      <c r="L32" s="6">
        <v>541500</v>
      </c>
      <c r="M32" s="9">
        <f t="shared" si="0"/>
        <v>730.2685950413223</v>
      </c>
      <c r="O32" s="6">
        <v>342125</v>
      </c>
      <c r="P32" s="6">
        <v>541500</v>
      </c>
    </row>
    <row r="33" spans="1:13" ht="12.75">
      <c r="A33">
        <v>72</v>
      </c>
      <c r="B33" t="s">
        <v>15</v>
      </c>
      <c r="C33" t="s">
        <v>9</v>
      </c>
      <c r="D33" s="33" t="s">
        <v>125</v>
      </c>
      <c r="E33" s="33" t="s">
        <v>125</v>
      </c>
      <c r="F33" s="26" t="s">
        <v>125</v>
      </c>
      <c r="G33" s="33" t="s">
        <v>116</v>
      </c>
      <c r="H33" s="33" t="s">
        <v>116</v>
      </c>
      <c r="I33" s="31" t="s">
        <v>116</v>
      </c>
      <c r="J33" s="33" t="s">
        <v>125</v>
      </c>
      <c r="K33" s="6">
        <v>157833</v>
      </c>
      <c r="L33" s="6">
        <v>35675</v>
      </c>
      <c r="M33" s="9" t="s">
        <v>125</v>
      </c>
    </row>
    <row r="34" spans="1:16" ht="12.75">
      <c r="A34">
        <v>629</v>
      </c>
      <c r="B34" t="s">
        <v>16</v>
      </c>
      <c r="C34" t="s">
        <v>9</v>
      </c>
      <c r="D34" s="33" t="s">
        <v>116</v>
      </c>
      <c r="E34" s="33" t="s">
        <v>116</v>
      </c>
      <c r="F34" s="26" t="s">
        <v>116</v>
      </c>
      <c r="G34" s="33">
        <v>3502</v>
      </c>
      <c r="H34" s="33">
        <v>8245</v>
      </c>
      <c r="I34" s="26">
        <f t="shared" si="1"/>
        <v>0.4247422680412371</v>
      </c>
      <c r="J34" s="33">
        <v>3502</v>
      </c>
      <c r="K34" s="6">
        <v>245476</v>
      </c>
      <c r="L34" s="6">
        <v>33527</v>
      </c>
      <c r="M34" s="9">
        <f t="shared" si="0"/>
        <v>79.6696173615077</v>
      </c>
      <c r="O34" s="6">
        <v>245476</v>
      </c>
      <c r="P34" s="6">
        <v>33527</v>
      </c>
    </row>
    <row r="35" spans="1:13" ht="12.75">
      <c r="A35">
        <v>288</v>
      </c>
      <c r="B35" t="s">
        <v>17</v>
      </c>
      <c r="C35" t="s">
        <v>18</v>
      </c>
      <c r="D35" s="33" t="s">
        <v>115</v>
      </c>
      <c r="E35" s="33" t="s">
        <v>115</v>
      </c>
      <c r="F35" s="26" t="s">
        <v>115</v>
      </c>
      <c r="G35" s="33" t="s">
        <v>115</v>
      </c>
      <c r="H35" s="33" t="s">
        <v>115</v>
      </c>
      <c r="I35" s="26" t="s">
        <v>115</v>
      </c>
      <c r="J35" s="33" t="s">
        <v>115</v>
      </c>
      <c r="K35" s="6">
        <v>157349</v>
      </c>
      <c r="L35" s="6">
        <v>66600</v>
      </c>
      <c r="M35" s="9" t="s">
        <v>115</v>
      </c>
    </row>
    <row r="36" spans="1:16" ht="12.75">
      <c r="A36">
        <v>968</v>
      </c>
      <c r="B36" t="s">
        <v>19</v>
      </c>
      <c r="C36" t="s">
        <v>18</v>
      </c>
      <c r="D36" s="33" t="s">
        <v>116</v>
      </c>
      <c r="E36" s="33" t="s">
        <v>116</v>
      </c>
      <c r="F36" s="31" t="s">
        <v>116</v>
      </c>
      <c r="G36" s="33">
        <v>305</v>
      </c>
      <c r="H36" s="33">
        <v>411</v>
      </c>
      <c r="I36" s="26">
        <f t="shared" si="1"/>
        <v>0.7420924574209246</v>
      </c>
      <c r="J36" s="33">
        <v>305</v>
      </c>
      <c r="K36" s="6">
        <v>144667</v>
      </c>
      <c r="L36" s="6">
        <v>16703</v>
      </c>
      <c r="M36" s="9">
        <f t="shared" si="0"/>
        <v>529.0819672131148</v>
      </c>
      <c r="O36" s="6">
        <v>144667</v>
      </c>
      <c r="P36" s="6">
        <v>16703</v>
      </c>
    </row>
    <row r="37" spans="1:16" ht="12.75">
      <c r="A37">
        <v>680</v>
      </c>
      <c r="B37" t="s">
        <v>20</v>
      </c>
      <c r="C37" t="s">
        <v>18</v>
      </c>
      <c r="D37" s="33">
        <v>509</v>
      </c>
      <c r="E37" s="33">
        <v>937</v>
      </c>
      <c r="F37" s="26">
        <f>SUM(D37/E37)</f>
        <v>0.5432230522945571</v>
      </c>
      <c r="G37" s="33" t="s">
        <v>116</v>
      </c>
      <c r="H37" s="33" t="s">
        <v>116</v>
      </c>
      <c r="I37" s="31" t="s">
        <v>116</v>
      </c>
      <c r="J37" s="33">
        <v>509</v>
      </c>
      <c r="K37" s="6">
        <v>73152</v>
      </c>
      <c r="L37" s="6">
        <v>21853</v>
      </c>
      <c r="M37" s="9">
        <f t="shared" si="0"/>
        <v>186.65029469548134</v>
      </c>
      <c r="O37" s="6">
        <v>73152</v>
      </c>
      <c r="P37" s="6">
        <v>21853</v>
      </c>
    </row>
    <row r="38" spans="1:16" ht="12.75">
      <c r="A38">
        <v>1120</v>
      </c>
      <c r="B38" t="s">
        <v>21</v>
      </c>
      <c r="C38" t="s">
        <v>18</v>
      </c>
      <c r="D38" s="33" t="s">
        <v>116</v>
      </c>
      <c r="E38" s="33" t="s">
        <v>116</v>
      </c>
      <c r="F38" s="31" t="s">
        <v>116</v>
      </c>
      <c r="G38" s="33">
        <v>61</v>
      </c>
      <c r="H38" s="33">
        <v>200</v>
      </c>
      <c r="I38" s="26">
        <f t="shared" si="1"/>
        <v>0.305</v>
      </c>
      <c r="J38" s="33">
        <v>61</v>
      </c>
      <c r="K38" s="6">
        <v>130412</v>
      </c>
      <c r="L38" s="6">
        <v>27603</v>
      </c>
      <c r="M38" s="9">
        <f t="shared" si="0"/>
        <v>2590.409836065574</v>
      </c>
      <c r="O38" s="6">
        <v>130412</v>
      </c>
      <c r="P38" s="6">
        <v>27603</v>
      </c>
    </row>
    <row r="39" spans="1:16" ht="12.75">
      <c r="A39">
        <v>13</v>
      </c>
      <c r="B39" t="s">
        <v>22</v>
      </c>
      <c r="C39" t="s">
        <v>18</v>
      </c>
      <c r="D39" s="33">
        <v>0</v>
      </c>
      <c r="E39" s="33">
        <v>150</v>
      </c>
      <c r="F39" s="26">
        <v>0</v>
      </c>
      <c r="G39" s="33">
        <v>921</v>
      </c>
      <c r="H39" s="33">
        <v>1045</v>
      </c>
      <c r="I39" s="26">
        <f t="shared" si="1"/>
        <v>0.8813397129186603</v>
      </c>
      <c r="J39" s="33">
        <f>SUM(D39+G39)</f>
        <v>921</v>
      </c>
      <c r="K39" s="6">
        <v>202083</v>
      </c>
      <c r="L39" s="6">
        <v>38740</v>
      </c>
      <c r="M39" s="9">
        <f t="shared" si="0"/>
        <v>261.4799131378936</v>
      </c>
      <c r="O39" s="6">
        <v>202083</v>
      </c>
      <c r="P39" s="6">
        <v>38740</v>
      </c>
    </row>
    <row r="40" spans="1:13" ht="12.75">
      <c r="A40">
        <v>369</v>
      </c>
      <c r="B40" t="s">
        <v>23</v>
      </c>
      <c r="C40" t="s">
        <v>18</v>
      </c>
      <c r="D40" s="33" t="s">
        <v>115</v>
      </c>
      <c r="E40" s="33" t="s">
        <v>115</v>
      </c>
      <c r="F40" s="31" t="s">
        <v>115</v>
      </c>
      <c r="G40" s="33" t="s">
        <v>115</v>
      </c>
      <c r="H40" s="33" t="s">
        <v>115</v>
      </c>
      <c r="I40" s="26" t="s">
        <v>115</v>
      </c>
      <c r="J40" s="33" t="s">
        <v>115</v>
      </c>
      <c r="K40" s="6">
        <v>131951</v>
      </c>
      <c r="L40" s="6">
        <v>14661</v>
      </c>
      <c r="M40" s="9" t="s">
        <v>115</v>
      </c>
    </row>
    <row r="41" spans="1:16" ht="12.75">
      <c r="A41">
        <v>39</v>
      </c>
      <c r="B41" t="s">
        <v>24</v>
      </c>
      <c r="C41" t="s">
        <v>25</v>
      </c>
      <c r="D41" s="33">
        <v>166</v>
      </c>
      <c r="E41" s="33">
        <v>638</v>
      </c>
      <c r="F41" s="26">
        <f>SUM(D41/E41)</f>
        <v>0.2601880877742947</v>
      </c>
      <c r="G41" s="33">
        <v>103</v>
      </c>
      <c r="H41" s="33">
        <v>312</v>
      </c>
      <c r="I41" s="26">
        <f t="shared" si="1"/>
        <v>0.3301282051282051</v>
      </c>
      <c r="J41" s="33">
        <f>SUM(D41+G41)</f>
        <v>269</v>
      </c>
      <c r="K41" s="6">
        <v>347151</v>
      </c>
      <c r="L41" s="6">
        <v>38572</v>
      </c>
      <c r="M41" s="9">
        <f t="shared" si="0"/>
        <v>1433.914498141264</v>
      </c>
      <c r="O41" s="6">
        <v>347151</v>
      </c>
      <c r="P41" s="6">
        <v>38572</v>
      </c>
    </row>
    <row r="42" spans="1:16" ht="12.75">
      <c r="A42">
        <v>150</v>
      </c>
      <c r="B42" t="s">
        <v>26</v>
      </c>
      <c r="C42" t="s">
        <v>27</v>
      </c>
      <c r="D42" s="33">
        <v>62</v>
      </c>
      <c r="E42" s="33">
        <v>171</v>
      </c>
      <c r="F42" s="26">
        <f>SUM(D42/E42)</f>
        <v>0.36257309941520466</v>
      </c>
      <c r="G42" s="33" t="s">
        <v>115</v>
      </c>
      <c r="H42" s="33" t="s">
        <v>115</v>
      </c>
      <c r="I42" s="26" t="s">
        <v>115</v>
      </c>
      <c r="J42" s="33">
        <v>62</v>
      </c>
      <c r="K42" s="6">
        <v>86671</v>
      </c>
      <c r="L42" s="6">
        <v>42040</v>
      </c>
      <c r="M42" s="9">
        <f t="shared" si="0"/>
        <v>2075.983870967742</v>
      </c>
      <c r="O42" s="6">
        <v>86671</v>
      </c>
      <c r="P42" s="6">
        <v>42040</v>
      </c>
    </row>
    <row r="43" spans="1:16" ht="12.75">
      <c r="A43">
        <v>551</v>
      </c>
      <c r="B43" t="s">
        <v>28</v>
      </c>
      <c r="C43" t="s">
        <v>27</v>
      </c>
      <c r="D43" s="33" t="s">
        <v>127</v>
      </c>
      <c r="E43" s="33" t="s">
        <v>127</v>
      </c>
      <c r="F43" s="26" t="s">
        <v>127</v>
      </c>
      <c r="G43" s="33" t="s">
        <v>127</v>
      </c>
      <c r="H43" s="33" t="s">
        <v>127</v>
      </c>
      <c r="I43" s="26" t="s">
        <v>127</v>
      </c>
      <c r="J43" s="33" t="s">
        <v>127</v>
      </c>
      <c r="K43" s="11" t="s">
        <v>127</v>
      </c>
      <c r="L43" s="11" t="s">
        <v>127</v>
      </c>
      <c r="M43" s="9"/>
      <c r="O43" s="11"/>
      <c r="P43" s="11"/>
    </row>
    <row r="44" spans="1:16" ht="12.75">
      <c r="A44">
        <v>1060</v>
      </c>
      <c r="B44" t="s">
        <v>29</v>
      </c>
      <c r="C44" t="s">
        <v>30</v>
      </c>
      <c r="D44" s="33">
        <v>650</v>
      </c>
      <c r="E44" s="33" t="s">
        <v>115</v>
      </c>
      <c r="F44" s="26" t="s">
        <v>115</v>
      </c>
      <c r="G44" s="33">
        <v>141</v>
      </c>
      <c r="H44" s="33">
        <v>535</v>
      </c>
      <c r="I44" s="26">
        <f>SUM(G44/H44)</f>
        <v>0.2635514018691589</v>
      </c>
      <c r="J44" s="33">
        <f>SUM(D44+G44)</f>
        <v>791</v>
      </c>
      <c r="K44" s="6">
        <v>137074</v>
      </c>
      <c r="L44" s="6">
        <v>49899</v>
      </c>
      <c r="M44" s="9">
        <f t="shared" si="0"/>
        <v>236.3754740834387</v>
      </c>
      <c r="O44" s="6">
        <v>137074</v>
      </c>
      <c r="P44" s="6">
        <v>49899</v>
      </c>
    </row>
    <row r="45" spans="1:16" ht="12.75">
      <c r="A45">
        <v>574</v>
      </c>
      <c r="B45" t="s">
        <v>31</v>
      </c>
      <c r="C45" t="s">
        <v>30</v>
      </c>
      <c r="D45" s="33" t="s">
        <v>116</v>
      </c>
      <c r="E45" s="33" t="s">
        <v>116</v>
      </c>
      <c r="F45" s="26" t="s">
        <v>116</v>
      </c>
      <c r="G45" s="33">
        <v>2889</v>
      </c>
      <c r="H45" s="33">
        <v>6441</v>
      </c>
      <c r="I45" s="26">
        <f>SUM(G45/H45)</f>
        <v>0.44853283651606896</v>
      </c>
      <c r="J45" s="33">
        <v>2889</v>
      </c>
      <c r="K45" s="6">
        <v>353631</v>
      </c>
      <c r="L45" s="6">
        <v>49999</v>
      </c>
      <c r="M45" s="9">
        <f t="shared" si="0"/>
        <v>139.71270335756316</v>
      </c>
      <c r="O45" s="6">
        <v>353631</v>
      </c>
      <c r="P45" s="6">
        <v>49999</v>
      </c>
    </row>
    <row r="46" spans="1:13" ht="12.75">
      <c r="A46">
        <v>553</v>
      </c>
      <c r="B46" t="s">
        <v>32</v>
      </c>
      <c r="C46" t="s">
        <v>33</v>
      </c>
      <c r="D46" s="33" t="s">
        <v>115</v>
      </c>
      <c r="E46" s="33" t="s">
        <v>115</v>
      </c>
      <c r="F46" s="26" t="s">
        <v>115</v>
      </c>
      <c r="G46" s="33" t="s">
        <v>115</v>
      </c>
      <c r="H46" s="33" t="s">
        <v>115</v>
      </c>
      <c r="I46" s="26" t="s">
        <v>115</v>
      </c>
      <c r="J46" s="33" t="s">
        <v>115</v>
      </c>
      <c r="K46" s="6">
        <v>165156</v>
      </c>
      <c r="L46" s="6">
        <v>33486</v>
      </c>
      <c r="M46" s="1" t="s">
        <v>115</v>
      </c>
    </row>
    <row r="47" spans="1:16" ht="12.75">
      <c r="A47">
        <v>177</v>
      </c>
      <c r="B47" t="s">
        <v>34</v>
      </c>
      <c r="C47" t="s">
        <v>33</v>
      </c>
      <c r="D47" s="33">
        <v>0</v>
      </c>
      <c r="E47" s="33" t="s">
        <v>115</v>
      </c>
      <c r="F47" s="26" t="s">
        <v>115</v>
      </c>
      <c r="G47" s="33">
        <v>0</v>
      </c>
      <c r="H47" s="33" t="s">
        <v>115</v>
      </c>
      <c r="I47" s="26" t="s">
        <v>115</v>
      </c>
      <c r="J47" s="33">
        <f>SUM(D47+G47)</f>
        <v>0</v>
      </c>
      <c r="K47" s="6">
        <v>194000</v>
      </c>
      <c r="L47" s="11">
        <v>13008</v>
      </c>
      <c r="M47" s="9" t="s">
        <v>115</v>
      </c>
      <c r="O47" s="6">
        <v>194000</v>
      </c>
      <c r="P47" s="11">
        <v>13008</v>
      </c>
    </row>
    <row r="48" spans="1:16" ht="12.75">
      <c r="A48">
        <v>788</v>
      </c>
      <c r="B48" t="s">
        <v>35</v>
      </c>
      <c r="C48" t="s">
        <v>36</v>
      </c>
      <c r="D48" s="33">
        <v>183</v>
      </c>
      <c r="E48" s="33">
        <v>261</v>
      </c>
      <c r="F48" s="26">
        <f aca="true" t="shared" si="2" ref="F48:F55">SUM(D48/E48)</f>
        <v>0.7011494252873564</v>
      </c>
      <c r="G48" s="33">
        <v>187</v>
      </c>
      <c r="H48" s="33">
        <v>278</v>
      </c>
      <c r="I48" s="26">
        <f aca="true" t="shared" si="3" ref="I48:I69">SUM(G48/H48)</f>
        <v>0.6726618705035972</v>
      </c>
      <c r="J48" s="33">
        <f>SUM(D48+G48)</f>
        <v>370</v>
      </c>
      <c r="K48" s="6">
        <v>195080</v>
      </c>
      <c r="L48" s="6">
        <v>37500</v>
      </c>
      <c r="M48" s="9">
        <f t="shared" si="0"/>
        <v>628.5945945945946</v>
      </c>
      <c r="O48" s="6">
        <v>195080</v>
      </c>
      <c r="P48" s="6">
        <v>37500</v>
      </c>
    </row>
    <row r="49" spans="1:16" ht="12.75">
      <c r="A49">
        <v>254</v>
      </c>
      <c r="B49" t="s">
        <v>37</v>
      </c>
      <c r="C49" t="s">
        <v>38</v>
      </c>
      <c r="D49" s="33">
        <v>11</v>
      </c>
      <c r="E49" s="33">
        <v>38</v>
      </c>
      <c r="F49" s="26">
        <f t="shared" si="2"/>
        <v>0.2894736842105263</v>
      </c>
      <c r="G49" s="33" t="s">
        <v>116</v>
      </c>
      <c r="H49" s="33" t="s">
        <v>116</v>
      </c>
      <c r="I49" s="31" t="s">
        <v>116</v>
      </c>
      <c r="J49" s="33">
        <v>11</v>
      </c>
      <c r="K49" s="6">
        <v>208351</v>
      </c>
      <c r="L49" s="6">
        <v>28467</v>
      </c>
      <c r="M49" s="9">
        <f t="shared" si="0"/>
        <v>21528.909090909092</v>
      </c>
      <c r="O49" s="6">
        <v>208351</v>
      </c>
      <c r="P49" s="6">
        <v>28467</v>
      </c>
    </row>
    <row r="50" spans="1:16" ht="12.75">
      <c r="A50">
        <v>396</v>
      </c>
      <c r="B50" t="s">
        <v>39</v>
      </c>
      <c r="C50" t="s">
        <v>40</v>
      </c>
      <c r="D50" s="33">
        <v>0</v>
      </c>
      <c r="E50" s="33">
        <v>77</v>
      </c>
      <c r="F50" s="26">
        <f t="shared" si="2"/>
        <v>0</v>
      </c>
      <c r="G50" s="33">
        <v>0</v>
      </c>
      <c r="H50" s="33">
        <v>77</v>
      </c>
      <c r="I50" s="26">
        <f t="shared" si="3"/>
        <v>0</v>
      </c>
      <c r="J50" s="33">
        <f>SUM(D50+G50)</f>
        <v>0</v>
      </c>
      <c r="K50" s="6">
        <v>237548</v>
      </c>
      <c r="L50" s="6">
        <v>36403</v>
      </c>
      <c r="M50" s="9"/>
      <c r="O50" s="6">
        <v>237548</v>
      </c>
      <c r="P50" s="6">
        <v>36403</v>
      </c>
    </row>
    <row r="51" spans="1:16" ht="12.75">
      <c r="A51">
        <v>570</v>
      </c>
      <c r="B51" t="s">
        <v>41</v>
      </c>
      <c r="C51" t="s">
        <v>40</v>
      </c>
      <c r="D51" s="33">
        <v>79</v>
      </c>
      <c r="E51" s="33">
        <v>318</v>
      </c>
      <c r="F51" s="26">
        <f t="shared" si="2"/>
        <v>0.24842767295597484</v>
      </c>
      <c r="G51" s="33" t="s">
        <v>115</v>
      </c>
      <c r="H51" s="33" t="s">
        <v>115</v>
      </c>
      <c r="I51" s="26" t="s">
        <v>115</v>
      </c>
      <c r="J51" s="33">
        <v>79</v>
      </c>
      <c r="K51" s="6">
        <v>307593</v>
      </c>
      <c r="L51" s="6">
        <v>66357</v>
      </c>
      <c r="M51" s="9">
        <f t="shared" si="0"/>
        <v>4733.544303797468</v>
      </c>
      <c r="O51" s="6">
        <v>307593</v>
      </c>
      <c r="P51" s="6">
        <v>66357</v>
      </c>
    </row>
    <row r="52" spans="1:16" ht="12.75">
      <c r="A52">
        <v>691</v>
      </c>
      <c r="B52" t="s">
        <v>42</v>
      </c>
      <c r="C52" t="s">
        <v>40</v>
      </c>
      <c r="D52" s="33">
        <v>51</v>
      </c>
      <c r="E52" s="33">
        <v>100</v>
      </c>
      <c r="F52" s="26">
        <f t="shared" si="2"/>
        <v>0.51</v>
      </c>
      <c r="G52" s="33">
        <v>35</v>
      </c>
      <c r="H52" s="33">
        <v>100</v>
      </c>
      <c r="I52" s="26">
        <f t="shared" si="3"/>
        <v>0.35</v>
      </c>
      <c r="J52" s="33">
        <f>SUM(D52+G52)</f>
        <v>86</v>
      </c>
      <c r="K52" s="6">
        <v>131931</v>
      </c>
      <c r="L52" s="6">
        <v>57934</v>
      </c>
      <c r="M52" s="9">
        <f t="shared" si="0"/>
        <v>2207.732558139535</v>
      </c>
      <c r="O52" s="6">
        <v>131931</v>
      </c>
      <c r="P52" s="6">
        <v>57934</v>
      </c>
    </row>
    <row r="53" spans="1:16" ht="12.75">
      <c r="A53">
        <v>1034</v>
      </c>
      <c r="B53" t="s">
        <v>43</v>
      </c>
      <c r="C53" t="s">
        <v>40</v>
      </c>
      <c r="D53" s="33">
        <v>82</v>
      </c>
      <c r="E53" s="33">
        <v>100</v>
      </c>
      <c r="F53" s="26">
        <f t="shared" si="2"/>
        <v>0.82</v>
      </c>
      <c r="G53" s="33">
        <v>69</v>
      </c>
      <c r="H53" s="33">
        <v>100</v>
      </c>
      <c r="I53" s="26">
        <f t="shared" si="3"/>
        <v>0.69</v>
      </c>
      <c r="J53" s="33">
        <f>SUM(D53+G53)</f>
        <v>151</v>
      </c>
      <c r="K53" s="6">
        <v>47603</v>
      </c>
      <c r="L53" s="6">
        <v>16045</v>
      </c>
      <c r="M53" s="9">
        <f t="shared" si="0"/>
        <v>421.50993377483445</v>
      </c>
      <c r="O53" s="6">
        <v>47603</v>
      </c>
      <c r="P53" s="6">
        <v>16045</v>
      </c>
    </row>
    <row r="54" spans="1:16" ht="12.75">
      <c r="A54">
        <v>1123</v>
      </c>
      <c r="B54" t="s">
        <v>44</v>
      </c>
      <c r="C54" t="s">
        <v>40</v>
      </c>
      <c r="D54" s="33">
        <v>165</v>
      </c>
      <c r="E54" s="33">
        <v>243</v>
      </c>
      <c r="F54" s="26">
        <f t="shared" si="2"/>
        <v>0.6790123456790124</v>
      </c>
      <c r="G54" s="33">
        <v>492</v>
      </c>
      <c r="H54" s="33">
        <v>657</v>
      </c>
      <c r="I54" s="26">
        <f t="shared" si="3"/>
        <v>0.7488584474885844</v>
      </c>
      <c r="J54" s="33">
        <f>SUM(D54+G54)</f>
        <v>657</v>
      </c>
      <c r="K54" s="6">
        <v>500997</v>
      </c>
      <c r="L54" s="6">
        <v>55664</v>
      </c>
      <c r="M54" s="9">
        <f t="shared" si="0"/>
        <v>847.2770167427701</v>
      </c>
      <c r="O54" s="6">
        <v>500997</v>
      </c>
      <c r="P54" s="6">
        <v>55664</v>
      </c>
    </row>
    <row r="55" spans="1:16" ht="12.75">
      <c r="A55">
        <v>543</v>
      </c>
      <c r="B55" t="s">
        <v>45</v>
      </c>
      <c r="C55" t="s">
        <v>40</v>
      </c>
      <c r="D55" s="33">
        <v>160</v>
      </c>
      <c r="E55" s="33">
        <v>314</v>
      </c>
      <c r="F55" s="26">
        <f t="shared" si="2"/>
        <v>0.5095541401273885</v>
      </c>
      <c r="G55" s="33">
        <v>219</v>
      </c>
      <c r="H55" s="33">
        <v>358</v>
      </c>
      <c r="I55" s="26">
        <f t="shared" si="3"/>
        <v>0.611731843575419</v>
      </c>
      <c r="J55" s="33">
        <f>SUM(D55+G55)</f>
        <v>379</v>
      </c>
      <c r="K55" s="6">
        <v>199577</v>
      </c>
      <c r="L55" s="6">
        <v>40806</v>
      </c>
      <c r="M55" s="9">
        <f t="shared" si="0"/>
        <v>634.2559366754617</v>
      </c>
      <c r="O55" s="6">
        <v>199577</v>
      </c>
      <c r="P55" s="6">
        <v>40806</v>
      </c>
    </row>
    <row r="56" spans="1:13" ht="12.75">
      <c r="A56">
        <v>655</v>
      </c>
      <c r="B56" t="s">
        <v>46</v>
      </c>
      <c r="C56" t="s">
        <v>47</v>
      </c>
      <c r="D56" s="33" t="s">
        <v>125</v>
      </c>
      <c r="E56" s="33" t="s">
        <v>125</v>
      </c>
      <c r="F56" s="26" t="s">
        <v>125</v>
      </c>
      <c r="G56" s="33" t="s">
        <v>125</v>
      </c>
      <c r="H56" s="33" t="s">
        <v>125</v>
      </c>
      <c r="I56" s="26" t="s">
        <v>125</v>
      </c>
      <c r="J56" s="33" t="s">
        <v>125</v>
      </c>
      <c r="K56" s="6">
        <v>182833</v>
      </c>
      <c r="L56" s="6">
        <v>141253</v>
      </c>
      <c r="M56" s="1" t="s">
        <v>125</v>
      </c>
    </row>
    <row r="57" spans="1:16" ht="12.75">
      <c r="A57">
        <v>114</v>
      </c>
      <c r="B57" t="s">
        <v>48</v>
      </c>
      <c r="C57" t="s">
        <v>49</v>
      </c>
      <c r="D57" s="33">
        <v>1858</v>
      </c>
      <c r="E57" s="33">
        <v>3148</v>
      </c>
      <c r="F57" s="26">
        <f>SUM(D57/E57)</f>
        <v>0.5902160101651842</v>
      </c>
      <c r="G57" s="33">
        <v>3849</v>
      </c>
      <c r="H57" s="33">
        <v>7564</v>
      </c>
      <c r="I57" s="26">
        <f t="shared" si="3"/>
        <v>0.5088577472236911</v>
      </c>
      <c r="J57" s="33">
        <f>SUM(D57+G57)</f>
        <v>5707</v>
      </c>
      <c r="K57" s="6">
        <v>223166</v>
      </c>
      <c r="L57" s="6">
        <v>25904</v>
      </c>
      <c r="M57" s="9">
        <f>SUM(K57+L57)/J57</f>
        <v>43.642894690730685</v>
      </c>
      <c r="O57" s="6">
        <v>223166</v>
      </c>
      <c r="P57" s="6">
        <v>25904</v>
      </c>
    </row>
    <row r="58" spans="1:16" ht="12.75">
      <c r="A58">
        <v>803</v>
      </c>
      <c r="B58" t="s">
        <v>50</v>
      </c>
      <c r="C58" t="s">
        <v>51</v>
      </c>
      <c r="D58" s="33">
        <v>163</v>
      </c>
      <c r="E58" s="33">
        <v>628</v>
      </c>
      <c r="F58" s="26">
        <f>SUM(D58/E58)</f>
        <v>0.25955414012738853</v>
      </c>
      <c r="G58" s="33">
        <v>141</v>
      </c>
      <c r="H58" s="33">
        <v>752</v>
      </c>
      <c r="I58" s="26">
        <f t="shared" si="3"/>
        <v>0.1875</v>
      </c>
      <c r="J58" s="33">
        <f>SUM(D58+G58)</f>
        <v>304</v>
      </c>
      <c r="K58" s="6">
        <v>115505</v>
      </c>
      <c r="L58" s="6">
        <v>23849</v>
      </c>
      <c r="M58" s="9">
        <f>SUM(K58+L58)/J58</f>
        <v>458.4013157894737</v>
      </c>
      <c r="O58" s="6">
        <v>115505</v>
      </c>
      <c r="P58" s="6">
        <v>23849</v>
      </c>
    </row>
    <row r="59" spans="1:16" ht="12.75">
      <c r="A59">
        <v>581</v>
      </c>
      <c r="B59" t="s">
        <v>52</v>
      </c>
      <c r="C59" t="s">
        <v>51</v>
      </c>
      <c r="D59" s="33">
        <v>474</v>
      </c>
      <c r="E59" s="33">
        <v>877</v>
      </c>
      <c r="F59" s="26">
        <f>SUM(D59/E59)</f>
        <v>0.540478905359179</v>
      </c>
      <c r="G59" s="33">
        <v>624</v>
      </c>
      <c r="H59" s="33">
        <v>1108</v>
      </c>
      <c r="I59" s="26">
        <f t="shared" si="3"/>
        <v>0.5631768953068592</v>
      </c>
      <c r="J59" s="33">
        <f>SUM(D59+G59)</f>
        <v>1098</v>
      </c>
      <c r="K59" s="6">
        <v>182998</v>
      </c>
      <c r="L59" s="6">
        <v>39271</v>
      </c>
      <c r="M59" s="9">
        <f>SUM(K59+L59)/J59</f>
        <v>202.43078324225866</v>
      </c>
      <c r="O59" s="6">
        <v>182998</v>
      </c>
      <c r="P59" s="6">
        <v>39271</v>
      </c>
    </row>
    <row r="60" spans="1:13" ht="12.75">
      <c r="A60">
        <v>304</v>
      </c>
      <c r="B60" t="s">
        <v>53</v>
      </c>
      <c r="C60" t="s">
        <v>51</v>
      </c>
      <c r="D60" s="33" t="s">
        <v>115</v>
      </c>
      <c r="E60" s="33" t="s">
        <v>115</v>
      </c>
      <c r="F60" s="26" t="s">
        <v>115</v>
      </c>
      <c r="G60" s="33" t="s">
        <v>115</v>
      </c>
      <c r="H60" s="33" t="s">
        <v>115</v>
      </c>
      <c r="I60" s="26" t="s">
        <v>115</v>
      </c>
      <c r="J60" s="33" t="s">
        <v>115</v>
      </c>
      <c r="K60" s="6">
        <v>33897</v>
      </c>
      <c r="L60" s="6">
        <v>4721</v>
      </c>
      <c r="M60" s="1" t="s">
        <v>115</v>
      </c>
    </row>
    <row r="61" spans="1:16" ht="12.75">
      <c r="A61">
        <v>323</v>
      </c>
      <c r="B61" t="s">
        <v>54</v>
      </c>
      <c r="C61" t="s">
        <v>51</v>
      </c>
      <c r="D61" s="33">
        <v>539</v>
      </c>
      <c r="E61" s="33">
        <v>539</v>
      </c>
      <c r="F61" s="26">
        <f aca="true" t="shared" si="4" ref="F61:F66">SUM(D61/E61)</f>
        <v>1</v>
      </c>
      <c r="G61" s="33">
        <v>453</v>
      </c>
      <c r="H61" s="33">
        <v>579</v>
      </c>
      <c r="I61" s="26">
        <f t="shared" si="3"/>
        <v>0.7823834196891192</v>
      </c>
      <c r="J61" s="33">
        <f>SUM(D61+G61)</f>
        <v>992</v>
      </c>
      <c r="K61" s="6">
        <v>270161</v>
      </c>
      <c r="L61" s="6">
        <v>42530</v>
      </c>
      <c r="M61" s="9">
        <f aca="true" t="shared" si="5" ref="M61:M66">SUM(K61+L61)/J61</f>
        <v>315.21270161290323</v>
      </c>
      <c r="O61" s="6">
        <v>270161</v>
      </c>
      <c r="P61" s="6">
        <v>42530</v>
      </c>
    </row>
    <row r="62" spans="1:16" ht="12.75">
      <c r="A62">
        <v>687</v>
      </c>
      <c r="B62" t="s">
        <v>55</v>
      </c>
      <c r="C62" t="s">
        <v>51</v>
      </c>
      <c r="D62" s="33">
        <v>1915</v>
      </c>
      <c r="E62" s="33">
        <v>2168</v>
      </c>
      <c r="F62" s="26">
        <f t="shared" si="4"/>
        <v>0.8833025830258303</v>
      </c>
      <c r="G62" s="33" t="s">
        <v>116</v>
      </c>
      <c r="H62" s="33" t="s">
        <v>116</v>
      </c>
      <c r="I62" s="31" t="s">
        <v>116</v>
      </c>
      <c r="J62" s="33">
        <f>D62</f>
        <v>1915</v>
      </c>
      <c r="K62" s="6">
        <v>203144</v>
      </c>
      <c r="L62" s="6">
        <v>26584</v>
      </c>
      <c r="M62" s="9">
        <f t="shared" si="5"/>
        <v>119.96240208877285</v>
      </c>
      <c r="O62" s="6">
        <v>203144</v>
      </c>
      <c r="P62" s="6">
        <v>26584</v>
      </c>
    </row>
    <row r="63" spans="1:16" ht="12.75">
      <c r="A63">
        <v>45</v>
      </c>
      <c r="B63" t="s">
        <v>56</v>
      </c>
      <c r="C63" t="s">
        <v>57</v>
      </c>
      <c r="D63" s="33">
        <v>156</v>
      </c>
      <c r="E63" s="33">
        <v>383</v>
      </c>
      <c r="F63" s="26">
        <f t="shared" si="4"/>
        <v>0.4073107049608355</v>
      </c>
      <c r="G63" s="33">
        <v>807</v>
      </c>
      <c r="H63" s="33">
        <v>1970</v>
      </c>
      <c r="I63" s="26">
        <f t="shared" si="3"/>
        <v>0.40964467005076144</v>
      </c>
      <c r="J63" s="33">
        <f>SUM(D63+G63)</f>
        <v>963</v>
      </c>
      <c r="K63" s="6">
        <v>244393</v>
      </c>
      <c r="L63" s="6">
        <v>32263</v>
      </c>
      <c r="M63" s="9">
        <f t="shared" si="5"/>
        <v>287.2855659397716</v>
      </c>
      <c r="O63" s="6">
        <v>244393</v>
      </c>
      <c r="P63" s="6">
        <v>32263</v>
      </c>
    </row>
    <row r="64" spans="1:16" ht="12.75">
      <c r="A64">
        <v>990</v>
      </c>
      <c r="B64" t="s">
        <v>58</v>
      </c>
      <c r="C64" t="s">
        <v>57</v>
      </c>
      <c r="D64" s="33">
        <v>1724</v>
      </c>
      <c r="E64" s="33">
        <v>7358</v>
      </c>
      <c r="F64" s="26">
        <f t="shared" si="4"/>
        <v>0.23430279967382442</v>
      </c>
      <c r="G64" s="33" t="s">
        <v>116</v>
      </c>
      <c r="H64" s="33" t="s">
        <v>116</v>
      </c>
      <c r="I64" s="31" t="s">
        <v>116</v>
      </c>
      <c r="J64" s="33">
        <v>1724</v>
      </c>
      <c r="K64" s="6">
        <v>56128</v>
      </c>
      <c r="L64" s="6">
        <v>24300</v>
      </c>
      <c r="M64" s="9">
        <f t="shared" si="5"/>
        <v>46.65197215777262</v>
      </c>
      <c r="O64" s="6">
        <v>56128</v>
      </c>
      <c r="P64" s="6">
        <v>24300</v>
      </c>
    </row>
    <row r="65" spans="1:16" ht="12.75">
      <c r="A65">
        <v>309</v>
      </c>
      <c r="B65" t="s">
        <v>59</v>
      </c>
      <c r="C65" t="s">
        <v>60</v>
      </c>
      <c r="D65" s="33">
        <v>384</v>
      </c>
      <c r="E65" s="33">
        <v>573</v>
      </c>
      <c r="F65" s="26">
        <f t="shared" si="4"/>
        <v>0.6701570680628273</v>
      </c>
      <c r="G65" s="33" t="s">
        <v>116</v>
      </c>
      <c r="H65" s="33" t="s">
        <v>116</v>
      </c>
      <c r="I65" s="31" t="s">
        <v>116</v>
      </c>
      <c r="J65" s="33">
        <v>384</v>
      </c>
      <c r="K65" s="6">
        <v>128327</v>
      </c>
      <c r="L65" s="6">
        <v>46036</v>
      </c>
      <c r="M65" s="9">
        <f t="shared" si="5"/>
        <v>454.0703125</v>
      </c>
      <c r="O65" s="6">
        <v>128327</v>
      </c>
      <c r="P65" s="6">
        <v>46036</v>
      </c>
    </row>
    <row r="66" spans="1:16" ht="12.75">
      <c r="A66">
        <v>664</v>
      </c>
      <c r="B66" t="s">
        <v>61</v>
      </c>
      <c r="C66" t="s">
        <v>62</v>
      </c>
      <c r="D66" s="33">
        <v>200</v>
      </c>
      <c r="E66" s="33">
        <v>256</v>
      </c>
      <c r="F66" s="26">
        <f t="shared" si="4"/>
        <v>0.78125</v>
      </c>
      <c r="G66" s="33">
        <v>305</v>
      </c>
      <c r="H66" s="33">
        <v>400</v>
      </c>
      <c r="I66" s="26">
        <f t="shared" si="3"/>
        <v>0.7625</v>
      </c>
      <c r="J66" s="33">
        <f>SUM(D66+G66)</f>
        <v>505</v>
      </c>
      <c r="K66" s="6">
        <v>413896</v>
      </c>
      <c r="L66" s="6">
        <v>69754</v>
      </c>
      <c r="M66" s="9">
        <f t="shared" si="5"/>
        <v>957.7227722772277</v>
      </c>
      <c r="O66" s="6">
        <v>413896</v>
      </c>
      <c r="P66" s="6">
        <v>69754</v>
      </c>
    </row>
    <row r="67" spans="1:16" ht="12.75">
      <c r="A67">
        <v>990</v>
      </c>
      <c r="B67" t="s">
        <v>63</v>
      </c>
      <c r="C67" t="s">
        <v>62</v>
      </c>
      <c r="D67" s="33" t="s">
        <v>125</v>
      </c>
      <c r="E67" s="33" t="s">
        <v>125</v>
      </c>
      <c r="F67" s="31" t="s">
        <v>125</v>
      </c>
      <c r="G67" s="33" t="s">
        <v>125</v>
      </c>
      <c r="H67" s="33" t="s">
        <v>125</v>
      </c>
      <c r="I67" s="26" t="s">
        <v>125</v>
      </c>
      <c r="J67" s="33" t="s">
        <v>125</v>
      </c>
      <c r="K67" s="6">
        <v>2740</v>
      </c>
      <c r="L67" s="6">
        <v>0</v>
      </c>
      <c r="P67" s="6">
        <v>0</v>
      </c>
    </row>
    <row r="68" spans="1:16" ht="12.75">
      <c r="A68">
        <v>468</v>
      </c>
      <c r="B68" t="s">
        <v>64</v>
      </c>
      <c r="C68" t="s">
        <v>65</v>
      </c>
      <c r="D68" s="33">
        <v>90</v>
      </c>
      <c r="E68" s="33">
        <v>494</v>
      </c>
      <c r="F68" s="26">
        <f>SUM(D68/E68)</f>
        <v>0.18218623481781376</v>
      </c>
      <c r="G68" s="33">
        <v>172</v>
      </c>
      <c r="H68" s="33">
        <v>259</v>
      </c>
      <c r="I68" s="26">
        <f t="shared" si="3"/>
        <v>0.6640926640926641</v>
      </c>
      <c r="J68" s="33">
        <f aca="true" t="shared" si="6" ref="J68:J82">SUM(D68+G68)</f>
        <v>262</v>
      </c>
      <c r="K68" s="6">
        <v>60122</v>
      </c>
      <c r="L68" s="6">
        <v>7810</v>
      </c>
      <c r="M68" s="9">
        <f>SUM(K68+L68)/J68</f>
        <v>259.2824427480916</v>
      </c>
      <c r="O68" s="6">
        <v>60122</v>
      </c>
      <c r="P68" s="6">
        <v>7810</v>
      </c>
    </row>
    <row r="69" spans="1:16" ht="12.75">
      <c r="A69">
        <v>408</v>
      </c>
      <c r="B69" t="s">
        <v>117</v>
      </c>
      <c r="C69" t="s">
        <v>66</v>
      </c>
      <c r="D69" s="33">
        <v>1429</v>
      </c>
      <c r="E69" s="33">
        <v>2017</v>
      </c>
      <c r="F69" s="26">
        <f>SUM(D69/E69)</f>
        <v>0.7084779375309866</v>
      </c>
      <c r="G69" s="33">
        <v>2675</v>
      </c>
      <c r="H69" s="33">
        <v>4181</v>
      </c>
      <c r="I69" s="26">
        <f t="shared" si="3"/>
        <v>0.6397990911265248</v>
      </c>
      <c r="J69" s="33">
        <f t="shared" si="6"/>
        <v>4104</v>
      </c>
      <c r="K69" s="6">
        <v>141607</v>
      </c>
      <c r="L69" s="6">
        <v>99861</v>
      </c>
      <c r="M69" s="9">
        <f>SUM(K69+L69)/J69</f>
        <v>58.83723196881092</v>
      </c>
      <c r="O69" s="6">
        <v>141607</v>
      </c>
      <c r="P69" s="6">
        <v>99861</v>
      </c>
    </row>
    <row r="70" spans="1:13" ht="12.75">
      <c r="A70">
        <v>40</v>
      </c>
      <c r="B70" t="s">
        <v>67</v>
      </c>
      <c r="C70" t="s">
        <v>68</v>
      </c>
      <c r="D70" s="33" t="s">
        <v>115</v>
      </c>
      <c r="E70" s="33" t="s">
        <v>115</v>
      </c>
      <c r="F70" s="26" t="s">
        <v>115</v>
      </c>
      <c r="G70" s="33" t="s">
        <v>115</v>
      </c>
      <c r="H70" s="33" t="s">
        <v>115</v>
      </c>
      <c r="I70" s="26" t="s">
        <v>115</v>
      </c>
      <c r="J70" s="33" t="s">
        <v>115</v>
      </c>
      <c r="K70" s="6">
        <v>148328</v>
      </c>
      <c r="L70" s="6">
        <v>97304</v>
      </c>
      <c r="M70" s="9" t="s">
        <v>115</v>
      </c>
    </row>
    <row r="71" spans="1:13" ht="12.75">
      <c r="A71">
        <v>148</v>
      </c>
      <c r="B71" t="s">
        <v>69</v>
      </c>
      <c r="C71" t="s">
        <v>68</v>
      </c>
      <c r="D71" s="33" t="s">
        <v>115</v>
      </c>
      <c r="E71" s="33" t="s">
        <v>115</v>
      </c>
      <c r="F71" s="26" t="s">
        <v>115</v>
      </c>
      <c r="G71" s="33" t="s">
        <v>115</v>
      </c>
      <c r="H71" s="33" t="s">
        <v>115</v>
      </c>
      <c r="I71" s="26" t="s">
        <v>115</v>
      </c>
      <c r="J71" s="33" t="s">
        <v>115</v>
      </c>
      <c r="K71" s="6">
        <v>115102</v>
      </c>
      <c r="L71" s="6">
        <v>37495</v>
      </c>
      <c r="M71" s="1" t="s">
        <v>115</v>
      </c>
    </row>
    <row r="72" spans="1:16" ht="12.75">
      <c r="A72">
        <v>686</v>
      </c>
      <c r="B72" t="s">
        <v>70</v>
      </c>
      <c r="C72" t="s">
        <v>71</v>
      </c>
      <c r="D72" s="33">
        <v>287</v>
      </c>
      <c r="E72" s="33">
        <v>514</v>
      </c>
      <c r="F72" s="26">
        <f aca="true" t="shared" si="7" ref="F72:F82">SUM(D72/E72)</f>
        <v>0.5583657587548638</v>
      </c>
      <c r="G72" s="33">
        <v>164</v>
      </c>
      <c r="H72" s="33">
        <v>320</v>
      </c>
      <c r="I72" s="26">
        <f aca="true" t="shared" si="8" ref="I72:I82">SUM(G72/H72)</f>
        <v>0.5125</v>
      </c>
      <c r="J72" s="33">
        <f t="shared" si="6"/>
        <v>451</v>
      </c>
      <c r="K72" s="6">
        <v>127289</v>
      </c>
      <c r="L72" s="6">
        <v>29298</v>
      </c>
      <c r="M72" s="9">
        <f aca="true" t="shared" si="9" ref="M72:M82">SUM(K72+L72)/J72</f>
        <v>347.19955654101994</v>
      </c>
      <c r="O72" s="6">
        <v>127289</v>
      </c>
      <c r="P72" s="6">
        <v>29298</v>
      </c>
    </row>
    <row r="73" spans="1:16" ht="12.75">
      <c r="A73">
        <v>273</v>
      </c>
      <c r="B73" t="s">
        <v>72</v>
      </c>
      <c r="C73" t="s">
        <v>71</v>
      </c>
      <c r="D73" s="33">
        <v>523</v>
      </c>
      <c r="E73" s="33">
        <v>769</v>
      </c>
      <c r="F73" s="26">
        <f t="shared" si="7"/>
        <v>0.6801040312093628</v>
      </c>
      <c r="G73" s="33">
        <v>364</v>
      </c>
      <c r="H73" s="33">
        <v>414</v>
      </c>
      <c r="I73" s="26">
        <f t="shared" si="8"/>
        <v>0.8792270531400966</v>
      </c>
      <c r="J73" s="33">
        <f t="shared" si="6"/>
        <v>887</v>
      </c>
      <c r="K73" s="6">
        <v>215755</v>
      </c>
      <c r="L73" s="6">
        <v>43650</v>
      </c>
      <c r="M73" s="9">
        <f t="shared" si="9"/>
        <v>292.4520856820744</v>
      </c>
      <c r="O73" s="6">
        <v>215755</v>
      </c>
      <c r="P73" s="6">
        <v>43650</v>
      </c>
    </row>
    <row r="74" spans="1:16" ht="12.75">
      <c r="A74">
        <v>462</v>
      </c>
      <c r="B74" t="s">
        <v>75</v>
      </c>
      <c r="C74" t="s">
        <v>74</v>
      </c>
      <c r="D74" s="33">
        <v>440</v>
      </c>
      <c r="E74" s="33">
        <v>1563</v>
      </c>
      <c r="F74" s="26">
        <f t="shared" si="7"/>
        <v>0.28150991682661547</v>
      </c>
      <c r="G74" s="33">
        <v>1080</v>
      </c>
      <c r="H74" s="33">
        <v>1777</v>
      </c>
      <c r="I74" s="26">
        <f t="shared" si="8"/>
        <v>0.6077658975801913</v>
      </c>
      <c r="J74" s="33">
        <f t="shared" si="6"/>
        <v>1520</v>
      </c>
      <c r="K74" s="6">
        <v>94569</v>
      </c>
      <c r="L74" s="6">
        <v>89533</v>
      </c>
      <c r="M74" s="9">
        <f t="shared" si="9"/>
        <v>121.11973684210527</v>
      </c>
      <c r="O74" s="6">
        <v>94569</v>
      </c>
      <c r="P74" s="6">
        <v>89533</v>
      </c>
    </row>
    <row r="75" spans="1:16" ht="12.75">
      <c r="A75">
        <v>794</v>
      </c>
      <c r="B75" t="s">
        <v>73</v>
      </c>
      <c r="C75" t="s">
        <v>74</v>
      </c>
      <c r="D75" s="33">
        <v>146</v>
      </c>
      <c r="E75" s="33">
        <v>224</v>
      </c>
      <c r="F75" s="26">
        <f t="shared" si="7"/>
        <v>0.6517857142857143</v>
      </c>
      <c r="G75" s="33">
        <v>246</v>
      </c>
      <c r="H75" s="33">
        <v>397</v>
      </c>
      <c r="I75" s="26">
        <f t="shared" si="8"/>
        <v>0.6196473551637279</v>
      </c>
      <c r="J75" s="33">
        <f t="shared" si="6"/>
        <v>392</v>
      </c>
      <c r="K75" s="6">
        <v>104713</v>
      </c>
      <c r="L75" s="6">
        <v>32397</v>
      </c>
      <c r="M75" s="9">
        <f t="shared" si="9"/>
        <v>349.7704081632653</v>
      </c>
      <c r="O75" s="6">
        <v>104713</v>
      </c>
      <c r="P75" s="6">
        <v>32397</v>
      </c>
    </row>
    <row r="76" spans="1:16" ht="12.75">
      <c r="A76">
        <v>598</v>
      </c>
      <c r="B76" t="s">
        <v>76</v>
      </c>
      <c r="C76" t="s">
        <v>74</v>
      </c>
      <c r="D76" s="33">
        <v>271</v>
      </c>
      <c r="E76" s="33">
        <v>363</v>
      </c>
      <c r="F76" s="26">
        <f t="shared" si="7"/>
        <v>0.7465564738292011</v>
      </c>
      <c r="G76" s="33">
        <v>139</v>
      </c>
      <c r="H76" s="33">
        <v>220</v>
      </c>
      <c r="I76" s="26">
        <f t="shared" si="8"/>
        <v>0.6318181818181818</v>
      </c>
      <c r="J76" s="33">
        <f t="shared" si="6"/>
        <v>410</v>
      </c>
      <c r="K76" s="6">
        <v>392154</v>
      </c>
      <c r="L76" s="6">
        <v>73618</v>
      </c>
      <c r="M76" s="9">
        <f t="shared" si="9"/>
        <v>1136.029268292683</v>
      </c>
      <c r="O76" s="6">
        <v>392154</v>
      </c>
      <c r="P76" s="6">
        <v>73618</v>
      </c>
    </row>
    <row r="77" spans="1:16" ht="12.75">
      <c r="A77">
        <v>744</v>
      </c>
      <c r="B77" t="s">
        <v>77</v>
      </c>
      <c r="C77" t="s">
        <v>74</v>
      </c>
      <c r="D77" s="33">
        <v>121</v>
      </c>
      <c r="E77" s="33">
        <v>232</v>
      </c>
      <c r="F77" s="26">
        <f t="shared" si="7"/>
        <v>0.521551724137931</v>
      </c>
      <c r="G77" s="33">
        <v>171</v>
      </c>
      <c r="H77" s="33">
        <v>277</v>
      </c>
      <c r="I77" s="26">
        <f t="shared" si="8"/>
        <v>0.6173285198555957</v>
      </c>
      <c r="J77" s="33">
        <f t="shared" si="6"/>
        <v>292</v>
      </c>
      <c r="K77" s="6">
        <v>209251</v>
      </c>
      <c r="L77" s="6">
        <v>26030</v>
      </c>
      <c r="M77" s="9">
        <f t="shared" si="9"/>
        <v>805.7568493150685</v>
      </c>
      <c r="O77" s="6">
        <v>209251</v>
      </c>
      <c r="P77" s="6">
        <v>26030</v>
      </c>
    </row>
    <row r="78" spans="1:16" ht="12.75">
      <c r="A78">
        <v>1061</v>
      </c>
      <c r="B78" t="s">
        <v>78</v>
      </c>
      <c r="C78" t="s">
        <v>74</v>
      </c>
      <c r="D78" s="33">
        <v>131</v>
      </c>
      <c r="E78" s="33">
        <v>195</v>
      </c>
      <c r="F78" s="26">
        <f t="shared" si="7"/>
        <v>0.6717948717948717</v>
      </c>
      <c r="G78" s="33">
        <v>172</v>
      </c>
      <c r="H78" s="33">
        <v>337</v>
      </c>
      <c r="I78" s="26">
        <f t="shared" si="8"/>
        <v>0.5103857566765578</v>
      </c>
      <c r="J78" s="33">
        <f t="shared" si="6"/>
        <v>303</v>
      </c>
      <c r="K78" s="6">
        <v>127093</v>
      </c>
      <c r="L78" s="6">
        <v>26833</v>
      </c>
      <c r="M78" s="9">
        <f t="shared" si="9"/>
        <v>508.006600660066</v>
      </c>
      <c r="O78" s="6">
        <v>127093</v>
      </c>
      <c r="P78" s="6">
        <v>26833</v>
      </c>
    </row>
    <row r="79" spans="1:16" ht="12.75">
      <c r="A79">
        <v>1067</v>
      </c>
      <c r="B79" t="s">
        <v>79</v>
      </c>
      <c r="C79" t="s">
        <v>74</v>
      </c>
      <c r="D79" s="33">
        <v>710</v>
      </c>
      <c r="E79" s="33">
        <v>1126</v>
      </c>
      <c r="F79" s="26">
        <f t="shared" si="7"/>
        <v>0.6305506216696269</v>
      </c>
      <c r="G79" s="33">
        <v>807</v>
      </c>
      <c r="H79" s="33">
        <v>1566</v>
      </c>
      <c r="I79" s="26">
        <f t="shared" si="8"/>
        <v>0.5153256704980843</v>
      </c>
      <c r="J79" s="33">
        <f t="shared" si="6"/>
        <v>1517</v>
      </c>
      <c r="K79" s="6">
        <v>392248</v>
      </c>
      <c r="L79" s="6">
        <v>287330</v>
      </c>
      <c r="M79" s="9">
        <f t="shared" si="9"/>
        <v>447.9749505603164</v>
      </c>
      <c r="O79" s="6">
        <v>392248</v>
      </c>
      <c r="P79" s="6">
        <v>287330</v>
      </c>
    </row>
    <row r="80" spans="1:16" ht="12.75">
      <c r="A80">
        <v>757</v>
      </c>
      <c r="B80" t="s">
        <v>80</v>
      </c>
      <c r="C80" t="s">
        <v>74</v>
      </c>
      <c r="D80" s="33">
        <v>41</v>
      </c>
      <c r="E80" s="33">
        <v>72</v>
      </c>
      <c r="F80" s="26">
        <f t="shared" si="7"/>
        <v>0.5694444444444444</v>
      </c>
      <c r="G80" s="33">
        <v>82</v>
      </c>
      <c r="H80" s="33">
        <v>187</v>
      </c>
      <c r="I80" s="26">
        <f t="shared" si="8"/>
        <v>0.4385026737967914</v>
      </c>
      <c r="J80" s="33">
        <f t="shared" si="6"/>
        <v>123</v>
      </c>
      <c r="K80" s="6">
        <v>408148</v>
      </c>
      <c r="L80" s="6">
        <v>59349</v>
      </c>
      <c r="M80" s="9">
        <f t="shared" si="9"/>
        <v>3800.788617886179</v>
      </c>
      <c r="O80" s="6">
        <v>408148</v>
      </c>
      <c r="P80" s="6">
        <v>59349</v>
      </c>
    </row>
    <row r="81" spans="1:16" ht="12.75">
      <c r="A81">
        <v>461</v>
      </c>
      <c r="B81" t="s">
        <v>81</v>
      </c>
      <c r="C81" t="s">
        <v>74</v>
      </c>
      <c r="D81" s="33">
        <v>461</v>
      </c>
      <c r="E81" s="33">
        <v>1012</v>
      </c>
      <c r="F81" s="26">
        <f t="shared" si="7"/>
        <v>0.45553359683794464</v>
      </c>
      <c r="G81" s="33">
        <v>746</v>
      </c>
      <c r="H81" s="33">
        <v>907</v>
      </c>
      <c r="I81" s="26">
        <f t="shared" si="8"/>
        <v>0.8224917309812569</v>
      </c>
      <c r="J81" s="33">
        <f t="shared" si="6"/>
        <v>1207</v>
      </c>
      <c r="K81" s="6">
        <v>315002</v>
      </c>
      <c r="L81" s="6">
        <v>41499</v>
      </c>
      <c r="M81" s="9">
        <f t="shared" si="9"/>
        <v>295.3612261806131</v>
      </c>
      <c r="O81" s="6">
        <v>315002</v>
      </c>
      <c r="P81" s="6">
        <v>41499</v>
      </c>
    </row>
    <row r="82" spans="1:16" ht="12.75">
      <c r="A82">
        <v>806</v>
      </c>
      <c r="B82" t="s">
        <v>123</v>
      </c>
      <c r="C82" t="s">
        <v>74</v>
      </c>
      <c r="D82" s="33">
        <v>1269</v>
      </c>
      <c r="E82" s="33">
        <v>1629</v>
      </c>
      <c r="F82" s="26">
        <f t="shared" si="7"/>
        <v>0.7790055248618785</v>
      </c>
      <c r="G82" s="33">
        <v>1684</v>
      </c>
      <c r="H82" s="33">
        <v>2169</v>
      </c>
      <c r="I82" s="26">
        <f t="shared" si="8"/>
        <v>0.7763946519133241</v>
      </c>
      <c r="J82" s="33">
        <f t="shared" si="6"/>
        <v>2953</v>
      </c>
      <c r="K82" s="6">
        <v>342713</v>
      </c>
      <c r="L82" s="6">
        <v>58465</v>
      </c>
      <c r="M82" s="9">
        <f t="shared" si="9"/>
        <v>135.85438537080935</v>
      </c>
      <c r="O82" s="6">
        <v>342713</v>
      </c>
      <c r="P82" s="6">
        <v>58465</v>
      </c>
    </row>
    <row r="83" spans="4:13" ht="12.75">
      <c r="D83" s="33"/>
      <c r="E83" s="33"/>
      <c r="G83" s="33"/>
      <c r="H83" s="33"/>
      <c r="J83" s="33"/>
      <c r="M83" s="9"/>
    </row>
    <row r="84" spans="4:13" ht="12.75">
      <c r="D84" s="33"/>
      <c r="E84" s="33"/>
      <c r="G84" s="33"/>
      <c r="H84" s="33"/>
      <c r="J84" s="33"/>
      <c r="M84" s="9"/>
    </row>
    <row r="85" spans="1:16" ht="12.75">
      <c r="A85" t="s">
        <v>129</v>
      </c>
      <c r="D85" s="33">
        <f aca="true" t="shared" si="10" ref="D85:L85">SUM(D24:D82)</f>
        <v>18218</v>
      </c>
      <c r="E85" s="33">
        <f t="shared" si="10"/>
        <v>32910</v>
      </c>
      <c r="F85" s="26">
        <f>SUM(D85/E85)</f>
        <v>0.5535703433606807</v>
      </c>
      <c r="G85" s="33">
        <f>SUM(G24:G82)</f>
        <v>27698</v>
      </c>
      <c r="H85" s="33">
        <f t="shared" si="10"/>
        <v>48282</v>
      </c>
      <c r="I85" s="26">
        <f>SUM(G85/H85)</f>
        <v>0.5736713475001035</v>
      </c>
      <c r="J85" s="33">
        <f t="shared" si="10"/>
        <v>45916</v>
      </c>
      <c r="K85" s="11">
        <f t="shared" si="10"/>
        <v>11996230</v>
      </c>
      <c r="L85" s="6">
        <f t="shared" si="10"/>
        <v>3722129</v>
      </c>
      <c r="M85" s="9">
        <f>SUM(O85+P85)/J85</f>
        <v>286.9381914800941</v>
      </c>
      <c r="O85" s="11">
        <f>SUM(O24:O82)</f>
        <v>10117543</v>
      </c>
      <c r="P85" s="6">
        <f>SUM(P24:P82)</f>
        <v>3057511</v>
      </c>
    </row>
    <row r="86" spans="11:15" ht="12.75">
      <c r="K86" s="11"/>
      <c r="O86" s="11"/>
    </row>
    <row r="87" spans="1:16" s="4" customFormat="1" ht="12.75">
      <c r="A87" s="4" t="s">
        <v>128</v>
      </c>
      <c r="D87" s="5"/>
      <c r="E87" s="5"/>
      <c r="F87" s="27"/>
      <c r="G87" s="5"/>
      <c r="H87" s="5"/>
      <c r="I87" s="27"/>
      <c r="J87" s="5"/>
      <c r="K87" s="7"/>
      <c r="L87" s="7"/>
      <c r="M87" s="5"/>
      <c r="O87" s="7"/>
      <c r="P87" s="7"/>
    </row>
    <row r="88" spans="2:16" s="4" customFormat="1" ht="12.75">
      <c r="B88" s="32" t="s">
        <v>128</v>
      </c>
      <c r="D88" s="5"/>
      <c r="E88" s="5"/>
      <c r="F88" s="27"/>
      <c r="G88" s="5"/>
      <c r="H88" s="5"/>
      <c r="I88" s="27"/>
      <c r="J88" s="5"/>
      <c r="K88" s="7"/>
      <c r="L88" s="7"/>
      <c r="M88" s="5"/>
      <c r="O88" s="7"/>
      <c r="P88" s="7"/>
    </row>
    <row r="89" spans="1:16" s="19" customFormat="1" ht="12.75">
      <c r="A89" s="19" t="s">
        <v>142</v>
      </c>
      <c r="B89" s="19" t="s">
        <v>149</v>
      </c>
      <c r="D89" s="20"/>
      <c r="E89" s="20"/>
      <c r="F89" s="29"/>
      <c r="G89" s="20"/>
      <c r="H89" s="20"/>
      <c r="I89" s="29"/>
      <c r="J89" s="20"/>
      <c r="K89" s="21"/>
      <c r="L89" s="21"/>
      <c r="M89" s="20"/>
      <c r="O89" s="21"/>
      <c r="P89" s="21"/>
    </row>
    <row r="90" spans="1:2" ht="12.75">
      <c r="A90" t="s">
        <v>143</v>
      </c>
      <c r="B90" s="19" t="s">
        <v>150</v>
      </c>
    </row>
    <row r="91" spans="1:2" ht="12.75">
      <c r="A91" t="s">
        <v>144</v>
      </c>
      <c r="B91" t="s">
        <v>151</v>
      </c>
    </row>
    <row r="92" spans="1:2" ht="12.75">
      <c r="A92" t="s">
        <v>145</v>
      </c>
      <c r="B92" t="s">
        <v>152</v>
      </c>
    </row>
    <row r="93" spans="1:2" ht="12.75">
      <c r="A93" t="s">
        <v>146</v>
      </c>
      <c r="B93" t="s">
        <v>153</v>
      </c>
    </row>
    <row r="94" ht="12.75">
      <c r="B94" t="s">
        <v>154</v>
      </c>
    </row>
  </sheetData>
  <mergeCells count="9">
    <mergeCell ref="P14:P18"/>
    <mergeCell ref="A1:N1"/>
    <mergeCell ref="A3:N3"/>
    <mergeCell ref="B4:N4"/>
    <mergeCell ref="O14:O18"/>
    <mergeCell ref="B5:N5"/>
    <mergeCell ref="B6:N6"/>
    <mergeCell ref="B7:N7"/>
    <mergeCell ref="A2:N2"/>
  </mergeCells>
  <printOptions gridLines="1"/>
  <pageMargins left="0.75" right="0.75" top="1" bottom="1" header="0.5" footer="0.5"/>
  <pageSetup fitToHeight="2"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P94"/>
  <sheetViews>
    <sheetView tabSelected="1" workbookViewId="0" topLeftCell="A1">
      <selection activeCell="Q80" sqref="Q80"/>
    </sheetView>
  </sheetViews>
  <sheetFormatPr defaultColWidth="9.140625" defaultRowHeight="12.75"/>
  <cols>
    <col min="1" max="1" width="11.7109375" style="0" customWidth="1"/>
    <col min="2" max="2" width="39.28125" style="0" customWidth="1"/>
    <col min="4" max="4" width="15.8515625" style="0" bestFit="1" customWidth="1"/>
    <col min="5" max="5" width="13.421875" style="0" bestFit="1" customWidth="1"/>
    <col min="6" max="6" width="13.8515625" style="0" bestFit="1" customWidth="1"/>
    <col min="7" max="7" width="15.8515625" style="0" bestFit="1" customWidth="1"/>
    <col min="8" max="8" width="13.421875" style="0" bestFit="1" customWidth="1"/>
    <col min="9" max="9" width="14.421875" style="0" bestFit="1" customWidth="1"/>
    <col min="10" max="10" width="13.421875" style="0" bestFit="1" customWidth="1"/>
    <col min="11" max="11" width="14.57421875" style="46" bestFit="1" customWidth="1"/>
    <col min="12" max="12" width="14.57421875" style="0" bestFit="1" customWidth="1"/>
    <col min="13" max="13" width="11.7109375" style="0" bestFit="1" customWidth="1"/>
    <col min="15" max="15" width="16.00390625" style="0" customWidth="1"/>
    <col min="16" max="16" width="16.8515625" style="0" customWidth="1"/>
  </cols>
  <sheetData>
    <row r="1" spans="1:16" ht="18">
      <c r="A1" s="62" t="s">
        <v>113</v>
      </c>
      <c r="B1" s="62"/>
      <c r="C1" s="62"/>
      <c r="D1" s="62"/>
      <c r="E1" s="62"/>
      <c r="F1" s="62"/>
      <c r="G1" s="62"/>
      <c r="H1" s="62"/>
      <c r="I1" s="62"/>
      <c r="J1" s="62"/>
      <c r="K1" s="62"/>
      <c r="L1" s="62"/>
      <c r="M1" s="62"/>
      <c r="N1" s="62"/>
      <c r="O1" s="2"/>
      <c r="P1" s="2"/>
    </row>
    <row r="2" spans="1:16" ht="15.75">
      <c r="A2" s="68" t="s">
        <v>114</v>
      </c>
      <c r="B2" s="68"/>
      <c r="C2" s="68"/>
      <c r="D2" s="68"/>
      <c r="E2" s="68"/>
      <c r="F2" s="68"/>
      <c r="G2" s="68"/>
      <c r="H2" s="68"/>
      <c r="I2" s="68"/>
      <c r="J2" s="68"/>
      <c r="K2" s="68"/>
      <c r="L2" s="68"/>
      <c r="M2" s="68"/>
      <c r="N2" s="68"/>
      <c r="O2" s="3"/>
      <c r="P2" s="3"/>
    </row>
    <row r="3" spans="1:16" ht="12.75">
      <c r="A3" s="63" t="s">
        <v>160</v>
      </c>
      <c r="B3" s="63"/>
      <c r="C3" s="63"/>
      <c r="D3" s="63"/>
      <c r="E3" s="63"/>
      <c r="F3" s="63"/>
      <c r="G3" s="63"/>
      <c r="H3" s="63"/>
      <c r="I3" s="63"/>
      <c r="J3" s="63"/>
      <c r="K3" s="63"/>
      <c r="L3" s="63"/>
      <c r="M3" s="63"/>
      <c r="N3" s="63"/>
      <c r="O3" s="5"/>
      <c r="P3" s="5"/>
    </row>
    <row r="4" spans="2:16" ht="12.75">
      <c r="B4" s="63"/>
      <c r="C4" s="64"/>
      <c r="D4" s="64"/>
      <c r="E4" s="64"/>
      <c r="F4" s="64"/>
      <c r="G4" s="64"/>
      <c r="H4" s="64"/>
      <c r="I4" s="64"/>
      <c r="J4" s="64"/>
      <c r="K4" s="64"/>
      <c r="L4" s="64"/>
      <c r="M4" s="64"/>
      <c r="N4" s="64"/>
      <c r="O4" s="6"/>
      <c r="P4" s="6"/>
    </row>
    <row r="5" spans="1:16" ht="12.75">
      <c r="A5" s="4"/>
      <c r="B5" s="65" t="s">
        <v>89</v>
      </c>
      <c r="C5" s="65"/>
      <c r="D5" s="63"/>
      <c r="E5" s="63"/>
      <c r="F5" s="66"/>
      <c r="G5" s="63"/>
      <c r="H5" s="63"/>
      <c r="I5" s="66"/>
      <c r="J5" s="63"/>
      <c r="K5" s="67"/>
      <c r="L5" s="67"/>
      <c r="M5" s="63"/>
      <c r="N5" s="65"/>
      <c r="O5" s="7"/>
      <c r="P5" s="7"/>
    </row>
    <row r="6" spans="1:16" ht="12.75">
      <c r="A6" s="4" t="s">
        <v>89</v>
      </c>
      <c r="B6" s="65" t="s">
        <v>147</v>
      </c>
      <c r="C6" s="64"/>
      <c r="D6" s="64"/>
      <c r="E6" s="64"/>
      <c r="F6" s="64"/>
      <c r="G6" s="64"/>
      <c r="H6" s="64"/>
      <c r="I6" s="64"/>
      <c r="J6" s="64"/>
      <c r="K6" s="64"/>
      <c r="L6" s="64"/>
      <c r="M6" s="64"/>
      <c r="N6" s="64"/>
      <c r="O6" s="7"/>
      <c r="P6" s="7"/>
    </row>
    <row r="7" spans="1:16" ht="12.75">
      <c r="A7" s="4" t="s">
        <v>126</v>
      </c>
      <c r="B7" s="65" t="s">
        <v>155</v>
      </c>
      <c r="C7" s="64"/>
      <c r="D7" s="64"/>
      <c r="E7" s="64"/>
      <c r="F7" s="64"/>
      <c r="G7" s="64"/>
      <c r="H7" s="64"/>
      <c r="I7" s="64"/>
      <c r="J7" s="64"/>
      <c r="K7" s="64"/>
      <c r="L7" s="64"/>
      <c r="M7" s="64"/>
      <c r="N7" s="64"/>
      <c r="O7" s="7"/>
      <c r="P7" s="7"/>
    </row>
    <row r="8" spans="1:16" ht="12.75">
      <c r="A8" s="4" t="s">
        <v>107</v>
      </c>
      <c r="B8" s="8"/>
      <c r="C8" s="4"/>
      <c r="D8" s="5"/>
      <c r="E8" s="5"/>
      <c r="F8" s="27"/>
      <c r="G8" s="5"/>
      <c r="H8" s="5"/>
      <c r="I8" s="27"/>
      <c r="J8" s="5"/>
      <c r="K8" s="39"/>
      <c r="L8" s="7"/>
      <c r="M8" s="5"/>
      <c r="N8" s="4"/>
      <c r="O8" s="10"/>
      <c r="P8" s="7"/>
    </row>
    <row r="9" spans="4:16" ht="12.75">
      <c r="D9" s="1"/>
      <c r="E9" s="1"/>
      <c r="F9" s="26"/>
      <c r="G9" s="1"/>
      <c r="H9" s="1"/>
      <c r="I9" s="26"/>
      <c r="J9" s="1"/>
      <c r="K9" s="40"/>
      <c r="L9" s="6"/>
      <c r="M9" s="1"/>
      <c r="O9" s="6"/>
      <c r="P9" s="6"/>
    </row>
    <row r="10" spans="4:16" ht="12.75">
      <c r="D10" s="13"/>
      <c r="E10" s="13"/>
      <c r="F10" s="34" t="s">
        <v>88</v>
      </c>
      <c r="G10" s="13"/>
      <c r="H10" s="13"/>
      <c r="I10" s="34" t="s">
        <v>94</v>
      </c>
      <c r="J10" s="13"/>
      <c r="K10" s="41"/>
      <c r="L10" s="16"/>
      <c r="M10" s="25" t="s">
        <v>101</v>
      </c>
      <c r="N10" s="35"/>
      <c r="O10" s="16" t="s">
        <v>101</v>
      </c>
      <c r="P10" s="16" t="s">
        <v>101</v>
      </c>
    </row>
    <row r="11" spans="4:16" ht="12.75">
      <c r="D11" s="14" t="s">
        <v>82</v>
      </c>
      <c r="E11" s="14" t="s">
        <v>90</v>
      </c>
      <c r="F11" s="30" t="s">
        <v>130</v>
      </c>
      <c r="G11" s="14" t="s">
        <v>82</v>
      </c>
      <c r="H11" s="14" t="s">
        <v>82</v>
      </c>
      <c r="I11" s="30" t="s">
        <v>136</v>
      </c>
      <c r="J11" s="14" t="s">
        <v>118</v>
      </c>
      <c r="K11" s="42" t="s">
        <v>102</v>
      </c>
      <c r="L11" s="17" t="s">
        <v>102</v>
      </c>
      <c r="M11" s="23" t="s">
        <v>108</v>
      </c>
      <c r="N11" s="36"/>
      <c r="O11" s="17" t="s">
        <v>102</v>
      </c>
      <c r="P11" s="17" t="s">
        <v>102</v>
      </c>
    </row>
    <row r="12" spans="4:16" ht="12.75">
      <c r="D12" s="14" t="s">
        <v>83</v>
      </c>
      <c r="E12" s="14" t="s">
        <v>83</v>
      </c>
      <c r="F12" s="30" t="s">
        <v>131</v>
      </c>
      <c r="G12" s="14" t="s">
        <v>95</v>
      </c>
      <c r="H12" s="14" t="s">
        <v>99</v>
      </c>
      <c r="I12" s="30" t="s">
        <v>137</v>
      </c>
      <c r="J12" s="14" t="s">
        <v>119</v>
      </c>
      <c r="K12" s="42" t="s">
        <v>103</v>
      </c>
      <c r="L12" s="17" t="s">
        <v>105</v>
      </c>
      <c r="M12" s="23" t="s">
        <v>109</v>
      </c>
      <c r="N12" s="36"/>
      <c r="O12" s="17" t="s">
        <v>103</v>
      </c>
      <c r="P12" s="17" t="s">
        <v>105</v>
      </c>
    </row>
    <row r="13" spans="4:16" ht="12.75">
      <c r="D13" s="14" t="s">
        <v>84</v>
      </c>
      <c r="E13" s="14" t="s">
        <v>91</v>
      </c>
      <c r="F13" s="30" t="s">
        <v>84</v>
      </c>
      <c r="G13" s="14" t="s">
        <v>96</v>
      </c>
      <c r="H13" s="14" t="s">
        <v>96</v>
      </c>
      <c r="I13" s="30" t="s">
        <v>138</v>
      </c>
      <c r="J13" s="14" t="s">
        <v>120</v>
      </c>
      <c r="K13" s="42" t="s">
        <v>104</v>
      </c>
      <c r="L13" s="17" t="s">
        <v>106</v>
      </c>
      <c r="M13" s="23" t="s">
        <v>110</v>
      </c>
      <c r="N13" s="36"/>
      <c r="O13" s="17" t="s">
        <v>104</v>
      </c>
      <c r="P13" s="17" t="s">
        <v>106</v>
      </c>
    </row>
    <row r="14" spans="4:16" ht="12.75">
      <c r="D14" s="14" t="s">
        <v>85</v>
      </c>
      <c r="E14" s="14" t="s">
        <v>92</v>
      </c>
      <c r="F14" s="30" t="s">
        <v>132</v>
      </c>
      <c r="G14" s="14" t="s">
        <v>84</v>
      </c>
      <c r="H14" s="14" t="s">
        <v>100</v>
      </c>
      <c r="I14" s="30" t="s">
        <v>139</v>
      </c>
      <c r="J14" s="14" t="s">
        <v>121</v>
      </c>
      <c r="K14" s="42"/>
      <c r="L14" s="17"/>
      <c r="M14" s="23" t="s">
        <v>111</v>
      </c>
      <c r="N14" s="36"/>
      <c r="O14" s="61" t="s">
        <v>148</v>
      </c>
      <c r="P14" s="61" t="s">
        <v>148</v>
      </c>
    </row>
    <row r="15" spans="4:16" ht="12.75">
      <c r="D15" s="14" t="s">
        <v>86</v>
      </c>
      <c r="E15" s="14" t="s">
        <v>93</v>
      </c>
      <c r="F15" s="30" t="s">
        <v>133</v>
      </c>
      <c r="G15" s="14" t="s">
        <v>97</v>
      </c>
      <c r="H15" s="14" t="s">
        <v>92</v>
      </c>
      <c r="I15" s="30" t="s">
        <v>84</v>
      </c>
      <c r="J15" s="14" t="s">
        <v>122</v>
      </c>
      <c r="K15" s="42"/>
      <c r="L15" s="17"/>
      <c r="M15" s="23" t="s">
        <v>112</v>
      </c>
      <c r="N15" s="36"/>
      <c r="O15" s="61"/>
      <c r="P15" s="61"/>
    </row>
    <row r="16" spans="4:16" ht="12.75">
      <c r="D16" s="14" t="s">
        <v>87</v>
      </c>
      <c r="E16" s="14"/>
      <c r="F16" s="30" t="s">
        <v>134</v>
      </c>
      <c r="G16" s="14" t="s">
        <v>98</v>
      </c>
      <c r="H16" s="14" t="s">
        <v>93</v>
      </c>
      <c r="I16" s="30" t="s">
        <v>97</v>
      </c>
      <c r="J16" s="14"/>
      <c r="K16" s="42"/>
      <c r="L16" s="17"/>
      <c r="M16" s="23"/>
      <c r="N16" s="36"/>
      <c r="O16" s="61"/>
      <c r="P16" s="61"/>
    </row>
    <row r="17" spans="4:16" ht="12.75">
      <c r="D17" s="14" t="s">
        <v>92</v>
      </c>
      <c r="E17" s="14"/>
      <c r="F17" s="30" t="s">
        <v>135</v>
      </c>
      <c r="G17" s="14" t="s">
        <v>87</v>
      </c>
      <c r="H17" s="14"/>
      <c r="I17" s="30" t="s">
        <v>98</v>
      </c>
      <c r="J17" s="14"/>
      <c r="K17" s="42"/>
      <c r="L17" s="17"/>
      <c r="M17" s="23"/>
      <c r="N17" s="36"/>
      <c r="O17" s="61"/>
      <c r="P17" s="61"/>
    </row>
    <row r="18" spans="4:16" ht="12.75">
      <c r="D18" s="14" t="s">
        <v>93</v>
      </c>
      <c r="E18" s="14"/>
      <c r="F18" s="30" t="s">
        <v>92</v>
      </c>
      <c r="G18" s="14" t="s">
        <v>92</v>
      </c>
      <c r="H18" s="14"/>
      <c r="I18" s="30" t="s">
        <v>140</v>
      </c>
      <c r="J18" s="14"/>
      <c r="K18" s="42"/>
      <c r="L18" s="17"/>
      <c r="M18" s="23"/>
      <c r="N18" s="36"/>
      <c r="O18" s="61"/>
      <c r="P18" s="61"/>
    </row>
    <row r="19" spans="2:16" ht="12.75">
      <c r="B19" s="22"/>
      <c r="C19" s="38"/>
      <c r="D19" s="14"/>
      <c r="E19" s="14"/>
      <c r="F19" s="30" t="s">
        <v>93</v>
      </c>
      <c r="G19" s="14" t="s">
        <v>93</v>
      </c>
      <c r="H19" s="14"/>
      <c r="I19" s="30" t="s">
        <v>141</v>
      </c>
      <c r="J19" s="14"/>
      <c r="K19" s="42"/>
      <c r="L19" s="17"/>
      <c r="M19" s="23"/>
      <c r="N19" s="36"/>
      <c r="O19" s="17"/>
      <c r="P19" s="17"/>
    </row>
    <row r="20" spans="1:16" ht="12.75">
      <c r="A20" s="12"/>
      <c r="B20" s="22"/>
      <c r="C20" s="38"/>
      <c r="D20" s="14"/>
      <c r="E20" s="14"/>
      <c r="F20" s="30"/>
      <c r="G20" s="14"/>
      <c r="H20" s="14"/>
      <c r="I20" s="30" t="s">
        <v>92</v>
      </c>
      <c r="J20" s="14"/>
      <c r="K20" s="42"/>
      <c r="L20" s="17"/>
      <c r="M20" s="23"/>
      <c r="N20" s="36"/>
      <c r="O20" s="17"/>
      <c r="P20" s="17"/>
    </row>
    <row r="21" spans="1:16" ht="12.75">
      <c r="A21" s="22"/>
      <c r="B21" s="22"/>
      <c r="C21" s="38"/>
      <c r="D21" s="15"/>
      <c r="E21" s="15"/>
      <c r="F21" s="28"/>
      <c r="G21" s="15"/>
      <c r="H21" s="15"/>
      <c r="I21" s="28" t="s">
        <v>93</v>
      </c>
      <c r="J21" s="15"/>
      <c r="K21" s="43"/>
      <c r="L21" s="18"/>
      <c r="M21" s="24"/>
      <c r="N21" s="37"/>
      <c r="O21" s="18"/>
      <c r="P21" s="18"/>
    </row>
    <row r="22" spans="4:16" ht="12.75">
      <c r="D22" s="1"/>
      <c r="E22" s="1"/>
      <c r="F22" s="26"/>
      <c r="G22" s="1"/>
      <c r="H22" s="1"/>
      <c r="I22" s="26"/>
      <c r="J22" s="1"/>
      <c r="K22" s="48"/>
      <c r="L22" s="6"/>
      <c r="M22" s="1"/>
      <c r="O22" s="6"/>
      <c r="P22" s="6"/>
    </row>
    <row r="23" spans="1:16" ht="12.75">
      <c r="A23" s="4" t="s">
        <v>2</v>
      </c>
      <c r="B23" s="4" t="s">
        <v>0</v>
      </c>
      <c r="C23" s="4" t="s">
        <v>1</v>
      </c>
      <c r="D23" s="5"/>
      <c r="E23" s="5"/>
      <c r="F23" s="27"/>
      <c r="G23" s="5"/>
      <c r="H23" s="5"/>
      <c r="I23" s="27"/>
      <c r="J23" s="5"/>
      <c r="K23" s="49"/>
      <c r="L23" s="7"/>
      <c r="M23" s="5"/>
      <c r="N23" s="4"/>
      <c r="O23" s="7"/>
      <c r="P23" s="7"/>
    </row>
    <row r="24" spans="1:16" ht="12.75">
      <c r="A24">
        <v>362</v>
      </c>
      <c r="B24" t="s">
        <v>3</v>
      </c>
      <c r="C24" t="s">
        <v>4</v>
      </c>
      <c r="D24" s="33">
        <v>781</v>
      </c>
      <c r="E24" s="33">
        <v>781</v>
      </c>
      <c r="F24" s="26">
        <f>D24/E24</f>
        <v>1</v>
      </c>
      <c r="G24" s="33" t="s">
        <v>116</v>
      </c>
      <c r="H24" s="33" t="s">
        <v>116</v>
      </c>
      <c r="I24" s="31" t="s">
        <v>116</v>
      </c>
      <c r="J24" s="33">
        <v>781</v>
      </c>
      <c r="K24" s="6">
        <v>150966</v>
      </c>
      <c r="L24" s="6">
        <v>46172</v>
      </c>
      <c r="M24" s="9">
        <f aca="true" t="shared" si="0" ref="M24:M55">SUM(K24+L24)/J24</f>
        <v>252.41741357234315</v>
      </c>
      <c r="O24" s="6">
        <v>150966</v>
      </c>
      <c r="P24" s="6">
        <v>46172</v>
      </c>
    </row>
    <row r="25" spans="1:16" ht="12.75">
      <c r="A25">
        <v>256</v>
      </c>
      <c r="B25" t="s">
        <v>5</v>
      </c>
      <c r="C25" t="s">
        <v>6</v>
      </c>
      <c r="D25" s="33">
        <v>249</v>
      </c>
      <c r="E25" s="33">
        <v>249</v>
      </c>
      <c r="F25" s="26">
        <f>D25/E25</f>
        <v>1</v>
      </c>
      <c r="G25" s="33">
        <v>130</v>
      </c>
      <c r="H25" s="33">
        <v>290</v>
      </c>
      <c r="I25" s="26">
        <f>G25/H25</f>
        <v>0.4482758620689655</v>
      </c>
      <c r="J25" s="33">
        <f>D25+G25</f>
        <v>379</v>
      </c>
      <c r="K25" s="6">
        <v>170139</v>
      </c>
      <c r="L25" s="6">
        <v>43677</v>
      </c>
      <c r="M25" s="9">
        <f t="shared" si="0"/>
        <v>564.1583113456464</v>
      </c>
      <c r="O25" s="6">
        <v>170139</v>
      </c>
      <c r="P25" s="6">
        <v>43677</v>
      </c>
    </row>
    <row r="26" spans="1:16" ht="12.75">
      <c r="A26">
        <v>465</v>
      </c>
      <c r="B26" t="s">
        <v>7</v>
      </c>
      <c r="C26" t="s">
        <v>6</v>
      </c>
      <c r="D26" s="33" t="s">
        <v>116</v>
      </c>
      <c r="E26" s="33" t="s">
        <v>116</v>
      </c>
      <c r="F26" s="31" t="s">
        <v>116</v>
      </c>
      <c r="G26" s="33">
        <v>104</v>
      </c>
      <c r="H26" s="33">
        <v>120</v>
      </c>
      <c r="I26" s="26">
        <f>G26/H26</f>
        <v>0.8666666666666667</v>
      </c>
      <c r="J26" s="33">
        <v>104</v>
      </c>
      <c r="K26" s="6">
        <v>101253</v>
      </c>
      <c r="L26" s="6">
        <v>36617</v>
      </c>
      <c r="M26" s="9">
        <f t="shared" si="0"/>
        <v>1325.673076923077</v>
      </c>
      <c r="O26" s="6">
        <v>101253</v>
      </c>
      <c r="P26" s="6">
        <v>36617</v>
      </c>
    </row>
    <row r="27" spans="1:16" ht="12.75">
      <c r="A27">
        <v>957</v>
      </c>
      <c r="B27" t="s">
        <v>8</v>
      </c>
      <c r="C27" t="s">
        <v>9</v>
      </c>
      <c r="D27" s="33">
        <v>2409</v>
      </c>
      <c r="E27" s="33">
        <v>2458</v>
      </c>
      <c r="F27" s="26">
        <f>D27/E27</f>
        <v>0.9800650935720098</v>
      </c>
      <c r="G27" s="33">
        <v>3417</v>
      </c>
      <c r="H27" s="33">
        <v>3487</v>
      </c>
      <c r="I27" s="26">
        <f>G27/H27</f>
        <v>0.9799254373386865</v>
      </c>
      <c r="J27" s="33">
        <f>D27+G27</f>
        <v>5826</v>
      </c>
      <c r="K27" s="6">
        <v>504700</v>
      </c>
      <c r="L27" s="6">
        <v>529120</v>
      </c>
      <c r="M27" s="9">
        <f t="shared" si="0"/>
        <v>177.44936491589428</v>
      </c>
      <c r="O27" s="6">
        <v>504700</v>
      </c>
      <c r="P27" s="6">
        <v>529120</v>
      </c>
    </row>
    <row r="28" spans="1:16" ht="12.75">
      <c r="A28">
        <v>567</v>
      </c>
      <c r="B28" t="s">
        <v>10</v>
      </c>
      <c r="C28" t="s">
        <v>9</v>
      </c>
      <c r="D28" s="33">
        <v>2172</v>
      </c>
      <c r="E28" s="33">
        <v>2215</v>
      </c>
      <c r="F28" s="26">
        <f>D28/E28</f>
        <v>0.98058690744921</v>
      </c>
      <c r="G28" s="33" t="s">
        <v>116</v>
      </c>
      <c r="H28" s="33" t="s">
        <v>116</v>
      </c>
      <c r="I28" s="31" t="s">
        <v>116</v>
      </c>
      <c r="J28" s="33">
        <v>2172</v>
      </c>
      <c r="K28" s="6">
        <v>152053</v>
      </c>
      <c r="L28" s="6">
        <v>88705</v>
      </c>
      <c r="M28" s="9">
        <f t="shared" si="0"/>
        <v>110.84622467771639</v>
      </c>
      <c r="O28" s="6">
        <v>152053</v>
      </c>
      <c r="P28" s="6">
        <v>88705</v>
      </c>
    </row>
    <row r="29" spans="1:16" ht="12.75">
      <c r="A29">
        <v>697</v>
      </c>
      <c r="B29" t="s">
        <v>11</v>
      </c>
      <c r="C29" t="s">
        <v>9</v>
      </c>
      <c r="D29" s="33">
        <v>369</v>
      </c>
      <c r="E29" s="33">
        <v>417</v>
      </c>
      <c r="F29" s="26">
        <f>D29/E29</f>
        <v>0.8848920863309353</v>
      </c>
      <c r="G29" s="33">
        <v>326</v>
      </c>
      <c r="H29" s="33">
        <v>469</v>
      </c>
      <c r="I29" s="26">
        <f>G29/H29</f>
        <v>0.6950959488272921</v>
      </c>
      <c r="J29" s="33">
        <f>D29+G29</f>
        <v>695</v>
      </c>
      <c r="K29" s="6">
        <v>183048</v>
      </c>
      <c r="L29" s="6">
        <v>80000</v>
      </c>
      <c r="M29" s="9">
        <f t="shared" si="0"/>
        <v>378.4863309352518</v>
      </c>
      <c r="O29" s="6">
        <v>183048</v>
      </c>
      <c r="P29" s="6">
        <v>80000</v>
      </c>
    </row>
    <row r="30" spans="1:16" ht="12.75">
      <c r="A30">
        <v>183</v>
      </c>
      <c r="B30" t="s">
        <v>12</v>
      </c>
      <c r="C30" t="s">
        <v>9</v>
      </c>
      <c r="D30" s="33" t="s">
        <v>157</v>
      </c>
      <c r="E30" s="33" t="s">
        <v>157</v>
      </c>
      <c r="F30" s="31" t="s">
        <v>157</v>
      </c>
      <c r="G30" s="33" t="s">
        <v>157</v>
      </c>
      <c r="H30" s="33" t="s">
        <v>157</v>
      </c>
      <c r="I30" s="31" t="s">
        <v>157</v>
      </c>
      <c r="J30" s="33" t="s">
        <v>157</v>
      </c>
      <c r="K30" s="6">
        <v>252350</v>
      </c>
      <c r="L30" s="6">
        <v>99574.03</v>
      </c>
      <c r="M30" s="9" t="s">
        <v>157</v>
      </c>
      <c r="O30" s="6"/>
      <c r="P30" s="6"/>
    </row>
    <row r="31" spans="1:16" ht="12.75">
      <c r="A31">
        <v>1151</v>
      </c>
      <c r="B31" t="s">
        <v>13</v>
      </c>
      <c r="C31" t="s">
        <v>9</v>
      </c>
      <c r="D31" s="33" t="s">
        <v>116</v>
      </c>
      <c r="E31" s="33" t="s">
        <v>116</v>
      </c>
      <c r="F31" s="31" t="s">
        <v>116</v>
      </c>
      <c r="G31" s="33">
        <v>9</v>
      </c>
      <c r="H31" s="33">
        <v>25</v>
      </c>
      <c r="I31" s="26">
        <f>G31/H31</f>
        <v>0.36</v>
      </c>
      <c r="J31" s="33">
        <v>9</v>
      </c>
      <c r="K31" s="6">
        <v>607556</v>
      </c>
      <c r="L31" s="6">
        <v>156835.13</v>
      </c>
      <c r="M31" s="9">
        <f t="shared" si="0"/>
        <v>84932.34777777777</v>
      </c>
      <c r="O31" s="6">
        <v>607556</v>
      </c>
      <c r="P31" s="6">
        <v>156835.13</v>
      </c>
    </row>
    <row r="32" spans="1:16" ht="12.75">
      <c r="A32">
        <v>1079</v>
      </c>
      <c r="B32" t="s">
        <v>14</v>
      </c>
      <c r="C32" t="s">
        <v>9</v>
      </c>
      <c r="D32" s="33">
        <v>803</v>
      </c>
      <c r="E32" s="33">
        <v>803</v>
      </c>
      <c r="F32" s="26">
        <f>D32/E32</f>
        <v>1</v>
      </c>
      <c r="G32" s="33">
        <v>407</v>
      </c>
      <c r="H32" s="33">
        <v>407</v>
      </c>
      <c r="I32" s="26">
        <f>G32/H32</f>
        <v>1</v>
      </c>
      <c r="J32" s="33">
        <f>D32+G32</f>
        <v>1210</v>
      </c>
      <c r="K32" s="6">
        <v>452187</v>
      </c>
      <c r="L32" s="6">
        <v>541500</v>
      </c>
      <c r="M32" s="9">
        <f t="shared" si="0"/>
        <v>821.2289256198347</v>
      </c>
      <c r="O32" s="6">
        <v>452187</v>
      </c>
      <c r="P32" s="6">
        <v>541500</v>
      </c>
    </row>
    <row r="33" spans="1:16" ht="12.75">
      <c r="A33">
        <v>72</v>
      </c>
      <c r="B33" t="s">
        <v>15</v>
      </c>
      <c r="C33" t="s">
        <v>9</v>
      </c>
      <c r="D33" s="33" t="s">
        <v>116</v>
      </c>
      <c r="E33" s="33" t="s">
        <v>116</v>
      </c>
      <c r="F33" s="31" t="s">
        <v>116</v>
      </c>
      <c r="G33" s="33">
        <v>135</v>
      </c>
      <c r="H33" s="33">
        <v>200</v>
      </c>
      <c r="I33" s="26">
        <f>G33/H33</f>
        <v>0.675</v>
      </c>
      <c r="J33" s="33">
        <v>135</v>
      </c>
      <c r="K33" s="6">
        <v>103272</v>
      </c>
      <c r="L33" s="6">
        <v>26530</v>
      </c>
      <c r="M33" s="9">
        <f t="shared" si="0"/>
        <v>961.4962962962964</v>
      </c>
      <c r="O33" s="6">
        <v>103272</v>
      </c>
      <c r="P33" s="6">
        <v>26530</v>
      </c>
    </row>
    <row r="34" spans="1:16" ht="12.75">
      <c r="A34">
        <v>629</v>
      </c>
      <c r="B34" t="s">
        <v>16</v>
      </c>
      <c r="C34" t="s">
        <v>9</v>
      </c>
      <c r="D34" s="33" t="s">
        <v>116</v>
      </c>
      <c r="E34" s="33" t="s">
        <v>116</v>
      </c>
      <c r="F34" s="31" t="s">
        <v>116</v>
      </c>
      <c r="G34" s="33">
        <v>3502</v>
      </c>
      <c r="H34" s="33">
        <v>8245</v>
      </c>
      <c r="I34" s="26">
        <f>G34/H34</f>
        <v>0.4247422680412371</v>
      </c>
      <c r="J34" s="33">
        <v>3502</v>
      </c>
      <c r="K34" s="6">
        <v>316455</v>
      </c>
      <c r="L34" s="6">
        <v>72648</v>
      </c>
      <c r="M34" s="9">
        <f t="shared" si="0"/>
        <v>111.1087949743004</v>
      </c>
      <c r="O34" s="6">
        <v>316455</v>
      </c>
      <c r="P34" s="6">
        <v>72648</v>
      </c>
    </row>
    <row r="35" spans="1:16" ht="12.75">
      <c r="A35">
        <v>288</v>
      </c>
      <c r="B35" t="s">
        <v>17</v>
      </c>
      <c r="C35" t="s">
        <v>18</v>
      </c>
      <c r="D35" s="33" t="s">
        <v>157</v>
      </c>
      <c r="E35" s="33" t="s">
        <v>157</v>
      </c>
      <c r="F35" s="31" t="s">
        <v>157</v>
      </c>
      <c r="G35" s="33" t="s">
        <v>157</v>
      </c>
      <c r="H35" s="33" t="s">
        <v>157</v>
      </c>
      <c r="I35" s="31" t="s">
        <v>157</v>
      </c>
      <c r="J35" s="33" t="s">
        <v>157</v>
      </c>
      <c r="K35" s="52">
        <v>327887</v>
      </c>
      <c r="L35" s="52">
        <v>185145</v>
      </c>
      <c r="M35" s="11" t="s">
        <v>157</v>
      </c>
      <c r="O35" s="6"/>
      <c r="P35" s="6"/>
    </row>
    <row r="36" spans="1:16" ht="12.75">
      <c r="A36">
        <v>968</v>
      </c>
      <c r="B36" t="s">
        <v>19</v>
      </c>
      <c r="C36" t="s">
        <v>18</v>
      </c>
      <c r="D36" s="33">
        <v>298</v>
      </c>
      <c r="E36" s="33">
        <v>337</v>
      </c>
      <c r="F36" s="31">
        <f>D36/E36</f>
        <v>0.884272997032641</v>
      </c>
      <c r="G36" s="33">
        <v>460</v>
      </c>
      <c r="H36" s="33">
        <v>500</v>
      </c>
      <c r="I36" s="26">
        <f>G36/H36</f>
        <v>0.92</v>
      </c>
      <c r="J36" s="33">
        <f>D36+G36</f>
        <v>758</v>
      </c>
      <c r="K36" s="6">
        <v>92208</v>
      </c>
      <c r="L36" s="6">
        <v>30736</v>
      </c>
      <c r="M36" s="9">
        <f t="shared" si="0"/>
        <v>162.1952506596306</v>
      </c>
      <c r="O36" s="6">
        <v>92208</v>
      </c>
      <c r="P36" s="6">
        <v>30736</v>
      </c>
    </row>
    <row r="37" spans="1:16" ht="12.75">
      <c r="A37">
        <v>680</v>
      </c>
      <c r="B37" t="s">
        <v>20</v>
      </c>
      <c r="C37" t="s">
        <v>18</v>
      </c>
      <c r="D37" s="33">
        <v>2143</v>
      </c>
      <c r="E37" s="33">
        <v>3065</v>
      </c>
      <c r="F37" s="31">
        <f>D37/E37</f>
        <v>0.699184339314845</v>
      </c>
      <c r="G37" s="33" t="s">
        <v>116</v>
      </c>
      <c r="H37" s="33" t="s">
        <v>116</v>
      </c>
      <c r="I37" s="31" t="s">
        <v>116</v>
      </c>
      <c r="J37" s="33">
        <v>2143</v>
      </c>
      <c r="K37" s="6">
        <v>283028</v>
      </c>
      <c r="L37" s="6">
        <v>54659</v>
      </c>
      <c r="M37" s="9">
        <f t="shared" si="0"/>
        <v>157.57676154923004</v>
      </c>
      <c r="O37" s="6">
        <v>283028</v>
      </c>
      <c r="P37" s="6">
        <v>54659</v>
      </c>
    </row>
    <row r="38" spans="1:16" ht="12.75">
      <c r="A38">
        <v>1120</v>
      </c>
      <c r="B38" t="s">
        <v>21</v>
      </c>
      <c r="C38" t="s">
        <v>18</v>
      </c>
      <c r="D38" s="33" t="s">
        <v>116</v>
      </c>
      <c r="E38" s="33" t="s">
        <v>116</v>
      </c>
      <c r="F38" s="31" t="s">
        <v>116</v>
      </c>
      <c r="G38" s="33">
        <v>212</v>
      </c>
      <c r="H38" s="33">
        <v>443</v>
      </c>
      <c r="I38" s="26">
        <f>G38/H38</f>
        <v>0.4785553047404063</v>
      </c>
      <c r="J38" s="33">
        <v>212</v>
      </c>
      <c r="K38" s="6">
        <v>281188</v>
      </c>
      <c r="L38" s="6">
        <v>93666</v>
      </c>
      <c r="M38" s="9">
        <f t="shared" si="0"/>
        <v>1768.1792452830189</v>
      </c>
      <c r="O38" s="6">
        <v>281188</v>
      </c>
      <c r="P38" s="6">
        <v>93666</v>
      </c>
    </row>
    <row r="39" spans="1:16" ht="12.75">
      <c r="A39">
        <v>13</v>
      </c>
      <c r="B39" t="s">
        <v>22</v>
      </c>
      <c r="C39" t="s">
        <v>18</v>
      </c>
      <c r="D39" s="33" t="s">
        <v>158</v>
      </c>
      <c r="E39" s="33">
        <v>78</v>
      </c>
      <c r="F39" s="31" t="s">
        <v>158</v>
      </c>
      <c r="G39" s="33" t="s">
        <v>158</v>
      </c>
      <c r="H39" s="33">
        <v>108</v>
      </c>
      <c r="I39" s="31" t="s">
        <v>158</v>
      </c>
      <c r="J39" s="33" t="s">
        <v>158</v>
      </c>
      <c r="K39" s="6">
        <v>259180</v>
      </c>
      <c r="L39" s="6">
        <v>91680</v>
      </c>
      <c r="M39" s="9" t="s">
        <v>125</v>
      </c>
      <c r="O39" s="6"/>
      <c r="P39" s="6"/>
    </row>
    <row r="40" spans="1:16" ht="12.75">
      <c r="A40">
        <v>369</v>
      </c>
      <c r="B40" t="s">
        <v>23</v>
      </c>
      <c r="C40" t="s">
        <v>18</v>
      </c>
      <c r="D40" s="33">
        <v>9.5</v>
      </c>
      <c r="E40" s="33">
        <v>150.75</v>
      </c>
      <c r="F40" s="31">
        <f>D40/E40</f>
        <v>0.06301824212271974</v>
      </c>
      <c r="G40" s="33">
        <v>10</v>
      </c>
      <c r="H40" s="33">
        <v>172.75</v>
      </c>
      <c r="I40" s="26">
        <f>G40/H40</f>
        <v>0.05788712011577424</v>
      </c>
      <c r="J40" s="33">
        <f>D40+G40</f>
        <v>19.5</v>
      </c>
      <c r="K40" s="6">
        <v>18546</v>
      </c>
      <c r="L40" s="6">
        <v>29417</v>
      </c>
      <c r="M40" s="9">
        <f t="shared" si="0"/>
        <v>2459.641025641026</v>
      </c>
      <c r="O40" s="6">
        <v>18546</v>
      </c>
      <c r="P40" s="6">
        <v>29417</v>
      </c>
    </row>
    <row r="41" spans="1:16" ht="12.75">
      <c r="A41">
        <v>39</v>
      </c>
      <c r="B41" t="s">
        <v>24</v>
      </c>
      <c r="C41" t="s">
        <v>25</v>
      </c>
      <c r="D41" s="33">
        <v>238</v>
      </c>
      <c r="E41" s="33">
        <v>644</v>
      </c>
      <c r="F41" s="31">
        <f>D41/E41</f>
        <v>0.3695652173913043</v>
      </c>
      <c r="G41" s="33">
        <v>158</v>
      </c>
      <c r="H41" s="33">
        <v>316</v>
      </c>
      <c r="I41" s="26">
        <f>G41/H41</f>
        <v>0.5</v>
      </c>
      <c r="J41" s="33">
        <f>D41+G41</f>
        <v>396</v>
      </c>
      <c r="K41" s="6">
        <v>145068</v>
      </c>
      <c r="L41" s="6">
        <v>48356</v>
      </c>
      <c r="M41" s="9">
        <f t="shared" si="0"/>
        <v>488.44444444444446</v>
      </c>
      <c r="O41" s="6">
        <v>145068</v>
      </c>
      <c r="P41" s="6">
        <v>48356</v>
      </c>
    </row>
    <row r="42" spans="1:16" ht="12.75">
      <c r="A42">
        <v>150</v>
      </c>
      <c r="B42" t="s">
        <v>26</v>
      </c>
      <c r="C42" t="s">
        <v>27</v>
      </c>
      <c r="D42" s="33" t="s">
        <v>158</v>
      </c>
      <c r="E42" s="33" t="s">
        <v>125</v>
      </c>
      <c r="F42" s="31" t="s">
        <v>158</v>
      </c>
      <c r="G42" s="33" t="s">
        <v>158</v>
      </c>
      <c r="H42" s="33">
        <v>255</v>
      </c>
      <c r="I42" s="31" t="s">
        <v>158</v>
      </c>
      <c r="J42" s="33" t="s">
        <v>158</v>
      </c>
      <c r="K42" s="6">
        <v>110825</v>
      </c>
      <c r="L42" s="6">
        <v>43888</v>
      </c>
      <c r="M42" s="9" t="s">
        <v>125</v>
      </c>
      <c r="O42" s="6"/>
      <c r="P42" s="6"/>
    </row>
    <row r="43" spans="1:16" ht="12.75">
      <c r="A43">
        <v>551</v>
      </c>
      <c r="B43" t="s">
        <v>28</v>
      </c>
      <c r="C43" t="s">
        <v>27</v>
      </c>
      <c r="D43" s="33" t="s">
        <v>127</v>
      </c>
      <c r="E43" s="33" t="s">
        <v>127</v>
      </c>
      <c r="F43" s="33" t="s">
        <v>127</v>
      </c>
      <c r="G43" s="33" t="s">
        <v>127</v>
      </c>
      <c r="H43" s="33" t="s">
        <v>127</v>
      </c>
      <c r="I43" s="33" t="s">
        <v>127</v>
      </c>
      <c r="J43" s="33" t="s">
        <v>127</v>
      </c>
      <c r="K43" s="33" t="s">
        <v>127</v>
      </c>
      <c r="L43" s="33" t="s">
        <v>127</v>
      </c>
      <c r="M43" s="33" t="s">
        <v>127</v>
      </c>
      <c r="O43" s="11"/>
      <c r="P43" s="11"/>
    </row>
    <row r="44" spans="1:16" ht="12.75">
      <c r="A44">
        <v>1060</v>
      </c>
      <c r="B44" t="s">
        <v>29</v>
      </c>
      <c r="C44" t="s">
        <v>30</v>
      </c>
      <c r="D44" s="33">
        <v>785</v>
      </c>
      <c r="E44" s="33">
        <v>785</v>
      </c>
      <c r="F44" s="26">
        <f aca="true" t="shared" si="1" ref="F44:F49">D44/E44</f>
        <v>1</v>
      </c>
      <c r="G44" s="33">
        <v>576</v>
      </c>
      <c r="H44" s="33">
        <v>1035</v>
      </c>
      <c r="I44" s="26">
        <f>G44/H44</f>
        <v>0.5565217391304348</v>
      </c>
      <c r="J44" s="33">
        <f>D44+G44</f>
        <v>1361</v>
      </c>
      <c r="K44" s="6">
        <v>137074</v>
      </c>
      <c r="L44" s="6">
        <v>49899</v>
      </c>
      <c r="M44" s="9">
        <f t="shared" si="0"/>
        <v>137.3791329904482</v>
      </c>
      <c r="O44" s="6">
        <v>137074</v>
      </c>
      <c r="P44" s="6">
        <v>49899</v>
      </c>
    </row>
    <row r="45" spans="1:16" ht="12.75">
      <c r="A45">
        <v>574</v>
      </c>
      <c r="B45" t="s">
        <v>31</v>
      </c>
      <c r="C45" t="s">
        <v>30</v>
      </c>
      <c r="D45" s="33" t="s">
        <v>116</v>
      </c>
      <c r="E45" s="33" t="s">
        <v>116</v>
      </c>
      <c r="F45" s="31" t="s">
        <v>116</v>
      </c>
      <c r="G45" s="33">
        <v>3073</v>
      </c>
      <c r="H45" s="33">
        <v>6768</v>
      </c>
      <c r="I45" s="26">
        <f>G45/H45</f>
        <v>0.454048463356974</v>
      </c>
      <c r="J45" s="33">
        <v>3073</v>
      </c>
      <c r="K45" s="6">
        <v>478784</v>
      </c>
      <c r="L45" s="6">
        <v>76259</v>
      </c>
      <c r="M45" s="9">
        <f t="shared" si="0"/>
        <v>180.61926456231694</v>
      </c>
      <c r="O45" s="6">
        <v>478784</v>
      </c>
      <c r="P45" s="6">
        <v>76259</v>
      </c>
    </row>
    <row r="46" spans="1:16" ht="12.75">
      <c r="A46">
        <v>553</v>
      </c>
      <c r="B46" t="s">
        <v>32</v>
      </c>
      <c r="C46" t="s">
        <v>33</v>
      </c>
      <c r="D46" s="33" t="s">
        <v>157</v>
      </c>
      <c r="E46" s="33" t="s">
        <v>157</v>
      </c>
      <c r="F46" s="31" t="s">
        <v>157</v>
      </c>
      <c r="G46" s="33" t="s">
        <v>157</v>
      </c>
      <c r="H46" s="33" t="s">
        <v>157</v>
      </c>
      <c r="I46" s="31" t="s">
        <v>157</v>
      </c>
      <c r="J46" s="33" t="s">
        <v>157</v>
      </c>
      <c r="K46" s="53">
        <v>233609</v>
      </c>
      <c r="L46" s="52">
        <v>78128</v>
      </c>
      <c r="M46" s="1" t="s">
        <v>157</v>
      </c>
      <c r="O46" s="6"/>
      <c r="P46" s="6"/>
    </row>
    <row r="47" spans="1:16" ht="12.75">
      <c r="A47">
        <v>177</v>
      </c>
      <c r="B47" t="s">
        <v>34</v>
      </c>
      <c r="C47" t="s">
        <v>33</v>
      </c>
      <c r="D47" s="33">
        <v>4001</v>
      </c>
      <c r="E47" s="33">
        <v>5408</v>
      </c>
      <c r="F47" s="26">
        <f t="shared" si="1"/>
        <v>0.7398298816568047</v>
      </c>
      <c r="G47" s="33">
        <v>2889.09</v>
      </c>
      <c r="H47" s="33">
        <v>6147</v>
      </c>
      <c r="I47" s="26">
        <f>G47/H47</f>
        <v>0.47000000000000003</v>
      </c>
      <c r="J47" s="33">
        <f>D47+G47</f>
        <v>6890.09</v>
      </c>
      <c r="K47" s="6">
        <v>201855.81</v>
      </c>
      <c r="L47" s="11">
        <v>13247.82</v>
      </c>
      <c r="M47" s="9">
        <f t="shared" si="0"/>
        <v>31.219277251821094</v>
      </c>
      <c r="O47" s="6">
        <v>201855.81</v>
      </c>
      <c r="P47" s="11">
        <v>13247.82</v>
      </c>
    </row>
    <row r="48" spans="1:16" ht="12.75">
      <c r="A48">
        <v>788</v>
      </c>
      <c r="B48" t="s">
        <v>35</v>
      </c>
      <c r="C48" t="s">
        <v>36</v>
      </c>
      <c r="D48" s="33">
        <v>320</v>
      </c>
      <c r="E48" s="33">
        <v>324</v>
      </c>
      <c r="F48" s="26">
        <f t="shared" si="1"/>
        <v>0.9876543209876543</v>
      </c>
      <c r="G48" s="33">
        <v>90</v>
      </c>
      <c r="H48" s="33">
        <v>245</v>
      </c>
      <c r="I48" s="26">
        <f>G48/H48</f>
        <v>0.3673469387755102</v>
      </c>
      <c r="J48" s="33">
        <f>D48+G48</f>
        <v>410</v>
      </c>
      <c r="K48" s="6">
        <v>117086</v>
      </c>
      <c r="L48" s="6">
        <v>58333</v>
      </c>
      <c r="M48" s="9">
        <f t="shared" si="0"/>
        <v>427.85121951219514</v>
      </c>
      <c r="O48" s="6">
        <v>117086</v>
      </c>
      <c r="P48" s="6">
        <v>58333</v>
      </c>
    </row>
    <row r="49" spans="1:16" ht="12.75">
      <c r="A49">
        <v>254</v>
      </c>
      <c r="B49" t="s">
        <v>37</v>
      </c>
      <c r="C49" t="s">
        <v>38</v>
      </c>
      <c r="D49" s="33">
        <v>29.7</v>
      </c>
      <c r="E49" s="33">
        <v>60.4</v>
      </c>
      <c r="F49" s="26">
        <f t="shared" si="1"/>
        <v>0.4917218543046358</v>
      </c>
      <c r="G49" s="33" t="s">
        <v>116</v>
      </c>
      <c r="H49" s="33" t="s">
        <v>116</v>
      </c>
      <c r="I49" s="31" t="s">
        <v>116</v>
      </c>
      <c r="J49" s="33">
        <v>30</v>
      </c>
      <c r="K49" s="6">
        <v>374429.58</v>
      </c>
      <c r="L49" s="6">
        <v>91632</v>
      </c>
      <c r="M49" s="9">
        <f t="shared" si="0"/>
        <v>15535.386</v>
      </c>
      <c r="O49" s="6">
        <v>374429.58</v>
      </c>
      <c r="P49" s="6">
        <v>91632</v>
      </c>
    </row>
    <row r="50" spans="1:16" ht="12.75">
      <c r="A50">
        <v>396</v>
      </c>
      <c r="B50" t="s">
        <v>39</v>
      </c>
      <c r="C50" t="s">
        <v>40</v>
      </c>
      <c r="D50" s="33">
        <v>80</v>
      </c>
      <c r="E50" s="33">
        <v>103</v>
      </c>
      <c r="F50" s="26">
        <f aca="true" t="shared" si="2" ref="F50:F55">D50/E50</f>
        <v>0.7766990291262136</v>
      </c>
      <c r="G50" s="33">
        <v>118</v>
      </c>
      <c r="H50" s="33">
        <v>219</v>
      </c>
      <c r="I50" s="26">
        <f>G50/H50</f>
        <v>0.5388127853881278</v>
      </c>
      <c r="J50" s="33">
        <f>D50+G50</f>
        <v>198</v>
      </c>
      <c r="K50" s="6">
        <v>170405</v>
      </c>
      <c r="L50" s="6">
        <v>36403</v>
      </c>
      <c r="M50" s="9">
        <f t="shared" si="0"/>
        <v>1044.4848484848485</v>
      </c>
      <c r="O50" s="6">
        <v>170405</v>
      </c>
      <c r="P50" s="6">
        <v>36403</v>
      </c>
    </row>
    <row r="51" spans="1:16" ht="12.75">
      <c r="A51">
        <v>570</v>
      </c>
      <c r="B51" s="57" t="s">
        <v>41</v>
      </c>
      <c r="C51" t="s">
        <v>40</v>
      </c>
      <c r="D51" s="33" t="s">
        <v>159</v>
      </c>
      <c r="E51" s="33" t="s">
        <v>159</v>
      </c>
      <c r="F51" s="31" t="s">
        <v>159</v>
      </c>
      <c r="G51" s="33" t="s">
        <v>159</v>
      </c>
      <c r="H51" s="33" t="s">
        <v>159</v>
      </c>
      <c r="I51" s="33" t="s">
        <v>159</v>
      </c>
      <c r="J51" s="33" t="s">
        <v>159</v>
      </c>
      <c r="K51" s="33" t="s">
        <v>159</v>
      </c>
      <c r="L51" s="33" t="s">
        <v>159</v>
      </c>
      <c r="M51" s="33" t="s">
        <v>159</v>
      </c>
      <c r="O51" s="6"/>
      <c r="P51" s="6"/>
    </row>
    <row r="52" spans="1:16" ht="12.75">
      <c r="A52">
        <v>691</v>
      </c>
      <c r="B52" t="s">
        <v>42</v>
      </c>
      <c r="C52" t="s">
        <v>40</v>
      </c>
      <c r="D52" s="33">
        <v>56</v>
      </c>
      <c r="E52" s="33">
        <v>100</v>
      </c>
      <c r="F52" s="26">
        <f t="shared" si="2"/>
        <v>0.56</v>
      </c>
      <c r="G52" s="33">
        <v>48</v>
      </c>
      <c r="H52" s="33">
        <v>100</v>
      </c>
      <c r="I52" s="26">
        <f aca="true" t="shared" si="3" ref="I52:I61">G52/H52</f>
        <v>0.48</v>
      </c>
      <c r="J52" s="33">
        <f aca="true" t="shared" si="4" ref="J52:J59">D52+G52</f>
        <v>104</v>
      </c>
      <c r="K52" s="6">
        <v>131931</v>
      </c>
      <c r="L52" s="6">
        <v>57934</v>
      </c>
      <c r="M52" s="9">
        <f t="shared" si="0"/>
        <v>1825.625</v>
      </c>
      <c r="O52" s="6">
        <v>131931</v>
      </c>
      <c r="P52" s="6">
        <v>57934</v>
      </c>
    </row>
    <row r="53" spans="1:16" ht="12.75">
      <c r="A53">
        <v>1034</v>
      </c>
      <c r="B53" t="s">
        <v>43</v>
      </c>
      <c r="C53" t="s">
        <v>40</v>
      </c>
      <c r="D53" s="33" t="s">
        <v>159</v>
      </c>
      <c r="E53" s="33" t="s">
        <v>159</v>
      </c>
      <c r="F53" s="33" t="s">
        <v>159</v>
      </c>
      <c r="G53" s="33" t="s">
        <v>159</v>
      </c>
      <c r="H53" s="33" t="s">
        <v>159</v>
      </c>
      <c r="I53" s="33" t="s">
        <v>159</v>
      </c>
      <c r="J53" s="33" t="s">
        <v>159</v>
      </c>
      <c r="K53" s="33" t="s">
        <v>159</v>
      </c>
      <c r="L53" s="33" t="s">
        <v>159</v>
      </c>
      <c r="M53" s="33" t="s">
        <v>159</v>
      </c>
      <c r="O53" s="6"/>
      <c r="P53" s="6"/>
    </row>
    <row r="54" spans="1:16" ht="12.75">
      <c r="A54">
        <v>1123</v>
      </c>
      <c r="B54" t="s">
        <v>44</v>
      </c>
      <c r="C54" t="s">
        <v>40</v>
      </c>
      <c r="D54" s="33">
        <v>284</v>
      </c>
      <c r="E54" s="33">
        <v>441</v>
      </c>
      <c r="F54" s="26">
        <f t="shared" si="2"/>
        <v>0.6439909297052154</v>
      </c>
      <c r="G54" s="33">
        <v>664</v>
      </c>
      <c r="H54" s="33">
        <v>1230</v>
      </c>
      <c r="I54" s="26">
        <f t="shared" si="3"/>
        <v>0.5398373983739837</v>
      </c>
      <c r="J54" s="33">
        <f>D54+G54</f>
        <v>948</v>
      </c>
      <c r="K54" s="56">
        <v>43695</v>
      </c>
      <c r="L54" s="55">
        <v>24657</v>
      </c>
      <c r="M54" s="9">
        <f t="shared" si="0"/>
        <v>72.10126582278481</v>
      </c>
      <c r="O54" s="58">
        <v>43695</v>
      </c>
      <c r="P54" s="55">
        <v>24657</v>
      </c>
    </row>
    <row r="55" spans="1:16" ht="12.75">
      <c r="A55">
        <v>543</v>
      </c>
      <c r="B55" t="s">
        <v>45</v>
      </c>
      <c r="C55" t="s">
        <v>40</v>
      </c>
      <c r="D55" s="33">
        <v>136</v>
      </c>
      <c r="E55" s="33">
        <v>218</v>
      </c>
      <c r="F55" s="26">
        <f t="shared" si="2"/>
        <v>0.6238532110091743</v>
      </c>
      <c r="G55" s="33">
        <v>319</v>
      </c>
      <c r="H55" s="33">
        <v>619</v>
      </c>
      <c r="I55" s="26">
        <f t="shared" si="3"/>
        <v>0.5153473344103393</v>
      </c>
      <c r="J55" s="33">
        <f t="shared" si="4"/>
        <v>455</v>
      </c>
      <c r="K55" s="6">
        <v>199377.23</v>
      </c>
      <c r="L55" s="6">
        <v>40806.38</v>
      </c>
      <c r="M55" s="9">
        <f t="shared" si="0"/>
        <v>527.876065934066</v>
      </c>
      <c r="O55" s="6">
        <v>199377.23</v>
      </c>
      <c r="P55" s="6">
        <v>40806.38</v>
      </c>
    </row>
    <row r="56" spans="1:16" ht="12.75">
      <c r="A56">
        <v>655</v>
      </c>
      <c r="B56" t="s">
        <v>46</v>
      </c>
      <c r="C56" t="s">
        <v>47</v>
      </c>
      <c r="D56" s="33" t="s">
        <v>125</v>
      </c>
      <c r="E56" s="33" t="s">
        <v>125</v>
      </c>
      <c r="F56" s="33" t="s">
        <v>125</v>
      </c>
      <c r="G56" s="33" t="s">
        <v>125</v>
      </c>
      <c r="H56" s="33" t="s">
        <v>125</v>
      </c>
      <c r="I56" s="33" t="s">
        <v>125</v>
      </c>
      <c r="J56" s="33" t="s">
        <v>125</v>
      </c>
      <c r="K56" s="6">
        <v>228395</v>
      </c>
      <c r="L56" s="6">
        <v>141253</v>
      </c>
      <c r="M56" s="1" t="s">
        <v>125</v>
      </c>
      <c r="O56" s="6"/>
      <c r="P56" s="6"/>
    </row>
    <row r="57" spans="1:16" ht="12.75">
      <c r="A57">
        <v>114</v>
      </c>
      <c r="B57" t="s">
        <v>48</v>
      </c>
      <c r="C57" t="s">
        <v>49</v>
      </c>
      <c r="D57" s="33">
        <v>1987</v>
      </c>
      <c r="E57" s="33">
        <v>3393</v>
      </c>
      <c r="F57" s="26">
        <f>D57/E57</f>
        <v>0.5856174476864132</v>
      </c>
      <c r="G57" s="33">
        <v>4411</v>
      </c>
      <c r="H57" s="33">
        <v>7253</v>
      </c>
      <c r="I57" s="26">
        <f t="shared" si="3"/>
        <v>0.608162139804219</v>
      </c>
      <c r="J57" s="33">
        <f t="shared" si="4"/>
        <v>6398</v>
      </c>
      <c r="K57" s="6">
        <v>154552</v>
      </c>
      <c r="L57" s="6">
        <v>56404</v>
      </c>
      <c r="M57" s="9">
        <f>SUM(K57+L57)/J57</f>
        <v>32.97217880587684</v>
      </c>
      <c r="O57" s="6">
        <v>154552</v>
      </c>
      <c r="P57" s="6">
        <v>56404</v>
      </c>
    </row>
    <row r="58" spans="1:16" ht="12.75">
      <c r="A58">
        <v>803</v>
      </c>
      <c r="B58" t="s">
        <v>50</v>
      </c>
      <c r="C58" t="s">
        <v>51</v>
      </c>
      <c r="D58" s="33">
        <v>252</v>
      </c>
      <c r="E58" s="33">
        <v>627</v>
      </c>
      <c r="F58" s="26">
        <f>D58/E58</f>
        <v>0.4019138755980861</v>
      </c>
      <c r="G58" s="33">
        <v>170</v>
      </c>
      <c r="H58" s="33">
        <v>573</v>
      </c>
      <c r="I58" s="26">
        <f t="shared" si="3"/>
        <v>0.29668411867364747</v>
      </c>
      <c r="J58" s="33">
        <f t="shared" si="4"/>
        <v>422</v>
      </c>
      <c r="K58" s="54">
        <v>145068</v>
      </c>
      <c r="L58" s="6">
        <v>48356</v>
      </c>
      <c r="M58" s="9">
        <f>SUM(K58+L58)/J58</f>
        <v>458.3507109004739</v>
      </c>
      <c r="O58" s="59">
        <v>145068</v>
      </c>
      <c r="P58" s="6">
        <v>48356</v>
      </c>
    </row>
    <row r="59" spans="1:16" ht="12.75">
      <c r="A59">
        <v>581</v>
      </c>
      <c r="B59" t="s">
        <v>52</v>
      </c>
      <c r="C59" t="s">
        <v>51</v>
      </c>
      <c r="D59" s="33">
        <v>301</v>
      </c>
      <c r="E59" s="33">
        <v>884</v>
      </c>
      <c r="F59" s="26">
        <f>D59/E59</f>
        <v>0.3404977375565611</v>
      </c>
      <c r="G59" s="33">
        <v>534</v>
      </c>
      <c r="H59" s="33">
        <v>1101</v>
      </c>
      <c r="I59" s="26">
        <f t="shared" si="3"/>
        <v>0.48501362397820164</v>
      </c>
      <c r="J59" s="33">
        <f t="shared" si="4"/>
        <v>835</v>
      </c>
      <c r="K59" s="54">
        <v>197164</v>
      </c>
      <c r="L59" s="6">
        <v>83810</v>
      </c>
      <c r="M59" s="9">
        <f>SUM(K59+L59)/J59</f>
        <v>336.4958083832335</v>
      </c>
      <c r="O59" s="59">
        <v>197164</v>
      </c>
      <c r="P59" s="6">
        <v>83810</v>
      </c>
    </row>
    <row r="60" spans="1:16" ht="12.75">
      <c r="A60">
        <v>304</v>
      </c>
      <c r="B60" t="s">
        <v>53</v>
      </c>
      <c r="C60" t="s">
        <v>51</v>
      </c>
      <c r="D60" s="33" t="s">
        <v>116</v>
      </c>
      <c r="E60" s="33" t="s">
        <v>116</v>
      </c>
      <c r="F60" s="31" t="s">
        <v>116</v>
      </c>
      <c r="G60" s="33">
        <v>40</v>
      </c>
      <c r="H60" s="33">
        <v>50</v>
      </c>
      <c r="I60" s="26">
        <f t="shared" si="3"/>
        <v>0.8</v>
      </c>
      <c r="J60" s="33">
        <v>40</v>
      </c>
      <c r="K60" s="51">
        <v>85535</v>
      </c>
      <c r="L60" s="6">
        <v>25720</v>
      </c>
      <c r="M60" s="9">
        <f>SUM(K60+L60)/J60</f>
        <v>2781.375</v>
      </c>
      <c r="O60" s="60">
        <v>85535</v>
      </c>
      <c r="P60" s="6">
        <v>25720</v>
      </c>
    </row>
    <row r="61" spans="1:16" ht="12.75">
      <c r="A61">
        <v>323</v>
      </c>
      <c r="B61" t="s">
        <v>54</v>
      </c>
      <c r="C61" t="s">
        <v>51</v>
      </c>
      <c r="D61" s="33">
        <v>539</v>
      </c>
      <c r="E61" s="33">
        <v>539</v>
      </c>
      <c r="F61" s="26">
        <f>D61/E61</f>
        <v>1</v>
      </c>
      <c r="G61" s="33">
        <v>453</v>
      </c>
      <c r="H61" s="33">
        <v>579</v>
      </c>
      <c r="I61" s="26">
        <f t="shared" si="3"/>
        <v>0.7823834196891192</v>
      </c>
      <c r="J61" s="33">
        <f>D61+G61</f>
        <v>992</v>
      </c>
      <c r="K61" s="48">
        <v>223676</v>
      </c>
      <c r="L61" s="6">
        <v>77119</v>
      </c>
      <c r="M61" s="9">
        <f aca="true" t="shared" si="5" ref="M61:M67">SUM(K61+L61)/J61</f>
        <v>303.22076612903226</v>
      </c>
      <c r="O61" s="59">
        <v>223676</v>
      </c>
      <c r="P61" s="6">
        <v>77119</v>
      </c>
    </row>
    <row r="62" spans="1:16" ht="12.75">
      <c r="A62">
        <v>687</v>
      </c>
      <c r="B62" t="s">
        <v>55</v>
      </c>
      <c r="C62" t="s">
        <v>51</v>
      </c>
      <c r="D62" s="33" t="s">
        <v>158</v>
      </c>
      <c r="E62" s="33" t="s">
        <v>158</v>
      </c>
      <c r="F62" s="31" t="s">
        <v>158</v>
      </c>
      <c r="G62" s="33" t="s">
        <v>156</v>
      </c>
      <c r="H62" s="33" t="s">
        <v>116</v>
      </c>
      <c r="I62" s="31" t="s">
        <v>116</v>
      </c>
      <c r="J62" s="33" t="s">
        <v>116</v>
      </c>
      <c r="K62" s="48">
        <v>86585</v>
      </c>
      <c r="L62" s="6">
        <v>28931</v>
      </c>
      <c r="M62" s="9" t="s">
        <v>125</v>
      </c>
      <c r="O62" s="6"/>
      <c r="P62" s="6"/>
    </row>
    <row r="63" spans="1:16" ht="12.75">
      <c r="A63">
        <v>45</v>
      </c>
      <c r="B63" t="s">
        <v>56</v>
      </c>
      <c r="C63" t="s">
        <v>57</v>
      </c>
      <c r="D63" s="33" t="s">
        <v>116</v>
      </c>
      <c r="E63" s="33" t="s">
        <v>116</v>
      </c>
      <c r="F63" s="31" t="s">
        <v>116</v>
      </c>
      <c r="G63" s="33">
        <v>307</v>
      </c>
      <c r="H63" s="33">
        <v>922</v>
      </c>
      <c r="I63" s="26">
        <f>G63/H63</f>
        <v>0.3329718004338395</v>
      </c>
      <c r="J63" s="33">
        <v>307</v>
      </c>
      <c r="K63" s="6">
        <v>60456</v>
      </c>
      <c r="L63" s="6">
        <v>25327</v>
      </c>
      <c r="M63" s="9">
        <f t="shared" si="5"/>
        <v>279.42345276872965</v>
      </c>
      <c r="O63" s="6">
        <v>60456</v>
      </c>
      <c r="P63" s="6">
        <v>25327</v>
      </c>
    </row>
    <row r="64" spans="1:16" ht="12.75">
      <c r="A64">
        <v>990</v>
      </c>
      <c r="B64" t="s">
        <v>58</v>
      </c>
      <c r="C64" t="s">
        <v>57</v>
      </c>
      <c r="D64" s="33">
        <v>5413</v>
      </c>
      <c r="E64" s="33">
        <v>12392</v>
      </c>
      <c r="F64" s="26">
        <f aca="true" t="shared" si="6" ref="F64:F74">D64/E64</f>
        <v>0.4368140735958683</v>
      </c>
      <c r="G64" s="33" t="s">
        <v>116</v>
      </c>
      <c r="H64" s="33" t="s">
        <v>116</v>
      </c>
      <c r="I64" s="31" t="s">
        <v>116</v>
      </c>
      <c r="J64" s="33">
        <v>5413</v>
      </c>
      <c r="K64" s="6">
        <v>212677</v>
      </c>
      <c r="L64" s="6">
        <v>92813</v>
      </c>
      <c r="M64" s="9">
        <f t="shared" si="5"/>
        <v>56.43635691852947</v>
      </c>
      <c r="O64" s="6">
        <v>212677</v>
      </c>
      <c r="P64" s="6">
        <v>92813</v>
      </c>
    </row>
    <row r="65" spans="1:16" ht="12.75">
      <c r="A65">
        <v>309</v>
      </c>
      <c r="B65" t="s">
        <v>59</v>
      </c>
      <c r="C65" t="s">
        <v>60</v>
      </c>
      <c r="D65" s="33">
        <v>414</v>
      </c>
      <c r="E65" s="33">
        <v>523</v>
      </c>
      <c r="F65" s="26">
        <f t="shared" si="6"/>
        <v>0.7915869980879541</v>
      </c>
      <c r="G65" s="33" t="s">
        <v>116</v>
      </c>
      <c r="H65" s="33" t="s">
        <v>116</v>
      </c>
      <c r="I65" s="31" t="s">
        <v>116</v>
      </c>
      <c r="J65" s="33">
        <v>414</v>
      </c>
      <c r="K65" s="6">
        <v>225337</v>
      </c>
      <c r="L65" s="6">
        <v>70703</v>
      </c>
      <c r="M65" s="9">
        <f t="shared" si="5"/>
        <v>715.072463768116</v>
      </c>
      <c r="O65" s="6">
        <v>225337</v>
      </c>
      <c r="P65" s="6">
        <v>70703</v>
      </c>
    </row>
    <row r="66" spans="1:16" ht="12.75">
      <c r="A66">
        <v>664</v>
      </c>
      <c r="B66" t="s">
        <v>61</v>
      </c>
      <c r="C66" t="s">
        <v>62</v>
      </c>
      <c r="D66" s="33">
        <v>1219</v>
      </c>
      <c r="E66" s="33">
        <v>1767</v>
      </c>
      <c r="F66" s="26">
        <f t="shared" si="6"/>
        <v>0.6898698358800226</v>
      </c>
      <c r="G66" s="33">
        <v>2565</v>
      </c>
      <c r="H66" s="33">
        <v>3683</v>
      </c>
      <c r="I66" s="26">
        <f aca="true" t="shared" si="7" ref="I66:I74">G66/H66</f>
        <v>0.6964431170241651</v>
      </c>
      <c r="J66" s="33">
        <f aca="true" t="shared" si="8" ref="J66:J74">D66+G66</f>
        <v>3784</v>
      </c>
      <c r="K66" s="6">
        <v>120498.11</v>
      </c>
      <c r="L66" s="6">
        <v>56434.25</v>
      </c>
      <c r="M66" s="9">
        <f t="shared" si="5"/>
        <v>46.75802325581395</v>
      </c>
      <c r="O66" s="6">
        <v>120498.11</v>
      </c>
      <c r="P66" s="6">
        <v>56434.25</v>
      </c>
    </row>
    <row r="67" spans="1:16" ht="12.75">
      <c r="A67">
        <v>990</v>
      </c>
      <c r="B67" t="s">
        <v>63</v>
      </c>
      <c r="C67" t="s">
        <v>62</v>
      </c>
      <c r="D67" s="33">
        <v>913</v>
      </c>
      <c r="E67" s="33">
        <v>913</v>
      </c>
      <c r="F67" s="26">
        <f t="shared" si="6"/>
        <v>1</v>
      </c>
      <c r="G67" s="33">
        <v>407</v>
      </c>
      <c r="H67" s="33">
        <v>407</v>
      </c>
      <c r="I67" s="26">
        <f t="shared" si="7"/>
        <v>1</v>
      </c>
      <c r="J67" s="33">
        <f t="shared" si="8"/>
        <v>1320</v>
      </c>
      <c r="K67" s="6">
        <v>200346</v>
      </c>
      <c r="L67" s="6">
        <v>289350</v>
      </c>
      <c r="M67" s="9">
        <f t="shared" si="5"/>
        <v>370.9818181818182</v>
      </c>
      <c r="O67" s="6">
        <v>200346</v>
      </c>
      <c r="P67" s="6">
        <v>289350</v>
      </c>
    </row>
    <row r="68" spans="1:16" ht="12.75">
      <c r="A68">
        <v>468</v>
      </c>
      <c r="B68" t="s">
        <v>64</v>
      </c>
      <c r="C68" t="s">
        <v>65</v>
      </c>
      <c r="D68" s="33">
        <v>175</v>
      </c>
      <c r="E68" s="33">
        <v>502</v>
      </c>
      <c r="F68" s="26">
        <f t="shared" si="6"/>
        <v>0.34860557768924305</v>
      </c>
      <c r="G68" s="33">
        <v>132</v>
      </c>
      <c r="H68" s="33">
        <v>265</v>
      </c>
      <c r="I68" s="26">
        <f t="shared" si="7"/>
        <v>0.4981132075471698</v>
      </c>
      <c r="J68" s="33">
        <f t="shared" si="8"/>
        <v>307</v>
      </c>
      <c r="K68" s="6">
        <v>79622</v>
      </c>
      <c r="L68" s="6">
        <v>29186</v>
      </c>
      <c r="M68" s="9">
        <f>SUM(K68+L68)/J68</f>
        <v>354.42345276872965</v>
      </c>
      <c r="O68" s="6">
        <v>79622</v>
      </c>
      <c r="P68" s="6">
        <v>29186</v>
      </c>
    </row>
    <row r="69" spans="1:16" ht="12.75">
      <c r="A69">
        <v>408</v>
      </c>
      <c r="B69" t="s">
        <v>117</v>
      </c>
      <c r="C69" t="s">
        <v>66</v>
      </c>
      <c r="D69" s="33">
        <v>5315</v>
      </c>
      <c r="E69" s="33">
        <v>5691</v>
      </c>
      <c r="F69" s="26">
        <f t="shared" si="6"/>
        <v>0.9339307678791073</v>
      </c>
      <c r="G69" s="33">
        <v>2583</v>
      </c>
      <c r="H69" s="33">
        <v>2655</v>
      </c>
      <c r="I69" s="26">
        <f t="shared" si="7"/>
        <v>0.9728813559322034</v>
      </c>
      <c r="J69" s="33">
        <f t="shared" si="8"/>
        <v>7898</v>
      </c>
      <c r="K69" s="48">
        <v>279543</v>
      </c>
      <c r="L69" s="6">
        <v>72023</v>
      </c>
      <c r="M69" s="9">
        <f>SUM(K69+L69)/J69</f>
        <v>44.51329450493796</v>
      </c>
      <c r="O69" s="59">
        <v>279543</v>
      </c>
      <c r="P69" s="6">
        <v>72023</v>
      </c>
    </row>
    <row r="70" spans="1:16" ht="12.75">
      <c r="A70">
        <v>40</v>
      </c>
      <c r="B70" t="s">
        <v>67</v>
      </c>
      <c r="C70" t="s">
        <v>68</v>
      </c>
      <c r="D70" s="33">
        <v>920</v>
      </c>
      <c r="E70" s="33">
        <v>1500</v>
      </c>
      <c r="F70" s="26">
        <f t="shared" si="6"/>
        <v>0.6133333333333333</v>
      </c>
      <c r="G70" s="33">
        <v>818</v>
      </c>
      <c r="H70" s="33">
        <v>1483</v>
      </c>
      <c r="I70" s="26">
        <f t="shared" si="7"/>
        <v>0.5515846257585975</v>
      </c>
      <c r="J70" s="33">
        <f t="shared" si="8"/>
        <v>1738</v>
      </c>
      <c r="K70" s="6">
        <v>203491</v>
      </c>
      <c r="L70" s="6">
        <v>144694</v>
      </c>
      <c r="M70" s="9">
        <f>SUM(K70+L70)/J70</f>
        <v>200.33659378596087</v>
      </c>
      <c r="O70" s="6">
        <v>203491</v>
      </c>
      <c r="P70" s="6">
        <v>144694</v>
      </c>
    </row>
    <row r="71" spans="1:16" ht="12.75">
      <c r="A71">
        <v>148</v>
      </c>
      <c r="B71" t="s">
        <v>69</v>
      </c>
      <c r="C71" t="s">
        <v>68</v>
      </c>
      <c r="D71" s="33">
        <v>700</v>
      </c>
      <c r="E71" s="33">
        <v>1160</v>
      </c>
      <c r="F71" s="26">
        <f t="shared" si="6"/>
        <v>0.603448275862069</v>
      </c>
      <c r="G71" s="33">
        <v>1363</v>
      </c>
      <c r="H71" s="33">
        <v>2209</v>
      </c>
      <c r="I71" s="26">
        <f t="shared" si="7"/>
        <v>0.6170212765957447</v>
      </c>
      <c r="J71" s="33">
        <f t="shared" si="8"/>
        <v>2063</v>
      </c>
      <c r="K71" s="6">
        <v>388304</v>
      </c>
      <c r="L71" s="6">
        <v>61746</v>
      </c>
      <c r="M71" s="9">
        <f>SUM(K71+L71)/J71</f>
        <v>218.15317498788173</v>
      </c>
      <c r="O71" s="6">
        <v>388304</v>
      </c>
      <c r="P71" s="6">
        <v>61746</v>
      </c>
    </row>
    <row r="72" spans="1:16" ht="12.75">
      <c r="A72">
        <v>686</v>
      </c>
      <c r="B72" t="s">
        <v>70</v>
      </c>
      <c r="C72" t="s">
        <v>71</v>
      </c>
      <c r="D72" s="33">
        <v>192</v>
      </c>
      <c r="E72" s="33">
        <v>376</v>
      </c>
      <c r="F72" s="26">
        <f t="shared" si="6"/>
        <v>0.5106382978723404</v>
      </c>
      <c r="G72" s="33">
        <v>327</v>
      </c>
      <c r="H72" s="33">
        <v>570</v>
      </c>
      <c r="I72" s="26">
        <f t="shared" si="7"/>
        <v>0.5736842105263158</v>
      </c>
      <c r="J72" s="33">
        <f t="shared" si="8"/>
        <v>519</v>
      </c>
      <c r="K72" s="6">
        <v>202898</v>
      </c>
      <c r="L72" s="6">
        <v>59256</v>
      </c>
      <c r="M72" s="9">
        <f aca="true" t="shared" si="9" ref="M72:M82">SUM(K72+L72)/J72</f>
        <v>505.11368015414257</v>
      </c>
      <c r="O72" s="6">
        <v>202898</v>
      </c>
      <c r="P72" s="6">
        <v>59256</v>
      </c>
    </row>
    <row r="73" spans="1:16" ht="12.75">
      <c r="A73">
        <v>273</v>
      </c>
      <c r="B73" t="s">
        <v>72</v>
      </c>
      <c r="C73" t="s">
        <v>71</v>
      </c>
      <c r="D73" s="33">
        <v>607</v>
      </c>
      <c r="E73" s="33">
        <v>784</v>
      </c>
      <c r="F73" s="26">
        <f t="shared" si="6"/>
        <v>0.7742346938775511</v>
      </c>
      <c r="G73" s="33">
        <v>313</v>
      </c>
      <c r="H73" s="33">
        <v>375</v>
      </c>
      <c r="I73" s="26">
        <f t="shared" si="7"/>
        <v>0.8346666666666667</v>
      </c>
      <c r="J73" s="33">
        <f t="shared" si="8"/>
        <v>920</v>
      </c>
      <c r="K73" s="6">
        <v>104008</v>
      </c>
      <c r="L73" s="6">
        <v>45890</v>
      </c>
      <c r="M73" s="9">
        <f t="shared" si="9"/>
        <v>162.93260869565216</v>
      </c>
      <c r="O73" s="6">
        <v>104008</v>
      </c>
      <c r="P73" s="6">
        <v>45890</v>
      </c>
    </row>
    <row r="74" spans="1:16" ht="12.75">
      <c r="A74">
        <v>462</v>
      </c>
      <c r="B74" t="s">
        <v>75</v>
      </c>
      <c r="C74" t="s">
        <v>74</v>
      </c>
      <c r="D74" s="33">
        <v>1211</v>
      </c>
      <c r="E74" s="33">
        <v>1550</v>
      </c>
      <c r="F74" s="26">
        <f t="shared" si="6"/>
        <v>0.7812903225806451</v>
      </c>
      <c r="G74" s="33">
        <v>833</v>
      </c>
      <c r="H74" s="33">
        <v>1072</v>
      </c>
      <c r="I74" s="26">
        <f t="shared" si="7"/>
        <v>0.7770522388059702</v>
      </c>
      <c r="J74" s="33">
        <f t="shared" si="8"/>
        <v>2044</v>
      </c>
      <c r="K74" s="6">
        <v>269862</v>
      </c>
      <c r="L74" s="6">
        <v>83478</v>
      </c>
      <c r="M74" s="9">
        <f t="shared" si="9"/>
        <v>172.866927592955</v>
      </c>
      <c r="O74" s="6">
        <v>269862</v>
      </c>
      <c r="P74" s="6">
        <v>83478</v>
      </c>
    </row>
    <row r="75" spans="1:16" ht="12.75">
      <c r="A75">
        <v>794</v>
      </c>
      <c r="B75" t="s">
        <v>73</v>
      </c>
      <c r="C75" t="s">
        <v>74</v>
      </c>
      <c r="D75" s="33">
        <v>77</v>
      </c>
      <c r="E75" s="33">
        <v>217</v>
      </c>
      <c r="F75" s="26">
        <f aca="true" t="shared" si="10" ref="F75:F82">D75/E75</f>
        <v>0.3548387096774194</v>
      </c>
      <c r="G75" s="33">
        <v>204</v>
      </c>
      <c r="H75" s="33">
        <v>405</v>
      </c>
      <c r="I75" s="26">
        <f aca="true" t="shared" si="11" ref="I75:I82">G75/H75</f>
        <v>0.5037037037037037</v>
      </c>
      <c r="J75" s="33">
        <f aca="true" t="shared" si="12" ref="J75:J82">D75+G75</f>
        <v>281</v>
      </c>
      <c r="K75" s="6">
        <v>57742</v>
      </c>
      <c r="L75" s="6">
        <v>54787</v>
      </c>
      <c r="M75" s="9">
        <f t="shared" si="9"/>
        <v>400.4590747330961</v>
      </c>
      <c r="O75" s="6">
        <v>57742</v>
      </c>
      <c r="P75" s="6">
        <v>54787</v>
      </c>
    </row>
    <row r="76" spans="1:16" ht="12.75">
      <c r="A76">
        <v>598</v>
      </c>
      <c r="B76" t="s">
        <v>76</v>
      </c>
      <c r="C76" t="s">
        <v>74</v>
      </c>
      <c r="D76" s="33">
        <v>239</v>
      </c>
      <c r="E76" s="33">
        <v>298</v>
      </c>
      <c r="F76" s="26">
        <f t="shared" si="10"/>
        <v>0.802013422818792</v>
      </c>
      <c r="G76" s="33">
        <v>225</v>
      </c>
      <c r="H76" s="33">
        <v>346</v>
      </c>
      <c r="I76" s="26">
        <f t="shared" si="11"/>
        <v>0.6502890173410405</v>
      </c>
      <c r="J76" s="33">
        <f t="shared" si="12"/>
        <v>464</v>
      </c>
      <c r="K76" s="6">
        <v>187557</v>
      </c>
      <c r="L76" s="6">
        <v>194210</v>
      </c>
      <c r="M76" s="9">
        <f t="shared" si="9"/>
        <v>822.7737068965517</v>
      </c>
      <c r="O76" s="6">
        <v>187557</v>
      </c>
      <c r="P76" s="6">
        <v>194210</v>
      </c>
    </row>
    <row r="77" spans="1:16" ht="12.75">
      <c r="A77">
        <v>744</v>
      </c>
      <c r="B77" t="s">
        <v>77</v>
      </c>
      <c r="C77" t="s">
        <v>74</v>
      </c>
      <c r="D77" s="33">
        <v>142</v>
      </c>
      <c r="E77" s="33">
        <v>236</v>
      </c>
      <c r="F77" s="26">
        <f t="shared" si="10"/>
        <v>0.6016949152542372</v>
      </c>
      <c r="G77" s="33">
        <v>198</v>
      </c>
      <c r="H77" s="33">
        <v>261</v>
      </c>
      <c r="I77" s="26">
        <f t="shared" si="11"/>
        <v>0.7586206896551724</v>
      </c>
      <c r="J77" s="33">
        <f t="shared" si="12"/>
        <v>340</v>
      </c>
      <c r="K77" s="6">
        <v>37394</v>
      </c>
      <c r="L77" s="6">
        <v>348979</v>
      </c>
      <c r="M77" s="9">
        <f t="shared" si="9"/>
        <v>1136.3911764705883</v>
      </c>
      <c r="O77" s="6">
        <v>37394</v>
      </c>
      <c r="P77" s="6">
        <v>348979</v>
      </c>
    </row>
    <row r="78" spans="1:16" ht="12.75">
      <c r="A78">
        <v>1061</v>
      </c>
      <c r="B78" t="s">
        <v>78</v>
      </c>
      <c r="C78" t="s">
        <v>74</v>
      </c>
      <c r="D78" s="33">
        <v>270</v>
      </c>
      <c r="E78" s="33">
        <v>331</v>
      </c>
      <c r="F78" s="26">
        <f t="shared" si="10"/>
        <v>0.8157099697885196</v>
      </c>
      <c r="G78" s="33">
        <v>225</v>
      </c>
      <c r="H78" s="33">
        <v>333</v>
      </c>
      <c r="I78" s="26">
        <f t="shared" si="11"/>
        <v>0.6756756756756757</v>
      </c>
      <c r="J78" s="33">
        <f t="shared" si="12"/>
        <v>495</v>
      </c>
      <c r="K78" s="6">
        <v>71471</v>
      </c>
      <c r="L78" s="6">
        <v>21219.51</v>
      </c>
      <c r="M78" s="9">
        <f t="shared" si="9"/>
        <v>187.25355555555555</v>
      </c>
      <c r="O78" s="6">
        <v>71471</v>
      </c>
      <c r="P78" s="6">
        <v>21219.51</v>
      </c>
    </row>
    <row r="79" spans="1:16" ht="12.75">
      <c r="A79">
        <v>1067</v>
      </c>
      <c r="B79" t="s">
        <v>79</v>
      </c>
      <c r="C79" t="s">
        <v>74</v>
      </c>
      <c r="D79" s="33">
        <v>885</v>
      </c>
      <c r="E79" s="33">
        <v>1178</v>
      </c>
      <c r="F79" s="26">
        <f t="shared" si="10"/>
        <v>0.7512733446519525</v>
      </c>
      <c r="G79" s="33">
        <v>674</v>
      </c>
      <c r="H79" s="33">
        <v>1475</v>
      </c>
      <c r="I79" s="26">
        <f t="shared" si="11"/>
        <v>0.4569491525423729</v>
      </c>
      <c r="J79" s="33">
        <f t="shared" si="12"/>
        <v>1559</v>
      </c>
      <c r="K79" s="6">
        <v>157171</v>
      </c>
      <c r="L79" s="6">
        <v>198084</v>
      </c>
      <c r="M79" s="9">
        <f t="shared" si="9"/>
        <v>227.87363694676074</v>
      </c>
      <c r="O79" s="6">
        <v>157171</v>
      </c>
      <c r="P79" s="6">
        <v>198084</v>
      </c>
    </row>
    <row r="80" spans="1:16" ht="12.75">
      <c r="A80">
        <v>757</v>
      </c>
      <c r="B80" t="s">
        <v>80</v>
      </c>
      <c r="C80" t="s">
        <v>74</v>
      </c>
      <c r="D80" s="33">
        <v>38</v>
      </c>
      <c r="E80" s="33">
        <v>64</v>
      </c>
      <c r="F80" s="26">
        <f t="shared" si="10"/>
        <v>0.59375</v>
      </c>
      <c r="G80" s="33">
        <v>187</v>
      </c>
      <c r="H80" s="33">
        <v>272</v>
      </c>
      <c r="I80" s="26">
        <f t="shared" si="11"/>
        <v>0.6875</v>
      </c>
      <c r="J80" s="33">
        <f t="shared" si="12"/>
        <v>225</v>
      </c>
      <c r="K80" s="6">
        <v>218125</v>
      </c>
      <c r="L80" s="6">
        <v>154083</v>
      </c>
      <c r="M80" s="9">
        <f t="shared" si="9"/>
        <v>1654.2577777777778</v>
      </c>
      <c r="O80" s="6">
        <v>218125</v>
      </c>
      <c r="P80" s="6">
        <v>154083</v>
      </c>
    </row>
    <row r="81" spans="1:16" ht="12.75">
      <c r="A81">
        <v>461</v>
      </c>
      <c r="B81" t="s">
        <v>81</v>
      </c>
      <c r="C81" t="s">
        <v>74</v>
      </c>
      <c r="D81" s="33">
        <v>624</v>
      </c>
      <c r="E81" s="33">
        <v>1048</v>
      </c>
      <c r="F81" s="26">
        <f t="shared" si="10"/>
        <v>0.5954198473282443</v>
      </c>
      <c r="G81" s="33">
        <v>733</v>
      </c>
      <c r="H81" s="33">
        <v>912</v>
      </c>
      <c r="I81" s="26">
        <f t="shared" si="11"/>
        <v>0.8037280701754386</v>
      </c>
      <c r="J81" s="33">
        <f t="shared" si="12"/>
        <v>1357</v>
      </c>
      <c r="K81" s="6">
        <v>179886</v>
      </c>
      <c r="L81" s="6">
        <v>33114</v>
      </c>
      <c r="M81" s="9">
        <f t="shared" si="9"/>
        <v>156.96389093588797</v>
      </c>
      <c r="O81" s="6">
        <v>179886</v>
      </c>
      <c r="P81" s="6">
        <v>33114</v>
      </c>
    </row>
    <row r="82" spans="1:16" ht="12.75">
      <c r="A82">
        <v>806</v>
      </c>
      <c r="B82" t="s">
        <v>123</v>
      </c>
      <c r="C82" t="s">
        <v>74</v>
      </c>
      <c r="D82" s="33">
        <v>1345</v>
      </c>
      <c r="E82" s="33">
        <v>1678</v>
      </c>
      <c r="F82" s="26">
        <f t="shared" si="10"/>
        <v>0.801549463647199</v>
      </c>
      <c r="G82" s="33">
        <v>2323</v>
      </c>
      <c r="H82" s="33">
        <v>3177</v>
      </c>
      <c r="I82" s="26">
        <f t="shared" si="11"/>
        <v>0.731192949323261</v>
      </c>
      <c r="J82" s="33">
        <f t="shared" si="12"/>
        <v>3668</v>
      </c>
      <c r="K82" s="6">
        <v>157444.46</v>
      </c>
      <c r="L82" s="6">
        <v>57690</v>
      </c>
      <c r="M82" s="9">
        <f t="shared" si="9"/>
        <v>58.6517066521265</v>
      </c>
      <c r="O82" s="6">
        <v>157444.46</v>
      </c>
      <c r="P82" s="6">
        <v>57690</v>
      </c>
    </row>
    <row r="83" spans="4:16" ht="12.75">
      <c r="D83" s="33"/>
      <c r="E83" s="33"/>
      <c r="F83" s="26"/>
      <c r="G83" s="33"/>
      <c r="H83" s="33"/>
      <c r="I83" s="26"/>
      <c r="J83" s="33"/>
      <c r="K83" s="48"/>
      <c r="L83" s="6"/>
      <c r="M83" s="9"/>
      <c r="O83" s="6"/>
      <c r="P83" s="6"/>
    </row>
    <row r="84" spans="4:16" ht="12.75">
      <c r="D84" s="33"/>
      <c r="E84" s="33"/>
      <c r="F84" s="26"/>
      <c r="G84" s="33"/>
      <c r="H84" s="33"/>
      <c r="I84" s="26"/>
      <c r="J84" s="33"/>
      <c r="K84" s="48"/>
      <c r="L84" s="6"/>
      <c r="M84" s="9"/>
      <c r="O84" s="6"/>
      <c r="P84" s="6"/>
    </row>
    <row r="85" spans="1:16" ht="12.75">
      <c r="A85" t="s">
        <v>129</v>
      </c>
      <c r="D85" s="33">
        <f aca="true" t="shared" si="13" ref="D85:L85">SUM(D24:D82)</f>
        <v>38941.2</v>
      </c>
      <c r="E85" s="33">
        <f t="shared" si="13"/>
        <v>56288.15</v>
      </c>
      <c r="F85" s="26">
        <f>SUM(D85/E85)</f>
        <v>0.6918187931207544</v>
      </c>
      <c r="G85" s="33">
        <f>SUM(G24:G82)</f>
        <v>36672.09</v>
      </c>
      <c r="H85" s="33">
        <f t="shared" si="13"/>
        <v>61778.75</v>
      </c>
      <c r="I85" s="26">
        <f>SUM(G85/H85)</f>
        <v>0.5936036258422192</v>
      </c>
      <c r="J85" s="33">
        <f t="shared" si="13"/>
        <v>75613.59</v>
      </c>
      <c r="K85" s="50">
        <f t="shared" si="13"/>
        <v>11134963.190000001</v>
      </c>
      <c r="L85" s="6">
        <f t="shared" si="13"/>
        <v>5380884.119999999</v>
      </c>
      <c r="M85" s="9">
        <f>SUM(O85+P85)/J85</f>
        <v>189.75976778777468</v>
      </c>
      <c r="O85" s="11">
        <f>SUM(O24:O82)</f>
        <v>9636132.190000001</v>
      </c>
      <c r="P85" s="6">
        <f>SUM(P24:P82)</f>
        <v>4712285.09</v>
      </c>
    </row>
    <row r="86" spans="4:16" ht="12.75">
      <c r="D86" s="1"/>
      <c r="E86" s="1"/>
      <c r="F86" s="26"/>
      <c r="G86" s="1"/>
      <c r="H86" s="1"/>
      <c r="I86" s="26"/>
      <c r="J86" s="1"/>
      <c r="K86" s="45"/>
      <c r="L86" s="6"/>
      <c r="M86" s="1"/>
      <c r="O86" s="11"/>
      <c r="P86" s="6"/>
    </row>
    <row r="87" spans="1:16" ht="12.75">
      <c r="A87" s="4" t="s">
        <v>128</v>
      </c>
      <c r="B87" s="4"/>
      <c r="C87" s="4"/>
      <c r="D87" s="5"/>
      <c r="E87" s="5"/>
      <c r="F87" s="27"/>
      <c r="G87" s="5"/>
      <c r="H87" s="5"/>
      <c r="I87" s="27"/>
      <c r="J87" s="5"/>
      <c r="K87" s="44"/>
      <c r="L87" s="7"/>
      <c r="M87" s="5"/>
      <c r="N87" s="4"/>
      <c r="O87" s="7"/>
      <c r="P87" s="7"/>
    </row>
    <row r="88" spans="1:16" ht="12.75">
      <c r="A88" s="4"/>
      <c r="B88" s="32" t="s">
        <v>128</v>
      </c>
      <c r="C88" s="4"/>
      <c r="D88" s="5"/>
      <c r="E88" s="5"/>
      <c r="F88" s="27"/>
      <c r="G88" s="5"/>
      <c r="H88" s="5"/>
      <c r="I88" s="27"/>
      <c r="J88" s="5"/>
      <c r="K88" s="44"/>
      <c r="L88" s="7"/>
      <c r="M88" s="5"/>
      <c r="N88" s="4"/>
      <c r="O88" s="7"/>
      <c r="P88" s="7"/>
    </row>
    <row r="89" spans="1:16" ht="12.75">
      <c r="A89" s="19" t="s">
        <v>142</v>
      </c>
      <c r="B89" s="19" t="s">
        <v>161</v>
      </c>
      <c r="C89" s="19"/>
      <c r="D89" s="20"/>
      <c r="E89" s="20"/>
      <c r="F89" s="29"/>
      <c r="G89" s="20"/>
      <c r="H89" s="20"/>
      <c r="I89" s="29"/>
      <c r="J89" s="20"/>
      <c r="K89" s="47"/>
      <c r="L89" s="21"/>
      <c r="M89" s="20"/>
      <c r="N89" s="19"/>
      <c r="O89" s="21"/>
      <c r="P89" s="21"/>
    </row>
    <row r="90" spans="1:16" ht="12.75">
      <c r="A90" t="s">
        <v>143</v>
      </c>
      <c r="B90" s="19" t="s">
        <v>162</v>
      </c>
      <c r="D90" s="1"/>
      <c r="E90" s="1"/>
      <c r="F90" s="26"/>
      <c r="G90" s="1"/>
      <c r="H90" s="1"/>
      <c r="I90" s="26"/>
      <c r="J90" s="1"/>
      <c r="K90" s="40"/>
      <c r="L90" s="6"/>
      <c r="M90" s="1"/>
      <c r="O90" s="6"/>
      <c r="P90" s="6"/>
    </row>
    <row r="91" spans="1:16" ht="12.75">
      <c r="A91" t="s">
        <v>144</v>
      </c>
      <c r="B91" t="s">
        <v>163</v>
      </c>
      <c r="D91" s="1"/>
      <c r="E91" s="1"/>
      <c r="F91" s="26"/>
      <c r="G91" s="1"/>
      <c r="H91" s="1"/>
      <c r="I91" s="26"/>
      <c r="J91" s="1"/>
      <c r="K91" s="40"/>
      <c r="L91" s="6"/>
      <c r="M91" s="1"/>
      <c r="O91" s="6"/>
      <c r="P91" s="6"/>
    </row>
    <row r="92" spans="1:16" ht="12.75">
      <c r="A92" t="s">
        <v>145</v>
      </c>
      <c r="B92" t="s">
        <v>164</v>
      </c>
      <c r="D92" s="1"/>
      <c r="E92" s="1"/>
      <c r="F92" s="26"/>
      <c r="G92" s="1"/>
      <c r="H92" s="1"/>
      <c r="I92" s="26"/>
      <c r="J92" s="1"/>
      <c r="K92" s="40"/>
      <c r="L92" s="6"/>
      <c r="M92" s="1"/>
      <c r="O92" s="6"/>
      <c r="P92" s="6"/>
    </row>
    <row r="93" spans="1:16" ht="12.75">
      <c r="A93" t="s">
        <v>146</v>
      </c>
      <c r="B93" t="s">
        <v>153</v>
      </c>
      <c r="D93" s="1"/>
      <c r="E93" s="1"/>
      <c r="F93" s="26"/>
      <c r="G93" s="1"/>
      <c r="H93" s="1"/>
      <c r="I93" s="26"/>
      <c r="J93" s="1"/>
      <c r="K93" s="40"/>
      <c r="L93" s="6"/>
      <c r="M93" s="1"/>
      <c r="O93" s="6"/>
      <c r="P93" s="6"/>
    </row>
    <row r="94" spans="2:16" ht="12.75">
      <c r="B94" t="s">
        <v>154</v>
      </c>
      <c r="D94" s="1"/>
      <c r="E94" s="1"/>
      <c r="F94" s="26"/>
      <c r="G94" s="1"/>
      <c r="H94" s="1"/>
      <c r="I94" s="26"/>
      <c r="J94" s="1"/>
      <c r="K94" s="40"/>
      <c r="L94" s="6"/>
      <c r="M94" s="1"/>
      <c r="O94" s="6"/>
      <c r="P94" s="6"/>
    </row>
  </sheetData>
  <mergeCells count="9">
    <mergeCell ref="A1:N1"/>
    <mergeCell ref="A2:N2"/>
    <mergeCell ref="A3:N3"/>
    <mergeCell ref="B4:N4"/>
    <mergeCell ref="P14:P18"/>
    <mergeCell ref="B5:N5"/>
    <mergeCell ref="B6:N6"/>
    <mergeCell ref="B7:N7"/>
    <mergeCell ref="O14:O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Carol M. White Physical Education GPRA Data for FY2007 (MS Excel)</dc:title>
  <dc:subject/>
  <dc:creator>deborah.rudy</dc:creator>
  <cp:keywords/>
  <dc:description/>
  <cp:lastModifiedBy>Gizelle.Young</cp:lastModifiedBy>
  <cp:lastPrinted>2007-09-28T22:22:08Z</cp:lastPrinted>
  <dcterms:created xsi:type="dcterms:W3CDTF">2007-09-27T14:39:23Z</dcterms:created>
  <dcterms:modified xsi:type="dcterms:W3CDTF">2009-01-08T14:24:06Z</dcterms:modified>
  <cp:category/>
  <cp:version/>
  <cp:contentType/>
  <cp:contentStatus/>
</cp:coreProperties>
</file>