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11640" tabRatio="925" activeTab="0"/>
  </bookViews>
  <sheets>
    <sheet name="SFC STMT FIN COND" sheetId="1" r:id="rId1"/>
    <sheet name="IS INC STMT" sheetId="2" r:id="rId2"/>
    <sheet name="LR LIQ REP" sheetId="3" r:id="rId3"/>
    <sheet name="A1 CASH" sheetId="4" r:id="rId4"/>
    <sheet name="A2 LOANS" sheetId="5" r:id="rId5"/>
    <sheet name="A2A-B DEL LNS" sheetId="6" r:id="rId6"/>
    <sheet name="A3 INVEST" sheetId="7" r:id="rId7"/>
    <sheet name="A3A VALU" sheetId="8" r:id="rId8"/>
    <sheet name="A4-5 FA,ETC." sheetId="9" r:id="rId9"/>
    <sheet name="L1 LIAB" sheetId="10" r:id="rId10"/>
    <sheet name="L2 SHARES" sheetId="11" r:id="rId11"/>
    <sheet name="IS1 INV INC" sheetId="12" r:id="rId12"/>
    <sheet name="IS2-4 ASSTD SCHD" sheetId="13" r:id="rId13"/>
    <sheet name="IS5 OPER EXP" sheetId="14" r:id="rId14"/>
    <sheet name="C1 CAP-NEV" sheetId="15" r:id="rId15"/>
    <sheet name="M1-2 MISC" sheetId="16" r:id="rId16"/>
    <sheet name="EDITS" sheetId="17" r:id="rId17"/>
  </sheets>
  <definedNames>
    <definedName name="AccNetInc">'SFC STMT FIN COND'!$E$41</definedName>
    <definedName name="ACCRGoodwill">'A4-5 FA,ETC.'!$E$23</definedName>
    <definedName name="ACCRInvInc">'A4-5 FA,ETC.'!$E$19</definedName>
    <definedName name="ACCRLnInc">'A4-5 FA,ETC.'!$E$18</definedName>
    <definedName name="ACCROtherAss">'A4-5 FA,ETC.'!$E$25</definedName>
    <definedName name="ACCROtherInc">'A4-5 FA,ETC.'!$E$20</definedName>
    <definedName name="AccruedInc">'SFC STMT FIN COND'!$E$15</definedName>
    <definedName name="AcctPay">'SFC STMT FIN COND'!$E$21</definedName>
    <definedName name="AllForLoanLoss">'A2 LOANS'!$C$45</definedName>
    <definedName name="Borrowings">'SFC STMT FIN COND'!$E$20</definedName>
    <definedName name="CAPAccFASB133">'C1 CAP-NEV'!$F$12</definedName>
    <definedName name="CAPAccumNetInc">'C1 CAP-NEV'!$F$15</definedName>
    <definedName name="CAPAdjToREBusCom">'C1 CAP-NEV'!$F$45</definedName>
    <definedName name="CAPAUGLonAFSS">'C1 CAP-NEV'!$F$11</definedName>
    <definedName name="CAPBaseCaseNEV">'C1 CAP-NEV'!$F$26</definedName>
    <definedName name="CAPCapRatio">'C1 CAP-NEV'!$F$23</definedName>
    <definedName name="CAPCoreCapRatio">'C1 CAP-NEV'!$F$22</definedName>
    <definedName name="CAPCorpResrv">'C1 CAP-NEV'!$F$7</definedName>
    <definedName name="CAPCurMonAdjREBusCom">'C1 CAP-NEV'!$F$47</definedName>
    <definedName name="CAPDateRecentNEV">'C1 CAP-NEV'!$F$25</definedName>
    <definedName name="CAPEqAcqMerger">'C1 CAP-NEV'!$F$9</definedName>
    <definedName name="CAPMonAdjREBusCom">'C1 CAP-NEV'!$F$43</definedName>
    <definedName name="CAPNEVChngMinus">'C1 CAP-NEV'!$F$29</definedName>
    <definedName name="CAPNEVChngPlus">'C1 CAP-NEV'!$F$28</definedName>
    <definedName name="CAPNEVRatio">'C1 CAP-NEV'!$F$27</definedName>
    <definedName name="CAPOthCompInc">'C1 CAP-NEV'!$F$13</definedName>
    <definedName name="CAPOtherResrv">'C1 CAP-NEV'!$F$8</definedName>
    <definedName name="CAPPaidInCapMem">'C1 CAP-NEV'!$F$16</definedName>
    <definedName name="CAPPaidInCapNonMem">'C1 CAP-NEV'!$F$17</definedName>
    <definedName name="CAPRetainEarn">'C1 CAP-NEV'!$F$18</definedName>
    <definedName name="CAPRetEarnRatio">'C1 CAP-NEV'!$F$21</definedName>
    <definedName name="CAPUE">'C1 CAP-NEV'!$F$14</definedName>
    <definedName name="Cash">'SFC STMT FIN COND'!$E$6</definedName>
    <definedName name="CashInBanks">'A1 CASH'!$C$6</definedName>
    <definedName name="CLFGuarLOC">'A2 LOANS'!$C$6</definedName>
    <definedName name="CLFLiqLn">'A2 LOANS'!$C$7</definedName>
    <definedName name="CLFOther">'A2 LOANS'!$C$8</definedName>
    <definedName name="COF1Mon">'IS2-4 ASSTD SCHD'!$C$24</definedName>
    <definedName name="COF2Mon">'IS2-4 ASSTD SCHD'!$C$26</definedName>
    <definedName name="COF3Mon">'IS2-4 ASSTD SCHD'!$C$28</definedName>
    <definedName name="CorpReserves">'SFC STMT FIN COND'!$E$33</definedName>
    <definedName name="CostofFunds">'IS INC STMT'!$D$11</definedName>
    <definedName name="CummEffChgAcct">'IS INC STMT'!$D$38</definedName>
    <definedName name="DivPay">'SFC STMT FIN COND'!$E$23</definedName>
    <definedName name="editrange">'EDITS'!$B$2:$B$90</definedName>
    <definedName name="EquityAcqMerger">'SFC STMT FIN COND'!$E$35</definedName>
    <definedName name="ExpAuthLev1">'C1 CAP-NEV'!$F$30</definedName>
    <definedName name="ExpAuthLev2">'C1 CAP-NEV'!$F$31</definedName>
    <definedName name="ExpAuthLev3">'C1 CAP-NEV'!$F$32</definedName>
    <definedName name="ExpAuthLev4">'C1 CAP-NEV'!$F$33</definedName>
    <definedName name="ExpAuthLev5">'C1 CAP-NEV'!$F$34</definedName>
    <definedName name="ExtraordinaryItems">'IS INC STMT'!$D$36</definedName>
    <definedName name="FABuildDep">'A4-5 FA,ETC.'!$D$7</definedName>
    <definedName name="FABuildPurAmt">'A4-5 FA,ETC.'!$C$7</definedName>
    <definedName name="FADPDep">'A4-5 FA,ETC.'!$D$6</definedName>
    <definedName name="FADPPurAmt">'A4-5 FA,ETC.'!$C$6</definedName>
    <definedName name="FAFurnDep">'A4-5 FA,ETC.'!$D$8</definedName>
    <definedName name="FAFurnPurAmt">'A4-5 FA,ETC.'!$C$8</definedName>
    <definedName name="FAImprDep">'A4-5 FA,ETC.'!$D$9</definedName>
    <definedName name="FAImprPurAmt">'A4-5 FA,ETC.'!$C$9</definedName>
    <definedName name="FALeaseAssDep">'A4-5 FA,ETC.'!$D$10</definedName>
    <definedName name="FALeaseAssPurAmt">'A4-5 FA,ETC.'!$C$10</definedName>
    <definedName name="FAOtherDep">'A4-5 FA,ETC.'!$D$11</definedName>
    <definedName name="FAOtherPurAmt">'A4-5 FA,ETC.'!$C$11</definedName>
    <definedName name="FedResBanks">'A1 CASH'!$C$8</definedName>
    <definedName name="FeeIncome">'IS INC STMT'!$D$14</definedName>
    <definedName name="G_LonAFSsec">'SFC STMT FIN COND'!$F$36</definedName>
    <definedName name="GainBarPurchase">'IS INC STMT'!$D$26</definedName>
    <definedName name="GLDispAss">'IS INC STMT'!$D$20</definedName>
    <definedName name="GLHedgedTran">'IS INC STMT'!$D$22</definedName>
    <definedName name="IGLCUSOMon">'IS2-4 ASSTD SCHD'!$C$45</definedName>
    <definedName name="IGLInvestMon">'IS2-4 ASSTD SCHD'!$C$43</definedName>
    <definedName name="IGLPortFolioMon">'IS INC STMT'!$D$8</definedName>
    <definedName name="IIIAssetBackSec">'IS1 INV INC'!$C$32</definedName>
    <definedName name="IIICLSMon">'IS1 INV INC'!$C$11</definedName>
    <definedName name="IIICorpDebtMon">'IS1 INV INC'!$C$36</definedName>
    <definedName name="IIICUSOMon">'IS1 INV INC'!$C$40</definedName>
    <definedName name="IIIFrgnBanksMon">'IS1 INV INC'!$C$21</definedName>
    <definedName name="IIIGLTrading">'IS2-4 ASSTD SCHD'!$C$41</definedName>
    <definedName name="IIIGovtEnterpriseMon">'IS1 INV INC'!$C$9</definedName>
    <definedName name="IIIGovtMon">'IS1 INV INC'!$C$7</definedName>
    <definedName name="IIIGovtMortMon">'IS1 INV INC'!$C$28</definedName>
    <definedName name="IIIMuniSecMon">'IS1 INV INC'!$C$38</definedName>
    <definedName name="IIIMutualsMon">'IS1 INV INC'!$C$34</definedName>
    <definedName name="IIINPCUMon">'IS1 INV INC'!$C$17</definedName>
    <definedName name="IIIOtherCorpCUMon">'IS1 INV INC'!$C$15</definedName>
    <definedName name="IIIOtherMon">'IS1 INV INC'!$C$43</definedName>
    <definedName name="IIIPrivateMortMon">'IS1 INV INC'!$C$30</definedName>
    <definedName name="IIISecResellMon">'IS1 INV INC'!$C$23</definedName>
    <definedName name="IIISpreadTrade">'IS1 INV INC'!$C$25</definedName>
    <definedName name="IIIUSBanksMon">'IS1 INV INC'!$C$19</definedName>
    <definedName name="IIIUSCOblMon">'IS1 INV INC'!$C$13</definedName>
    <definedName name="IndIntangAssets">'A4-5 FA,ETC.'!$E$24</definedName>
    <definedName name="IntPayable">'SFC STMT FIN COND'!$E$24</definedName>
    <definedName name="INVABSFixAuto">'A3 INVEST'!$D$76</definedName>
    <definedName name="INVABSFixCredit">'A3 INVEST'!$D$74</definedName>
    <definedName name="INVABSFixHome">'A3 INVEST'!$D$78</definedName>
    <definedName name="INVABSFixOther">'A3 INVEST'!$D$80</definedName>
    <definedName name="INVABSVarAuto">'A3 INVEST'!$D$77</definedName>
    <definedName name="INVABSVarCredit">'A3 INVEST'!$D$75</definedName>
    <definedName name="INVABSVarHome">'A3 INVEST'!$D$79</definedName>
    <definedName name="INVABSVarOther">'A3 INVEST'!$D$81</definedName>
    <definedName name="INVAvailSaleBV">'A3A VALU'!$C$8</definedName>
    <definedName name="INVBVEmbOpt">'A3A VALU'!$C$28</definedName>
    <definedName name="INVCapDep">'A4-5 FA,ETC.'!$E$26</definedName>
    <definedName name="InvCentLiqStock">'A3 INVEST'!$E$7</definedName>
    <definedName name="INVCMBSFixRate">'A3 INVEST'!$D$86</definedName>
    <definedName name="INVCMBSVarRate">'A3 INVEST'!$D$87</definedName>
    <definedName name="INVCommBonds">'A3 INVEST'!$D$96</definedName>
    <definedName name="INVCommMedNotes">'A3 INVEST'!$D$95</definedName>
    <definedName name="INVCommOther">'A3 INVEST'!$D$97</definedName>
    <definedName name="INVCommPaper">'A3 INVEST'!$D$94</definedName>
    <definedName name="INVCUNAMutualProds">'A3 INVEST'!$E$100</definedName>
    <definedName name="INVCUSO">'A3 INVEST'!$E$102</definedName>
    <definedName name="INVCUSOMinBV">'A3A VALU'!$C$15</definedName>
    <definedName name="INVCUSOMinFV">'A3A VALU'!$D$15</definedName>
    <definedName name="INVCUSOOwnBV">'A3A VALU'!$C$18</definedName>
    <definedName name="INVCUSOOwnFV">'A3A VALU'!$D$18</definedName>
    <definedName name="INVDerivConBV">'A3A VALU'!$C$20</definedName>
    <definedName name="INVDerivConFV">'A3A VALU'!$D$20</definedName>
    <definedName name="INVDerivCont">'A3 INVEST'!$E$103</definedName>
    <definedName name="InvestGnLs">'IS INC STMT'!$D$18</definedName>
    <definedName name="INVFRAPs">'A3 INVEST'!$D$17</definedName>
    <definedName name="INVFRBCertDep">'A3 INVEST'!$D$40</definedName>
    <definedName name="INVFRBCompBal">'A3 INVEST'!$D$42</definedName>
    <definedName name="INVFRBDepNotes">'A3 INVEST'!$D$41</definedName>
    <definedName name="INVFRBFedFundsSold">'A3 INVEST'!$D$39</definedName>
    <definedName name="INVFRBOther">'A3 INVEST'!$D$43</definedName>
    <definedName name="INVGovtABS">'A3 INVEST'!$D$60</definedName>
    <definedName name="INVGovtFixedCMO">'A3 INVEST'!$D$57</definedName>
    <definedName name="InvGovtGuarObl">'A3 INVEST'!$E$5</definedName>
    <definedName name="INVGovtMortPassThru">'A3 INVEST'!$D$59</definedName>
    <definedName name="INVGovtOther">'A3 INVEST'!$D$61</definedName>
    <definedName name="INVGovtVarCMO">'A3 INVEST'!$D$58</definedName>
    <definedName name="INVHeldMatBV">'A3A VALU'!$C$6</definedName>
    <definedName name="INVHeldMatFV">'A3A VALU'!$D$6</definedName>
    <definedName name="InvIntInc">'IS INC STMT'!$D$6</definedName>
    <definedName name="INVMunSec">'A3 INVEST'!$E$101</definedName>
    <definedName name="INVMutualFunds">'A3 INVEST'!$E$90</definedName>
    <definedName name="InvOblGovtEnterprise">'A3 INVEST'!$E$6</definedName>
    <definedName name="INVOther">'A3 INVEST'!$E$105</definedName>
    <definedName name="INVOtherBV">'A3A VALU'!$C$22</definedName>
    <definedName name="InvOtherCorpCU">'A3 INVEST'!$E$25</definedName>
    <definedName name="INVOtherFV">'A3A VALU'!$D$22</definedName>
    <definedName name="InvOtherMbrCU">'A3 INVEST'!$E$26</definedName>
    <definedName name="INVPortFolioBV">'A3A VALU'!$C$10</definedName>
    <definedName name="INVPrivFixedCMO">'A3 INVEST'!$D$66</definedName>
    <definedName name="INVPrivOther">'A3 INVEST'!$D$69</definedName>
    <definedName name="INVPrivPassThru">'A3 INVEST'!$D$68</definedName>
    <definedName name="INVPrivVarCMO">'A3 INVEST'!$D$67</definedName>
    <definedName name="INVRepoMbrSecResell">'A3 INVEST'!$D$49</definedName>
    <definedName name="INVRepoNMbrSecResell">'A3 INVEST'!$D$51</definedName>
    <definedName name="INVRetAccounts">'A3 INVEST'!$E$104</definedName>
    <definedName name="InvUSBCertDep">'A3 INVEST'!$D$31</definedName>
    <definedName name="InvUSBCompBal">'A3 INVEST'!$D$33</definedName>
    <definedName name="InvUSBDepNotes">'A3 INVEST'!$D$32</definedName>
    <definedName name="InvUSBFedFundsSold">'A3 INVEST'!$D$30</definedName>
    <definedName name="InvUSBOther">'A3 INVEST'!$D$34</definedName>
    <definedName name="InvUSCAmortCert">'A3 INVEST'!$D$14</definedName>
    <definedName name="INVUSCBV">'A3A VALU'!$C$12</definedName>
    <definedName name="InvUSCCLFShareDep">'A3 INVEST'!$D$19</definedName>
    <definedName name="InvUSCDailyShares">'A3 INVEST'!$D$11</definedName>
    <definedName name="INVUSCFedFundsSold">'A3 INVEST'!$D$21</definedName>
    <definedName name="INVUSCFV">'A3A VALU'!$D$12</definedName>
    <definedName name="InvUSCMbrShares">'A3 INVEST'!$D$18</definedName>
    <definedName name="InvUSCOther">'A3 INVEST'!$D$22</definedName>
    <definedName name="InvUSCPaidInCap">'A3 INVEST'!$D$20</definedName>
    <definedName name="InvUSCRepos">'A3 INVEST'!$D$13</definedName>
    <definedName name="InvUSCSetUpNotes">'A3 INVEST'!$D$16</definedName>
    <definedName name="InvUSCSmartFloat">'A3 INVEST'!$D$15</definedName>
    <definedName name="InvUSCTimeCert">'A3 INVEST'!$D$12</definedName>
    <definedName name="ISEquTranForPICDiv">'IS INC STMT'!$D$43</definedName>
    <definedName name="ISMinorityInterest">'IS INC STMT'!$D$32</definedName>
    <definedName name="LIABAcctPay">'L1 LIAB'!$E$31</definedName>
    <definedName name="LIABBorrOtherCorp">'L1 LIAB'!$D$6</definedName>
    <definedName name="LIABBorrUSC">'L1 LIAB'!$D$5</definedName>
    <definedName name="LIABCommPaper">'L1 LIAB'!$D$8</definedName>
    <definedName name="LIABCorpRepoNMbr">'L1 LIAB'!$D$16</definedName>
    <definedName name="LIABCorpRepoNMbrLiq">'L1 LIAB'!$D$24</definedName>
    <definedName name="LIABCorpRepoUSC">'L1 LIAB'!$D$12</definedName>
    <definedName name="LIABCorpRepoUSCLiq">'L1 LIAB'!$D$20</definedName>
    <definedName name="LIABDivPay">'L1 LIAB'!$E$35</definedName>
    <definedName name="LIABIntPay">'L1 LIAB'!$E$37</definedName>
    <definedName name="LIABLoanUSCForCLF">'L1 LIAB'!$D$9</definedName>
    <definedName name="LIABMbrRepoNMbr">'L1 LIAB'!$D$18</definedName>
    <definedName name="LIABMbrRepoNMbrLiq">'L1 LIAB'!$D$26</definedName>
    <definedName name="LIABMbrRepoUSC">'L1 LIAB'!$D$14</definedName>
    <definedName name="LIABMbrRepoUSCLiq">'L1 LIAB'!$D$22</definedName>
    <definedName name="LIABOther">'L1 LIAB'!$D$7</definedName>
    <definedName name="LIABPassthru">'L1 LIAB'!$D$10</definedName>
    <definedName name="LIABTotalOther">'L1 LIAB'!$E$41</definedName>
    <definedName name="LIABUnCollDep">'L1 LIAB'!$E$33</definedName>
    <definedName name="LIADerivCont">'L1 LIAB'!$E$39</definedName>
    <definedName name="LIAFedFundsPurchased">'L1 LIAB'!$D$27</definedName>
    <definedName name="Ln1">'A2 LOANS'!$C$51</definedName>
    <definedName name="Ln2">'A2 LOANS'!$C$53</definedName>
    <definedName name="Ln3">'A2 LOANS'!$C$55</definedName>
    <definedName name="Ln4">'A2 LOANS'!$C$59</definedName>
    <definedName name="Ln5">'A2 LOANS'!$C$57</definedName>
    <definedName name="Ln6">'A2 LOANS'!$C$61</definedName>
    <definedName name="LnGuarMbrCU30">'A2A-B DEL LNS'!$C$6</definedName>
    <definedName name="LnGuarMbrCU61">'A2A-B DEL LNS'!$D$6</definedName>
    <definedName name="LnGuarMbrCU91">'A2A-B DEL LNS'!$E$6</definedName>
    <definedName name="LnMbrCU30">'A2A-B DEL LNS'!$C$7</definedName>
    <definedName name="LnMbrCU61">'A2A-B DEL LNS'!$D$7</definedName>
    <definedName name="LnMbrCU91">'A2A-B DEL LNS'!$E$7</definedName>
    <definedName name="LnMbrCUChrgOff">'A2A-B DEL LNS'!$C$17</definedName>
    <definedName name="LnMbrCURecov">'A2A-B DEL LNS'!$D$17</definedName>
    <definedName name="LnNCUMbr30">'A2A-B DEL LNS'!$C$8</definedName>
    <definedName name="LnNCUMbr61">'A2A-B DEL LNS'!$D$8</definedName>
    <definedName name="LnNCUMbr91">'A2A-B DEL LNS'!$E$8</definedName>
    <definedName name="LnNCUMbrChrgOff">'A2A-B DEL LNS'!$C$18</definedName>
    <definedName name="LnNCUMbrRecov">'A2A-B DEL LNS'!$D$18</definedName>
    <definedName name="LnNMbrCU30">'A2A-B DEL LNS'!$C$9</definedName>
    <definedName name="LnNMbrCU61">'A2A-B DEL LNS'!$D$9</definedName>
    <definedName name="LnNMbrCU91">'A2A-B DEL LNS'!$E$9</definedName>
    <definedName name="LnNMbrCUChargOff">'A2A-B DEL LNS'!$C$19</definedName>
    <definedName name="LnNMbrCURecov">'A2A-B DEL LNS'!$D$19</definedName>
    <definedName name="LnOther">'A2 LOANS'!$C$18</definedName>
    <definedName name="LnRepo">'A2 LOANS'!$C$17</definedName>
    <definedName name="LnSecByOtherColl">'A2 LOANS'!$C$14</definedName>
    <definedName name="LnSharedSec">'A2 LOANS'!$C$13</definedName>
    <definedName name="LnUnsec">'A2 LOANS'!$C$15</definedName>
    <definedName name="LoanIntInc">'IS INC STMT'!$D$7</definedName>
    <definedName name="LRBrw1">'LR LIQ REP'!$F$9</definedName>
    <definedName name="LRBrw2">'LR LIQ REP'!$F$10</definedName>
    <definedName name="LRBrw3">'LR LIQ REP'!$F$11</definedName>
    <definedName name="LRBrw4">'LR LIQ REP'!$F$12</definedName>
    <definedName name="LRBrw5">'LR LIQ REP'!$F$13</definedName>
    <definedName name="LRBrw6">'LR LIQ REP'!$F$14</definedName>
    <definedName name="LRBrw7">'LR LIQ REP'!$F$15</definedName>
    <definedName name="LREffDurAss">'LR LIQ REP'!$G$43</definedName>
    <definedName name="LREffDurEqty">'LR LIQ REP'!$G$45</definedName>
    <definedName name="LREffDurLiab">'LR LIQ REP'!$G$44</definedName>
    <definedName name="LRInv1">'LR LIQ REP'!$C$9</definedName>
    <definedName name="LRInv2">'LR LIQ REP'!$C$10</definedName>
    <definedName name="LRInv3">'LR LIQ REP'!$C$11</definedName>
    <definedName name="LRInv4">'LR LIQ REP'!$C$12</definedName>
    <definedName name="LRInv5">'LR LIQ REP'!$C$13</definedName>
    <definedName name="LRInv6">'LR LIQ REP'!$C$14</definedName>
    <definedName name="LRInv7">'LR LIQ REP'!$C$15</definedName>
    <definedName name="LRLCICA1">'LR LIQ REP'!$C$24</definedName>
    <definedName name="LRLCICA2">'LR LIQ REP'!$C$25</definedName>
    <definedName name="LRLCICA3">'LR LIQ REP'!$C$26</definedName>
    <definedName name="LRLCICA4">'LR LIQ REP'!$C$27</definedName>
    <definedName name="LRLCICA5">'LR LIQ REP'!$C$28</definedName>
    <definedName name="LRLCICA6">'LR LIQ REP'!$C$29</definedName>
    <definedName name="LRLCICA7">'LR LIQ REP'!$C$30</definedName>
    <definedName name="LRLCICA8">'LR LIQ REP'!$C$31</definedName>
    <definedName name="LRLCILTD1">'LR LIQ REP'!$F$24</definedName>
    <definedName name="LRLCILTD2">'LR LIQ REP'!$F$25</definedName>
    <definedName name="LRLCILTD3">'LR LIQ REP'!$F$26</definedName>
    <definedName name="LRLCILTD4">'LR LIQ REP'!$F$27</definedName>
    <definedName name="LRLCILTD5">'LR LIQ REP'!$F$28</definedName>
    <definedName name="LRLCILTD6">'LR LIQ REP'!$F$29</definedName>
    <definedName name="LRLCILTD7">'LR LIQ REP'!$F$30</definedName>
    <definedName name="LRLCILTD8">'LR LIQ REP'!$F$31</definedName>
    <definedName name="LRLCIOA1">'LR LIQ REP'!$E$24</definedName>
    <definedName name="LRLCIOA2">'LR LIQ REP'!$E$25</definedName>
    <definedName name="LRLCIOA3">'LR LIQ REP'!$E$26</definedName>
    <definedName name="LRLCIOA4">'LR LIQ REP'!$E$27</definedName>
    <definedName name="LRLCIOA5">'LR LIQ REP'!$E$28</definedName>
    <definedName name="LRLCIOA6">'LR LIQ REP'!$E$29</definedName>
    <definedName name="LRLCIOA7">'LR LIQ REP'!$E$30</definedName>
    <definedName name="LRLCIOA8">'LR LIQ REP'!$E$31</definedName>
    <definedName name="LRLCOCA1">'LR LIQ REP'!$C$35</definedName>
    <definedName name="LRLCOCA2">'LR LIQ REP'!$C$36</definedName>
    <definedName name="LRLCOCA3">'LR LIQ REP'!$C$37</definedName>
    <definedName name="LRLCOCA4">'LR LIQ REP'!$C$38</definedName>
    <definedName name="LRLCOCA5">'LR LIQ REP'!$C$39</definedName>
    <definedName name="LRLCOCA6">'LR LIQ REP'!$C$40</definedName>
    <definedName name="LRLCOLTD1">'LR LIQ REP'!$F$35</definedName>
    <definedName name="LRLCOLTD2">'LR LIQ REP'!$F$36</definedName>
    <definedName name="LRLCOLTD3">'LR LIQ REP'!$F$37</definedName>
    <definedName name="LRLCOLTD4">'LR LIQ REP'!$F$38</definedName>
    <definedName name="LRLCOLTD5">'LR LIQ REP'!$F$39</definedName>
    <definedName name="LRLCOLTD6">'LR LIQ REP'!$F$40</definedName>
    <definedName name="LRLCOOA1">'LR LIQ REP'!$E$35</definedName>
    <definedName name="LRLCOOA2">'LR LIQ REP'!$E$36</definedName>
    <definedName name="LRLCOOA3">'LR LIQ REP'!$E$37</definedName>
    <definedName name="LRLCOOA4">'LR LIQ REP'!$E$38</definedName>
    <definedName name="LRLCOOA5">'LR LIQ REP'!$E$39</definedName>
    <definedName name="LRLCOOA6">'LR LIQ REP'!$E$40</definedName>
    <definedName name="LRLimLiqSec">'LR LIQ REP'!$G$47</definedName>
    <definedName name="LRLns1">'LR LIQ REP'!$D$9</definedName>
    <definedName name="LRLns2">'LR LIQ REP'!$D$10</definedName>
    <definedName name="LRLns3">'LR LIQ REP'!$D$11</definedName>
    <definedName name="LRLns4">'LR LIQ REP'!$D$12</definedName>
    <definedName name="LRLns5">'LR LIQ REP'!$D$13</definedName>
    <definedName name="LRLns6">'LR LIQ REP'!$D$14</definedName>
    <definedName name="LRLns7">'LR LIQ REP'!$D$15</definedName>
    <definedName name="LRRevRepo">'LR LIQ REP'!$G$46</definedName>
    <definedName name="LRShr1">'LR LIQ REP'!$E$9</definedName>
    <definedName name="LRShr2">'LR LIQ REP'!$E$10</definedName>
    <definedName name="LRShr3">'LR LIQ REP'!$E$11</definedName>
    <definedName name="LRShr4">'LR LIQ REP'!$E$12</definedName>
    <definedName name="LRShr5">'LR LIQ REP'!$E$13</definedName>
    <definedName name="LRShr6">'LR LIQ REP'!$E$14</definedName>
    <definedName name="LRShr7">'LR LIQ REP'!$E$15</definedName>
    <definedName name="M3txtBranch1Address">#REF!</definedName>
    <definedName name="M3txtBranch1Name">#REF!</definedName>
    <definedName name="M3txtBranch1Phone">#REF!</definedName>
    <definedName name="M3txtBranch2Address">#REF!</definedName>
    <definedName name="M3txtBranch2Name">#REF!</definedName>
    <definedName name="M3txtBranch2Phone">#REF!</definedName>
    <definedName name="M3txtBranch3Address">#REF!</definedName>
    <definedName name="M3txtBranch3Name">#REF!</definedName>
    <definedName name="M3txtBranch3Phone">#REF!</definedName>
    <definedName name="M3txtDRSAddress">#REF!</definedName>
    <definedName name="M3txtDRSName">#REF!</definedName>
    <definedName name="M3txtDRSPhone">#REF!</definedName>
    <definedName name="M3txtPrimaryCell">#REF!</definedName>
    <definedName name="M3txtPrimaryEmail">#REF!</definedName>
    <definedName name="M3txtPrimaryName">#REF!</definedName>
    <definedName name="M3txtPrimaryPhone">#REF!</definedName>
    <definedName name="M3txtSecCell">#REF!</definedName>
    <definedName name="M3txtSecEmail">#REF!</definedName>
    <definedName name="M3txtSecName">#REF!</definedName>
    <definedName name="M3txtSecPhone">#REF!</definedName>
    <definedName name="M3txtVRCAddress">#REF!</definedName>
    <definedName name="M3txtVRCName">#REF!</definedName>
    <definedName name="M3txtVRCPhone">#REF!</definedName>
    <definedName name="MISC1">'M1-2 MISC'!$G$18</definedName>
    <definedName name="MISC10">'M1-2 MISC'!$G$42</definedName>
    <definedName name="MISC12">'M1-2 MISC'!$G$44</definedName>
    <definedName name="MISC13">'M1-2 MISC'!$G$50</definedName>
    <definedName name="MISC14">'M1-2 MISC'!$G$52</definedName>
    <definedName name="MISC15">'M1-2 MISC'!$G$55</definedName>
    <definedName name="MISC16">'M1-2 MISC'!$G$57</definedName>
    <definedName name="MISC17">'M1-2 MISC'!$G$60</definedName>
    <definedName name="MISC18">'M1-2 MISC'!$G$67</definedName>
    <definedName name="MISC1a">'M1-2 MISC'!$G$19</definedName>
    <definedName name="MISC2">'M1-2 MISC'!$G$21</definedName>
    <definedName name="MISC3">'M1-2 MISC'!$G$23</definedName>
    <definedName name="MISC4">'M1-2 MISC'!$G$25</definedName>
    <definedName name="MISC5">'M1-2 MISC'!$G$27</definedName>
    <definedName name="MISC6">'M1-2 MISC'!$G$30</definedName>
    <definedName name="MISC7">'M1-2 MISC'!$G$32</definedName>
    <definedName name="MISC8">'M1-2 MISC'!$G$36</definedName>
    <definedName name="MISC9">'M1-2 MISC'!$G$39</definedName>
    <definedName name="MiscFRAsMarkVal">'M1-2 MISC'!$E$10</definedName>
    <definedName name="MiscFRAsNetCredit">'M1-2 MISC'!$G$10</definedName>
    <definedName name="MiscFRAsNotPrem">'M1-2 MISC'!$D$10</definedName>
    <definedName name="MiscFRAsWeightAvgMat">'M1-2 MISC'!$F$10</definedName>
    <definedName name="MiscFutMarkVal">'M1-2 MISC'!$E$8</definedName>
    <definedName name="MiscFutNotPrem">'M1-2 MISC'!$D$8</definedName>
    <definedName name="MiscFutWeightAvgMat">'M1-2 MISC'!$F$8</definedName>
    <definedName name="MiscOptionsMarkVal">'M1-2 MISC'!$E$11</definedName>
    <definedName name="MiscOptionsNetCredit">'M1-2 MISC'!$G$11</definedName>
    <definedName name="MiscOptionsNotPrem">'M1-2 MISC'!$D$11</definedName>
    <definedName name="MiscOptionsWeightAvgMat">'M1-2 MISC'!$F$11</definedName>
    <definedName name="MiscOtherMarkVal">'M1-2 MISC'!$E$12</definedName>
    <definedName name="MiscOtherNetCredit">'M1-2 MISC'!$G$12</definedName>
    <definedName name="MiscOtherNotPrem">'M1-2 MISC'!$D$12</definedName>
    <definedName name="MiscOtherWeightAvgMat">'M1-2 MISC'!$F$12</definedName>
    <definedName name="MISCSec7043i">'M1-2 MISC'!$G$48</definedName>
    <definedName name="MiscSwpMarkVal">'M1-2 MISC'!$E$9</definedName>
    <definedName name="MiscSwpNetCredit">'M1-2 MISC'!$G$9</definedName>
    <definedName name="MiscSwpNotPrem">'M1-2 MISC'!$D$9</definedName>
    <definedName name="MiscSwpWeightAvgMat">'M1-2 MISC'!$F$9</definedName>
    <definedName name="MVInvFailPart704">'A3 INVEST'!$E$114</definedName>
    <definedName name="NCULnNonMem">'A2 LOANS'!$C$39</definedName>
    <definedName name="NCULnOther">'A2 LOANS'!$C$40</definedName>
    <definedName name="NCULnPartOtherCorpCUs">'A2 LOANS'!$C$32</definedName>
    <definedName name="NCULnPartOtherCUs">'A2 LOANS'!$C$33</definedName>
    <definedName name="NCULnPartOtherCUSold">'A2 LOANS'!$C$34</definedName>
    <definedName name="NCULnSecByOtherColl">'A2 LOANS'!$C$37</definedName>
    <definedName name="NCULnShareSec">'A2 LOANS'!$C$36</definedName>
    <definedName name="NCULnToCUSOs">'A2 LOANS'!$C$35</definedName>
    <definedName name="NCULnUnSec">'A2 LOANS'!$C$38</definedName>
    <definedName name="NetFixedAssets">'SFC STMT FIN COND'!$E$14</definedName>
    <definedName name="NetInvestments">'SFC STMT FIN COND'!$E$13</definedName>
    <definedName name="NetLoans">'SFC STMT FIN COND'!$E$7</definedName>
    <definedName name="NMbrLnOther">'A2 LOANS'!$C$26</definedName>
    <definedName name="NMbrLnSecByOtherColl">'A2 LOANS'!$C$24</definedName>
    <definedName name="NMbrLnShareSec">'A2 LOANS'!$C$23</definedName>
    <definedName name="NMbrLnUnSec">'A2 LOANS'!$C$25</definedName>
    <definedName name="NonOpIncLoss">'IS INC STMT'!$D$24</definedName>
    <definedName name="OEBenesMon">'IS5 OPER EXP'!$D$8</definedName>
    <definedName name="OEBuildDepMon">'IS5 OPER EXP'!$D$44</definedName>
    <definedName name="OEBuildMaintMon">'IS5 OPER EXP'!$D$42</definedName>
    <definedName name="OEDepDPMon">'IS5 OPER EXP'!$D$33</definedName>
    <definedName name="OEDepFurnMon">'IS5 OPER EXP'!$D$34</definedName>
    <definedName name="OEEduMon">'IS5 OPER EXP'!$D$14</definedName>
    <definedName name="OEEquipOtherMon">'IS5 OPER EXP'!$D$35</definedName>
    <definedName name="OEFurnMaintMon">'IS5 OPER EXP'!$D$32</definedName>
    <definedName name="OEHazMon">'IS5 OPER EXP'!$D$41</definedName>
    <definedName name="OEImproveDepMon">'IS5 OPER EXP'!$D$45</definedName>
    <definedName name="OEInvFeeMon">'IS5 OPER EXP'!$D$25</definedName>
    <definedName name="OELeagDuesMon">'IS5 OPER EXP'!$D$21</definedName>
    <definedName name="OELeagPayMon">'IS5 OPER EXP'!$D$22</definedName>
    <definedName name="OELeaseDPMon">'IS5 OPER EXP'!$D$30</definedName>
    <definedName name="OELeaseFurnMon">'IS5 OPER EXP'!$D$31</definedName>
    <definedName name="OEMiscMon">'IS5 OPER EXP'!$E$51</definedName>
    <definedName name="OEOccuOtherMon">'IS5 OPER EXP'!$D$46</definedName>
    <definedName name="OEOFeeOtherMon">'IS5 OPER EXP'!$D$26</definedName>
    <definedName name="OEOfficeLeaseMon">'IS5 OPER EXP'!$D$39</definedName>
    <definedName name="OEOpFeeMon">'IS5 OPER EXP'!$D$24</definedName>
    <definedName name="OEOtherMon">'IS5 OPER EXP'!$D$17</definedName>
    <definedName name="OEPersOtherMon">'IS5 OPER EXP'!$D$9</definedName>
    <definedName name="OEPLLMon">'IS5 OPER EXP'!$E$49</definedName>
    <definedName name="OEPostMon">'IS5 OPER EXP'!$D$16</definedName>
    <definedName name="OERETaxMon">'IS5 OPER EXP'!$D$43</definedName>
    <definedName name="OESalMon">'IS5 OPER EXP'!$D$7</definedName>
    <definedName name="OEServiceMon">'IS5 OPER EXP'!$D$23</definedName>
    <definedName name="OETeleMon">'IS5 OPER EXP'!$D$15</definedName>
    <definedName name="OETvlMon">'IS5 OPER EXP'!$D$13</definedName>
    <definedName name="OEUtilMon">'IS5 OPER EXP'!$D$40</definedName>
    <definedName name="OperatingExp">'IS INC STMT'!$D$30</definedName>
    <definedName name="OtherCash">'A1 CASH'!$C$10</definedName>
    <definedName name="OtherIncLoss">'IS INC STMT'!$D$16</definedName>
    <definedName name="OtherItemsDue">'A1 CASH'!$C$20</definedName>
    <definedName name="OtherLiab">'SFC STMT FIN COND'!$E$26</definedName>
    <definedName name="OtherRes">'SFC STMT FIN COND'!$E$34</definedName>
    <definedName name="PaidCapitalMem">'SFC STMT FIN COND'!$E$42</definedName>
    <definedName name="PaidCapitalNonMem">'SFC STMT FIN COND'!$E$43</definedName>
    <definedName name="_xlnm.Print_Area">'A3A VALU'!$A$1:$D$29</definedName>
    <definedName name="PSCPEDSAmt">#REF!</definedName>
    <definedName name="PSCPEDSNum">#REF!</definedName>
    <definedName name="PSCPERPAmt">#REF!</definedName>
    <definedName name="PSCPERPNum">#REF!</definedName>
    <definedName name="PSCPESAmt">#REF!</definedName>
    <definedName name="PSCPESDCAmt">#REF!</definedName>
    <definedName name="PSCPESDCNum">#REF!</definedName>
    <definedName name="PSCPESNum">#REF!</definedName>
    <definedName name="PSCPPDSAmt">#REF!</definedName>
    <definedName name="PSCPPDSNum">#REF!</definedName>
    <definedName name="PSCPPRPAmt">#REF!</definedName>
    <definedName name="PSCPPRPNum">#REF!</definedName>
    <definedName name="PSCPPSAmt">#REF!</definedName>
    <definedName name="PSCPPSDCAmt">#REF!</definedName>
    <definedName name="PSCPPSDCNum">#REF!</definedName>
    <definedName name="PSCPPSNum">#REF!</definedName>
    <definedName name="PSDomAmt">#REF!</definedName>
    <definedName name="PSDomNum">#REF!</definedName>
    <definedName name="PSFTSetAmt">#REF!</definedName>
    <definedName name="PSFTSetNum">#REF!</definedName>
    <definedName name="PSIncAmt">#REF!</definedName>
    <definedName name="PSIncNum">#REF!</definedName>
    <definedName name="PSIntAmt">#REF!</definedName>
    <definedName name="PSIntNum">#REF!</definedName>
    <definedName name="PSOrigAmt">#REF!</definedName>
    <definedName name="PSOrigNum">#REF!</definedName>
    <definedName name="PSRecAmt">#REF!</definedName>
    <definedName name="PSRecNum">#REF!</definedName>
    <definedName name="PSRetAmt">#REF!</definedName>
    <definedName name="PSRetNum">#REF!</definedName>
    <definedName name="PSSetAmt">#REF!</definedName>
    <definedName name="PSSetNum">#REF!</definedName>
    <definedName name="REPO1Mon">'IS2-4 ASSTD SCHD'!$C$6</definedName>
    <definedName name="REPO2Mon">'IS2-4 ASSTD SCHD'!$C$9</definedName>
    <definedName name="REPO3Mon">'IS2-4 ASSTD SCHD'!$C$11</definedName>
    <definedName name="REPO4Mon">'IS2-4 ASSTD SCHD'!$C$13</definedName>
    <definedName name="REPO5Mon">'IS2-4 ASSTD SCHD'!$C$15</definedName>
    <definedName name="SHRCorpAmortCert">'L2 SHARES'!$C$24</definedName>
    <definedName name="SHRCorpCallable">'L2 SHARES'!$C$27</definedName>
    <definedName name="SHRCorpDaily">'L2 SHARES'!$C$20</definedName>
    <definedName name="SHRCorpFloater">'L2 SHARES'!$C$23</definedName>
    <definedName name="SHRCorpFraps">'L2 SHARES'!$C$25</definedName>
    <definedName name="SHRCorpOther">'L2 SHARES'!$C$28</definedName>
    <definedName name="SHRCorpRepo">'L2 SHARES'!$C$26</definedName>
    <definedName name="SHRCorpStepUp">'L2 SHARES'!$C$22</definedName>
    <definedName name="SHRCorpTimeCert">'L2 SHARES'!$C$21</definedName>
    <definedName name="SHRCUAmorPorMemCap">'L2 SHARES'!$C$34</definedName>
    <definedName name="SHRCUAmortCert">'L2 SHARES'!$C$11</definedName>
    <definedName name="SHRCUCallable">'L2 SHARES'!$C$14</definedName>
    <definedName name="SHRCUDaily">'L2 SHARES'!$C$7</definedName>
    <definedName name="SHRCUFloater">'L2 SHARES'!$C$10</definedName>
    <definedName name="SHRCUFraps">'L2 SHARES'!$C$12</definedName>
    <definedName name="SHRCUMemShares">'L2 SHARES'!$C$33</definedName>
    <definedName name="SHRCUOther">'L2 SHARES'!$C$15</definedName>
    <definedName name="SHRCURepo">'L2 SHARES'!$C$13</definedName>
    <definedName name="SHRCUStepUp">'L2 SHARES'!$C$9</definedName>
    <definedName name="SHRCUTimeCert">'L2 SHARES'!$C$8</definedName>
    <definedName name="SHRNCUAInsured">'L2 SHARES'!$D$49</definedName>
    <definedName name="SHRNCUAInsured250">'L2 SHARES'!$D$50</definedName>
    <definedName name="SHROtherAffDep">'L2 SHARES'!$C$40</definedName>
    <definedName name="SHROtherNMbrDep">'L2 SHARES'!$C$39</definedName>
    <definedName name="SHROtherNonAffDep">'L2 SHARES'!$C$41</definedName>
    <definedName name="SHROtherNPDep">'L2 SHARES'!$C$42</definedName>
    <definedName name="TotalShares">'SFC STMT FIN COND'!$E$31</definedName>
    <definedName name="UncolDeposits">'SFC STMT FIN COND'!$E$22</definedName>
    <definedName name="UncolFunds">'A1 CASH'!$C$16</definedName>
    <definedName name="UncolFundsfromFedRBanks">'A1 CASH'!$C$18</definedName>
    <definedName name="UndEarnings">'SFC STMT FIN COND'!$E$40</definedName>
    <definedName name="wA1TotalBalDue">'A1 CASH'!$C$22</definedName>
    <definedName name="wA1TotalCash">'A1 CASH'!$C$12</definedName>
    <definedName name="wA1TotalCashBalDue">'A1 CASH'!$C$24</definedName>
    <definedName name="wA2ATotalDelLoans30">'A2A-B DEL LNS'!$C$10</definedName>
    <definedName name="wA2ATotalDelLoans61">'A2A-B DEL LNS'!$D$10</definedName>
    <definedName name="wA2ATotalDelLoans91">'A2A-B DEL LNS'!$E$10</definedName>
    <definedName name="wA2BNCOAllOther">'A2A-B DEL LNS'!$E$19</definedName>
    <definedName name="wA2BNCOMemCUs">'A2A-B DEL LNS'!$E$17</definedName>
    <definedName name="wA2BNCONotMemCUs">'A2A-B DEL LNS'!$E$18</definedName>
    <definedName name="wA2BTotalCOTM">'A2A-B DEL LNS'!$C$20</definedName>
    <definedName name="wA2BTotalNCO">'A2A-B DEL LNS'!$E$20</definedName>
    <definedName name="wA2BTotalRTM">'A2A-B DEL LNS'!$D$20</definedName>
    <definedName name="wA2NetLoans">'A2 LOANS'!$C$47</definedName>
    <definedName name="wA2SubAllOther">'A2 LOANS'!$C$41</definedName>
    <definedName name="wA2SubGuarMemCUs">'A2 LOANS'!$C$9</definedName>
    <definedName name="wA2SubNotMemCUs">'A2 LOANS'!$C$27</definedName>
    <definedName name="wA2SubOtherMemCUs">'A2 LOANS'!$C$19</definedName>
    <definedName name="wA2TotalLoans">'A2 LOANS'!$C$43</definedName>
    <definedName name="wA3ATotalBookValue">'A3A VALU'!$C$24</definedName>
    <definedName name="wA3ATotalFairValue">'A3A VALU'!$D$24</definedName>
    <definedName name="wA3SubAssBackSec">'A3 INVEST'!$E$82</definedName>
    <definedName name="wA3SubCMBS">'A3 INVEST'!$E$88</definedName>
    <definedName name="wA3SubCommDebtObs">'A3 INVEST'!$E$98</definedName>
    <definedName name="wA3SubForeignBanks">'A3 INVEST'!$E$44</definedName>
    <definedName name="wA3SubGovAgnCsRs">'A3 INVEST'!$E$62</definedName>
    <definedName name="wA3SubPrivIssMortRIs">'A3 INVEST'!$E$70</definedName>
    <definedName name="wA3SubRepAct">'A3 INVEST'!$E$52</definedName>
    <definedName name="wA3SubUSBanks">'A3 INVEST'!$E$35</definedName>
    <definedName name="wA3SubUSCentral">'A3 INVEST'!$E$23</definedName>
    <definedName name="wA3TotalInvesments">'A3 INVEST'!$E$107</definedName>
    <definedName name="wA4ADTotal">'A4-5 FA,ETC.'!$D$12</definedName>
    <definedName name="wA4NBVDPE">'A4-5 FA,ETC.'!$E$6</definedName>
    <definedName name="wA4NBVFurnEquip">'A4-5 FA,ETC.'!$E$8</definedName>
    <definedName name="wA4NBVLandBuild">'A4-5 FA,ETC.'!$E$7</definedName>
    <definedName name="wA4NBVLeaseAssets">'A4-5 FA,ETC.'!$E$10</definedName>
    <definedName name="wA4NBVLeaseImprove">'A4-5 FA,ETC.'!$E$9</definedName>
    <definedName name="wA4NBVOtherAss">'A4-5 FA,ETC.'!$E$11</definedName>
    <definedName name="wA4NBVTotal">'A4-5 FA,ETC.'!$E$12</definedName>
    <definedName name="wA4PATotal">'A4-5 FA,ETC.'!$C$12</definedName>
    <definedName name="wA5TotalAccInc">'A4-5 FA,ETC.'!$E$21</definedName>
    <definedName name="wA5TotalAccIncOtherAss">'A4-5 FA,ETC.'!$E$28</definedName>
    <definedName name="wCAP2NQualMbrShr">'C1 CAP-NEV'!$F$6</definedName>
    <definedName name="wCOF5Mon">'IS2-4 ASSTD SCHD'!$C$32</definedName>
    <definedName name="wIS1TotalInvInc">'IS1 INV INC'!$C$45</definedName>
    <definedName name="wIS2NetRepurEarn">'IS2-4 ASSTD SCHD'!$C$17</definedName>
    <definedName name="wIS3TotalCostOfFunds">'IS2-4 ASSTD SCHD'!$C$34</definedName>
    <definedName name="wIS5SubComm">'IS5 OPER EXP'!$E$18</definedName>
    <definedName name="wIS5SubFees">'IS5 OPER EXP'!$E$27</definedName>
    <definedName name="wIS5SubFurnEquip">'IS5 OPER EXP'!$E$36</definedName>
    <definedName name="wIS5SubOccu">'IS5 OPER EXP'!$E$47</definedName>
    <definedName name="wIS5SubPerson">'IS5 OPER EXP'!$E$10</definedName>
    <definedName name="wIS5TotalOpExp">'IS5 OPER EXP'!$E$53</definedName>
    <definedName name="wISNetContEquity">'IS INC STMT'!$D$45</definedName>
    <definedName name="wISNetInc">'IS INC STMT'!$D$34</definedName>
    <definedName name="wISNetIntInc">'IS INC STMT'!$D$12</definedName>
    <definedName name="wISNIAftExItmAndOth">'IS INC STMT'!$D$41</definedName>
    <definedName name="wISTotIntInc">'IS INC STMT'!$D$9</definedName>
    <definedName name="wISTotNonIntInc">'IS INC STMT'!$D$28</definedName>
    <definedName name="wL1FiftyPercent">'L1 LIAB'!$E$51</definedName>
    <definedName name="wL1TenTimesCap">'L1 LIAB'!$E$48</definedName>
    <definedName name="wL1TotalBorrNCUARegs">'L1 LIAB'!$E$46</definedName>
    <definedName name="wL1TotalBorrow">'L1 LIAB'!$E$29</definedName>
    <definedName name="wL1TotalLiab">'L1 LIAB'!$E$43</definedName>
    <definedName name="wL2SubAllOtherDep">'L2 SHARES'!$D$43</definedName>
    <definedName name="wL2SubDepMemCUs">'L2 SHARES'!$D$16</definedName>
    <definedName name="wL2SubDepOtherCorps">'L2 SHARES'!$D$29</definedName>
    <definedName name="wL2TotalShares">'L2 SHARES'!$D$45</definedName>
    <definedName name="wLCIFtotAmt">'LR LIQ REP'!$C$32</definedName>
    <definedName name="wLCIFtotOAmt">'LR LIQ REP'!$E$32</definedName>
    <definedName name="wLCOFtotAmt">'LR LIQ REP'!$C$41</definedName>
    <definedName name="wLCOFtotOAmt">'LR LIQ REP'!$E$41</definedName>
    <definedName name="wM1TotalMV">'M1-2 MISC'!$E$13</definedName>
    <definedName name="wM1TotalNCE">'M1-2 MISC'!$G$13</definedName>
    <definedName name="wM1TotalNP">'M1-2 MISC'!$D$13</definedName>
    <definedName name="wReMattotBorr">'LR LIQ REP'!$F$16</definedName>
    <definedName name="wReMattotInv">'LR LIQ REP'!$C$16</definedName>
    <definedName name="wReMattotLn">'LR LIQ REP'!$D$16</definedName>
    <definedName name="wReMattotShr">'LR LIQ REP'!$E$16</definedName>
    <definedName name="wSFCTotalAssets">'SFC STMT FIN COND'!$E$16</definedName>
    <definedName name="wSFCTotalLiab">'SFC STMT FIN COND'!$E$27</definedName>
    <definedName name="wSFCTotalLiabShrsCap">'SFC STMT FIN COND'!$E$46</definedName>
    <definedName name="wSFCTotalPrimCap">'SFC STMT FIN COND'!$E$44</definedName>
  </definedNames>
  <calcPr fullCalcOnLoad="1"/>
</workbook>
</file>

<file path=xl/sharedStrings.xml><?xml version="1.0" encoding="utf-8"?>
<sst xmlns="http://schemas.openxmlformats.org/spreadsheetml/2006/main" count="1689" uniqueCount="1175">
  <si>
    <t>SCHEDULE SFC : STATEMENT OF FINANCIAL CONDITION</t>
  </si>
  <si>
    <t>Assets</t>
  </si>
  <si>
    <t>Amount</t>
  </si>
  <si>
    <t>Schedule Code</t>
  </si>
  <si>
    <t>a.</t>
  </si>
  <si>
    <t>Cash &amp; Balances Due</t>
  </si>
  <si>
    <t>Cash</t>
  </si>
  <si>
    <t>A-1</t>
  </si>
  <si>
    <t>b.</t>
  </si>
  <si>
    <t>Loans - Net</t>
  </si>
  <si>
    <t>NetLoans</t>
  </si>
  <si>
    <t>A-2</t>
  </si>
  <si>
    <t>c.</t>
  </si>
  <si>
    <t>Total Securities Held-to-Maturity</t>
  </si>
  <si>
    <t>A-3A</t>
  </si>
  <si>
    <t>d.</t>
  </si>
  <si>
    <t>Total Securities Available for Sale</t>
  </si>
  <si>
    <t>e.</t>
  </si>
  <si>
    <t>Total Securities in Trading Portfolio</t>
  </si>
  <si>
    <t>f.</t>
  </si>
  <si>
    <t>Total Non-FASB 115 Investments</t>
  </si>
  <si>
    <t>g.</t>
  </si>
  <si>
    <t>Derivative Contracts</t>
  </si>
  <si>
    <t>A-3</t>
  </si>
  <si>
    <t>h.</t>
  </si>
  <si>
    <t>Total Investments (Less Derivatives Contracts)</t>
  </si>
  <si>
    <t>NetInvestments</t>
  </si>
  <si>
    <t>i.</t>
  </si>
  <si>
    <t>Fixed Assets - Net</t>
  </si>
  <si>
    <t>NetFixedAssets</t>
  </si>
  <si>
    <t>A-4</t>
  </si>
  <si>
    <t>j.</t>
  </si>
  <si>
    <t>Accrued Income and Other Assets</t>
  </si>
  <si>
    <t>AccruedInc</t>
  </si>
  <si>
    <t>A-5</t>
  </si>
  <si>
    <t xml:space="preserve"> </t>
  </si>
  <si>
    <t>TOTAL ASSETS</t>
  </si>
  <si>
    <t>wSFCTotalAssets</t>
  </si>
  <si>
    <t>Liabilities</t>
  </si>
  <si>
    <t>Borrowings</t>
  </si>
  <si>
    <t>L-1</t>
  </si>
  <si>
    <t>Accounts Payable</t>
  </si>
  <si>
    <t>AcctPay</t>
  </si>
  <si>
    <t>Uncollected Deposits</t>
  </si>
  <si>
    <t>UncolDeposits</t>
  </si>
  <si>
    <t>Dividends Payable on Shares and Certificates</t>
  </si>
  <si>
    <t>DivPay</t>
  </si>
  <si>
    <t>Interest Payable on Borrowings</t>
  </si>
  <si>
    <t>IntPayable</t>
  </si>
  <si>
    <t>Other Liabilities</t>
  </si>
  <si>
    <t>OtherLiab</t>
  </si>
  <si>
    <t>TOTAL LIABILITIES</t>
  </si>
  <si>
    <t>wSFCTotalLiab</t>
  </si>
  <si>
    <t>Shares and Equity</t>
  </si>
  <si>
    <t>TOTAL SHARES</t>
  </si>
  <si>
    <t>TotalShares</t>
  </si>
  <si>
    <t>L-2</t>
  </si>
  <si>
    <t>Corporate Reserves</t>
  </si>
  <si>
    <t>CorpReserves</t>
  </si>
  <si>
    <t>C-1</t>
  </si>
  <si>
    <t>Other Reserves</t>
  </si>
  <si>
    <t>OtherRes</t>
  </si>
  <si>
    <t>Equity Acquired in Merger</t>
  </si>
  <si>
    <t>EquityAcqMerger</t>
  </si>
  <si>
    <t>Other Comprehensive Income (Equity)</t>
  </si>
  <si>
    <t>G_LonAFSsec</t>
  </si>
  <si>
    <t>Accumulated Unrealized G/L on AFS Securities</t>
  </si>
  <si>
    <t>Accumulated FASB 133 Adjustments</t>
  </si>
  <si>
    <t>Other Comprehensive Income Items</t>
  </si>
  <si>
    <t>Undivided Earnings</t>
  </si>
  <si>
    <t>UndEarnings</t>
  </si>
  <si>
    <t>Accumulated Net Income/Loss</t>
  </si>
  <si>
    <t>AccNetInc</t>
  </si>
  <si>
    <t>Paid-In Capital (Members)</t>
  </si>
  <si>
    <t>PaidCapitalMem</t>
  </si>
  <si>
    <t>Paid-In Capital (Non-Members)</t>
  </si>
  <si>
    <t>PaidCapitalNonMem</t>
  </si>
  <si>
    <t>TOTAL EQUITY</t>
  </si>
  <si>
    <t>wSFCTotalPrimCap</t>
  </si>
  <si>
    <t>TOTAL LIABILITIES, SHARES, AND EQUITY</t>
  </si>
  <si>
    <t>wSFCTotalLiabShrsCap</t>
  </si>
  <si>
    <t>Footnotes:</t>
  </si>
  <si>
    <t>(1) Reconciliation of Total Equity to Regulatory Capital</t>
  </si>
  <si>
    <t>Total Equity</t>
  </si>
  <si>
    <t>SFC</t>
  </si>
  <si>
    <t>Plus/Minus: Unrealized OCI Losses / Gains</t>
  </si>
  <si>
    <t>Plus: Qualifying Membership Capital</t>
  </si>
  <si>
    <t>Regulatory Capital</t>
  </si>
  <si>
    <t>SCHEDULE IS : INCOME STATEMENT</t>
  </si>
  <si>
    <t>Monthly</t>
  </si>
  <si>
    <t>Income and Expenses</t>
  </si>
  <si>
    <t>Investment Income</t>
  </si>
  <si>
    <t>InvIntInc</t>
  </si>
  <si>
    <t>IS-1</t>
  </si>
  <si>
    <t>Loan Interest Income</t>
  </si>
  <si>
    <t>LoanIntInc</t>
  </si>
  <si>
    <t>Manual Input</t>
  </si>
  <si>
    <t>Trading Gains/Losses(Realized and Unrealized)</t>
  </si>
  <si>
    <t>IGLPortFolioMon</t>
  </si>
  <si>
    <t>IS-4</t>
  </si>
  <si>
    <t>TOTAL INTEREST INCOME</t>
  </si>
  <si>
    <t>wISTotIntInc</t>
  </si>
  <si>
    <t>Cost of Funds</t>
  </si>
  <si>
    <t>CostofFunds</t>
  </si>
  <si>
    <t>IS-3</t>
  </si>
  <si>
    <t>NET INTEREST INCOME</t>
  </si>
  <si>
    <t>wISNetIntInc</t>
  </si>
  <si>
    <t>Fee Income</t>
  </si>
  <si>
    <t>FeeIncome</t>
  </si>
  <si>
    <t>Miscellaneous Operating Income</t>
  </si>
  <si>
    <t>OtherIncLoss</t>
  </si>
  <si>
    <t>Investment Gains/Losses</t>
  </si>
  <si>
    <t>InvestGnLs</t>
  </si>
  <si>
    <t>Gain/Loss on Disposition of Assets</t>
  </si>
  <si>
    <t>GLDispAss</t>
  </si>
  <si>
    <t>Gain/Loss on Hedged Transactions</t>
  </si>
  <si>
    <t>GLHedgedTran</t>
  </si>
  <si>
    <t>Non-Operating Income/Expense</t>
  </si>
  <si>
    <t>NonOpIncLoss</t>
  </si>
  <si>
    <t>Gain from Bargain Purchase (Merger)</t>
  </si>
  <si>
    <t>GainBarPurchase</t>
  </si>
  <si>
    <t>TOTAL NON-INTEREST INCOME</t>
  </si>
  <si>
    <t>wISTotNonIntInc</t>
  </si>
  <si>
    <t>Operating Expenses</t>
  </si>
  <si>
    <t>OperatingExp</t>
  </si>
  <si>
    <t>IS-5</t>
  </si>
  <si>
    <t>Minority Interest</t>
  </si>
  <si>
    <t>ISMinorityInterest</t>
  </si>
  <si>
    <t>NET INCOME</t>
  </si>
  <si>
    <t>wISNetInc</t>
  </si>
  <si>
    <t>Extraordinary Items</t>
  </si>
  <si>
    <t>ExtraordinaryItems</t>
  </si>
  <si>
    <t>Cummulative Effect of Changes in Acctg. Principle</t>
  </si>
  <si>
    <t>CummEffChgAcct</t>
  </si>
  <si>
    <t>NET INCOME AFTER EXTRAORDINARY ITEMS &amp;</t>
  </si>
  <si>
    <t>OTHER ADJUSTMENTS</t>
  </si>
  <si>
    <t>wISNIAftExItmAndOth</t>
  </si>
  <si>
    <t>Equity Transfer for PIC Dividends</t>
  </si>
  <si>
    <t>ISEquTranForPICDiv</t>
  </si>
  <si>
    <t>NET CONTRIBUTION TO EQUITY</t>
  </si>
  <si>
    <t>wISNetContEquity</t>
  </si>
  <si>
    <t xml:space="preserve">SCHEDULE LR: LIQUIDITY REPORT </t>
  </si>
  <si>
    <t>1. Remaining Maturity Schedule</t>
  </si>
  <si>
    <t>Maturity</t>
  </si>
  <si>
    <t>Investments</t>
  </si>
  <si>
    <t>Loans</t>
  </si>
  <si>
    <t>Shares</t>
  </si>
  <si>
    <t>1- day</t>
  </si>
  <si>
    <t>LRInv1</t>
  </si>
  <si>
    <t>LRLns1</t>
  </si>
  <si>
    <t>LRShr1</t>
  </si>
  <si>
    <t>LRBrw1</t>
  </si>
  <si>
    <t>2-30 days</t>
  </si>
  <si>
    <t>LRInv2</t>
  </si>
  <si>
    <t>LRLns2</t>
  </si>
  <si>
    <t>LRShr2</t>
  </si>
  <si>
    <t>LRBrw2</t>
  </si>
  <si>
    <t>31-90 days</t>
  </si>
  <si>
    <t>LRInv3</t>
  </si>
  <si>
    <t>LRLns3</t>
  </si>
  <si>
    <t>LRShr3</t>
  </si>
  <si>
    <t>LRBrw3</t>
  </si>
  <si>
    <t>91-180 days</t>
  </si>
  <si>
    <t>LRInv4</t>
  </si>
  <si>
    <t>LRLns4</t>
  </si>
  <si>
    <t>LRShr4</t>
  </si>
  <si>
    <t>LRBrw4</t>
  </si>
  <si>
    <t>181 days &lt; 1 yr.</t>
  </si>
  <si>
    <t>LRInv5</t>
  </si>
  <si>
    <t>LRLns5</t>
  </si>
  <si>
    <t>LRShr5</t>
  </si>
  <si>
    <t>LRBrw5</t>
  </si>
  <si>
    <t>1-3 years</t>
  </si>
  <si>
    <t>LRInv6</t>
  </si>
  <si>
    <t>LRLns6</t>
  </si>
  <si>
    <t>LRShr6</t>
  </si>
  <si>
    <t>LRBrw6</t>
  </si>
  <si>
    <t>&gt; 3 years</t>
  </si>
  <si>
    <t>LRInv7</t>
  </si>
  <si>
    <t>LRLns7</t>
  </si>
  <si>
    <t>LRShr7</t>
  </si>
  <si>
    <t>LRBrw7</t>
  </si>
  <si>
    <t>Totals</t>
  </si>
  <si>
    <t>wReMattotInv</t>
  </si>
  <si>
    <t>wReMattotLn</t>
  </si>
  <si>
    <t>wReMattotShr</t>
  </si>
  <si>
    <t>wReMattotBorr</t>
  </si>
  <si>
    <t>2. Liquidity Commitments</t>
  </si>
  <si>
    <t>Contractual</t>
  </si>
  <si>
    <t>Outstanding</t>
  </si>
  <si>
    <t>Last Test</t>
  </si>
  <si>
    <t>Date</t>
  </si>
  <si>
    <t>a. Inflows:</t>
  </si>
  <si>
    <t>Advised / Revocable  LOC</t>
  </si>
  <si>
    <t>LRLCICA1</t>
  </si>
  <si>
    <t>LRLCIOA1</t>
  </si>
  <si>
    <t>LRLCILTD1</t>
  </si>
  <si>
    <t xml:space="preserve">Committed / Irrevocable LOC </t>
  </si>
  <si>
    <t>LRLCICA2</t>
  </si>
  <si>
    <t>LRLCIOA2</t>
  </si>
  <si>
    <t>LRLCILTD2</t>
  </si>
  <si>
    <t>Commercial Paper</t>
  </si>
  <si>
    <t>LRLCICA3</t>
  </si>
  <si>
    <t>LRLCIOA3</t>
  </si>
  <si>
    <t>LRLCILTD3</t>
  </si>
  <si>
    <t>MTN Program</t>
  </si>
  <si>
    <t>LRLCICA4</t>
  </si>
  <si>
    <t>LRLCIOA4</t>
  </si>
  <si>
    <t>LRLCILTD4</t>
  </si>
  <si>
    <t>Fed Funds Line</t>
  </si>
  <si>
    <t>LRLCICA5</t>
  </si>
  <si>
    <t>LRLCIOA5</t>
  </si>
  <si>
    <t>LRLCILTD5</t>
  </si>
  <si>
    <t>Repurchase Agreements Lines</t>
  </si>
  <si>
    <t>LRLCICA6</t>
  </si>
  <si>
    <t>LRLCIOA6</t>
  </si>
  <si>
    <t>LRLCILTD6</t>
  </si>
  <si>
    <t>Federal Home Loan Bank Lines</t>
  </si>
  <si>
    <t>LRLCICA7</t>
  </si>
  <si>
    <t>LRLCIOA7</t>
  </si>
  <si>
    <t>LRLCILTD7</t>
  </si>
  <si>
    <t>Other Inflows</t>
  </si>
  <si>
    <t>LRLCICA8</t>
  </si>
  <si>
    <t>LRLCIOA8</t>
  </si>
  <si>
    <t>LRLCILTD8</t>
  </si>
  <si>
    <t>TOTALS</t>
  </si>
  <si>
    <t>wLCIFtotAmt</t>
  </si>
  <si>
    <t>wLCIFtotOAmt</t>
  </si>
  <si>
    <t>b. Outflows:</t>
  </si>
  <si>
    <t>Advised / Revocable LOC</t>
  </si>
  <si>
    <t>LRLCOCA1</t>
  </si>
  <si>
    <t>LRLCOOA1</t>
  </si>
  <si>
    <t>LRLCOLTD1</t>
  </si>
  <si>
    <t>Committed / Irrevocable LOC</t>
  </si>
  <si>
    <t>LRLCOCA2</t>
  </si>
  <si>
    <t>LRLCOOA2</t>
  </si>
  <si>
    <t>LRLCOLTD2</t>
  </si>
  <si>
    <t>Loan Participation Commitments</t>
  </si>
  <si>
    <t>LRLCOCA3</t>
  </si>
  <si>
    <t>LRLCOOA3</t>
  </si>
  <si>
    <t>LRLCOLTD3</t>
  </si>
  <si>
    <t>Irrevocable Stand-by Letters of Credit</t>
  </si>
  <si>
    <t>LRLCOCA4</t>
  </si>
  <si>
    <t>LRLCOOA4</t>
  </si>
  <si>
    <t>LRLCOLTD4</t>
  </si>
  <si>
    <t>Forward Commitment to Purchase an Asset or Perform under a Lease Package</t>
  </si>
  <si>
    <t>LRLCOCA5</t>
  </si>
  <si>
    <t>LRLCOOA5</t>
  </si>
  <si>
    <t>LRLCOLTD5</t>
  </si>
  <si>
    <t>Other outflows</t>
  </si>
  <si>
    <t>LRLCOCA6</t>
  </si>
  <si>
    <t>LRLCOOA6</t>
  </si>
  <si>
    <t>LRLCOLTD6</t>
  </si>
  <si>
    <t>wLCOFtotAmt</t>
  </si>
  <si>
    <t>wLCOFtotOAmt</t>
  </si>
  <si>
    <t>3. Effective Duration of Assets</t>
  </si>
  <si>
    <t>LREffDurAss</t>
  </si>
  <si>
    <t>4. Effective Duration of Liabilities</t>
  </si>
  <si>
    <t>LREffDurLiab</t>
  </si>
  <si>
    <t>5. Effective Duration of Equity</t>
  </si>
  <si>
    <t>LREffDurEqty</t>
  </si>
  <si>
    <t>6. Reverse Repo/Repo Transactions Qualifying for Netting</t>
  </si>
  <si>
    <t>LRRevRepo</t>
  </si>
  <si>
    <t>7. Limited Liquidity Securities</t>
  </si>
  <si>
    <t>LRLimLiqSec</t>
  </si>
  <si>
    <t>SCHEDULE A-1 : CASH &amp; BALANCES DUE</t>
  </si>
  <si>
    <t>Cash in Banks</t>
  </si>
  <si>
    <t>CashInBanks</t>
  </si>
  <si>
    <t>Federal Reserve Banks</t>
  </si>
  <si>
    <t>FedResBanks</t>
  </si>
  <si>
    <t>Other Cash</t>
  </si>
  <si>
    <t>OtherCash</t>
  </si>
  <si>
    <t>TOTAL CASH</t>
  </si>
  <si>
    <t>wA1TotalCash</t>
  </si>
  <si>
    <t>Balances Due</t>
  </si>
  <si>
    <t>Uncollected Funds from Banks</t>
  </si>
  <si>
    <t>UncolFunds</t>
  </si>
  <si>
    <t>Uncollected Funds from Federal Reserve Banks</t>
  </si>
  <si>
    <t>UncolFundsfromFedRBanks</t>
  </si>
  <si>
    <t>Other Items Due</t>
  </si>
  <si>
    <t>OtherItemsDue</t>
  </si>
  <si>
    <t>TOTAL BALANCES DUE</t>
  </si>
  <si>
    <t>wA1TotalBalDue</t>
  </si>
  <si>
    <t>TOTAL CASH AND BALANCES DUE</t>
  </si>
  <si>
    <t>wA1TotalCashBalDue</t>
  </si>
  <si>
    <t>SCHEDULE A-2: LOANS</t>
  </si>
  <si>
    <t>Guaranteed Loans to Member Credit Unions</t>
  </si>
  <si>
    <t>CLF Lines of Credit(NCUSIF Guaranteed)</t>
  </si>
  <si>
    <t>CLFGuarLOC</t>
  </si>
  <si>
    <t>CLF Liquidity Loans</t>
  </si>
  <si>
    <t>CLFLiqLn</t>
  </si>
  <si>
    <t>Other</t>
  </si>
  <si>
    <t>CLFOther</t>
  </si>
  <si>
    <t>SUBTOTAL</t>
  </si>
  <si>
    <t>wA2SubGuarMemCUs</t>
  </si>
  <si>
    <t>All Other Loans to Member Credit Unions</t>
  </si>
  <si>
    <t>Share Secured</t>
  </si>
  <si>
    <t>LnSharedSec</t>
  </si>
  <si>
    <t>Loans Secured by Other Collateral</t>
  </si>
  <si>
    <t>LnSecByOtherColl</t>
  </si>
  <si>
    <t>Unsecured</t>
  </si>
  <si>
    <t>LnUnsec</t>
  </si>
  <si>
    <t>Loans Derived from Securities Purchased from Members with Agreement</t>
  </si>
  <si>
    <t>to Resell</t>
  </si>
  <si>
    <t>LnRepo</t>
  </si>
  <si>
    <t>LnOther</t>
  </si>
  <si>
    <t>wA2SubOtherMemCUs</t>
  </si>
  <si>
    <t>Loans to Credit Unions that are not Members</t>
  </si>
  <si>
    <t>NMbrLnShareSec</t>
  </si>
  <si>
    <t>NMbrLnSecByOtherColl</t>
  </si>
  <si>
    <t>NMbrLnUnSec</t>
  </si>
  <si>
    <t>NMbrLnOther</t>
  </si>
  <si>
    <t>wA2SubNotMemCUs</t>
  </si>
  <si>
    <t>All Other Loans</t>
  </si>
  <si>
    <t>Loan Participations from Other Corporate Credit Unions (Gross)</t>
  </si>
  <si>
    <t>NCULnPartOtherCorpCUs</t>
  </si>
  <si>
    <t>Other Loan Participations (Gross)</t>
  </si>
  <si>
    <t>NCULnPartOtherCUs</t>
  </si>
  <si>
    <t>a. Loan Participations Sold (Enter as Negative Amount)</t>
  </si>
  <si>
    <t>NCULnPartOtherCUSold</t>
  </si>
  <si>
    <t>Loans to Corporate CUSOs</t>
  </si>
  <si>
    <t>NCULnToCUSOs</t>
  </si>
  <si>
    <t>NCULnShareSec</t>
  </si>
  <si>
    <t>NCULnSecByOtherColl</t>
  </si>
  <si>
    <t>NCULnUnSec</t>
  </si>
  <si>
    <t>Loans to Non-Credit Union Members</t>
  </si>
  <si>
    <t>NCULnNonMem</t>
  </si>
  <si>
    <t>NCULnOther</t>
  </si>
  <si>
    <t>wA2SubAllOther</t>
  </si>
  <si>
    <t>TOTAL LOANS</t>
  </si>
  <si>
    <t>wA2TotalLoans</t>
  </si>
  <si>
    <t>Allowance for Loan and Lease Losses</t>
  </si>
  <si>
    <t>AllForLoanLoss</t>
  </si>
  <si>
    <t>NET LOANS</t>
  </si>
  <si>
    <t>wA2NetLoans</t>
  </si>
  <si>
    <t>Loan Background Information</t>
  </si>
  <si>
    <t xml:space="preserve">Outstanding Loans to Credit Unions of Corporate Officials </t>
  </si>
  <si>
    <t>Ln1</t>
  </si>
  <si>
    <t>Approved Lines of Credit to Credit Unions of Corporate Officials</t>
  </si>
  <si>
    <t>Ln2</t>
  </si>
  <si>
    <t>Outstanding Loans to Corporate Officials and Employees</t>
  </si>
  <si>
    <t>Ln3</t>
  </si>
  <si>
    <t>Outstanding Loans to Leagues and Affiliated Parties</t>
  </si>
  <si>
    <t>Ln5</t>
  </si>
  <si>
    <t>Approved Lines of Credit to Leagues and Affiliated Parties</t>
  </si>
  <si>
    <t>Ln4</t>
  </si>
  <si>
    <t xml:space="preserve">Total Lines to Watchlist Institutions and Other Parties </t>
  </si>
  <si>
    <t>Ln6</t>
  </si>
  <si>
    <t>SCHEDULE A-2A : DELINQUENT LOANS</t>
  </si>
  <si>
    <t>30 to 60</t>
  </si>
  <si>
    <t>61 to 90</t>
  </si>
  <si>
    <t>91 +</t>
  </si>
  <si>
    <t>Days</t>
  </si>
  <si>
    <t>LnGuarMbrCU30</t>
  </si>
  <si>
    <t>LnGuarMbrCU61</t>
  </si>
  <si>
    <t>LnGuarMbrCU91</t>
  </si>
  <si>
    <t>LnMbrCU30</t>
  </si>
  <si>
    <t>LnMbrCU61</t>
  </si>
  <si>
    <t>LnMbrCU91</t>
  </si>
  <si>
    <t>LnNCUMbr30</t>
  </si>
  <si>
    <t>LnNCUMbr61</t>
  </si>
  <si>
    <t>LnNCUMbr91</t>
  </si>
  <si>
    <t>LnNMbrCU30</t>
  </si>
  <si>
    <t>LnNMbrCU61</t>
  </si>
  <si>
    <t>LnNMbrCU91</t>
  </si>
  <si>
    <t>TOTAL DELINQUENT LOANS</t>
  </si>
  <si>
    <t>wA2ATotalDelLoans30</t>
  </si>
  <si>
    <t>wA2ATotalDelLoans61</t>
  </si>
  <si>
    <t>wA2ATotalDelLoans91</t>
  </si>
  <si>
    <t>SCHEDULE A-2B : LOANS CHARGED OFF AND RECOVERIES</t>
  </si>
  <si>
    <t>Charge-Offs</t>
  </si>
  <si>
    <t>Recoveries</t>
  </si>
  <si>
    <t>Net</t>
  </si>
  <si>
    <t>This Month</t>
  </si>
  <si>
    <t>Loans to Member Credit Unions</t>
  </si>
  <si>
    <t>LnMbrCUChrgOff</t>
  </si>
  <si>
    <t>LnMbrCURecov</t>
  </si>
  <si>
    <t>wA2BNCOMemCUs</t>
  </si>
  <si>
    <t>LnNCUMbrChrgOff</t>
  </si>
  <si>
    <t>LnNCUMbrRecov</t>
  </si>
  <si>
    <t>wA2BNCONotMemCUs</t>
  </si>
  <si>
    <t>LnNMbrCUChargOff</t>
  </si>
  <si>
    <t>LnNMbrCURecov</t>
  </si>
  <si>
    <t>wA2BNCOAllOther</t>
  </si>
  <si>
    <t>TOTAL LOANS CHARGED OFF &amp; RECOVERIES</t>
  </si>
  <si>
    <t>wA2BTotalCOTM</t>
  </si>
  <si>
    <t>wA2BTotalRTM</t>
  </si>
  <si>
    <t>wA2BTotalNCO</t>
  </si>
  <si>
    <t>SCHEDULE A-3 : INVESTMENTS</t>
  </si>
  <si>
    <t>US. Government and Government Guaranteed Obligations</t>
  </si>
  <si>
    <t>InvGovtGuarObl</t>
  </si>
  <si>
    <t>Obligations of US. Government Sponsored Enterprises</t>
  </si>
  <si>
    <t>InvOblGovtEnterprise</t>
  </si>
  <si>
    <t>Central Liquidity Stock(Direct)</t>
  </si>
  <si>
    <t>InvCentLiqStock</t>
  </si>
  <si>
    <t>US. Central Obligations</t>
  </si>
  <si>
    <t>Daily Shares</t>
  </si>
  <si>
    <t>InvUSCDailyShares</t>
  </si>
  <si>
    <t>Time Certificates</t>
  </si>
  <si>
    <t>InvUSCTimeCert</t>
  </si>
  <si>
    <t>Investments Resulting from Repurchase Transactions</t>
  </si>
  <si>
    <t>InvUSCRepos</t>
  </si>
  <si>
    <t>Amortizing Certificates</t>
  </si>
  <si>
    <t>InvUSCAmortCert</t>
  </si>
  <si>
    <t>Callable Certificates</t>
  </si>
  <si>
    <t>InvUSCSmartFloat</t>
  </si>
  <si>
    <t>Step Up Certificates</t>
  </si>
  <si>
    <t>InvUSCSetUpNotes</t>
  </si>
  <si>
    <t>FRAPs</t>
  </si>
  <si>
    <t>INVFRAPs</t>
  </si>
  <si>
    <t>Membership Capital Shares</t>
  </si>
  <si>
    <t>InvUSCMbrShares</t>
  </si>
  <si>
    <t>Community Investment Funds</t>
  </si>
  <si>
    <t>InvUSCCLFShareDep</t>
  </si>
  <si>
    <t>Paid-In Capital</t>
  </si>
  <si>
    <t>InvUSCPaidInCap</t>
  </si>
  <si>
    <t>k.</t>
  </si>
  <si>
    <t>Fed Funds Sold to U.S. Central</t>
  </si>
  <si>
    <t>INVUSCFedFundsSold</t>
  </si>
  <si>
    <t>l.</t>
  </si>
  <si>
    <t>InvUSCOther</t>
  </si>
  <si>
    <t>wA3SubUSCentral</t>
  </si>
  <si>
    <t>Other Corporate Credit Unions</t>
  </si>
  <si>
    <t>InvOtherCorpCU</t>
  </si>
  <si>
    <t>Other Credit Unions</t>
  </si>
  <si>
    <t>InvOtherMbrCU</t>
  </si>
  <si>
    <t>US. Banks</t>
  </si>
  <si>
    <t>Fed Funds Sold</t>
  </si>
  <si>
    <t>InvUSBFedFundsSold</t>
  </si>
  <si>
    <t>Certificates of Deposit</t>
  </si>
  <si>
    <t>InvUSBCertDep</t>
  </si>
  <si>
    <t>Deposit Notes</t>
  </si>
  <si>
    <t>InvUSBDepNotes</t>
  </si>
  <si>
    <t>Compensating Balances</t>
  </si>
  <si>
    <t>InvUSBCompBal</t>
  </si>
  <si>
    <t>InvUSBOther</t>
  </si>
  <si>
    <t>wA3SubUSBanks</t>
  </si>
  <si>
    <t>Foreign Banks</t>
  </si>
  <si>
    <t>INVFRBFedFundsSold</t>
  </si>
  <si>
    <t>INVFRBCertDep</t>
  </si>
  <si>
    <t>INVFRBDepNotes</t>
  </si>
  <si>
    <t>INVFRBCompBal</t>
  </si>
  <si>
    <t>INVFRBOther</t>
  </si>
  <si>
    <t>wA3SubForeignBanks</t>
  </si>
  <si>
    <t xml:space="preserve">Repurchase Activity </t>
  </si>
  <si>
    <t xml:space="preserve">Securities Purchased from Members under Agreement </t>
  </si>
  <si>
    <t>INVRepoMbrSecResell</t>
  </si>
  <si>
    <t xml:space="preserve">Securities Purchased from Others under Agreement </t>
  </si>
  <si>
    <t>INVRepoNMbrSecResell</t>
  </si>
  <si>
    <t>wA3SubRepAct</t>
  </si>
  <si>
    <t>SCHEDULE A-3 : INVESTMENTS (Continued)</t>
  </si>
  <si>
    <t>Government and Agency Mortgage Related Issues</t>
  </si>
  <si>
    <t>Fixed Rate CMOs/REMICs</t>
  </si>
  <si>
    <t>INVGovtFixedCMO</t>
  </si>
  <si>
    <t>Variable Rate CMOs/REMICs</t>
  </si>
  <si>
    <t>INVGovtVarCMO</t>
  </si>
  <si>
    <t>Mortgage Backed Pass Throughs</t>
  </si>
  <si>
    <t>INVGovtMortPassThru</t>
  </si>
  <si>
    <t>Asset Backed Securities</t>
  </si>
  <si>
    <t>INVGovtABS</t>
  </si>
  <si>
    <t>INVGovtOther</t>
  </si>
  <si>
    <t>wA3SubGovAgnCsRs</t>
  </si>
  <si>
    <t>Privately Issued Mortgage Related Issues</t>
  </si>
  <si>
    <t>INVPrivFixedCMO</t>
  </si>
  <si>
    <t>INVPrivVarCMO</t>
  </si>
  <si>
    <t>INVPrivPassThru</t>
  </si>
  <si>
    <t>INVPrivOther</t>
  </si>
  <si>
    <t>wA3SubPrivIssMortRIs</t>
  </si>
  <si>
    <t>Fixed Rate Credit Cards</t>
  </si>
  <si>
    <t>INVABSFixCredit</t>
  </si>
  <si>
    <t>Variable Rate Credit Cards</t>
  </si>
  <si>
    <t>INVABSVarCredit</t>
  </si>
  <si>
    <t>Fixed Rate Autos</t>
  </si>
  <si>
    <t>INVABSFixAuto</t>
  </si>
  <si>
    <t>Variable Rate Autos</t>
  </si>
  <si>
    <t>INVABSVarAuto</t>
  </si>
  <si>
    <t>Fixed Rate Home Equity</t>
  </si>
  <si>
    <t>INVABSFixHome</t>
  </si>
  <si>
    <t>Variable Rate Home Equity</t>
  </si>
  <si>
    <t>INVABSVarHome</t>
  </si>
  <si>
    <t>Fixed Rate Other</t>
  </si>
  <si>
    <t>INVABSFixOther</t>
  </si>
  <si>
    <t>Variable Rate Other</t>
  </si>
  <si>
    <t>INVABSVarOther</t>
  </si>
  <si>
    <t>wA3SubAssBackSec</t>
  </si>
  <si>
    <t>Commercial Mortgage Backed Securities (CMBS)</t>
  </si>
  <si>
    <t>Fixed Rate CMBS</t>
  </si>
  <si>
    <t>INVCMBSFixRate</t>
  </si>
  <si>
    <t>Variable Rate CMBS</t>
  </si>
  <si>
    <t>INVCMBSVarRate</t>
  </si>
  <si>
    <t>wA3SubCMBS</t>
  </si>
  <si>
    <t>Mutual Funds</t>
  </si>
  <si>
    <t>INVMutualFunds</t>
  </si>
  <si>
    <t>Commercial Debt Obligations</t>
  </si>
  <si>
    <t>INVCommPaper</t>
  </si>
  <si>
    <t>Notes</t>
  </si>
  <si>
    <t>INVCommMedNotes</t>
  </si>
  <si>
    <t>Bonds</t>
  </si>
  <si>
    <t>INVCommBonds</t>
  </si>
  <si>
    <t>INVCommOther</t>
  </si>
  <si>
    <t>wA3SubCommDebtObs</t>
  </si>
  <si>
    <t>CMG Notes and other CUNA Mutual Inv Products</t>
  </si>
  <si>
    <t>INVCUNAMutualProds</t>
  </si>
  <si>
    <t>Municipal Securities</t>
  </si>
  <si>
    <t>INVMunSec</t>
  </si>
  <si>
    <t>Corporate CUSOs</t>
  </si>
  <si>
    <t>INVCUSO</t>
  </si>
  <si>
    <t>INVDerivCont</t>
  </si>
  <si>
    <t>All Retirement Investment Accounts</t>
  </si>
  <si>
    <t>INVRetAccounts</t>
  </si>
  <si>
    <t>Other Investments</t>
  </si>
  <si>
    <t>INVOther</t>
  </si>
  <si>
    <t>TOTAL INVESTMENTS (Less Derivatives Contracts)</t>
  </si>
  <si>
    <t>wA3TotalInvesments</t>
  </si>
  <si>
    <t>Print_Area</t>
  </si>
  <si>
    <t>SCHEDULE A-3A : VALUATION</t>
  </si>
  <si>
    <t>Book Value</t>
  </si>
  <si>
    <t>Fair Value</t>
  </si>
  <si>
    <t>INVHeldMatBV</t>
  </si>
  <si>
    <t>INVHeldMatFV</t>
  </si>
  <si>
    <t>INVAvailSaleBV</t>
  </si>
  <si>
    <t>INVPortFolioBV</t>
  </si>
  <si>
    <t>U.S. Central Obligations</t>
  </si>
  <si>
    <t>INVUSCBV</t>
  </si>
  <si>
    <t>INVUSCFV</t>
  </si>
  <si>
    <t>Investment in CUSOs - Minority Interest</t>
  </si>
  <si>
    <t xml:space="preserve">      (Cost Method)</t>
  </si>
  <si>
    <t>INVCUSOMinBV</t>
  </si>
  <si>
    <t>INVCUSOMinFV</t>
  </si>
  <si>
    <t>Investment in CUSOs - Wholly Owned</t>
  </si>
  <si>
    <t>or Influential Interest  (Equity Method)</t>
  </si>
  <si>
    <t>INVCUSOOwnBV</t>
  </si>
  <si>
    <t>INVCUSOOwnFV</t>
  </si>
  <si>
    <t>INVDerivConBV</t>
  </si>
  <si>
    <t>INVDerivConFV</t>
  </si>
  <si>
    <t>All Other Investments</t>
  </si>
  <si>
    <t>INVOtherBV</t>
  </si>
  <si>
    <t>INVOtherFV</t>
  </si>
  <si>
    <t>wA3ATotalBookValue</t>
  </si>
  <si>
    <t>wA3ATotalFairValue</t>
  </si>
  <si>
    <t>Book Value of the Aggregate of</t>
  </si>
  <si>
    <t xml:space="preserve">Investments with Unmatched </t>
  </si>
  <si>
    <t>Embedded Options</t>
  </si>
  <si>
    <t>INVBVEmbOpt</t>
  </si>
  <si>
    <t>SCHEDULE A-4 : FIXED ASSETS</t>
  </si>
  <si>
    <t xml:space="preserve">Purchase </t>
  </si>
  <si>
    <t>Accum.</t>
  </si>
  <si>
    <t>Net Book</t>
  </si>
  <si>
    <t>Deprec.</t>
  </si>
  <si>
    <t>Value</t>
  </si>
  <si>
    <t>Data Processing Equipment</t>
  </si>
  <si>
    <t>FADPPurAmt</t>
  </si>
  <si>
    <t>FADPDep</t>
  </si>
  <si>
    <t>wA4NBVDPE</t>
  </si>
  <si>
    <t>Land and Building</t>
  </si>
  <si>
    <t>FABuildPurAmt</t>
  </si>
  <si>
    <t>FABuildDep</t>
  </si>
  <si>
    <t>wA4NBVLandBuild</t>
  </si>
  <si>
    <t>Furniture and Equipment</t>
  </si>
  <si>
    <t>FAFurnPurAmt</t>
  </si>
  <si>
    <t>FAFurnDep</t>
  </si>
  <si>
    <t>wA4NBVFurnEquip</t>
  </si>
  <si>
    <t>Leasehold Improvements</t>
  </si>
  <si>
    <t>FAImprPurAmt</t>
  </si>
  <si>
    <t>FAImprDep</t>
  </si>
  <si>
    <t>wA4NBVLeaseImprove</t>
  </si>
  <si>
    <t>Leased Assets</t>
  </si>
  <si>
    <t>FALeaseAssPurAmt</t>
  </si>
  <si>
    <t>FALeaseAssDep</t>
  </si>
  <si>
    <t>wA4NBVLeaseAssets</t>
  </si>
  <si>
    <t>Other Fixed Assets</t>
  </si>
  <si>
    <t>FAOtherPurAmt</t>
  </si>
  <si>
    <t>FAOtherDep</t>
  </si>
  <si>
    <t>wA4NBVOtherAss</t>
  </si>
  <si>
    <t>TOTAL FIXED ASSETS</t>
  </si>
  <si>
    <t>wA4PATotal</t>
  </si>
  <si>
    <t>wA4ADTotal</t>
  </si>
  <si>
    <t>wA4NBVTotal</t>
  </si>
  <si>
    <t>SCHEDULE A-5 : ACCRUALS AND OTHER ASSETS</t>
  </si>
  <si>
    <t>Accrued Income on Loans</t>
  </si>
  <si>
    <t>ACCRLnInc</t>
  </si>
  <si>
    <t>Accrued Income on Investments</t>
  </si>
  <si>
    <t>ACCRInvInc</t>
  </si>
  <si>
    <t>Other Accrued Income</t>
  </si>
  <si>
    <t>ACCROtherInc</t>
  </si>
  <si>
    <t>TOTAL ACCRUED INCOME</t>
  </si>
  <si>
    <t>wA5TotalAccInc</t>
  </si>
  <si>
    <t>Goodwill</t>
  </si>
  <si>
    <t>ACCRGoodwill</t>
  </si>
  <si>
    <t>Identifiable Intangible Assets</t>
  </si>
  <si>
    <t>IndIntangAssets</t>
  </si>
  <si>
    <t>Other Assets</t>
  </si>
  <si>
    <t>ACCROtherAss</t>
  </si>
  <si>
    <t>NCUSIF Capitalization Deposit</t>
  </si>
  <si>
    <t>INVCapDep</t>
  </si>
  <si>
    <t>TOTAL ACCRUED INCOME AND OTHER ASSETS</t>
  </si>
  <si>
    <t>wA5TotalAccIncOtherAss</t>
  </si>
  <si>
    <t>SCHEDULE L-1 : LIABILITIES</t>
  </si>
  <si>
    <t>Borrowings from US. Central</t>
  </si>
  <si>
    <t>LIABBorrUSC</t>
  </si>
  <si>
    <t>Borrowings from Other Corporates or Credit Unions</t>
  </si>
  <si>
    <t>LIABBorrOtherCorp</t>
  </si>
  <si>
    <t>Other Borrowings</t>
  </si>
  <si>
    <t>LIABOther</t>
  </si>
  <si>
    <t>LIABCommPaper</t>
  </si>
  <si>
    <t>Loan from US. Central to Fund Purchase of CLF Stock</t>
  </si>
  <si>
    <t>LIABLoanUSCForCLF</t>
  </si>
  <si>
    <t>Pass-Through Borrowings as CLF Agent</t>
  </si>
  <si>
    <t>LIABPassthru</t>
  </si>
  <si>
    <t>Corporate Securities Sold Under Agreement to Repurchase from US.</t>
  </si>
  <si>
    <t>Central for Arbitrage</t>
  </si>
  <si>
    <t>LIABCorpRepoUSC</t>
  </si>
  <si>
    <t>Member Securities Sold Under Agreement to Repurchase from US.</t>
  </si>
  <si>
    <t>LIABMbrRepoUSC</t>
  </si>
  <si>
    <t>I.</t>
  </si>
  <si>
    <t>Corporate Securities Sold Under Agreement to Repurchase from</t>
  </si>
  <si>
    <t>Others for Arbitrage</t>
  </si>
  <si>
    <t>LIABCorpRepoNMbr</t>
  </si>
  <si>
    <t>Members Securities Sold Under Agreement to Repurchase from</t>
  </si>
  <si>
    <t>LIABMbrRepoNMbr</t>
  </si>
  <si>
    <t>Central for Liquidity</t>
  </si>
  <si>
    <t>LIABCorpRepoUSCLiq</t>
  </si>
  <si>
    <t>LIABMbrRepoUSCLiq</t>
  </si>
  <si>
    <t>m.</t>
  </si>
  <si>
    <t>Others for Liquidity</t>
  </si>
  <si>
    <t>LIABCorpRepoNMbrLiq</t>
  </si>
  <si>
    <t>n.</t>
  </si>
  <si>
    <t>Member Securities Sold Under Agreement to Repurchase from</t>
  </si>
  <si>
    <t>LIABMbrRepoNMbrLiq</t>
  </si>
  <si>
    <t>o.</t>
  </si>
  <si>
    <t>Fed Funds Purchased from Other Corporates</t>
  </si>
  <si>
    <t>LIAFedFundsPurchased</t>
  </si>
  <si>
    <t>TOTAL BORROWINGS</t>
  </si>
  <si>
    <t>wL1TotalBorrow</t>
  </si>
  <si>
    <t>LIABAcctPay</t>
  </si>
  <si>
    <t>LIABUnCollDep</t>
  </si>
  <si>
    <t>LIABDivPay</t>
  </si>
  <si>
    <t>LIABIntPay</t>
  </si>
  <si>
    <t>Derivativative Contracts</t>
  </si>
  <si>
    <t>LIADerivCont</t>
  </si>
  <si>
    <t>LIABTotalOther</t>
  </si>
  <si>
    <t>wL1TotalLiab</t>
  </si>
  <si>
    <t xml:space="preserve">TOTAL BORROWINGS SUBJECT TO NCUA RULES AND REGULATIONS </t>
  </si>
  <si>
    <t xml:space="preserve">LIMITATION </t>
  </si>
  <si>
    <t>wL1TotalBorrNCUARegs</t>
  </si>
  <si>
    <t>Ten Times Capital</t>
  </si>
  <si>
    <t>wL1TenTimesCap</t>
  </si>
  <si>
    <t>Fifty Percent of Shares and Capital (Less Shares Created by</t>
  </si>
  <si>
    <t>Member Reverse Repurchase Agreements)</t>
  </si>
  <si>
    <t>wL1FiftyPercent</t>
  </si>
  <si>
    <t>SCHEDULE L-2 : SHARES</t>
  </si>
  <si>
    <t>Deposits from Member Credit Unions (Retail Corporates) and</t>
  </si>
  <si>
    <t>Deposits from Member Corporate Credit Unions (Wholesale Corporates)</t>
  </si>
  <si>
    <t>SHRCUDaily</t>
  </si>
  <si>
    <t>SHRCUTimeCert</t>
  </si>
  <si>
    <t>Step Ups</t>
  </si>
  <si>
    <t>SHRCUStepUp</t>
  </si>
  <si>
    <t>Smart Floaters</t>
  </si>
  <si>
    <t>SHRCUFloater</t>
  </si>
  <si>
    <t>SHRCUAmortCert</t>
  </si>
  <si>
    <t>SHRCUFraps</t>
  </si>
  <si>
    <t>Repurchase Certificates</t>
  </si>
  <si>
    <t>SHRCURepo</t>
  </si>
  <si>
    <t>SHRCUCallable</t>
  </si>
  <si>
    <t>SHRCUOther</t>
  </si>
  <si>
    <t>wL2SubDepMemCUs</t>
  </si>
  <si>
    <t>Deposits from Other Corporates</t>
  </si>
  <si>
    <t>SHRCorpDaily</t>
  </si>
  <si>
    <t>SHRCorpTimeCert</t>
  </si>
  <si>
    <t>SHRCorpStepUp</t>
  </si>
  <si>
    <t>SHRCorpFloater</t>
  </si>
  <si>
    <t>SHRCorpAmortCert</t>
  </si>
  <si>
    <t>SHRCorpFraps</t>
  </si>
  <si>
    <t>SHRCorpRepo</t>
  </si>
  <si>
    <t>SHRCorpCallable</t>
  </si>
  <si>
    <t>SHRCorpOther</t>
  </si>
  <si>
    <t>wL2SubDepOtherCorps</t>
  </si>
  <si>
    <t>Membership Capital</t>
  </si>
  <si>
    <t xml:space="preserve">Qualifying Membership Capital, Net of Amortization </t>
  </si>
  <si>
    <t>SHRCUMemShares</t>
  </si>
  <si>
    <t>Amortized Portion of Membership Capital under Notification</t>
  </si>
  <si>
    <t>SHRCUAmorPorMemCap</t>
  </si>
  <si>
    <t>All Other Deposits</t>
  </si>
  <si>
    <t>Nonmember Credit Union Deposits</t>
  </si>
  <si>
    <t>SHROtherNMbrDep</t>
  </si>
  <si>
    <t>Affiliate Deposits</t>
  </si>
  <si>
    <t>SHROtherAffDep</t>
  </si>
  <si>
    <t>Non-affiliate Deposits</t>
  </si>
  <si>
    <t>SHROtherNonAffDep</t>
  </si>
  <si>
    <t>Natural Person Deposits</t>
  </si>
  <si>
    <t>SHROtherNPDep</t>
  </si>
  <si>
    <t>wL2SubAllOtherDep</t>
  </si>
  <si>
    <t>wL2TotalShares</t>
  </si>
  <si>
    <t>NCUSIF Insured Shares</t>
  </si>
  <si>
    <t>Total Insured Shares ($100,000 Insurable Limit)</t>
  </si>
  <si>
    <t>SHRNCUAInsured</t>
  </si>
  <si>
    <t>Total Insured Shares ($250,000 Insurable Limit)</t>
  </si>
  <si>
    <t>SHRNCUAInsured250</t>
  </si>
  <si>
    <t>SCHEDULE IS-1 : INVESTMENT INCOME</t>
  </si>
  <si>
    <t>US.  Government and Government Guaranteed</t>
  </si>
  <si>
    <t>Obligations</t>
  </si>
  <si>
    <t>IIIGovtMon</t>
  </si>
  <si>
    <t>IIIGovtEnterpriseMon</t>
  </si>
  <si>
    <t>Central Liquidity Stock (Direct or Pass Through)</t>
  </si>
  <si>
    <t>IIICLSMon</t>
  </si>
  <si>
    <t>IIIUSCOblMon</t>
  </si>
  <si>
    <t>Other Corporate Credit Unions (Excluding U.S. Central)</t>
  </si>
  <si>
    <t>IIIOtherCorpCUMon</t>
  </si>
  <si>
    <t>Natural Person Credit Unions</t>
  </si>
  <si>
    <t>IIINPCUMon</t>
  </si>
  <si>
    <t>U.S. Banks</t>
  </si>
  <si>
    <t>IIIUSBanksMon</t>
  </si>
  <si>
    <t>IIIFrgnBanksMon</t>
  </si>
  <si>
    <t>Securities Purchased under Agreement to Resell</t>
  </si>
  <si>
    <t>IIISecResellMon</t>
  </si>
  <si>
    <t>Spread Trade (Income derived from reverse repo/repo transactions</t>
  </si>
  <si>
    <t>IIISpreadTrade</t>
  </si>
  <si>
    <t>qualifying for netting )</t>
  </si>
  <si>
    <t>Government and Agency Related Issues</t>
  </si>
  <si>
    <t>IIIGovtMortMon</t>
  </si>
  <si>
    <t>Private Mortgage Related Issues</t>
  </si>
  <si>
    <t>IIIPrivateMortMon</t>
  </si>
  <si>
    <t>IIIAssetBackSec</t>
  </si>
  <si>
    <t>IIIMutualsMon</t>
  </si>
  <si>
    <t>Corporate Debt</t>
  </si>
  <si>
    <t>IIICorpDebtMon</t>
  </si>
  <si>
    <t>IIIMuniSecMon</t>
  </si>
  <si>
    <t xml:space="preserve">Corporate CUSOs (Do not include income that was eliminated </t>
  </si>
  <si>
    <t>IIICUSOMon</t>
  </si>
  <si>
    <t>due to consolidation)</t>
  </si>
  <si>
    <t>IIIOtherMon</t>
  </si>
  <si>
    <t>TOTAL INVESTMENT INCOME</t>
  </si>
  <si>
    <t>wIS1TotalInvInc</t>
  </si>
  <si>
    <t>SCHEDULE IS-2 : NET REPURCHASE EARNINGS</t>
  </si>
  <si>
    <t>Loan Interest Income Earned on Repurchase Transactions</t>
  </si>
  <si>
    <t>REPO1Mon</t>
  </si>
  <si>
    <t>Investment Income Earned on Securities Purchased under Agreement</t>
  </si>
  <si>
    <t>REPO2Mon</t>
  </si>
  <si>
    <t>Dividends Paid to Members on Repurchase Certificates</t>
  </si>
  <si>
    <t>REPO3Mon</t>
  </si>
  <si>
    <t>Interest Paid to US. Central on Repurchase Transactions</t>
  </si>
  <si>
    <t>REPO4Mon</t>
  </si>
  <si>
    <t>Interest Paid to Others on Repurchase Transactions</t>
  </si>
  <si>
    <t>REPO5Mon</t>
  </si>
  <si>
    <t xml:space="preserve">NET REPURCHASE EARNINGS </t>
  </si>
  <si>
    <t>wIS2NetRepurEarn</t>
  </si>
  <si>
    <t>SCHEDULE IS-3 : COST OF FUNDS</t>
  </si>
  <si>
    <t>Dividends on Shares and Certificates</t>
  </si>
  <si>
    <t>COF1Mon</t>
  </si>
  <si>
    <t>COF2Mon</t>
  </si>
  <si>
    <t>IS-2</t>
  </si>
  <si>
    <t>Interest on Borrowings</t>
  </si>
  <si>
    <t>COF3Mon</t>
  </si>
  <si>
    <t>wCOF5Mon</t>
  </si>
  <si>
    <t>TOTAL COST OF FUNDS</t>
  </si>
  <si>
    <t>wIS3TotalCostOfFunds</t>
  </si>
  <si>
    <t>SCHEDULE IS-4 : INVESTMENT GAINS AND LOSSES</t>
  </si>
  <si>
    <t xml:space="preserve">Monthly </t>
  </si>
  <si>
    <t>Gain/Loss on Trading Portfolios</t>
  </si>
  <si>
    <t>IIIGLTrading</t>
  </si>
  <si>
    <t>Gain/Loss on Investments</t>
  </si>
  <si>
    <t>IGLInvestMon</t>
  </si>
  <si>
    <t>IGLCUSOMon</t>
  </si>
  <si>
    <t>SCHEDULE IS-5 : OPERATING EXPENSES</t>
  </si>
  <si>
    <t>Personnel</t>
  </si>
  <si>
    <t>Salaries</t>
  </si>
  <si>
    <t>OESalMon</t>
  </si>
  <si>
    <t>Employee Benefits</t>
  </si>
  <si>
    <t>OEBenesMon</t>
  </si>
  <si>
    <t>OEPersOtherMon</t>
  </si>
  <si>
    <t>wIS5SubPerson</t>
  </si>
  <si>
    <t>Training, Travel, and Communications</t>
  </si>
  <si>
    <t>Travel and Conference</t>
  </si>
  <si>
    <t>OETvlMon</t>
  </si>
  <si>
    <t>Education and Promotion</t>
  </si>
  <si>
    <t>OEEduMon</t>
  </si>
  <si>
    <t>Telephone</t>
  </si>
  <si>
    <t>OETeleMon</t>
  </si>
  <si>
    <t>Postage</t>
  </si>
  <si>
    <t>OEPostMon</t>
  </si>
  <si>
    <t>OEOtherMon</t>
  </si>
  <si>
    <t>wIS5SubComm</t>
  </si>
  <si>
    <t>Fees</t>
  </si>
  <si>
    <t>League Dues</t>
  </si>
  <si>
    <t>OELeagDuesMon</t>
  </si>
  <si>
    <t>League Support Payments</t>
  </si>
  <si>
    <t>OELeagPayMon</t>
  </si>
  <si>
    <t>Professional and Outside Services</t>
  </si>
  <si>
    <t>OEServiceMon</t>
  </si>
  <si>
    <t>Federal/State Operating Fee</t>
  </si>
  <si>
    <t>OEOpFeeMon</t>
  </si>
  <si>
    <t>Investment Advisory Fees</t>
  </si>
  <si>
    <t>OEInvFeeMon</t>
  </si>
  <si>
    <t>OEOFeeOtherMon</t>
  </si>
  <si>
    <t>wIS5SubFees</t>
  </si>
  <si>
    <t>Leased Data Processing Equipment</t>
  </si>
  <si>
    <t>OELeaseDPMon</t>
  </si>
  <si>
    <t>Leased Furniture and Equipment</t>
  </si>
  <si>
    <t>OELeaseFurnMon</t>
  </si>
  <si>
    <t>Maintenance of Furniture and Equipment</t>
  </si>
  <si>
    <t>OEFurnMaintMon</t>
  </si>
  <si>
    <t>Depreciation of Data Processing Equipment</t>
  </si>
  <si>
    <t>OEDepDPMon</t>
  </si>
  <si>
    <t>Depreciation of Furniture and Equipment</t>
  </si>
  <si>
    <t>OEDepFurnMon</t>
  </si>
  <si>
    <t>OEEquipOtherMon</t>
  </si>
  <si>
    <t>wIS5SubFurnEquip</t>
  </si>
  <si>
    <t>Occupancy</t>
  </si>
  <si>
    <t xml:space="preserve">Office Lease Costs </t>
  </si>
  <si>
    <t>OEOfficeLeaseMon</t>
  </si>
  <si>
    <t>Utilities</t>
  </si>
  <si>
    <t>OEUtilMon</t>
  </si>
  <si>
    <t>Hazard Insurance</t>
  </si>
  <si>
    <t>OEHazMon</t>
  </si>
  <si>
    <t>Building Maintenance</t>
  </si>
  <si>
    <t>OEBuildMaintMon</t>
  </si>
  <si>
    <t>Real Estate Taxes</t>
  </si>
  <si>
    <t>OERETaxMon</t>
  </si>
  <si>
    <t xml:space="preserve">Building Depreciation </t>
  </si>
  <si>
    <t>OEBuildDepMon</t>
  </si>
  <si>
    <t>Leasehold Improvements Depreciation</t>
  </si>
  <si>
    <t>OEImproveDepMon</t>
  </si>
  <si>
    <t>OEOccuOtherMon</t>
  </si>
  <si>
    <t>wIS5SubOccu</t>
  </si>
  <si>
    <t>Provision for Loan Loss</t>
  </si>
  <si>
    <t>OEPLLMon</t>
  </si>
  <si>
    <t>All Other Expenses</t>
  </si>
  <si>
    <t>OEMiscMon</t>
  </si>
  <si>
    <t>TOTAL OPERATING EXPENSES</t>
  </si>
  <si>
    <t>wIS5TotalOpExp</t>
  </si>
  <si>
    <t>SCHEDULE C-1 : CAPITAL AND NET ECONOMIC VALUE (NEV) MEASURES</t>
  </si>
  <si>
    <t>wCAP2NQualMbrShr</t>
  </si>
  <si>
    <t>CAPCorpResrv</t>
  </si>
  <si>
    <t>CAPOtherResrv</t>
  </si>
  <si>
    <t>Equity Aquired in Merger</t>
  </si>
  <si>
    <t>CAPEqAcqMerger</t>
  </si>
  <si>
    <t>CAPAUGLonAFSS</t>
  </si>
  <si>
    <t>CAPAccFASB133</t>
  </si>
  <si>
    <t>CAPOthCompInc</t>
  </si>
  <si>
    <t>CAPUE</t>
  </si>
  <si>
    <t>CAPAccumNetInc</t>
  </si>
  <si>
    <t>CAPPaidInCapMem</t>
  </si>
  <si>
    <t>CAPPaidInCapNonMem</t>
  </si>
  <si>
    <t>Retained Earnings</t>
  </si>
  <si>
    <t>CAPRetainEarn</t>
  </si>
  <si>
    <t>Total Capital Dollars</t>
  </si>
  <si>
    <t>Retained Earnings Ratio</t>
  </si>
  <si>
    <t>CAPRetEarnRatio</t>
  </si>
  <si>
    <t>Core Capital Ratio</t>
  </si>
  <si>
    <t>CAPCoreCapRatio</t>
  </si>
  <si>
    <t>Capital Ratio</t>
  </si>
  <si>
    <t>CAPCapRatio</t>
  </si>
  <si>
    <t>Date of Most Recent NEV Simulation</t>
  </si>
  <si>
    <t>CAPDateRecentNEV</t>
  </si>
  <si>
    <t>Base Case NEV ($)</t>
  </si>
  <si>
    <t>CAPBaseCaseNEV</t>
  </si>
  <si>
    <t>NEV Ratio</t>
  </si>
  <si>
    <t>CAPNEVRatio</t>
  </si>
  <si>
    <t>Percentage NEV Change -  Plus (+) 300bp</t>
  </si>
  <si>
    <t>CAPNEVChngPlus</t>
  </si>
  <si>
    <t>Percentage NEV Change -  Minus (-) 300bp</t>
  </si>
  <si>
    <t>CAPNEVChngMinus</t>
  </si>
  <si>
    <t>Expanded Authority Operating Level</t>
  </si>
  <si>
    <t>ExpAuthLev1</t>
  </si>
  <si>
    <t>Enter All Applicable Approved Authorities</t>
  </si>
  <si>
    <t>ExpAuthLev2</t>
  </si>
  <si>
    <t>1 for Base</t>
  </si>
  <si>
    <t>ExpAuthLev3</t>
  </si>
  <si>
    <t>2 for Base Plus (+)</t>
  </si>
  <si>
    <t>ExpAuthLev4</t>
  </si>
  <si>
    <t>3 for Part 1</t>
  </si>
  <si>
    <t>ExpAuthLev5</t>
  </si>
  <si>
    <t>4 for Part 2</t>
  </si>
  <si>
    <t>5 for Wholesale Corporate Credit Union</t>
  </si>
  <si>
    <t>6 for Part 3</t>
  </si>
  <si>
    <t>7 for Part 4</t>
  </si>
  <si>
    <t>8 for Part 5</t>
  </si>
  <si>
    <t>Adjusted Retained Earnings acquired through Business Combinations</t>
  </si>
  <si>
    <t>Prior Month-End Adjusted Retained Earnings acquired</t>
  </si>
  <si>
    <t>through Business Combinations</t>
  </si>
  <si>
    <t>CAPMonAdjREBusCom</t>
  </si>
  <si>
    <t>Adjustments made to Retained Earnings acquired through</t>
  </si>
  <si>
    <t>Business Combinations during current month</t>
  </si>
  <si>
    <t>CAPAdjToREBusCom</t>
  </si>
  <si>
    <t>Current Month's Total Adjusted Retained Earnings acquired</t>
  </si>
  <si>
    <t>CAPCurMonAdjREBusCom</t>
  </si>
  <si>
    <t>SCHEDULE M-1 : OFF BALANCE SHEET DATA</t>
  </si>
  <si>
    <t>Derivative Instruments</t>
  </si>
  <si>
    <t>Contract Type</t>
  </si>
  <si>
    <t>Total Notional / Premium</t>
  </si>
  <si>
    <t>Weighted Average Maturity</t>
  </si>
  <si>
    <t>Net Credit Exposure</t>
  </si>
  <si>
    <t>Futures</t>
  </si>
  <si>
    <t>MiscFutNotPrem</t>
  </si>
  <si>
    <t>MiscFutMarkVal</t>
  </si>
  <si>
    <t>MiscFutWeightAvgMat</t>
  </si>
  <si>
    <t>N/A</t>
  </si>
  <si>
    <t>Swaps</t>
  </si>
  <si>
    <t>MiscSwpNotPrem</t>
  </si>
  <si>
    <t>MiscSwpMarkVal</t>
  </si>
  <si>
    <t>MiscSwpWeightAvgMat</t>
  </si>
  <si>
    <t>MiscSwpNetCredit</t>
  </si>
  <si>
    <t>FRAs</t>
  </si>
  <si>
    <t>MiscFRAsNotPrem</t>
  </si>
  <si>
    <t>MiscFRAsMarkVal</t>
  </si>
  <si>
    <t>MiscFRAsWeightAvgMat</t>
  </si>
  <si>
    <t>MiscFRAsNetCredit</t>
  </si>
  <si>
    <t>Options</t>
  </si>
  <si>
    <t>MiscOptionsNotPrem</t>
  </si>
  <si>
    <t>MiscOptionsMarkVal</t>
  </si>
  <si>
    <t>MiscOptionsWeightAvgMat</t>
  </si>
  <si>
    <t>MiscOptionsNetCredit</t>
  </si>
  <si>
    <t>MiscOtherNotPrem</t>
  </si>
  <si>
    <t>MiscOtherMarkVal</t>
  </si>
  <si>
    <t>MiscOtherWeightAvgMat</t>
  </si>
  <si>
    <t>MiscOtherNetCredit</t>
  </si>
  <si>
    <t>TOTAL</t>
  </si>
  <si>
    <t>wM1TotalNP</t>
  </si>
  <si>
    <t>wM1TotalMV</t>
  </si>
  <si>
    <t>wM1TotalNCE</t>
  </si>
  <si>
    <t xml:space="preserve">SCHEDULE M-2 : MISCELLANEOUS </t>
  </si>
  <si>
    <t>Daily Average Net Assets (DANA)</t>
  </si>
  <si>
    <t>Current reporting period DANA</t>
  </si>
  <si>
    <t>MISC1</t>
  </si>
  <si>
    <t>Twelve month moving DANA</t>
  </si>
  <si>
    <t>MISC1a</t>
  </si>
  <si>
    <t>Number of All Current Members</t>
  </si>
  <si>
    <t>MISC2</t>
  </si>
  <si>
    <t>Number of All Credit Union Members</t>
  </si>
  <si>
    <t>MISC3</t>
  </si>
  <si>
    <t xml:space="preserve">Number of Full Time Employees (or Full Time Equivalent) </t>
  </si>
  <si>
    <t>MISC4</t>
  </si>
  <si>
    <t>Number of Part Time Employees</t>
  </si>
  <si>
    <t>MISC5</t>
  </si>
  <si>
    <t>Does the Corporate Share Expenses with an Affiliated Group?</t>
  </si>
  <si>
    <t xml:space="preserve"> (Enter 1 for No, 2 for Yes)</t>
  </si>
  <si>
    <t>MISC6</t>
  </si>
  <si>
    <t>Date of Most Recent Audit and Verification (e.g. 11/16/1996)</t>
  </si>
  <si>
    <t>MISC7</t>
  </si>
  <si>
    <t>Corporate Developed-Bonds Borrowed Program with Member</t>
  </si>
  <si>
    <t>(Enter 1 for No, 2 for Yes)</t>
  </si>
  <si>
    <t>MISC8</t>
  </si>
  <si>
    <t>Does the Corporate Have a Website on the Internet?</t>
  </si>
  <si>
    <t>MISC9</t>
  </si>
  <si>
    <t>Is the Corporate's Website Interactive (Ability to Conduct Business)?</t>
  </si>
  <si>
    <t xml:space="preserve"> (Enter 1 for No, 2 for Yes, 3 for N/A)</t>
  </si>
  <si>
    <t>MISC10</t>
  </si>
  <si>
    <t>Investments in Corporate CUSOs (If the corporate</t>
  </si>
  <si>
    <t>MISC12</t>
  </si>
  <si>
    <t>prepares consolidated financial statements)</t>
  </si>
  <si>
    <t>Is your corporate subject to the earning retention requirement of</t>
  </si>
  <si>
    <t>Section 704.3(i)? (Enter 1 for No, 2 for Yes)</t>
  </si>
  <si>
    <t>MISCSec7043i</t>
  </si>
  <si>
    <t>Date of most recent disaster recovery test</t>
  </si>
  <si>
    <t>MISC13</t>
  </si>
  <si>
    <t>Core data processing system (i.e., CCUN, etc.)</t>
  </si>
  <si>
    <t>MISC14</t>
  </si>
  <si>
    <t>Core data processing service type</t>
  </si>
  <si>
    <t>(i.e., in-house, service bureau, etc.)</t>
  </si>
  <si>
    <t>MISC15</t>
  </si>
  <si>
    <t>Date of most recent NEV model validation</t>
  </si>
  <si>
    <t>MISC16</t>
  </si>
  <si>
    <t>Dollar amount of loans to corporate CUSOs</t>
  </si>
  <si>
    <t>(If the corporate prepares consolidated financial statement)</t>
  </si>
  <si>
    <t>MISC17</t>
  </si>
  <si>
    <t xml:space="preserve">SCHEDULE M-2 : MISCELLANEOUS (Continued) </t>
  </si>
  <si>
    <t>Has the corporate completed a merger or acquisition that qualifies</t>
  </si>
  <si>
    <t>for Business Combination Accounting (FAS 141) after</t>
  </si>
  <si>
    <t>December 31, 2008? (Enter 1 for No, 2 for Yes, 3 for N/A). If this</t>
  </si>
  <si>
    <t>answer is "Yes," you must complete number 4 on Schedule C-1.</t>
  </si>
  <si>
    <t>MISC18</t>
  </si>
  <si>
    <t>Critical Errors</t>
  </si>
  <si>
    <t>(SFC) Assets must equal (SFC) Total Liabilities, Shares, and Equity</t>
  </si>
  <si>
    <t>editrange</t>
  </si>
  <si>
    <t>(SFC) The sum of Total Securities Held-to-Maturity, Total Securities Available for Sale, Total Securities in Trading Portfolio and Total Non-FASB 115 Investments must equal (A3) Total Investments</t>
  </si>
  <si>
    <t>(L1) Total Borrowing must equal (LR) Total Borrowing</t>
  </si>
  <si>
    <t>(L2) Total Shares must equal (LR) Total Shares</t>
  </si>
  <si>
    <t>(LR) Total of the "Investments" column under "Remaining Maturity Schedule" does not agree with (A3) Total Investments (Less Derivative Contracts)</t>
  </si>
  <si>
    <t>(LR) The Total of the "Loans" column under "Remaining Maturity Schedule" does not agree with (A2) Total Loans</t>
  </si>
  <si>
    <t>(LR) The Total of the "Shares" column under "Remaining Maturity Schedule" does not agree with (L2) Total Shares</t>
  </si>
  <si>
    <t>(LR) The Total of the "Borrowings" column under "Remaining Maturity Schedule" does not agree with (L1) Total Borrowing</t>
  </si>
  <si>
    <t>N</t>
  </si>
  <si>
    <t>(A3) Total Investments must equal (A3-A) Total Book Value</t>
  </si>
  <si>
    <t xml:space="preserve">(A3) Total Investments must equal (LR) Total Investments </t>
  </si>
  <si>
    <t>(A3A) Total Securities Held-to-Maturity Book Value must have corresponding Fair Value</t>
  </si>
  <si>
    <t>(A3A) U.S. Central Obligations Book Value must have corresponding Fair Value</t>
  </si>
  <si>
    <t>(A3A) Investment in CUSOs - Minority Interest Book Value must have corresponding Fair Value</t>
  </si>
  <si>
    <t>(A3A) Investment in CUSOs - Wholly Owned Book Value must have corresponding Fair Value</t>
  </si>
  <si>
    <t>(A3A) Derivative Contracts Book Value must have corresponding Fair Value</t>
  </si>
  <si>
    <t>(A3A) All Other Investments Book Value must have corresponding Fair Value</t>
  </si>
  <si>
    <t>(C1) CAP-NEV-Retained Earnings Ratio must be greater than zero</t>
  </si>
  <si>
    <t>(C1) CAP-NEV-Core Capital Ratio must be greater than zero</t>
  </si>
  <si>
    <t>(C1) CAP-NEV-Capital Ratio must be greater than zero</t>
  </si>
  <si>
    <t>(CI) CAP-NEV-Question 3a. , must enter date of last simulation</t>
  </si>
  <si>
    <t>(CI) CAP-NEV-Question 5b., must enter Base Case NEV $</t>
  </si>
  <si>
    <t>(C1)CAP-NEV-Question 5f. must be 1,2,3, 4, or 5</t>
  </si>
  <si>
    <t>(MISC) Schedule M-2-Question 6 must be 1 or 2</t>
  </si>
  <si>
    <t>(MISC) Schedule M-2-Question 8 must be 1 or 2</t>
  </si>
  <si>
    <t>(MISC) Schedule M-2-Question 9 must be 1 or 2</t>
  </si>
  <si>
    <t>(MISC) Schedule M-2-Question 10 must be 1, 2, or 3</t>
  </si>
  <si>
    <t>(MISC) Schedule M-2-Question 1a Current Reporting Period DANA must be entered</t>
  </si>
  <si>
    <t>(MISC) Schedule M-2-Question 1b Twelve month moving DANA must be entered</t>
  </si>
  <si>
    <t>(MISC) Total of "Fair Value" column under "Derivative Instruments" does not agree with (SFC) Assets - Derivative Contracts minus Liabilites - Derivative Contracts</t>
  </si>
  <si>
    <t>No errors!</t>
  </si>
  <si>
    <t>I</t>
  </si>
  <si>
    <t>WARNINGS</t>
  </si>
  <si>
    <t>(IS) Net Income should be greater than zero</t>
  </si>
  <si>
    <t>(A3A) VALU - Total Book Value of Investments less Total Fair Value of Investments should be less than 50% of Retained Earnings</t>
  </si>
  <si>
    <t>(L2) SHARES - Membership Capital not entered</t>
  </si>
  <si>
    <t>(L1) LIAB-Advised Credit Line Sources Not Entered</t>
  </si>
  <si>
    <t>(L1) LIAB-Committed Credit Line Sources Not Entered</t>
  </si>
  <si>
    <t>(A2) LOANS-Watchlist Lines Not Entered</t>
  </si>
  <si>
    <t>(C1) CAP-NEV - NEV ratio should be greater than or equal to 2.0%</t>
  </si>
  <si>
    <t>(C1) CAP-NEV-If Expanded Authority Level is Base, NEV Decline should not be &gt; 15%</t>
  </si>
  <si>
    <t>(C1) CAP-NEV-If Expanded Authority Level is Base Plus, NEV decline should not be &gt; 25%</t>
  </si>
  <si>
    <t>(C1) CAP-NEV-If Expanded Authority Level is Part 1, NEV decline should not be &gt; 35%</t>
  </si>
  <si>
    <t>(C1) CAP-NEV-If Expanded Authority Level is Part 2, NEV decline should not be &gt; 50%</t>
  </si>
  <si>
    <t>(C1) CAP-NEV - NEV Change might not be entered.</t>
  </si>
  <si>
    <t>(C1) CAP-NEV - NEV Ratio &gt; 100%</t>
  </si>
  <si>
    <t>(C1) CAP-NEV Percentage NEV Change (Plus) &gt; 100%</t>
  </si>
  <si>
    <t>(MISC2) Questions 18 is "yes" without Schedule C-1, question 4 being completed.</t>
  </si>
  <si>
    <t>(C1) CAP-NEV Percentage NEV Change (Minus) &gt; 100%</t>
  </si>
  <si>
    <t>(MISC) Date of most recent disaster recovery not entered</t>
  </si>
  <si>
    <t>(MISC) Date of most recent NEV model validation not entered</t>
  </si>
  <si>
    <t>(MISC) Dollar amount of loans to corporate CUSOs</t>
  </si>
  <si>
    <t>='IS INC STMT'!$D$24</t>
  </si>
  <si>
    <t>='IS5 OPER EXP'!$D$8</t>
  </si>
  <si>
    <t>='IS5 OPER EXP'!$D$44</t>
  </si>
  <si>
    <t>='IS5 OPER EXP'!$D$42</t>
  </si>
  <si>
    <t>='IS5 OPER EXP'!$D$33</t>
  </si>
  <si>
    <t>='IS5 OPER EXP'!$D$34</t>
  </si>
  <si>
    <t>='IS5 OPER EXP'!$D$14</t>
  </si>
  <si>
    <t>='IS5 OPER EXP'!$D$35</t>
  </si>
  <si>
    <t>='IS5 OPER EXP'!$D$32</t>
  </si>
  <si>
    <t>='IS5 OPER EXP'!$D$41</t>
  </si>
  <si>
    <t>='IS5 OPER EXP'!$D$45</t>
  </si>
  <si>
    <t>='IS5 OPER EXP'!$D$25</t>
  </si>
  <si>
    <t>='IS5 OPER EXP'!$D$21</t>
  </si>
  <si>
    <t>='IS5 OPER EXP'!$D$22</t>
  </si>
  <si>
    <t>='IS5 OPER EXP'!$D$30</t>
  </si>
  <si>
    <t>='IS5 OPER EXP'!$D$31</t>
  </si>
  <si>
    <t>='IS5 OPER EXP'!$E$51</t>
  </si>
  <si>
    <t>='IS5 OPER EXP'!$D$46</t>
  </si>
  <si>
    <t>='IS5 OPER EXP'!$D$26</t>
  </si>
  <si>
    <t>='IS5 OPER EXP'!$D$39</t>
  </si>
  <si>
    <t>='IS5 OPER EXP'!$D$24</t>
  </si>
  <si>
    <t>='IS5 OPER EXP'!$D$17</t>
  </si>
  <si>
    <t>='IS5 OPER EXP'!$D$9</t>
  </si>
  <si>
    <t>='IS5 OPER EXP'!$E$49</t>
  </si>
  <si>
    <t>='IS5 OPER EXP'!$D$16</t>
  </si>
  <si>
    <t>='IS5 OPER EXP'!$D$43</t>
  </si>
  <si>
    <t>='IS5 OPER EXP'!$D$7</t>
  </si>
  <si>
    <t>='IS5 OPER EXP'!$D$23</t>
  </si>
  <si>
    <t>='IS5 OPER EXP'!$D$15</t>
  </si>
  <si>
    <t>='IS5 OPER EXP'!$D$13</t>
  </si>
  <si>
    <t>='IS5 OPER EXP'!$D$40</t>
  </si>
  <si>
    <t>='IS INC STMT'!$D$28</t>
  </si>
  <si>
    <t>='A1 CASH'!$C$10</t>
  </si>
  <si>
    <t>='IS INC STMT'!$D$16</t>
  </si>
  <si>
    <t>='A1 CASH'!$C$20</t>
  </si>
  <si>
    <t>='SFC STMT FIN COND'!$E$26</t>
  </si>
  <si>
    <t>='SFC STMT FIN COND'!$E$41</t>
  </si>
  <si>
    <t>='SFC STMT FIN COND'!$E$42</t>
  </si>
  <si>
    <t>A3A VALU'!Print_Area</t>
  </si>
  <si>
    <t>='A3A VALU'!$A$1:$D$27</t>
  </si>
  <si>
    <t>='IS2-4 ASSTD SCHD'!$C$6</t>
  </si>
  <si>
    <t>='IS2-4 ASSTD SCHD'!$C$9</t>
  </si>
  <si>
    <t>='IS2-4 ASSTD SCHD'!$C$11</t>
  </si>
  <si>
    <t>='IS2-4 ASSTD SCHD'!$C$13</t>
  </si>
  <si>
    <t>='IS2-4 ASSTD SCHD'!$C$15</t>
  </si>
  <si>
    <t>='L2 SHARES'!$C$23</t>
  </si>
  <si>
    <t>='L2 SHARES'!$C$19</t>
  </si>
  <si>
    <t>='L2 SHARES'!$C$22</t>
  </si>
  <si>
    <t>='L2 SHARES'!$C$24</t>
  </si>
  <si>
    <t>='L2 SHARES'!$C$26</t>
  </si>
  <si>
    <t>='L2 SHARES'!$C$25</t>
  </si>
  <si>
    <t>='L2 SHARES'!$C$21</t>
  </si>
  <si>
    <t>='L2 SHARES'!$C$20</t>
  </si>
  <si>
    <t>='L2 SHARES'!$C$32</t>
  </si>
  <si>
    <t>='L2 SHARES'!$C$11</t>
  </si>
  <si>
    <t>='L2 SHARES'!$C$7</t>
  </si>
  <si>
    <t>='L2 SHARES'!$C$10</t>
  </si>
  <si>
    <t>='L2 SHARES'!$C$12</t>
  </si>
  <si>
    <t>='L2 SHARES'!$C$14</t>
  </si>
  <si>
    <t>='L2 SHARES'!$C$9</t>
  </si>
  <si>
    <t>='L2 SHARES'!$C$8</t>
  </si>
  <si>
    <t>='L2 SHARES'!$D$46</t>
  </si>
  <si>
    <t>='L2 SHARES'!$C$37</t>
  </si>
  <si>
    <t>='L2 SHARES'!$C$36</t>
  </si>
  <si>
    <t>='L2 SHARES'!$C$38</t>
  </si>
  <si>
    <t>='L2 SHARES'!$C$39</t>
  </si>
  <si>
    <t>='SFC STMT FIN COND'!$E$22</t>
  </si>
  <si>
    <t>='A1 CASH'!$C$16</t>
  </si>
  <si>
    <t>='A1 CASH'!$C$18</t>
  </si>
  <si>
    <t>='SFC STMT FIN COND'!$E$39</t>
  </si>
  <si>
    <t>='A1 CASH'!$C$22</t>
  </si>
  <si>
    <t>='A1 CASH'!$C$12</t>
  </si>
  <si>
    <t>='A1 CASH'!$C$24</t>
  </si>
  <si>
    <t>='A2A-B DEL LNS'!$C$10</t>
  </si>
  <si>
    <t>='A2A-B DEL LNS'!$D$10</t>
  </si>
  <si>
    <t>='A2A-B DEL LNS'!$E$10</t>
  </si>
  <si>
    <t>='A2A-B DEL LNS'!$E$19</t>
  </si>
  <si>
    <t>='A2A-B DEL LNS'!$E$17</t>
  </si>
  <si>
    <t>='A2A-B DEL LNS'!$E$18</t>
  </si>
  <si>
    <t>='A2A-B DEL LNS'!$C$20</t>
  </si>
  <si>
    <t>='A2A-B DEL LNS'!$E$20</t>
  </si>
  <si>
    <t>='A2A-B DEL LNS'!$D$20</t>
  </si>
  <si>
    <t>='A2 LOANS'!$C$46</t>
  </si>
  <si>
    <t>='A2 LOANS'!$C$40</t>
  </si>
  <si>
    <t>='A2 LOANS'!$C$9</t>
  </si>
  <si>
    <t>='A2 LOANS'!$C$27</t>
  </si>
  <si>
    <t>='A2 LOANS'!$C$19</t>
  </si>
  <si>
    <t>='A2 LOANS'!$C$42</t>
  </si>
  <si>
    <t>='A3A VALU'!$C$22</t>
  </si>
  <si>
    <t>='A3A VALU'!$D$22</t>
  </si>
  <si>
    <t>='A3 INVEST'!$E$82</t>
  </si>
  <si>
    <t>='A3 INVEST'!$E$92</t>
  </si>
  <si>
    <t>='A3 INVEST'!$E$43</t>
  </si>
  <si>
    <t>='A3 INVEST'!$E$61</t>
  </si>
  <si>
    <t>='A3 INVEST'!$E$69</t>
  </si>
  <si>
    <t>='A3 INVEST'!$E$51</t>
  </si>
  <si>
    <t>='A3 INVEST'!$E$34</t>
  </si>
  <si>
    <t>='A3 INVEST'!$E$22</t>
  </si>
  <si>
    <t>='A3 INVEST'!$E$99</t>
  </si>
  <si>
    <t>='A4-5 FA,ETC.'!$D$12</t>
  </si>
  <si>
    <t>='A4-5 FA,ETC.'!$E$6</t>
  </si>
  <si>
    <t>='A4-5 FA,ETC.'!$E$8</t>
  </si>
  <si>
    <t>='A4-5 FA,ETC.'!$E$7</t>
  </si>
  <si>
    <t>='A4-5 FA,ETC.'!$E$10</t>
  </si>
  <si>
    <t>='A4-5 FA,ETC.'!$E$9</t>
  </si>
  <si>
    <t>='A4-5 FA,ETC.'!$E$11</t>
  </si>
  <si>
    <t>='A4-5 FA,ETC.'!$E$12</t>
  </si>
  <si>
    <t>='A4-5 FA,ETC.'!$C$12</t>
  </si>
  <si>
    <t>='A4-5 FA,ETC.'!$E$21</t>
  </si>
  <si>
    <t>='A4-5 FA,ETC.'!$E$27</t>
  </si>
  <si>
    <t>='C1 CAP-NEV'!$F$7</t>
  </si>
  <si>
    <t>='IS2-4 ASSTD SCHD'!$C$34</t>
  </si>
  <si>
    <t>='IS1 INV INC'!$C$41</t>
  </si>
  <si>
    <t>='IS2-4 ASSTD SCHD'!$C$17</t>
  </si>
  <si>
    <t>='IS2-4 ASSTD SCHD'!$C$36</t>
  </si>
  <si>
    <t>='IS5 OPER EXP'!$E$18</t>
  </si>
  <si>
    <t>='IS5 OPER EXP'!$E$27</t>
  </si>
  <si>
    <t>='IS5 OPER EXP'!$E$36</t>
  </si>
  <si>
    <t>='IS5 OPER EXP'!$E$47</t>
  </si>
  <si>
    <t>='IS5 OPER EXP'!$E$10</t>
  </si>
  <si>
    <t>='IS5 OPER EXP'!$E$53</t>
  </si>
  <si>
    <t>='IS INC STMT'!$D$32</t>
  </si>
  <si>
    <t>='IS INC STMT'!$D$9</t>
  </si>
  <si>
    <t>wISNetTransfer</t>
  </si>
  <si>
    <t>='IS INC STMT'!$D$38</t>
  </si>
  <si>
    <t>='L1 LIAB'!$E$55</t>
  </si>
  <si>
    <t>='L1 LIAB'!$E$52</t>
  </si>
  <si>
    <t>='L1 LIAB'!$E$50</t>
  </si>
  <si>
    <t>='L1 LIAB'!$E$28</t>
  </si>
  <si>
    <t>='L1 LIAB'!$E$42</t>
  </si>
  <si>
    <t>='L2 SHARES'!$D$40</t>
  </si>
  <si>
    <t>='L2 SHARES'!$D$15</t>
  </si>
  <si>
    <t>='L2 SHARES'!$D$27</t>
  </si>
  <si>
    <t>='L2 SHARES'!$D$42</t>
  </si>
  <si>
    <t>wM1TotalBV</t>
  </si>
  <si>
    <t>='M1-2 MISC'!#REF!</t>
  </si>
  <si>
    <t>wM1TotalDBBM</t>
  </si>
  <si>
    <t>='M1-2 MISC'!$E$27</t>
  </si>
  <si>
    <t>='M1-2 MISC'!$G$27</t>
  </si>
  <si>
    <t>='M1-2 MISC'!$D$27</t>
  </si>
  <si>
    <t>wM1TotalWAM</t>
  </si>
  <si>
    <t>='M1-2 MISC'!$F$27</t>
  </si>
  <si>
    <t>='SFC STMT FIN COND'!$E$16</t>
  </si>
  <si>
    <t>='SFC STMT FIN COND'!$E$27</t>
  </si>
  <si>
    <t>='SFC STMT FIN COND'!$E$45</t>
  </si>
  <si>
    <t>INVCUSOOwnBV+INVOtherBV</t>
  </si>
  <si>
    <t>(CAPAUGLonAFSS+CAPAccFASB133+CAPOthCompInc)*-1</t>
  </si>
  <si>
    <t>SUM(E51:E53)</t>
  </si>
  <si>
    <t>SHRCUMemShares+SHRCUAmorPorMemCap</t>
  </si>
  <si>
    <t>CAPRetainEarn+CAPPaidInCapMem+CAPPaidInCapNonMem+SHRCUMemShares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</si>
</sst>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_);[Red]\(0\)"/>
    <numFmt numFmtId="166" formatCode="0.00_);[Red]\(0.00\)"/>
    <numFmt numFmtId="167" formatCode="0.000_);[Red]\(0.000\)"/>
    <numFmt numFmtId="168" formatCode="0.0_);[Red]\(0.0\)"/>
    <numFmt numFmtId="169" formatCode="mm/dd/yy"/>
    <numFmt numFmtId="170" formatCode="#"/>
    <numFmt numFmtId="171" formatCode="mm/dd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_);\(0.00\)"/>
    <numFmt numFmtId="176" formatCode="0_);\(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b/>
      <sz val="10"/>
      <color indexed="12"/>
      <name val="Arial"/>
      <family val="0"/>
    </font>
    <font>
      <b/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2"/>
      <color indexed="10"/>
      <name val="Arial"/>
      <family val="0"/>
    </font>
    <font>
      <i/>
      <u val="single"/>
      <sz val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0" fontId="0" fillId="4" borderId="7" applyNumberFormat="0" applyFont="0" applyAlignment="0" applyProtection="0"/>
    <xf numFmtId="0" fontId="32" fillId="16" borderId="8" applyNumberFormat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4" fillId="0" borderId="0" xfId="0" applyNumberFormat="1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64" fontId="0" fillId="0" borderId="0" xfId="0" applyNumberFormat="1" applyFont="1" applyFill="1" applyAlignment="1">
      <alignment/>
    </xf>
    <xf numFmtId="164" fontId="6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Alignment="1">
      <alignment horizontal="right"/>
    </xf>
    <xf numFmtId="38" fontId="0" fillId="0" borderId="0" xfId="0" applyNumberFormat="1" applyAlignment="1" applyProtection="1">
      <alignment/>
      <protection locked="0"/>
    </xf>
    <xf numFmtId="38" fontId="0" fillId="0" borderId="0" xfId="0" applyNumberFormat="1" applyBorder="1" applyAlignment="1" applyProtection="1">
      <alignment/>
      <protection locked="0"/>
    </xf>
    <xf numFmtId="38" fontId="1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64" fontId="6" fillId="0" borderId="0" xfId="0" applyNumberFormat="1" applyFont="1" applyAlignment="1">
      <alignment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8" fontId="1" fillId="18" borderId="0" xfId="0" applyNumberFormat="1" applyFont="1" applyFill="1" applyAlignment="1" applyProtection="1">
      <alignment/>
      <protection/>
    </xf>
    <xf numFmtId="0" fontId="1" fillId="0" borderId="0" xfId="0" applyFont="1" applyAlignment="1">
      <alignment horizontal="left"/>
    </xf>
    <xf numFmtId="164" fontId="0" fillId="0" borderId="0" xfId="0" applyNumberFormat="1" applyFont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64" fontId="1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64" fontId="3" fillId="0" borderId="0" xfId="0" applyNumberFormat="1" applyFont="1" applyAlignment="1">
      <alignment horizontal="centerContinuous" wrapText="1"/>
    </xf>
    <xf numFmtId="164" fontId="1" fillId="0" borderId="0" xfId="0" applyNumberFormat="1" applyFont="1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38" fontId="1" fillId="18" borderId="0" xfId="0" applyNumberFormat="1" applyFont="1" applyFill="1" applyBorder="1" applyAlignment="1" applyProtection="1">
      <alignment/>
      <protection/>
    </xf>
    <xf numFmtId="38" fontId="1" fillId="18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/>
    </xf>
    <xf numFmtId="164" fontId="0" fillId="0" borderId="0" xfId="0" applyNumberFormat="1" applyBorder="1" applyAlignment="1" applyProtection="1">
      <alignment/>
      <protection/>
    </xf>
    <xf numFmtId="38" fontId="1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8" fontId="8" fillId="0" borderId="0" xfId="0" applyNumberFormat="1" applyFont="1" applyFill="1" applyAlignment="1">
      <alignment horizontal="right"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164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164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 horizontal="center"/>
    </xf>
    <xf numFmtId="164" fontId="1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 horizontal="left"/>
    </xf>
    <xf numFmtId="38" fontId="0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8" fontId="0" fillId="0" borderId="0" xfId="0" applyNumberFormat="1" applyFont="1" applyFill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 locked="0"/>
    </xf>
    <xf numFmtId="38" fontId="0" fillId="0" borderId="0" xfId="0" applyNumberFormat="1" applyFont="1" applyAlignment="1" applyProtection="1">
      <alignment/>
      <protection locked="0"/>
    </xf>
    <xf numFmtId="37" fontId="0" fillId="0" borderId="0" xfId="0" applyNumberFormat="1" applyAlignment="1">
      <alignment/>
    </xf>
    <xf numFmtId="37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37" fontId="0" fillId="0" borderId="0" xfId="42" applyNumberFormat="1" applyFont="1" applyAlignment="1" applyProtection="1">
      <alignment/>
      <protection locked="0"/>
    </xf>
    <xf numFmtId="37" fontId="1" fillId="18" borderId="0" xfId="42" applyNumberFormat="1" applyFont="1" applyFill="1" applyAlignment="1">
      <alignment/>
    </xf>
    <xf numFmtId="37" fontId="1" fillId="0" borderId="0" xfId="0" applyNumberFormat="1" applyFont="1" applyAlignment="1">
      <alignment/>
    </xf>
    <xf numFmtId="37" fontId="1" fillId="0" borderId="0" xfId="42" applyNumberFormat="1" applyFont="1" applyFill="1" applyAlignment="1">
      <alignment/>
    </xf>
    <xf numFmtId="37" fontId="9" fillId="0" borderId="0" xfId="42" applyNumberFormat="1" applyFont="1" applyAlignment="1" applyProtection="1">
      <alignment/>
      <protection locked="0"/>
    </xf>
    <xf numFmtId="37" fontId="1" fillId="0" borderId="0" xfId="42" applyNumberFormat="1" applyFont="1" applyAlignment="1" applyProtection="1">
      <alignment/>
      <protection locked="0"/>
    </xf>
    <xf numFmtId="37" fontId="0" fillId="0" borderId="0" xfId="42" applyNumberFormat="1" applyFont="1" applyAlignment="1" applyProtection="1">
      <alignment/>
      <protection locked="0"/>
    </xf>
    <xf numFmtId="37" fontId="0" fillId="0" borderId="0" xfId="42" applyNumberFormat="1" applyFont="1" applyAlignment="1" applyProtection="1">
      <alignment/>
      <protection/>
    </xf>
    <xf numFmtId="37" fontId="0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10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9" fillId="18" borderId="0" xfId="0" applyNumberFormat="1" applyFont="1" applyFill="1" applyAlignment="1">
      <alignment horizontal="right"/>
    </xf>
    <xf numFmtId="10" fontId="9" fillId="0" borderId="0" xfId="0" applyNumberFormat="1" applyFont="1" applyFill="1" applyAlignment="1" applyProtection="1">
      <alignment horizontal="right"/>
      <protection locked="0"/>
    </xf>
    <xf numFmtId="37" fontId="9" fillId="0" borderId="0" xfId="0" applyNumberFormat="1" applyFont="1" applyFill="1" applyAlignment="1" applyProtection="1">
      <alignment horizontal="right"/>
      <protection locked="0"/>
    </xf>
    <xf numFmtId="38" fontId="0" fillId="0" borderId="0" xfId="0" applyNumberFormat="1" applyAlignment="1" applyProtection="1">
      <alignment/>
      <protection/>
    </xf>
    <xf numFmtId="38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38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37" fontId="0" fillId="0" borderId="0" xfId="0" applyNumberFormat="1" applyAlignment="1">
      <alignment horizontal="right"/>
    </xf>
    <xf numFmtId="37" fontId="0" fillId="0" borderId="0" xfId="0" applyNumberFormat="1" applyFont="1" applyAlignment="1">
      <alignment/>
    </xf>
    <xf numFmtId="1" fontId="0" fillId="0" borderId="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 horizontal="right"/>
      <protection/>
    </xf>
    <xf numFmtId="38" fontId="0" fillId="0" borderId="0" xfId="0" applyNumberFormat="1" applyBorder="1" applyAlignment="1" applyProtection="1">
      <alignment horizontal="right"/>
      <protection locked="0"/>
    </xf>
    <xf numFmtId="38" fontId="0" fillId="0" borderId="0" xfId="0" applyNumberFormat="1" applyBorder="1" applyAlignment="1" applyProtection="1">
      <alignment/>
      <protection/>
    </xf>
    <xf numFmtId="38" fontId="0" fillId="18" borderId="0" xfId="0" applyNumberFormat="1" applyFill="1" applyAlignment="1" applyProtection="1">
      <alignment/>
      <protection/>
    </xf>
    <xf numFmtId="169" fontId="0" fillId="0" borderId="0" xfId="0" applyNumberFormat="1" applyAlignment="1">
      <alignment horizontal="right"/>
    </xf>
    <xf numFmtId="1" fontId="0" fillId="0" borderId="0" xfId="0" applyNumberFormat="1" applyFont="1" applyFill="1" applyAlignment="1" applyProtection="1">
      <alignment horizontal="right"/>
      <protection locked="0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38" fontId="1" fillId="0" borderId="0" xfId="0" applyNumberFormat="1" applyFont="1" applyFill="1" applyAlignment="1" applyProtection="1">
      <alignment/>
      <protection/>
    </xf>
    <xf numFmtId="171" fontId="0" fillId="0" borderId="0" xfId="0" applyNumberFormat="1" applyBorder="1" applyAlignment="1" applyProtection="1">
      <alignment horizontal="right"/>
      <protection locked="0"/>
    </xf>
    <xf numFmtId="171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vertical="top"/>
      <protection/>
    </xf>
    <xf numFmtId="3" fontId="0" fillId="0" borderId="0" xfId="0" applyNumberFormat="1" applyBorder="1" applyAlignment="1" applyProtection="1">
      <alignment horizontal="right"/>
      <protection locked="0"/>
    </xf>
    <xf numFmtId="38" fontId="0" fillId="0" borderId="0" xfId="0" applyNumberFormat="1" applyFont="1" applyFill="1" applyAlignment="1" applyProtection="1">
      <alignment/>
      <protection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37" fontId="0" fillId="18" borderId="0" xfId="0" applyNumberFormat="1" applyFill="1" applyBorder="1" applyAlignment="1" applyProtection="1">
      <alignment/>
      <protection/>
    </xf>
    <xf numFmtId="37" fontId="0" fillId="18" borderId="0" xfId="0" applyNumberFormat="1" applyFont="1" applyFill="1" applyBorder="1" applyAlignment="1" applyProtection="1">
      <alignment/>
      <protection/>
    </xf>
    <xf numFmtId="37" fontId="1" fillId="18" borderId="0" xfId="0" applyNumberFormat="1" applyFont="1" applyFill="1" applyAlignment="1" applyProtection="1">
      <alignment/>
      <protection/>
    </xf>
    <xf numFmtId="37" fontId="0" fillId="18" borderId="0" xfId="0" applyNumberFormat="1" applyFill="1" applyAlignment="1" applyProtection="1">
      <alignment/>
      <protection/>
    </xf>
    <xf numFmtId="37" fontId="9" fillId="18" borderId="0" xfId="0" applyNumberFormat="1" applyFont="1" applyFill="1" applyAlignment="1" applyProtection="1">
      <alignment/>
      <protection/>
    </xf>
    <xf numFmtId="37" fontId="9" fillId="18" borderId="0" xfId="0" applyNumberFormat="1" applyFont="1" applyFill="1" applyAlignment="1" applyProtection="1">
      <alignment/>
      <protection/>
    </xf>
    <xf numFmtId="37" fontId="1" fillId="18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9" fillId="0" borderId="0" xfId="0" applyNumberFormat="1" applyFont="1" applyFill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37" fontId="0" fillId="0" borderId="0" xfId="0" applyNumberFormat="1" applyAlignment="1" applyProtection="1">
      <alignment horizontal="right"/>
      <protection locked="0"/>
    </xf>
    <xf numFmtId="37" fontId="0" fillId="18" borderId="0" xfId="0" applyNumberFormat="1" applyFill="1" applyAlignment="1" applyProtection="1">
      <alignment horizontal="right"/>
      <protection/>
    </xf>
    <xf numFmtId="37" fontId="1" fillId="18" borderId="0" xfId="0" applyNumberFormat="1" applyFont="1" applyFill="1" applyAlignment="1">
      <alignment horizontal="right"/>
    </xf>
    <xf numFmtId="37" fontId="1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Alignment="1" applyProtection="1">
      <alignment horizontal="right"/>
      <protection locked="0"/>
    </xf>
    <xf numFmtId="37" fontId="9" fillId="0" borderId="0" xfId="0" applyNumberFormat="1" applyFont="1" applyAlignment="1" applyProtection="1">
      <alignment/>
      <protection locked="0"/>
    </xf>
    <xf numFmtId="37" fontId="1" fillId="18" borderId="0" xfId="0" applyNumberFormat="1" applyFont="1" applyFill="1" applyAlignment="1">
      <alignment/>
    </xf>
    <xf numFmtId="37" fontId="1" fillId="18" borderId="0" xfId="0" applyNumberFormat="1" applyFont="1" applyFill="1" applyAlignment="1" applyProtection="1">
      <alignment/>
      <protection locked="0"/>
    </xf>
    <xf numFmtId="37" fontId="9" fillId="18" borderId="0" xfId="0" applyNumberFormat="1" applyFont="1" applyFill="1" applyBorder="1" applyAlignment="1" applyProtection="1">
      <alignment horizontal="right"/>
      <protection/>
    </xf>
    <xf numFmtId="37" fontId="0" fillId="18" borderId="0" xfId="0" applyNumberFormat="1" applyFont="1" applyFill="1" applyBorder="1" applyAlignment="1" applyProtection="1">
      <alignment/>
      <protection/>
    </xf>
    <xf numFmtId="37" fontId="12" fillId="18" borderId="0" xfId="0" applyNumberFormat="1" applyFont="1" applyFill="1" applyBorder="1" applyAlignment="1" applyProtection="1">
      <alignment/>
      <protection/>
    </xf>
    <xf numFmtId="37" fontId="1" fillId="18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 locked="0"/>
    </xf>
    <xf numFmtId="37" fontId="0" fillId="18" borderId="0" xfId="0" applyNumberFormat="1" applyFont="1" applyFill="1" applyAlignment="1" applyProtection="1">
      <alignment/>
      <protection/>
    </xf>
    <xf numFmtId="37" fontId="0" fillId="18" borderId="0" xfId="0" applyNumberFormat="1" applyFill="1" applyAlignment="1">
      <alignment/>
    </xf>
    <xf numFmtId="37" fontId="9" fillId="0" borderId="0" xfId="0" applyNumberFormat="1" applyFont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164" fontId="9" fillId="0" borderId="0" xfId="0" applyNumberFormat="1" applyFont="1" applyFill="1" applyAlignment="1" applyProtection="1">
      <alignment/>
      <protection/>
    </xf>
    <xf numFmtId="38" fontId="0" fillId="18" borderId="0" xfId="0" applyNumberFormat="1" applyFill="1" applyBorder="1" applyAlignment="1" applyProtection="1">
      <alignment horizontal="right"/>
      <protection/>
    </xf>
    <xf numFmtId="38" fontId="1" fillId="18" borderId="0" xfId="0" applyNumberFormat="1" applyFon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 horizontal="left"/>
      <protection locked="0"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7" fontId="1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4"/>
  <sheetViews>
    <sheetView showRowColHeaders="0" tabSelected="1" zoomScale="90" zoomScaleNormal="90" zoomScalePageLayoutView="0" workbookViewId="0" topLeftCell="A19">
      <selection activeCell="A1" sqref="A1"/>
    </sheetView>
  </sheetViews>
  <sheetFormatPr defaultColWidth="9.140625" defaultRowHeight="12.75" customHeight="1"/>
  <cols>
    <col min="1" max="1" width="3.00390625" style="3" customWidth="1"/>
    <col min="2" max="3" width="2.421875" style="0" customWidth="1"/>
    <col min="4" max="4" width="49.421875" style="0" customWidth="1"/>
    <col min="5" max="5" width="16.7109375" style="0" customWidth="1"/>
    <col min="6" max="6" width="16.7109375" style="4" customWidth="1"/>
  </cols>
  <sheetData>
    <row r="2" spans="1:6" s="12" customFormat="1" ht="15.75" customHeight="1">
      <c r="A2" s="50" t="s">
        <v>0</v>
      </c>
      <c r="F2" s="17"/>
    </row>
    <row r="4" spans="1:6" s="12" customFormat="1" ht="12.75" customHeight="1">
      <c r="A4" s="14" t="s">
        <v>1</v>
      </c>
      <c r="E4" s="17" t="s">
        <v>2</v>
      </c>
      <c r="F4" s="17" t="s">
        <v>3</v>
      </c>
    </row>
    <row r="6" spans="1:6" ht="12.75" customHeight="1">
      <c r="A6" s="3">
        <v>1</v>
      </c>
      <c r="B6" t="s">
        <v>4</v>
      </c>
      <c r="D6" t="s">
        <v>5</v>
      </c>
      <c r="E6" s="176" t="s">
        <v>6</v>
      </c>
      <c r="F6" s="4" t="s">
        <v>7</v>
      </c>
    </row>
    <row r="7" spans="2:6" ht="12.75" customHeight="1">
      <c r="B7" t="s">
        <v>8</v>
      </c>
      <c r="D7" t="s">
        <v>9</v>
      </c>
      <c r="E7" s="176" t="s">
        <v>10</v>
      </c>
      <c r="F7" s="71" t="s">
        <v>11</v>
      </c>
    </row>
    <row r="8" spans="2:6" ht="12.75" customHeight="1">
      <c r="B8" t="s">
        <v>12</v>
      </c>
      <c r="D8" t="s">
        <v>13</v>
      </c>
      <c r="E8" s="176" t="str">
        <f>'A3A VALU'!C6</f>
        <v>INVHeldMatBV</v>
      </c>
      <c r="F8" s="71" t="s">
        <v>14</v>
      </c>
    </row>
    <row r="9" spans="2:6" ht="12.75" customHeight="1">
      <c r="B9" t="s">
        <v>15</v>
      </c>
      <c r="D9" t="s">
        <v>16</v>
      </c>
      <c r="E9" s="176" t="str">
        <f>'A3A VALU'!C8</f>
        <v>INVAvailSaleBV</v>
      </c>
      <c r="F9" s="71" t="s">
        <v>14</v>
      </c>
    </row>
    <row r="10" spans="2:6" ht="12.75" customHeight="1">
      <c r="B10" t="s">
        <v>17</v>
      </c>
      <c r="D10" t="s">
        <v>18</v>
      </c>
      <c r="E10" s="176" t="str">
        <f>'A3A VALU'!C10</f>
        <v>INVPortFolioBV</v>
      </c>
      <c r="F10" s="71" t="s">
        <v>14</v>
      </c>
    </row>
    <row r="11" spans="2:6" ht="12.75" customHeight="1">
      <c r="B11" t="s">
        <v>19</v>
      </c>
      <c r="D11" t="s">
        <v>20</v>
      </c>
      <c r="E11" s="176" t="s">
        <v>1170</v>
      </c>
      <c r="F11" s="71" t="s">
        <v>14</v>
      </c>
    </row>
    <row r="12" spans="2:6" ht="12.75" customHeight="1">
      <c r="B12" t="s">
        <v>21</v>
      </c>
      <c r="D12" t="s">
        <v>22</v>
      </c>
      <c r="E12" s="176" t="str">
        <f>INVDerivCont</f>
        <v>INVDerivCont</v>
      </c>
      <c r="F12" s="71" t="s">
        <v>23</v>
      </c>
    </row>
    <row r="13" spans="2:6" ht="12.75" customHeight="1">
      <c r="B13" t="s">
        <v>24</v>
      </c>
      <c r="D13" s="2" t="s">
        <v>25</v>
      </c>
      <c r="E13" s="177" t="s">
        <v>26</v>
      </c>
      <c r="F13" s="4" t="s">
        <v>23</v>
      </c>
    </row>
    <row r="14" spans="2:6" ht="12.75" customHeight="1">
      <c r="B14" t="s">
        <v>27</v>
      </c>
      <c r="D14" t="s">
        <v>28</v>
      </c>
      <c r="E14" s="176" t="s">
        <v>29</v>
      </c>
      <c r="F14" s="4" t="s">
        <v>30</v>
      </c>
    </row>
    <row r="15" spans="2:6" ht="12.75" customHeight="1">
      <c r="B15" t="s">
        <v>31</v>
      </c>
      <c r="D15" t="s">
        <v>32</v>
      </c>
      <c r="E15" s="176" t="s">
        <v>33</v>
      </c>
      <c r="F15" s="4" t="s">
        <v>34</v>
      </c>
    </row>
    <row r="16" spans="1:5" ht="12.75" customHeight="1">
      <c r="A16" s="3" t="s">
        <v>35</v>
      </c>
      <c r="D16" s="53" t="s">
        <v>36</v>
      </c>
      <c r="E16" s="178" t="s">
        <v>37</v>
      </c>
    </row>
    <row r="17" ht="12.75" customHeight="1">
      <c r="E17" s="35"/>
    </row>
    <row r="18" spans="1:6" s="12" customFormat="1" ht="12.75" customHeight="1">
      <c r="A18" s="14" t="s">
        <v>38</v>
      </c>
      <c r="E18" s="156"/>
      <c r="F18" s="17"/>
    </row>
    <row r="19" ht="12.75" customHeight="1">
      <c r="E19" s="35"/>
    </row>
    <row r="20" spans="1:6" ht="12.75" customHeight="1">
      <c r="A20" s="3">
        <v>2</v>
      </c>
      <c r="B20" t="s">
        <v>4</v>
      </c>
      <c r="D20" t="s">
        <v>39</v>
      </c>
      <c r="E20" s="147" t="s">
        <v>39</v>
      </c>
      <c r="F20" s="4" t="s">
        <v>40</v>
      </c>
    </row>
    <row r="21" spans="2:6" ht="12.75" customHeight="1">
      <c r="B21" t="s">
        <v>8</v>
      </c>
      <c r="D21" t="s">
        <v>41</v>
      </c>
      <c r="E21" s="147" t="s">
        <v>42</v>
      </c>
      <c r="F21" s="4" t="s">
        <v>40</v>
      </c>
    </row>
    <row r="22" spans="2:6" ht="12.75" customHeight="1">
      <c r="B22" t="s">
        <v>12</v>
      </c>
      <c r="D22" t="s">
        <v>43</v>
      </c>
      <c r="E22" s="147" t="s">
        <v>44</v>
      </c>
      <c r="F22" s="4" t="s">
        <v>40</v>
      </c>
    </row>
    <row r="23" spans="2:6" ht="12.75" customHeight="1">
      <c r="B23" t="s">
        <v>15</v>
      </c>
      <c r="D23" t="s">
        <v>45</v>
      </c>
      <c r="E23" s="147" t="s">
        <v>46</v>
      </c>
      <c r="F23" s="4" t="s">
        <v>40</v>
      </c>
    </row>
    <row r="24" spans="2:6" ht="12.75" customHeight="1">
      <c r="B24" t="s">
        <v>17</v>
      </c>
      <c r="D24" t="s">
        <v>47</v>
      </c>
      <c r="E24" s="147" t="s">
        <v>48</v>
      </c>
      <c r="F24" s="4" t="s">
        <v>40</v>
      </c>
    </row>
    <row r="25" spans="2:6" ht="12.75" customHeight="1">
      <c r="B25" t="s">
        <v>19</v>
      </c>
      <c r="D25" t="s">
        <v>22</v>
      </c>
      <c r="E25" s="147" t="str">
        <f>LIADerivCont</f>
        <v>LIADerivCont</v>
      </c>
      <c r="F25" s="4" t="s">
        <v>40</v>
      </c>
    </row>
    <row r="26" spans="2:6" ht="12.75" customHeight="1">
      <c r="B26" t="s">
        <v>21</v>
      </c>
      <c r="D26" t="s">
        <v>49</v>
      </c>
      <c r="E26" s="147" t="s">
        <v>50</v>
      </c>
      <c r="F26" s="4" t="s">
        <v>40</v>
      </c>
    </row>
    <row r="27" spans="1:6" s="12" customFormat="1" ht="12.75" customHeight="1">
      <c r="A27" s="14"/>
      <c r="D27" s="53" t="s">
        <v>51</v>
      </c>
      <c r="E27" s="58" t="s">
        <v>52</v>
      </c>
      <c r="F27" s="17"/>
    </row>
    <row r="28" spans="1:6" s="12" customFormat="1" ht="12.75" customHeight="1">
      <c r="A28" s="14"/>
      <c r="D28" s="53"/>
      <c r="E28" s="157"/>
      <c r="F28" s="17"/>
    </row>
    <row r="29" spans="1:6" s="12" customFormat="1" ht="12.75" customHeight="1">
      <c r="A29" s="14" t="s">
        <v>53</v>
      </c>
      <c r="D29" s="53"/>
      <c r="E29" s="157"/>
      <c r="F29" s="17"/>
    </row>
    <row r="30" spans="1:5" ht="12.75" customHeight="1">
      <c r="A30" s="3" t="s">
        <v>35</v>
      </c>
      <c r="E30" s="35"/>
    </row>
    <row r="31" spans="1:6" s="12" customFormat="1" ht="12.75" customHeight="1">
      <c r="A31" s="9">
        <v>3</v>
      </c>
      <c r="D31" s="53" t="s">
        <v>54</v>
      </c>
      <c r="E31" s="178" t="s">
        <v>55</v>
      </c>
      <c r="F31" s="85" t="s">
        <v>56</v>
      </c>
    </row>
    <row r="32" ht="12.75" customHeight="1">
      <c r="E32" s="35"/>
    </row>
    <row r="33" spans="1:6" ht="12.75" customHeight="1">
      <c r="A33" s="3">
        <v>4</v>
      </c>
      <c r="B33" t="s">
        <v>4</v>
      </c>
      <c r="D33" s="88" t="s">
        <v>57</v>
      </c>
      <c r="E33" s="179" t="s">
        <v>58</v>
      </c>
      <c r="F33" s="4" t="s">
        <v>59</v>
      </c>
    </row>
    <row r="34" spans="2:6" ht="12.75" customHeight="1">
      <c r="B34" t="s">
        <v>8</v>
      </c>
      <c r="D34" s="88" t="s">
        <v>60</v>
      </c>
      <c r="E34" s="179" t="s">
        <v>61</v>
      </c>
      <c r="F34" s="4" t="s">
        <v>59</v>
      </c>
    </row>
    <row r="35" spans="2:6" ht="12.75" customHeight="1">
      <c r="B35" s="161" t="s">
        <v>12</v>
      </c>
      <c r="D35" s="88" t="s">
        <v>62</v>
      </c>
      <c r="E35" s="179" t="s">
        <v>63</v>
      </c>
      <c r="F35" s="4" t="s">
        <v>59</v>
      </c>
    </row>
    <row r="36" spans="2:6" ht="12.75" customHeight="1">
      <c r="B36" s="161" t="s">
        <v>15</v>
      </c>
      <c r="C36" s="161"/>
      <c r="D36" s="160" t="s">
        <v>64</v>
      </c>
      <c r="F36" s="165" t="s">
        <v>65</v>
      </c>
    </row>
    <row r="37" spans="2:6" ht="12.75" customHeight="1">
      <c r="B37" s="161"/>
      <c r="C37" s="3">
        <v>1</v>
      </c>
      <c r="D37" s="160" t="s">
        <v>66</v>
      </c>
      <c r="E37" s="179" t="str">
        <f>CAPAUGLonAFSS</f>
        <v>CAPAUGLonAFSS</v>
      </c>
      <c r="F37" s="4" t="s">
        <v>59</v>
      </c>
    </row>
    <row r="38" spans="2:6" ht="12.75" customHeight="1">
      <c r="B38" s="161"/>
      <c r="C38" s="3">
        <v>2</v>
      </c>
      <c r="D38" s="160" t="s">
        <v>67</v>
      </c>
      <c r="E38" s="179" t="str">
        <f>CAPAccFASB133</f>
        <v>CAPAccFASB133</v>
      </c>
      <c r="F38" s="4" t="s">
        <v>59</v>
      </c>
    </row>
    <row r="39" spans="2:6" ht="12.75" customHeight="1">
      <c r="B39" s="161"/>
      <c r="C39" s="3">
        <v>3</v>
      </c>
      <c r="D39" s="160" t="s">
        <v>68</v>
      </c>
      <c r="E39" s="179" t="str">
        <f>CAPOthCompInc</f>
        <v>CAPOthCompInc</v>
      </c>
      <c r="F39" s="4" t="s">
        <v>59</v>
      </c>
    </row>
    <row r="40" spans="2:6" ht="12.75" customHeight="1">
      <c r="B40" t="s">
        <v>17</v>
      </c>
      <c r="D40" s="97" t="s">
        <v>69</v>
      </c>
      <c r="E40" s="179" t="s">
        <v>70</v>
      </c>
      <c r="F40" s="4" t="s">
        <v>59</v>
      </c>
    </row>
    <row r="41" spans="2:6" ht="12.75" customHeight="1">
      <c r="B41" t="s">
        <v>19</v>
      </c>
      <c r="D41" s="97" t="s">
        <v>71</v>
      </c>
      <c r="E41" s="179" t="s">
        <v>72</v>
      </c>
      <c r="F41" s="4" t="s">
        <v>59</v>
      </c>
    </row>
    <row r="42" spans="2:6" ht="12.75" customHeight="1">
      <c r="B42" s="88" t="s">
        <v>21</v>
      </c>
      <c r="C42" s="88"/>
      <c r="D42" s="88" t="s">
        <v>73</v>
      </c>
      <c r="E42" s="180" t="s">
        <v>74</v>
      </c>
      <c r="F42" s="103" t="s">
        <v>59</v>
      </c>
    </row>
    <row r="43" spans="2:6" ht="12.75" customHeight="1">
      <c r="B43" s="88" t="s">
        <v>24</v>
      </c>
      <c r="C43" s="88"/>
      <c r="D43" s="88" t="s">
        <v>75</v>
      </c>
      <c r="E43" s="181" t="s">
        <v>76</v>
      </c>
      <c r="F43" s="103" t="s">
        <v>59</v>
      </c>
    </row>
    <row r="44" spans="4:5" ht="12.75" customHeight="1">
      <c r="D44" s="53" t="s">
        <v>77</v>
      </c>
      <c r="E44" s="178" t="s">
        <v>78</v>
      </c>
    </row>
    <row r="45" ht="12.75" customHeight="1">
      <c r="E45" s="35"/>
    </row>
    <row r="46" spans="1:6" s="12" customFormat="1" ht="12.75" customHeight="1">
      <c r="A46" s="14"/>
      <c r="D46" s="53" t="s">
        <v>79</v>
      </c>
      <c r="E46" s="178" t="s">
        <v>80</v>
      </c>
      <c r="F46" s="17"/>
    </row>
    <row r="48" ht="12.75" customHeight="1">
      <c r="D48" t="s">
        <v>81</v>
      </c>
    </row>
    <row r="49" ht="12.75" customHeight="1">
      <c r="D49" t="s">
        <v>82</v>
      </c>
    </row>
    <row r="51" spans="4:6" ht="12.75" customHeight="1">
      <c r="D51" t="s">
        <v>83</v>
      </c>
      <c r="E51" s="179" t="str">
        <f>E44</f>
        <v>wSFCTotalPrimCap</v>
      </c>
      <c r="F51" s="4" t="s">
        <v>84</v>
      </c>
    </row>
    <row r="52" spans="4:6" ht="12.75" customHeight="1">
      <c r="D52" t="s">
        <v>85</v>
      </c>
      <c r="E52" s="179" t="s">
        <v>1171</v>
      </c>
      <c r="F52" s="4" t="s">
        <v>84</v>
      </c>
    </row>
    <row r="53" spans="4:6" ht="12.75" customHeight="1">
      <c r="D53" t="s">
        <v>86</v>
      </c>
      <c r="E53" s="179" t="str">
        <f>'L2 SHARES'!C33</f>
        <v>SHRCUMemShares</v>
      </c>
      <c r="F53" s="4" t="s">
        <v>56</v>
      </c>
    </row>
    <row r="54" spans="4:5" ht="12.75" customHeight="1">
      <c r="D54" t="s">
        <v>87</v>
      </c>
      <c r="E54" s="179" t="s">
        <v>1172</v>
      </c>
    </row>
  </sheetData>
  <sheetProtection/>
  <printOptions horizontalCentered="1"/>
  <pageMargins left="0.5" right="0.5" top="1" bottom="0.75" header="0.5" footer="0.5"/>
  <pageSetup horizontalDpi="300" verticalDpi="300"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5"/>
  <sheetViews>
    <sheetView showRowColHeaders="0" defaultGridColor="0" zoomScale="90" zoomScaleNormal="90" zoomScalePageLayoutView="0" colorId="22" workbookViewId="0" topLeftCell="A1">
      <selection activeCell="E43" sqref="E43"/>
    </sheetView>
  </sheetViews>
  <sheetFormatPr defaultColWidth="9.140625" defaultRowHeight="12.75" customHeight="1"/>
  <cols>
    <col min="1" max="1" width="3.28125" style="3" customWidth="1"/>
    <col min="2" max="2" width="2.57421875" style="0" customWidth="1"/>
    <col min="3" max="3" width="60.28125" style="0" customWidth="1"/>
    <col min="4" max="5" width="16.7109375" style="0" customWidth="1"/>
    <col min="6" max="6" width="12.140625" style="0" customWidth="1"/>
  </cols>
  <sheetData>
    <row r="2" s="12" customFormat="1" ht="15.75" customHeight="1">
      <c r="A2" s="50" t="s">
        <v>597</v>
      </c>
    </row>
    <row r="3" spans="1:4" s="12" customFormat="1" ht="12.75" customHeight="1">
      <c r="A3" s="15"/>
      <c r="D3" s="17" t="s">
        <v>2</v>
      </c>
    </row>
    <row r="5" spans="1:4" ht="12.75" customHeight="1">
      <c r="A5" s="3">
        <v>1</v>
      </c>
      <c r="B5" t="s">
        <v>4</v>
      </c>
      <c r="C5" t="s">
        <v>598</v>
      </c>
      <c r="D5" s="184" t="s">
        <v>599</v>
      </c>
    </row>
    <row r="6" spans="2:4" ht="12.75" customHeight="1">
      <c r="B6" t="s">
        <v>8</v>
      </c>
      <c r="C6" t="s">
        <v>600</v>
      </c>
      <c r="D6" s="184" t="s">
        <v>601</v>
      </c>
    </row>
    <row r="7" spans="2:4" ht="12.75" customHeight="1">
      <c r="B7" t="s">
        <v>12</v>
      </c>
      <c r="C7" s="10" t="s">
        <v>602</v>
      </c>
      <c r="D7" s="184" t="s">
        <v>603</v>
      </c>
    </row>
    <row r="8" spans="2:4" ht="12.75" customHeight="1">
      <c r="B8" t="s">
        <v>15</v>
      </c>
      <c r="C8" t="s">
        <v>201</v>
      </c>
      <c r="D8" s="184" t="s">
        <v>604</v>
      </c>
    </row>
    <row r="9" spans="2:4" ht="12.75" customHeight="1">
      <c r="B9" t="s">
        <v>17</v>
      </c>
      <c r="C9" t="s">
        <v>605</v>
      </c>
      <c r="D9" s="184" t="s">
        <v>606</v>
      </c>
    </row>
    <row r="10" spans="2:4" ht="12.75" customHeight="1">
      <c r="B10" t="s">
        <v>19</v>
      </c>
      <c r="C10" t="s">
        <v>607</v>
      </c>
      <c r="D10" s="184" t="s">
        <v>608</v>
      </c>
    </row>
    <row r="11" spans="1:3" ht="12.75" customHeight="1">
      <c r="A11" s="18"/>
      <c r="B11" s="10" t="s">
        <v>21</v>
      </c>
      <c r="C11" s="10" t="s">
        <v>609</v>
      </c>
    </row>
    <row r="12" spans="1:4" ht="12.75" customHeight="1">
      <c r="A12" s="18"/>
      <c r="B12" s="10"/>
      <c r="C12" s="10" t="s">
        <v>610</v>
      </c>
      <c r="D12" s="184" t="s">
        <v>611</v>
      </c>
    </row>
    <row r="13" spans="1:3" ht="12.75" customHeight="1">
      <c r="A13" s="18"/>
      <c r="B13" s="10" t="s">
        <v>24</v>
      </c>
      <c r="C13" s="10" t="s">
        <v>612</v>
      </c>
    </row>
    <row r="14" spans="1:4" ht="12.75" customHeight="1">
      <c r="A14" s="18"/>
      <c r="B14" s="10"/>
      <c r="C14" s="10" t="s">
        <v>610</v>
      </c>
      <c r="D14" s="184" t="s">
        <v>613</v>
      </c>
    </row>
    <row r="15" spans="1:3" ht="12.75" customHeight="1">
      <c r="A15" s="18"/>
      <c r="B15" s="10" t="s">
        <v>614</v>
      </c>
      <c r="C15" s="10" t="s">
        <v>615</v>
      </c>
    </row>
    <row r="16" spans="1:4" ht="12.75" customHeight="1">
      <c r="A16" s="18"/>
      <c r="B16" s="10"/>
      <c r="C16" s="10" t="s">
        <v>616</v>
      </c>
      <c r="D16" s="184" t="s">
        <v>617</v>
      </c>
    </row>
    <row r="17" spans="1:3" ht="12.75" customHeight="1">
      <c r="A17" s="18"/>
      <c r="B17" s="10" t="s">
        <v>31</v>
      </c>
      <c r="C17" s="10" t="s">
        <v>618</v>
      </c>
    </row>
    <row r="18" spans="1:4" ht="12.75" customHeight="1">
      <c r="A18" s="18"/>
      <c r="B18" s="10"/>
      <c r="C18" s="10" t="s">
        <v>616</v>
      </c>
      <c r="D18" s="184" t="s">
        <v>619</v>
      </c>
    </row>
    <row r="19" spans="1:3" ht="12.75" customHeight="1">
      <c r="A19" s="18"/>
      <c r="B19" s="10" t="s">
        <v>416</v>
      </c>
      <c r="C19" s="10" t="s">
        <v>609</v>
      </c>
    </row>
    <row r="20" spans="1:4" ht="12.75" customHeight="1">
      <c r="A20" s="18"/>
      <c r="B20" s="10"/>
      <c r="C20" s="10" t="s">
        <v>620</v>
      </c>
      <c r="D20" s="184" t="s">
        <v>621</v>
      </c>
    </row>
    <row r="21" spans="1:3" ht="12.75" customHeight="1">
      <c r="A21" s="18"/>
      <c r="B21" s="10" t="s">
        <v>419</v>
      </c>
      <c r="C21" s="10" t="s">
        <v>612</v>
      </c>
    </row>
    <row r="22" spans="1:4" ht="12.75" customHeight="1">
      <c r="A22" s="18"/>
      <c r="B22" s="10"/>
      <c r="C22" s="10" t="s">
        <v>620</v>
      </c>
      <c r="D22" s="184" t="s">
        <v>622</v>
      </c>
    </row>
    <row r="23" spans="1:3" ht="12.75" customHeight="1">
      <c r="A23" s="18"/>
      <c r="B23" s="10" t="s">
        <v>623</v>
      </c>
      <c r="C23" s="10" t="s">
        <v>615</v>
      </c>
    </row>
    <row r="24" spans="1:4" ht="12.75" customHeight="1">
      <c r="A24" s="18"/>
      <c r="B24" s="10"/>
      <c r="C24" s="10" t="s">
        <v>624</v>
      </c>
      <c r="D24" s="184" t="s">
        <v>625</v>
      </c>
    </row>
    <row r="25" spans="1:3" ht="12.75" customHeight="1">
      <c r="A25" s="18"/>
      <c r="B25" s="10" t="s">
        <v>626</v>
      </c>
      <c r="C25" s="10" t="s">
        <v>627</v>
      </c>
    </row>
    <row r="26" spans="1:4" ht="12.75" customHeight="1">
      <c r="A26" s="18"/>
      <c r="B26" s="10"/>
      <c r="C26" s="10" t="s">
        <v>624</v>
      </c>
      <c r="D26" s="184" t="s">
        <v>628</v>
      </c>
    </row>
    <row r="27" spans="1:4" ht="12.75" customHeight="1">
      <c r="A27" s="18"/>
      <c r="B27" s="10" t="s">
        <v>629</v>
      </c>
      <c r="C27" s="10" t="s">
        <v>630</v>
      </c>
      <c r="D27" s="184" t="s">
        <v>631</v>
      </c>
    </row>
    <row r="29" spans="3:5" ht="12.75" customHeight="1">
      <c r="C29" s="12" t="s">
        <v>632</v>
      </c>
      <c r="E29" s="182" t="s">
        <v>633</v>
      </c>
    </row>
    <row r="31" spans="1:5" ht="12.75" customHeight="1">
      <c r="A31" s="3">
        <v>2</v>
      </c>
      <c r="C31" s="11" t="s">
        <v>41</v>
      </c>
      <c r="E31" s="184" t="s">
        <v>634</v>
      </c>
    </row>
    <row r="32" spans="3:5" ht="12.75" customHeight="1">
      <c r="C32" s="1"/>
      <c r="E32" s="136"/>
    </row>
    <row r="33" spans="1:5" ht="12.75" customHeight="1">
      <c r="A33" s="3">
        <v>3</v>
      </c>
      <c r="C33" s="11" t="s">
        <v>43</v>
      </c>
      <c r="E33" s="184" t="s">
        <v>635</v>
      </c>
    </row>
    <row r="34" spans="3:5" ht="12.75" customHeight="1">
      <c r="C34" s="1"/>
      <c r="E34" s="136"/>
    </row>
    <row r="35" spans="1:5" ht="12.75" customHeight="1">
      <c r="A35" s="3">
        <v>4</v>
      </c>
      <c r="C35" s="11" t="s">
        <v>45</v>
      </c>
      <c r="E35" s="184" t="s">
        <v>636</v>
      </c>
    </row>
    <row r="36" spans="3:5" ht="12.75" customHeight="1">
      <c r="C36" s="1"/>
      <c r="E36" s="136"/>
    </row>
    <row r="37" spans="1:5" ht="12.75" customHeight="1">
      <c r="A37" s="3">
        <v>5</v>
      </c>
      <c r="C37" s="11" t="s">
        <v>47</v>
      </c>
      <c r="E37" s="184" t="s">
        <v>637</v>
      </c>
    </row>
    <row r="38" spans="3:5" ht="12.75" customHeight="1">
      <c r="C38" s="1"/>
      <c r="E38" s="136"/>
    </row>
    <row r="39" spans="1:5" ht="12.75" customHeight="1">
      <c r="A39" s="3">
        <v>6</v>
      </c>
      <c r="C39" s="11" t="s">
        <v>638</v>
      </c>
      <c r="E39" s="184" t="s">
        <v>639</v>
      </c>
    </row>
    <row r="40" spans="3:5" ht="12.75" customHeight="1">
      <c r="C40" s="1"/>
      <c r="E40" s="136"/>
    </row>
    <row r="41" spans="1:5" ht="12.75" customHeight="1">
      <c r="A41" s="3">
        <v>7</v>
      </c>
      <c r="C41" s="11" t="s">
        <v>49</v>
      </c>
      <c r="E41" s="184" t="s">
        <v>640</v>
      </c>
    </row>
    <row r="42" ht="12.75" customHeight="1">
      <c r="C42" s="11"/>
    </row>
    <row r="43" spans="3:5" ht="12.75" customHeight="1">
      <c r="C43" s="12" t="s">
        <v>51</v>
      </c>
      <c r="E43" s="182" t="s">
        <v>641</v>
      </c>
    </row>
    <row r="44" spans="3:5" ht="12.75" customHeight="1">
      <c r="C44" s="12"/>
      <c r="E44" s="84"/>
    </row>
    <row r="45" spans="3:5" ht="12.75" customHeight="1">
      <c r="C45" s="12" t="s">
        <v>642</v>
      </c>
      <c r="E45" s="46"/>
    </row>
    <row r="46" spans="3:5" ht="12.75" customHeight="1">
      <c r="C46" s="12" t="s">
        <v>643</v>
      </c>
      <c r="E46" s="182" t="s">
        <v>644</v>
      </c>
    </row>
    <row r="48" spans="3:5" ht="12.75" customHeight="1">
      <c r="C48" s="11" t="s">
        <v>645</v>
      </c>
      <c r="E48" s="182" t="s">
        <v>646</v>
      </c>
    </row>
    <row r="50" ht="12.75" customHeight="1">
      <c r="C50" s="11" t="s">
        <v>647</v>
      </c>
    </row>
    <row r="51" spans="3:5" ht="12.75" customHeight="1">
      <c r="C51" s="11" t="s">
        <v>648</v>
      </c>
      <c r="E51" s="182" t="s">
        <v>649</v>
      </c>
    </row>
    <row r="53" spans="3:5" ht="12.75" customHeight="1">
      <c r="C53" s="87"/>
      <c r="D53" s="87"/>
      <c r="E53" s="87"/>
    </row>
    <row r="54" spans="3:5" ht="12.75" customHeight="1">
      <c r="C54" s="87"/>
      <c r="D54" s="87"/>
      <c r="E54" s="87"/>
    </row>
    <row r="55" spans="3:5" ht="12.75" customHeight="1">
      <c r="C55" s="87"/>
      <c r="D55" s="87"/>
      <c r="E55" s="87"/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0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4.00390625" style="3" customWidth="1"/>
    <col min="2" max="2" width="59.8515625" style="0" customWidth="1"/>
    <col min="3" max="4" width="16.7109375" style="0" customWidth="1"/>
  </cols>
  <sheetData>
    <row r="2" s="12" customFormat="1" ht="12.75" customHeight="1">
      <c r="A2" s="15" t="s">
        <v>650</v>
      </c>
    </row>
    <row r="4" spans="1:3" ht="12.75" customHeight="1">
      <c r="A4" s="14" t="s">
        <v>651</v>
      </c>
      <c r="B4" s="24"/>
      <c r="C4" s="17" t="s">
        <v>2</v>
      </c>
    </row>
    <row r="5" ht="12.75" customHeight="1">
      <c r="A5" s="14" t="s">
        <v>652</v>
      </c>
    </row>
    <row r="6" ht="12.75" customHeight="1">
      <c r="A6" s="14"/>
    </row>
    <row r="7" spans="1:3" ht="12.75" customHeight="1">
      <c r="A7" s="18">
        <v>1</v>
      </c>
      <c r="B7" s="10" t="s">
        <v>396</v>
      </c>
      <c r="C7" s="184" t="s">
        <v>653</v>
      </c>
    </row>
    <row r="8" spans="1:3" ht="12.75" customHeight="1">
      <c r="A8" s="18">
        <v>2</v>
      </c>
      <c r="B8" s="10" t="s">
        <v>398</v>
      </c>
      <c r="C8" s="184" t="s">
        <v>654</v>
      </c>
    </row>
    <row r="9" spans="1:3" ht="12.75" customHeight="1">
      <c r="A9" s="18">
        <v>3</v>
      </c>
      <c r="B9" s="10" t="s">
        <v>655</v>
      </c>
      <c r="C9" s="184" t="s">
        <v>656</v>
      </c>
    </row>
    <row r="10" spans="1:3" ht="12.75" customHeight="1">
      <c r="A10" s="18">
        <v>4</v>
      </c>
      <c r="B10" s="10" t="s">
        <v>657</v>
      </c>
      <c r="C10" s="184" t="s">
        <v>658</v>
      </c>
    </row>
    <row r="11" spans="1:3" ht="12.75" customHeight="1">
      <c r="A11" s="18">
        <v>5</v>
      </c>
      <c r="B11" s="10" t="s">
        <v>402</v>
      </c>
      <c r="C11" s="184" t="s">
        <v>659</v>
      </c>
    </row>
    <row r="12" spans="1:3" ht="12.75" customHeight="1">
      <c r="A12" s="18">
        <v>6</v>
      </c>
      <c r="B12" s="10" t="s">
        <v>408</v>
      </c>
      <c r="C12" s="184" t="s">
        <v>660</v>
      </c>
    </row>
    <row r="13" spans="1:3" ht="12.75" customHeight="1">
      <c r="A13" s="18">
        <v>7</v>
      </c>
      <c r="B13" s="10" t="s">
        <v>661</v>
      </c>
      <c r="C13" s="184" t="s">
        <v>662</v>
      </c>
    </row>
    <row r="14" spans="1:3" ht="12.75" customHeight="1">
      <c r="A14" s="18">
        <v>8</v>
      </c>
      <c r="B14" s="10" t="s">
        <v>404</v>
      </c>
      <c r="C14" s="184" t="s">
        <v>663</v>
      </c>
    </row>
    <row r="15" spans="1:3" ht="12.75" customHeight="1">
      <c r="A15" s="3">
        <v>9</v>
      </c>
      <c r="B15" t="s">
        <v>291</v>
      </c>
      <c r="C15" s="184" t="s">
        <v>664</v>
      </c>
    </row>
    <row r="16" spans="2:4" ht="12.75" customHeight="1">
      <c r="B16" s="59" t="s">
        <v>293</v>
      </c>
      <c r="D16" s="182" t="s">
        <v>665</v>
      </c>
    </row>
    <row r="18" spans="1:2" s="12" customFormat="1" ht="12.75" customHeight="1">
      <c r="A18" s="24" t="s">
        <v>666</v>
      </c>
      <c r="B18"/>
    </row>
    <row r="20" spans="1:3" ht="12.75" customHeight="1">
      <c r="A20" s="18">
        <v>10</v>
      </c>
      <c r="B20" s="10" t="s">
        <v>396</v>
      </c>
      <c r="C20" s="184" t="s">
        <v>667</v>
      </c>
    </row>
    <row r="21" spans="1:3" ht="12.75" customHeight="1">
      <c r="A21" s="18">
        <v>11</v>
      </c>
      <c r="B21" s="10" t="s">
        <v>398</v>
      </c>
      <c r="C21" s="184" t="s">
        <v>668</v>
      </c>
    </row>
    <row r="22" spans="1:3" ht="12.75" customHeight="1">
      <c r="A22" s="18">
        <v>12</v>
      </c>
      <c r="B22" s="10" t="s">
        <v>655</v>
      </c>
      <c r="C22" s="184" t="s">
        <v>669</v>
      </c>
    </row>
    <row r="23" spans="1:3" ht="12.75" customHeight="1">
      <c r="A23" s="18">
        <v>13</v>
      </c>
      <c r="B23" s="10" t="s">
        <v>657</v>
      </c>
      <c r="C23" s="184" t="s">
        <v>670</v>
      </c>
    </row>
    <row r="24" spans="1:3" ht="12.75" customHeight="1">
      <c r="A24" s="18">
        <v>14</v>
      </c>
      <c r="B24" s="10" t="s">
        <v>402</v>
      </c>
      <c r="C24" s="184" t="s">
        <v>671</v>
      </c>
    </row>
    <row r="25" spans="1:3" ht="12.75" customHeight="1">
      <c r="A25" s="18">
        <v>15</v>
      </c>
      <c r="B25" s="10" t="s">
        <v>408</v>
      </c>
      <c r="C25" s="184" t="s">
        <v>672</v>
      </c>
    </row>
    <row r="26" spans="1:3" ht="12.75" customHeight="1">
      <c r="A26" s="18">
        <v>16</v>
      </c>
      <c r="B26" s="10" t="s">
        <v>661</v>
      </c>
      <c r="C26" s="184" t="s">
        <v>673</v>
      </c>
    </row>
    <row r="27" spans="1:3" ht="12.75" customHeight="1">
      <c r="A27" s="18">
        <v>17</v>
      </c>
      <c r="B27" s="10" t="s">
        <v>404</v>
      </c>
      <c r="C27" s="184" t="s">
        <v>674</v>
      </c>
    </row>
    <row r="28" spans="1:3" ht="12.75" customHeight="1">
      <c r="A28" s="18">
        <v>18</v>
      </c>
      <c r="B28" s="10" t="s">
        <v>291</v>
      </c>
      <c r="C28" s="184" t="s">
        <v>675</v>
      </c>
    </row>
    <row r="29" spans="1:4" ht="12.75" customHeight="1">
      <c r="A29" s="18"/>
      <c r="B29" s="59" t="s">
        <v>293</v>
      </c>
      <c r="D29" s="182" t="s">
        <v>676</v>
      </c>
    </row>
    <row r="30" spans="2:4" ht="12.75" customHeight="1">
      <c r="B30" s="59"/>
      <c r="C30" s="46"/>
      <c r="D30" s="84"/>
    </row>
    <row r="31" spans="1:4" ht="12.75" customHeight="1">
      <c r="A31" s="24" t="s">
        <v>677</v>
      </c>
      <c r="B31" s="59"/>
      <c r="C31" s="46"/>
      <c r="D31" s="84"/>
    </row>
    <row r="32" spans="1:4" ht="12.75" customHeight="1">
      <c r="A32" s="24"/>
      <c r="B32" s="59"/>
      <c r="C32" s="46"/>
      <c r="D32" s="84"/>
    </row>
    <row r="33" spans="1:4" ht="12.75" customHeight="1">
      <c r="A33" s="18">
        <v>19</v>
      </c>
      <c r="B33" s="95" t="s">
        <v>678</v>
      </c>
      <c r="C33" s="183" t="s">
        <v>679</v>
      </c>
      <c r="D33" s="92"/>
    </row>
    <row r="34" spans="1:4" ht="12.75" customHeight="1">
      <c r="A34" s="18">
        <v>20</v>
      </c>
      <c r="B34" s="95" t="s">
        <v>680</v>
      </c>
      <c r="C34" s="185" t="s">
        <v>681</v>
      </c>
      <c r="D34" s="4"/>
    </row>
    <row r="35" spans="2:4" ht="12.75" customHeight="1">
      <c r="B35" s="59" t="s">
        <v>293</v>
      </c>
      <c r="C35" s="46"/>
      <c r="D35" s="182" t="s">
        <v>1173</v>
      </c>
    </row>
    <row r="36" spans="3:4" ht="12.75" customHeight="1">
      <c r="C36" s="46"/>
      <c r="D36" s="84"/>
    </row>
    <row r="37" spans="1:3" ht="12.75" customHeight="1">
      <c r="A37" s="14" t="s">
        <v>682</v>
      </c>
      <c r="B37" s="11"/>
      <c r="C37" s="46"/>
    </row>
    <row r="38" spans="2:3" ht="12.75" customHeight="1">
      <c r="B38" s="11"/>
      <c r="C38" s="46"/>
    </row>
    <row r="39" spans="1:3" ht="12.75" customHeight="1">
      <c r="A39" s="3">
        <v>21</v>
      </c>
      <c r="B39" s="2" t="s">
        <v>683</v>
      </c>
      <c r="C39" s="184" t="s">
        <v>684</v>
      </c>
    </row>
    <row r="40" spans="1:3" ht="12.75" customHeight="1">
      <c r="A40" s="96">
        <v>22</v>
      </c>
      <c r="B40" s="2" t="s">
        <v>685</v>
      </c>
      <c r="C40" s="184" t="s">
        <v>686</v>
      </c>
    </row>
    <row r="41" spans="1:3" ht="12.75" customHeight="1">
      <c r="A41" s="3">
        <v>23</v>
      </c>
      <c r="B41" s="88" t="s">
        <v>687</v>
      </c>
      <c r="C41" s="193" t="s">
        <v>688</v>
      </c>
    </row>
    <row r="42" spans="1:3" ht="12.75" customHeight="1">
      <c r="A42" s="3">
        <v>24</v>
      </c>
      <c r="B42" s="2" t="s">
        <v>689</v>
      </c>
      <c r="C42" s="184" t="s">
        <v>690</v>
      </c>
    </row>
    <row r="43" spans="2:4" ht="12.75" customHeight="1">
      <c r="B43" s="59" t="s">
        <v>293</v>
      </c>
      <c r="D43" s="182" t="s">
        <v>691</v>
      </c>
    </row>
    <row r="45" spans="2:4" ht="12.75" customHeight="1">
      <c r="B45" s="59" t="s">
        <v>54</v>
      </c>
      <c r="D45" s="182" t="s">
        <v>692</v>
      </c>
    </row>
    <row r="47" ht="12.75" customHeight="1">
      <c r="A47" s="14" t="s">
        <v>693</v>
      </c>
    </row>
    <row r="49" spans="1:4" ht="12.75" customHeight="1">
      <c r="A49" s="3">
        <v>25</v>
      </c>
      <c r="B49" s="2" t="s">
        <v>694</v>
      </c>
      <c r="D49" s="190" t="s">
        <v>695</v>
      </c>
    </row>
    <row r="50" spans="1:4" ht="12.75" customHeight="1">
      <c r="A50" s="3">
        <v>26</v>
      </c>
      <c r="B50" s="2" t="s">
        <v>696</v>
      </c>
      <c r="D50" s="190" t="s">
        <v>697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showRowColHeaders="0" zoomScale="90" zoomScaleNormal="90" zoomScalePageLayoutView="0" workbookViewId="0" topLeftCell="A1">
      <selection activeCell="C45" sqref="C45"/>
    </sheetView>
  </sheetViews>
  <sheetFormatPr defaultColWidth="9.140625" defaultRowHeight="12.75" customHeight="1"/>
  <cols>
    <col min="1" max="1" width="4.00390625" style="34" customWidth="1"/>
    <col min="2" max="2" width="59.7109375" style="35" customWidth="1"/>
    <col min="3" max="3" width="16.7109375" style="35" customWidth="1"/>
    <col min="4" max="4" width="16.57421875" style="35" customWidth="1"/>
    <col min="5" max="16384" width="9.140625" style="35" customWidth="1"/>
  </cols>
  <sheetData>
    <row r="2" spans="1:4" s="32" customFormat="1" ht="12.75" customHeight="1">
      <c r="A2" s="72" t="s">
        <v>698</v>
      </c>
      <c r="C2"/>
      <c r="D2"/>
    </row>
    <row r="3" spans="1:4" s="32" customFormat="1" ht="15.75" customHeight="1">
      <c r="A3" s="31"/>
      <c r="C3" s="33" t="s">
        <v>89</v>
      </c>
      <c r="D3"/>
    </row>
    <row r="4" spans="3:4" ht="12.75" customHeight="1">
      <c r="C4" s="33" t="s">
        <v>2</v>
      </c>
      <c r="D4"/>
    </row>
    <row r="5" spans="3:4" ht="12.75" customHeight="1">
      <c r="C5" s="33"/>
      <c r="D5"/>
    </row>
    <row r="6" spans="1:4" ht="12.75" customHeight="1">
      <c r="A6" s="34">
        <v>1</v>
      </c>
      <c r="B6" s="35" t="s">
        <v>699</v>
      </c>
      <c r="C6" s="38"/>
      <c r="D6"/>
    </row>
    <row r="7" spans="2:4" ht="12.75" customHeight="1">
      <c r="B7" s="35" t="s">
        <v>700</v>
      </c>
      <c r="C7" s="184" t="s">
        <v>701</v>
      </c>
      <c r="D7"/>
    </row>
    <row r="8" spans="3:4" ht="12.75" customHeight="1">
      <c r="C8" s="136"/>
      <c r="D8"/>
    </row>
    <row r="9" spans="1:4" ht="12.75" customHeight="1">
      <c r="A9" s="34">
        <v>2</v>
      </c>
      <c r="B9" s="35" t="s">
        <v>391</v>
      </c>
      <c r="C9" s="184" t="s">
        <v>702</v>
      </c>
      <c r="D9"/>
    </row>
    <row r="10" spans="3:4" ht="12.75" customHeight="1">
      <c r="C10" s="136"/>
      <c r="D10"/>
    </row>
    <row r="11" spans="1:4" ht="12.75" customHeight="1">
      <c r="A11" s="34">
        <v>3</v>
      </c>
      <c r="B11" s="35" t="s">
        <v>703</v>
      </c>
      <c r="C11" s="184" t="s">
        <v>704</v>
      </c>
      <c r="D11"/>
    </row>
    <row r="12" spans="3:4" ht="12.75" customHeight="1">
      <c r="C12" s="136"/>
      <c r="D12"/>
    </row>
    <row r="13" spans="1:4" ht="12.75" customHeight="1">
      <c r="A13" s="34">
        <v>4</v>
      </c>
      <c r="B13" s="101" t="s">
        <v>522</v>
      </c>
      <c r="C13" s="184" t="s">
        <v>705</v>
      </c>
      <c r="D13"/>
    </row>
    <row r="14" spans="3:4" ht="12.75" customHeight="1">
      <c r="C14" s="136"/>
      <c r="D14"/>
    </row>
    <row r="15" spans="1:4" ht="12.75" customHeight="1">
      <c r="A15" s="34">
        <v>5</v>
      </c>
      <c r="B15" s="102" t="s">
        <v>706</v>
      </c>
      <c r="C15" s="184" t="s">
        <v>707</v>
      </c>
      <c r="D15"/>
    </row>
    <row r="16" spans="3:4" ht="12.75" customHeight="1">
      <c r="C16" s="136"/>
      <c r="D16"/>
    </row>
    <row r="17" spans="1:4" ht="12.75" customHeight="1">
      <c r="A17" s="34">
        <v>6</v>
      </c>
      <c r="B17" s="35" t="s">
        <v>708</v>
      </c>
      <c r="C17" s="184" t="s">
        <v>709</v>
      </c>
      <c r="D17"/>
    </row>
    <row r="18" spans="3:4" ht="12.75" customHeight="1">
      <c r="C18" s="136"/>
      <c r="D18"/>
    </row>
    <row r="19" spans="1:4" ht="12.75" customHeight="1">
      <c r="A19" s="34">
        <v>7</v>
      </c>
      <c r="B19" s="102" t="s">
        <v>710</v>
      </c>
      <c r="C19" s="184" t="s">
        <v>711</v>
      </c>
      <c r="D19"/>
    </row>
    <row r="20" spans="3:4" ht="12.75" customHeight="1">
      <c r="C20" s="136"/>
      <c r="D20"/>
    </row>
    <row r="21" spans="1:4" ht="12.75" customHeight="1">
      <c r="A21" s="34">
        <v>8</v>
      </c>
      <c r="B21" s="35" t="s">
        <v>437</v>
      </c>
      <c r="C21" s="184" t="s">
        <v>712</v>
      </c>
      <c r="D21"/>
    </row>
    <row r="22" spans="3:4" ht="12.75" customHeight="1">
      <c r="C22" s="136"/>
      <c r="D22"/>
    </row>
    <row r="23" spans="1:4" ht="12.75" customHeight="1">
      <c r="A23" s="44">
        <v>9</v>
      </c>
      <c r="B23" s="20" t="s">
        <v>713</v>
      </c>
      <c r="C23" s="184" t="s">
        <v>714</v>
      </c>
      <c r="D23"/>
    </row>
    <row r="24" spans="1:4" ht="12.75" customHeight="1">
      <c r="A24" s="44"/>
      <c r="B24" s="20"/>
      <c r="C24" s="136"/>
      <c r="D24"/>
    </row>
    <row r="25" spans="1:4" ht="12.75" customHeight="1">
      <c r="A25" s="44">
        <v>10</v>
      </c>
      <c r="B25" s="20" t="s">
        <v>715</v>
      </c>
      <c r="C25" s="184" t="s">
        <v>716</v>
      </c>
      <c r="D25"/>
    </row>
    <row r="26" spans="1:4" ht="12.75" customHeight="1">
      <c r="A26" s="44"/>
      <c r="B26" s="20" t="s">
        <v>717</v>
      </c>
      <c r="C26" s="136"/>
      <c r="D26"/>
    </row>
    <row r="27" spans="1:4" ht="12.75" customHeight="1">
      <c r="A27" s="44"/>
      <c r="B27" s="20"/>
      <c r="C27" s="136"/>
      <c r="D27"/>
    </row>
    <row r="28" spans="1:4" ht="12.75" customHeight="1">
      <c r="A28" s="34">
        <v>11</v>
      </c>
      <c r="B28" s="35" t="s">
        <v>718</v>
      </c>
      <c r="C28" s="184" t="s">
        <v>719</v>
      </c>
      <c r="D28"/>
    </row>
    <row r="29" spans="3:4" ht="12.75" customHeight="1">
      <c r="C29" s="136"/>
      <c r="D29"/>
    </row>
    <row r="30" spans="1:4" ht="12.75" customHeight="1">
      <c r="A30" s="34">
        <v>12</v>
      </c>
      <c r="B30" s="35" t="s">
        <v>720</v>
      </c>
      <c r="C30" s="184" t="s">
        <v>721</v>
      </c>
      <c r="D30"/>
    </row>
    <row r="31" spans="3:4" ht="12.75" customHeight="1">
      <c r="C31" s="136"/>
      <c r="D31"/>
    </row>
    <row r="32" spans="1:4" ht="12.75" customHeight="1">
      <c r="A32" s="34">
        <v>13</v>
      </c>
      <c r="B32" t="s">
        <v>458</v>
      </c>
      <c r="C32" s="184" t="s">
        <v>722</v>
      </c>
      <c r="D32"/>
    </row>
    <row r="33" spans="2:4" ht="12.75" customHeight="1">
      <c r="B33"/>
      <c r="C33" s="136"/>
      <c r="D33"/>
    </row>
    <row r="34" spans="1:4" ht="12.75" customHeight="1">
      <c r="A34" s="34">
        <v>14</v>
      </c>
      <c r="B34" s="35" t="s">
        <v>491</v>
      </c>
      <c r="C34" s="184" t="s">
        <v>723</v>
      </c>
      <c r="D34"/>
    </row>
    <row r="35" spans="3:4" ht="12.75" customHeight="1">
      <c r="C35" s="136"/>
      <c r="D35"/>
    </row>
    <row r="36" spans="1:4" ht="12.75" customHeight="1">
      <c r="A36" s="34">
        <v>15</v>
      </c>
      <c r="B36" s="35" t="s">
        <v>724</v>
      </c>
      <c r="C36" s="184" t="s">
        <v>725</v>
      </c>
      <c r="D36"/>
    </row>
    <row r="37" spans="3:4" ht="12.75" customHeight="1">
      <c r="C37" s="136"/>
      <c r="D37"/>
    </row>
    <row r="38" spans="1:4" ht="12.75" customHeight="1">
      <c r="A38" s="34">
        <v>16</v>
      </c>
      <c r="B38" s="35" t="s">
        <v>503</v>
      </c>
      <c r="C38" s="184" t="s">
        <v>726</v>
      </c>
      <c r="D38"/>
    </row>
    <row r="39" spans="3:4" ht="12.75" customHeight="1">
      <c r="C39" s="136"/>
      <c r="D39"/>
    </row>
    <row r="40" spans="1:4" ht="12.75" customHeight="1">
      <c r="A40" s="34">
        <v>17</v>
      </c>
      <c r="B40" s="102" t="s">
        <v>727</v>
      </c>
      <c r="C40" s="184" t="s">
        <v>728</v>
      </c>
      <c r="D40"/>
    </row>
    <row r="41" spans="2:4" ht="12.75" customHeight="1">
      <c r="B41" s="35" t="s">
        <v>729</v>
      </c>
      <c r="C41" s="136"/>
      <c r="D41"/>
    </row>
    <row r="42" spans="3:4" ht="12.75" customHeight="1">
      <c r="C42" s="136"/>
      <c r="D42"/>
    </row>
    <row r="43" spans="1:4" ht="12.75" customHeight="1">
      <c r="A43" s="34">
        <v>18</v>
      </c>
      <c r="B43" s="35" t="s">
        <v>510</v>
      </c>
      <c r="C43" s="184" t="s">
        <v>730</v>
      </c>
      <c r="D43"/>
    </row>
    <row r="45" spans="2:3" ht="12.75" customHeight="1">
      <c r="B45" s="55" t="s">
        <v>731</v>
      </c>
      <c r="C45" s="178" t="s">
        <v>732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45"/>
  <sheetViews>
    <sheetView showRowColHeaders="0" zoomScale="90" zoomScaleNormal="90" zoomScalePageLayoutView="0" workbookViewId="0" topLeftCell="A1">
      <selection activeCell="C34" sqref="C34"/>
    </sheetView>
  </sheetViews>
  <sheetFormatPr defaultColWidth="9.140625" defaultRowHeight="12.75" customHeight="1"/>
  <cols>
    <col min="1" max="1" width="3.421875" style="3" customWidth="1"/>
    <col min="2" max="2" width="67.7109375" style="0" customWidth="1"/>
    <col min="3" max="3" width="16.7109375" style="0" customWidth="1"/>
    <col min="4" max="4" width="9.00390625" style="0" customWidth="1"/>
  </cols>
  <sheetData>
    <row r="2" spans="1:4" s="12" customFormat="1" ht="15.75" customHeight="1">
      <c r="A2" s="50" t="s">
        <v>733</v>
      </c>
      <c r="C2" s="17"/>
      <c r="D2"/>
    </row>
    <row r="3" spans="1:4" s="12" customFormat="1" ht="15.75" customHeight="1">
      <c r="A3" s="16"/>
      <c r="C3" s="17" t="s">
        <v>89</v>
      </c>
      <c r="D3"/>
    </row>
    <row r="4" ht="12.75" customHeight="1">
      <c r="C4" s="17" t="s">
        <v>2</v>
      </c>
    </row>
    <row r="5" ht="12.75" customHeight="1">
      <c r="C5" s="17"/>
    </row>
    <row r="6" spans="1:3" ht="12.75" customHeight="1">
      <c r="A6" s="18">
        <v>1</v>
      </c>
      <c r="B6" s="10" t="s">
        <v>734</v>
      </c>
      <c r="C6" s="184" t="s">
        <v>735</v>
      </c>
    </row>
    <row r="7" spans="1:2" ht="12.75" customHeight="1">
      <c r="A7" s="18"/>
      <c r="B7" s="10"/>
    </row>
    <row r="8" spans="1:2" ht="12.75" customHeight="1">
      <c r="A8" s="18">
        <v>2</v>
      </c>
      <c r="B8" s="10" t="s">
        <v>736</v>
      </c>
    </row>
    <row r="9" spans="1:4" ht="12.75" customHeight="1">
      <c r="A9" s="18"/>
      <c r="B9" s="10" t="s">
        <v>303</v>
      </c>
      <c r="C9" s="179" t="s">
        <v>737</v>
      </c>
      <c r="D9" s="103" t="s">
        <v>93</v>
      </c>
    </row>
    <row r="10" spans="1:2" ht="12.75" customHeight="1">
      <c r="A10" s="18"/>
      <c r="B10" s="10"/>
    </row>
    <row r="11" spans="1:3" ht="12.75" customHeight="1">
      <c r="A11" s="18">
        <v>3</v>
      </c>
      <c r="B11" s="10" t="s">
        <v>738</v>
      </c>
      <c r="C11" s="184" t="s">
        <v>739</v>
      </c>
    </row>
    <row r="12" spans="1:2" ht="12.75" customHeight="1">
      <c r="A12" s="18"/>
      <c r="B12" s="10"/>
    </row>
    <row r="13" spans="1:3" ht="12.75" customHeight="1">
      <c r="A13" s="94">
        <v>4</v>
      </c>
      <c r="B13" s="95" t="s">
        <v>740</v>
      </c>
      <c r="C13" s="184" t="s">
        <v>741</v>
      </c>
    </row>
    <row r="14" spans="1:2" ht="12.75" customHeight="1">
      <c r="A14" s="94"/>
      <c r="B14" s="95"/>
    </row>
    <row r="15" spans="1:3" ht="12.75" customHeight="1">
      <c r="A15" s="96">
        <v>5</v>
      </c>
      <c r="B15" s="88" t="s">
        <v>742</v>
      </c>
      <c r="C15" s="184" t="s">
        <v>743</v>
      </c>
    </row>
    <row r="17" spans="2:3" ht="12.75" customHeight="1">
      <c r="B17" s="53" t="s">
        <v>744</v>
      </c>
      <c r="C17" s="182" t="s">
        <v>745</v>
      </c>
    </row>
    <row r="20" spans="1:4" s="12" customFormat="1" ht="15.75" customHeight="1">
      <c r="A20" s="50" t="s">
        <v>746</v>
      </c>
      <c r="D20"/>
    </row>
    <row r="21" ht="12.75" customHeight="1">
      <c r="C21" s="17" t="s">
        <v>89</v>
      </c>
    </row>
    <row r="22" ht="12.75" customHeight="1">
      <c r="C22" s="17" t="s">
        <v>2</v>
      </c>
    </row>
    <row r="24" spans="1:3" ht="12.75" customHeight="1">
      <c r="A24" s="3">
        <v>1</v>
      </c>
      <c r="B24" t="s">
        <v>747</v>
      </c>
      <c r="C24" s="184" t="s">
        <v>748</v>
      </c>
    </row>
    <row r="25" ht="12.75" customHeight="1">
      <c r="C25" s="35"/>
    </row>
    <row r="26" spans="1:4" ht="12.75" customHeight="1">
      <c r="A26" s="18">
        <v>2</v>
      </c>
      <c r="B26" s="10" t="s">
        <v>738</v>
      </c>
      <c r="C26" s="179" t="s">
        <v>749</v>
      </c>
      <c r="D26" s="103" t="s">
        <v>750</v>
      </c>
    </row>
    <row r="27" ht="12.75" customHeight="1">
      <c r="C27" s="35"/>
    </row>
    <row r="28" spans="1:3" ht="12.75" customHeight="1">
      <c r="A28" s="3">
        <v>3</v>
      </c>
      <c r="B28" t="s">
        <v>751</v>
      </c>
      <c r="C28" s="184" t="s">
        <v>752</v>
      </c>
    </row>
    <row r="29" ht="12.75" customHeight="1">
      <c r="C29" s="136"/>
    </row>
    <row r="30" spans="1:4" ht="12.75" customHeight="1">
      <c r="A30" s="94">
        <v>4</v>
      </c>
      <c r="B30" s="95" t="s">
        <v>740</v>
      </c>
      <c r="C30" s="180" t="str">
        <f>C13</f>
        <v>REPO4Mon</v>
      </c>
      <c r="D30" s="103" t="s">
        <v>750</v>
      </c>
    </row>
    <row r="31" spans="1:4" ht="12.75" customHeight="1">
      <c r="A31" s="90"/>
      <c r="B31" s="88"/>
      <c r="D31" s="87"/>
    </row>
    <row r="32" spans="1:4" ht="12.75" customHeight="1">
      <c r="A32" s="94">
        <v>5</v>
      </c>
      <c r="B32" s="95" t="s">
        <v>742</v>
      </c>
      <c r="C32" s="180" t="s">
        <v>753</v>
      </c>
      <c r="D32" s="103" t="s">
        <v>750</v>
      </c>
    </row>
    <row r="34" spans="2:3" ht="12.75" customHeight="1">
      <c r="B34" s="53" t="s">
        <v>754</v>
      </c>
      <c r="C34" s="182" t="s">
        <v>755</v>
      </c>
    </row>
    <row r="37" spans="1:4" s="12" customFormat="1" ht="15.75" customHeight="1">
      <c r="A37" s="16" t="s">
        <v>756</v>
      </c>
      <c r="D37"/>
    </row>
    <row r="38" ht="12.75" customHeight="1">
      <c r="C38" s="17" t="s">
        <v>757</v>
      </c>
    </row>
    <row r="39" ht="12.75" customHeight="1">
      <c r="C39" s="17" t="s">
        <v>2</v>
      </c>
    </row>
    <row r="41" spans="1:3" ht="12.75" customHeight="1">
      <c r="A41" s="3">
        <v>1</v>
      </c>
      <c r="B41" t="s">
        <v>758</v>
      </c>
      <c r="C41" s="184" t="s">
        <v>759</v>
      </c>
    </row>
    <row r="43" spans="1:3" ht="12.75" customHeight="1">
      <c r="A43" s="3">
        <v>2</v>
      </c>
      <c r="B43" t="s">
        <v>760</v>
      </c>
      <c r="C43" s="184" t="s">
        <v>761</v>
      </c>
    </row>
    <row r="45" spans="2:3" ht="12.75" customHeight="1">
      <c r="B45" s="106"/>
      <c r="C45" s="107" t="s">
        <v>762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R54"/>
  <sheetViews>
    <sheetView showRowColHeaders="0" zoomScale="90" zoomScaleNormal="90" zoomScalePageLayoutView="0" workbookViewId="0" topLeftCell="A1">
      <selection activeCell="E53" sqref="E53"/>
    </sheetView>
  </sheetViews>
  <sheetFormatPr defaultColWidth="9.140625" defaultRowHeight="12.75" customHeight="1"/>
  <cols>
    <col min="1" max="2" width="2.421875" style="3" customWidth="1"/>
    <col min="3" max="3" width="43.57421875" style="0" customWidth="1"/>
    <col min="4" max="5" width="16.7109375" style="0" customWidth="1"/>
    <col min="6" max="7" width="12.7109375" style="0" customWidth="1"/>
  </cols>
  <sheetData>
    <row r="2" spans="1:226" s="12" customFormat="1" ht="15.75" customHeight="1">
      <c r="A2" s="50" t="s">
        <v>763</v>
      </c>
      <c r="B2" s="1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</row>
    <row r="3" spans="1:226" s="12" customFormat="1" ht="12.75" customHeight="1">
      <c r="A3" s="15"/>
      <c r="B3" s="15"/>
      <c r="C3"/>
      <c r="D3" s="19" t="s">
        <v>89</v>
      </c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</row>
    <row r="4" spans="1:226" s="12" customFormat="1" ht="12.75" customHeight="1">
      <c r="A4" s="15"/>
      <c r="B4" s="15"/>
      <c r="D4" s="19" t="s">
        <v>2</v>
      </c>
      <c r="E4" s="5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</row>
    <row r="5" spans="1:226" s="12" customFormat="1" ht="12.75" customHeight="1">
      <c r="A5" s="15"/>
      <c r="B5" s="15"/>
      <c r="D5" s="19"/>
      <c r="E5" s="5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</row>
    <row r="6" spans="3:5" ht="12.75" customHeight="1">
      <c r="C6" s="11" t="s">
        <v>764</v>
      </c>
      <c r="D6" s="5"/>
      <c r="E6" s="5"/>
    </row>
    <row r="7" spans="1:226" ht="12.75" customHeight="1">
      <c r="A7" s="3">
        <v>1</v>
      </c>
      <c r="B7" s="3" t="s">
        <v>4</v>
      </c>
      <c r="C7" t="s">
        <v>765</v>
      </c>
      <c r="D7" s="187" t="s">
        <v>766</v>
      </c>
      <c r="E7" s="7"/>
      <c r="HR7" s="8"/>
    </row>
    <row r="8" spans="2:4" ht="12.75" customHeight="1">
      <c r="B8" s="3" t="s">
        <v>8</v>
      </c>
      <c r="C8" t="s">
        <v>767</v>
      </c>
      <c r="D8" s="184" t="s">
        <v>768</v>
      </c>
    </row>
    <row r="9" spans="2:4" ht="12.75" customHeight="1">
      <c r="B9" s="3" t="s">
        <v>12</v>
      </c>
      <c r="C9" t="s">
        <v>291</v>
      </c>
      <c r="D9" s="184" t="s">
        <v>769</v>
      </c>
    </row>
    <row r="10" spans="3:5" ht="12.75" customHeight="1">
      <c r="C10" s="59" t="s">
        <v>293</v>
      </c>
      <c r="E10" s="182" t="s">
        <v>770</v>
      </c>
    </row>
    <row r="12" ht="12.75" customHeight="1">
      <c r="C12" s="11" t="s">
        <v>771</v>
      </c>
    </row>
    <row r="13" spans="1:4" ht="12.75" customHeight="1">
      <c r="A13" s="3">
        <v>2</v>
      </c>
      <c r="B13" s="3" t="s">
        <v>4</v>
      </c>
      <c r="C13" t="s">
        <v>772</v>
      </c>
      <c r="D13" s="184" t="s">
        <v>773</v>
      </c>
    </row>
    <row r="14" spans="2:4" ht="12.75" customHeight="1">
      <c r="B14" s="3" t="s">
        <v>8</v>
      </c>
      <c r="C14" t="s">
        <v>774</v>
      </c>
      <c r="D14" s="184" t="s">
        <v>775</v>
      </c>
    </row>
    <row r="15" spans="2:4" ht="12.75" customHeight="1">
      <c r="B15" s="3" t="s">
        <v>12</v>
      </c>
      <c r="C15" t="s">
        <v>776</v>
      </c>
      <c r="D15" s="184" t="s">
        <v>777</v>
      </c>
    </row>
    <row r="16" spans="2:4" ht="12.75" customHeight="1">
      <c r="B16" s="3" t="s">
        <v>15</v>
      </c>
      <c r="C16" t="s">
        <v>778</v>
      </c>
      <c r="D16" s="184" t="s">
        <v>779</v>
      </c>
    </row>
    <row r="17" spans="2:4" ht="12.75" customHeight="1">
      <c r="B17" s="3" t="s">
        <v>17</v>
      </c>
      <c r="C17" t="s">
        <v>291</v>
      </c>
      <c r="D17" s="184" t="s">
        <v>780</v>
      </c>
    </row>
    <row r="18" spans="3:5" ht="12.75" customHeight="1">
      <c r="C18" s="59" t="s">
        <v>293</v>
      </c>
      <c r="E18" s="182" t="s">
        <v>781</v>
      </c>
    </row>
    <row r="20" ht="12.75" customHeight="1">
      <c r="C20" s="11" t="s">
        <v>782</v>
      </c>
    </row>
    <row r="21" spans="1:4" ht="12.75" customHeight="1">
      <c r="A21" s="3">
        <v>3</v>
      </c>
      <c r="B21" s="3" t="s">
        <v>4</v>
      </c>
      <c r="C21" s="2" t="s">
        <v>783</v>
      </c>
      <c r="D21" s="184" t="s">
        <v>784</v>
      </c>
    </row>
    <row r="22" spans="2:4" ht="12.75" customHeight="1">
      <c r="B22" s="3" t="s">
        <v>8</v>
      </c>
      <c r="C22" s="2" t="s">
        <v>785</v>
      </c>
      <c r="D22" s="184" t="s">
        <v>786</v>
      </c>
    </row>
    <row r="23" spans="1:4" ht="12.75" customHeight="1">
      <c r="A23" s="3" t="s">
        <v>35</v>
      </c>
      <c r="B23" s="3" t="s">
        <v>12</v>
      </c>
      <c r="C23" t="s">
        <v>787</v>
      </c>
      <c r="D23" s="184" t="s">
        <v>788</v>
      </c>
    </row>
    <row r="24" spans="2:4" ht="12.75" customHeight="1">
      <c r="B24" s="3" t="s">
        <v>15</v>
      </c>
      <c r="C24" t="s">
        <v>789</v>
      </c>
      <c r="D24" s="184" t="s">
        <v>790</v>
      </c>
    </row>
    <row r="25" spans="2:4" ht="12.75" customHeight="1">
      <c r="B25" s="3" t="s">
        <v>17</v>
      </c>
      <c r="C25" t="s">
        <v>791</v>
      </c>
      <c r="D25" s="184" t="s">
        <v>792</v>
      </c>
    </row>
    <row r="26" spans="2:4" ht="12.75" customHeight="1">
      <c r="B26" s="3" t="s">
        <v>19</v>
      </c>
      <c r="C26" t="s">
        <v>291</v>
      </c>
      <c r="D26" s="184" t="s">
        <v>793</v>
      </c>
    </row>
    <row r="27" spans="3:5" ht="12.75" customHeight="1">
      <c r="C27" s="59" t="s">
        <v>293</v>
      </c>
      <c r="E27" s="182" t="s">
        <v>794</v>
      </c>
    </row>
    <row r="29" ht="12.75" customHeight="1">
      <c r="C29" s="11" t="s">
        <v>558</v>
      </c>
    </row>
    <row r="30" spans="1:4" ht="12.75" customHeight="1">
      <c r="A30" s="3">
        <v>4</v>
      </c>
      <c r="B30" s="3" t="s">
        <v>4</v>
      </c>
      <c r="C30" t="s">
        <v>795</v>
      </c>
      <c r="D30" s="184" t="s">
        <v>796</v>
      </c>
    </row>
    <row r="31" spans="2:4" ht="12.75" customHeight="1">
      <c r="B31" s="3" t="s">
        <v>8</v>
      </c>
      <c r="C31" t="s">
        <v>797</v>
      </c>
      <c r="D31" s="184" t="s">
        <v>798</v>
      </c>
    </row>
    <row r="32" spans="2:4" ht="12.75" customHeight="1">
      <c r="B32" s="3" t="s">
        <v>12</v>
      </c>
      <c r="C32" t="s">
        <v>799</v>
      </c>
      <c r="D32" s="184" t="s">
        <v>800</v>
      </c>
    </row>
    <row r="33" spans="2:4" ht="12.75" customHeight="1">
      <c r="B33" s="3" t="s">
        <v>15</v>
      </c>
      <c r="C33" t="s">
        <v>801</v>
      </c>
      <c r="D33" s="184" t="s">
        <v>802</v>
      </c>
    </row>
    <row r="34" spans="2:4" ht="12.75" customHeight="1">
      <c r="B34" s="3" t="s">
        <v>17</v>
      </c>
      <c r="C34" t="s">
        <v>803</v>
      </c>
      <c r="D34" s="184" t="s">
        <v>804</v>
      </c>
    </row>
    <row r="35" spans="2:4" ht="12.75" customHeight="1">
      <c r="B35" s="3" t="s">
        <v>19</v>
      </c>
      <c r="C35" t="s">
        <v>291</v>
      </c>
      <c r="D35" s="184" t="s">
        <v>805</v>
      </c>
    </row>
    <row r="36" spans="3:5" ht="12.75" customHeight="1">
      <c r="C36" s="59" t="s">
        <v>293</v>
      </c>
      <c r="E36" s="182" t="s">
        <v>806</v>
      </c>
    </row>
    <row r="38" ht="12.75" customHeight="1">
      <c r="C38" s="11" t="s">
        <v>807</v>
      </c>
    </row>
    <row r="39" spans="1:4" ht="12.75" customHeight="1">
      <c r="A39" s="3">
        <v>5</v>
      </c>
      <c r="B39" s="3" t="s">
        <v>4</v>
      </c>
      <c r="C39" t="s">
        <v>808</v>
      </c>
      <c r="D39" s="184" t="s">
        <v>809</v>
      </c>
    </row>
    <row r="40" spans="2:4" ht="12.75" customHeight="1">
      <c r="B40" s="3" t="s">
        <v>8</v>
      </c>
      <c r="C40" t="s">
        <v>810</v>
      </c>
      <c r="D40" s="184" t="s">
        <v>811</v>
      </c>
    </row>
    <row r="41" spans="2:4" ht="12.75" customHeight="1">
      <c r="B41" s="3" t="s">
        <v>12</v>
      </c>
      <c r="C41" t="s">
        <v>812</v>
      </c>
      <c r="D41" s="184" t="s">
        <v>813</v>
      </c>
    </row>
    <row r="42" spans="2:4" ht="12.75" customHeight="1">
      <c r="B42" s="3" t="s">
        <v>15</v>
      </c>
      <c r="C42" t="s">
        <v>814</v>
      </c>
      <c r="D42" s="184" t="s">
        <v>815</v>
      </c>
    </row>
    <row r="43" spans="2:4" ht="12.75" customHeight="1">
      <c r="B43" s="3" t="s">
        <v>17</v>
      </c>
      <c r="C43" t="s">
        <v>816</v>
      </c>
      <c r="D43" s="184" t="s">
        <v>817</v>
      </c>
    </row>
    <row r="44" spans="2:4" ht="12.75" customHeight="1">
      <c r="B44" s="3" t="s">
        <v>19</v>
      </c>
      <c r="C44" t="s">
        <v>818</v>
      </c>
      <c r="D44" s="184" t="s">
        <v>819</v>
      </c>
    </row>
    <row r="45" spans="2:4" ht="12.75" customHeight="1">
      <c r="B45" s="3" t="s">
        <v>21</v>
      </c>
      <c r="C45" t="s">
        <v>820</v>
      </c>
      <c r="D45" s="184" t="s">
        <v>821</v>
      </c>
    </row>
    <row r="46" spans="2:4" ht="12.75" customHeight="1">
      <c r="B46" s="3" t="s">
        <v>24</v>
      </c>
      <c r="C46" t="s">
        <v>291</v>
      </c>
      <c r="D46" s="184" t="s">
        <v>822</v>
      </c>
    </row>
    <row r="47" spans="3:5" ht="12.75" customHeight="1">
      <c r="C47" s="59" t="s">
        <v>293</v>
      </c>
      <c r="E47" s="182" t="s">
        <v>823</v>
      </c>
    </row>
    <row r="49" spans="1:5" ht="12.75" customHeight="1">
      <c r="A49" s="3">
        <v>6</v>
      </c>
      <c r="C49" s="11" t="s">
        <v>824</v>
      </c>
      <c r="E49" s="190" t="s">
        <v>825</v>
      </c>
    </row>
    <row r="51" spans="1:5" ht="12.75" customHeight="1">
      <c r="A51" s="3">
        <v>7</v>
      </c>
      <c r="C51" s="11" t="s">
        <v>826</v>
      </c>
      <c r="E51" s="190" t="s">
        <v>827</v>
      </c>
    </row>
    <row r="53" spans="3:5" ht="12.75" customHeight="1">
      <c r="C53" s="108" t="s">
        <v>828</v>
      </c>
      <c r="E53" s="182" t="s">
        <v>829</v>
      </c>
    </row>
    <row r="54" spans="1:226" ht="12.75" customHeight="1">
      <c r="A54" s="9"/>
      <c r="B54" s="9"/>
      <c r="C54" s="150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51"/>
      <c r="BP54" s="151"/>
      <c r="BQ54" s="151"/>
      <c r="BR54" s="151"/>
      <c r="BS54" s="151"/>
      <c r="BT54" s="151"/>
      <c r="BU54" s="151"/>
      <c r="BV54" s="151"/>
      <c r="BW54" s="151"/>
      <c r="BX54" s="151"/>
      <c r="BY54" s="151"/>
      <c r="BZ54" s="151"/>
      <c r="CA54" s="151"/>
      <c r="CB54" s="151"/>
      <c r="CC54" s="151"/>
      <c r="CD54" s="151"/>
      <c r="CE54" s="151"/>
      <c r="CF54" s="151"/>
      <c r="CG54" s="151"/>
      <c r="CH54" s="151"/>
      <c r="CI54" s="151"/>
      <c r="CJ54" s="151"/>
      <c r="CK54" s="151"/>
      <c r="CL54" s="151"/>
      <c r="CM54" s="151"/>
      <c r="CN54" s="151"/>
      <c r="CO54" s="151"/>
      <c r="CP54" s="151"/>
      <c r="CQ54" s="151"/>
      <c r="CR54" s="151"/>
      <c r="CS54" s="151"/>
      <c r="CT54" s="151"/>
      <c r="CU54" s="151"/>
      <c r="CV54" s="151"/>
      <c r="CW54" s="151"/>
      <c r="CX54" s="151"/>
      <c r="CY54" s="151"/>
      <c r="CZ54" s="151"/>
      <c r="DA54" s="151"/>
      <c r="DB54" s="151"/>
      <c r="DC54" s="151"/>
      <c r="DD54" s="151"/>
      <c r="DE54" s="151"/>
      <c r="DF54" s="151"/>
      <c r="DG54" s="151"/>
      <c r="DH54" s="151"/>
      <c r="DI54" s="151"/>
      <c r="DJ54" s="151"/>
      <c r="DK54" s="151"/>
      <c r="DL54" s="151"/>
      <c r="DM54" s="151"/>
      <c r="DN54" s="151"/>
      <c r="DO54" s="151"/>
      <c r="DP54" s="151"/>
      <c r="DQ54" s="151"/>
      <c r="DR54" s="151"/>
      <c r="DS54" s="151"/>
      <c r="DT54" s="151"/>
      <c r="DU54" s="151"/>
      <c r="DV54" s="151"/>
      <c r="DW54" s="151"/>
      <c r="DX54" s="151"/>
      <c r="DY54" s="151"/>
      <c r="DZ54" s="151"/>
      <c r="EA54" s="151"/>
      <c r="EB54" s="151"/>
      <c r="EC54" s="151"/>
      <c r="ED54" s="151"/>
      <c r="EE54" s="151"/>
      <c r="EF54" s="151"/>
      <c r="EG54" s="151"/>
      <c r="EH54" s="151"/>
      <c r="EI54" s="151"/>
      <c r="EJ54" s="151"/>
      <c r="EK54" s="151"/>
      <c r="EL54" s="151"/>
      <c r="EM54" s="151"/>
      <c r="EN54" s="151"/>
      <c r="EO54" s="151"/>
      <c r="EP54" s="151"/>
      <c r="EQ54" s="151"/>
      <c r="ER54" s="151"/>
      <c r="ES54" s="151"/>
      <c r="ET54" s="151"/>
      <c r="EU54" s="151"/>
      <c r="EV54" s="151"/>
      <c r="EW54" s="151"/>
      <c r="EX54" s="151"/>
      <c r="EY54" s="151"/>
      <c r="EZ54" s="151"/>
      <c r="FA54" s="151"/>
      <c r="FB54" s="151"/>
      <c r="FC54" s="151"/>
      <c r="FD54" s="151"/>
      <c r="FE54" s="151"/>
      <c r="FF54" s="151"/>
      <c r="FG54" s="151"/>
      <c r="FH54" s="151"/>
      <c r="FI54" s="151"/>
      <c r="FJ54" s="151"/>
      <c r="FK54" s="151"/>
      <c r="FL54" s="151"/>
      <c r="FM54" s="151"/>
      <c r="FN54" s="151"/>
      <c r="FO54" s="151"/>
      <c r="FP54" s="151"/>
      <c r="FQ54" s="151"/>
      <c r="FR54" s="151"/>
      <c r="FS54" s="151"/>
      <c r="FT54" s="151"/>
      <c r="FU54" s="151"/>
      <c r="FV54" s="151"/>
      <c r="FW54" s="151"/>
      <c r="FX54" s="151"/>
      <c r="FY54" s="151"/>
      <c r="FZ54" s="151"/>
      <c r="GA54" s="151"/>
      <c r="GB54" s="151"/>
      <c r="GC54" s="151"/>
      <c r="GD54" s="151"/>
      <c r="GE54" s="151"/>
      <c r="GF54" s="151"/>
      <c r="GG54" s="151"/>
      <c r="GH54" s="151"/>
      <c r="GI54" s="151"/>
      <c r="GJ54" s="151"/>
      <c r="GK54" s="151"/>
      <c r="GL54" s="151"/>
      <c r="GM54" s="151"/>
      <c r="GN54" s="151"/>
      <c r="GO54" s="151"/>
      <c r="GP54" s="151"/>
      <c r="GQ54" s="151"/>
      <c r="GR54" s="151"/>
      <c r="GS54" s="151"/>
      <c r="GT54" s="151"/>
      <c r="GU54" s="151"/>
      <c r="GV54" s="151"/>
      <c r="GW54" s="151"/>
      <c r="GX54" s="151"/>
      <c r="GY54" s="151"/>
      <c r="GZ54" s="151"/>
      <c r="HA54" s="151"/>
      <c r="HB54" s="151"/>
      <c r="HC54" s="151"/>
      <c r="HD54" s="151"/>
      <c r="HE54" s="151"/>
      <c r="HF54" s="151"/>
      <c r="HG54" s="151"/>
      <c r="HH54" s="151"/>
      <c r="HI54" s="151"/>
      <c r="HJ54" s="151"/>
      <c r="HK54" s="151"/>
      <c r="HL54" s="151"/>
      <c r="HM54" s="151"/>
      <c r="HN54" s="151"/>
      <c r="HO54" s="151"/>
      <c r="HP54" s="151"/>
      <c r="HQ54" s="151"/>
      <c r="HR54" s="151"/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48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3.7109375" style="3" customWidth="1"/>
    <col min="2" max="3" width="3.00390625" style="0" customWidth="1"/>
    <col min="4" max="4" width="45.421875" style="0" customWidth="1"/>
    <col min="5" max="5" width="7.421875" style="0" customWidth="1"/>
    <col min="6" max="6" width="16.7109375" style="0" customWidth="1"/>
    <col min="7" max="7" width="8.57421875" style="0" customWidth="1"/>
  </cols>
  <sheetData>
    <row r="2" spans="1:8" s="2" customFormat="1" ht="15.75" customHeight="1">
      <c r="A2" s="50" t="s">
        <v>830</v>
      </c>
      <c r="B2" s="12"/>
      <c r="C2" s="12"/>
      <c r="D2" s="12"/>
      <c r="E2" s="12"/>
      <c r="F2" s="12"/>
      <c r="G2" s="12"/>
      <c r="H2" s="12"/>
    </row>
    <row r="4" spans="1:8" s="2" customFormat="1" ht="12.75" customHeight="1">
      <c r="A4" s="9"/>
      <c r="B4" s="12"/>
      <c r="C4" s="12"/>
      <c r="D4" s="12"/>
      <c r="E4" s="12"/>
      <c r="F4" s="17" t="s">
        <v>2</v>
      </c>
      <c r="G4" s="12"/>
      <c r="H4" s="12"/>
    </row>
    <row r="5" spans="1:8" s="2" customFormat="1" ht="12.75" customHeight="1">
      <c r="A5" s="9"/>
      <c r="B5" s="12"/>
      <c r="C5" s="12"/>
      <c r="D5" s="12"/>
      <c r="E5" s="12"/>
      <c r="F5" s="17"/>
      <c r="G5" s="12"/>
      <c r="H5" s="12"/>
    </row>
    <row r="6" spans="1:7" ht="12.75" customHeight="1">
      <c r="A6" s="3">
        <v>1</v>
      </c>
      <c r="B6" s="88" t="s">
        <v>4</v>
      </c>
      <c r="C6" s="88"/>
      <c r="D6" s="88" t="s">
        <v>678</v>
      </c>
      <c r="F6" s="179" t="s">
        <v>831</v>
      </c>
      <c r="G6" s="103" t="s">
        <v>56</v>
      </c>
    </row>
    <row r="7" spans="2:6" ht="12.75" customHeight="1">
      <c r="B7" s="88" t="s">
        <v>8</v>
      </c>
      <c r="C7" s="88"/>
      <c r="D7" s="88" t="s">
        <v>57</v>
      </c>
      <c r="F7" s="184" t="s">
        <v>832</v>
      </c>
    </row>
    <row r="8" spans="2:6" ht="12.75" customHeight="1">
      <c r="B8" s="88" t="s">
        <v>12</v>
      </c>
      <c r="C8" s="88"/>
      <c r="D8" s="88" t="s">
        <v>60</v>
      </c>
      <c r="F8" s="184" t="s">
        <v>833</v>
      </c>
    </row>
    <row r="9" spans="2:6" ht="12.75" customHeight="1">
      <c r="B9" s="161" t="s">
        <v>15</v>
      </c>
      <c r="C9" s="88"/>
      <c r="D9" s="88" t="s">
        <v>834</v>
      </c>
      <c r="F9" s="184" t="s">
        <v>835</v>
      </c>
    </row>
    <row r="10" spans="2:4" ht="12.75" customHeight="1">
      <c r="B10" s="161" t="s">
        <v>17</v>
      </c>
      <c r="C10" s="161"/>
      <c r="D10" s="160" t="s">
        <v>64</v>
      </c>
    </row>
    <row r="11" spans="2:7" ht="12.75" customHeight="1">
      <c r="B11" s="161"/>
      <c r="C11" s="3">
        <v>1</v>
      </c>
      <c r="D11" s="160" t="s">
        <v>66</v>
      </c>
      <c r="F11" s="184" t="s">
        <v>836</v>
      </c>
      <c r="G11" s="117"/>
    </row>
    <row r="12" spans="2:6" ht="12.75" customHeight="1">
      <c r="B12" s="161"/>
      <c r="C12" s="3">
        <v>2</v>
      </c>
      <c r="D12" s="160" t="s">
        <v>67</v>
      </c>
      <c r="F12" s="184" t="s">
        <v>837</v>
      </c>
    </row>
    <row r="13" spans="2:6" ht="12.75" customHeight="1">
      <c r="B13" s="161"/>
      <c r="C13" s="3">
        <v>3</v>
      </c>
      <c r="D13" s="160" t="s">
        <v>68</v>
      </c>
      <c r="F13" s="184" t="s">
        <v>838</v>
      </c>
    </row>
    <row r="14" spans="2:6" ht="12.75" customHeight="1">
      <c r="B14" s="88" t="s">
        <v>19</v>
      </c>
      <c r="C14" s="88"/>
      <c r="D14" s="88" t="s">
        <v>69</v>
      </c>
      <c r="F14" s="184" t="s">
        <v>839</v>
      </c>
    </row>
    <row r="15" spans="2:6" ht="12.75" customHeight="1">
      <c r="B15" s="88" t="s">
        <v>21</v>
      </c>
      <c r="C15" s="88"/>
      <c r="D15" s="88" t="s">
        <v>71</v>
      </c>
      <c r="F15" s="203" t="s">
        <v>840</v>
      </c>
    </row>
    <row r="16" spans="2:6" ht="12.75" customHeight="1">
      <c r="B16" s="88" t="s">
        <v>24</v>
      </c>
      <c r="C16" s="88"/>
      <c r="D16" s="88" t="s">
        <v>73</v>
      </c>
      <c r="F16" s="203" t="s">
        <v>841</v>
      </c>
    </row>
    <row r="17" spans="2:6" ht="12.75" customHeight="1">
      <c r="B17" t="s">
        <v>27</v>
      </c>
      <c r="C17" s="88"/>
      <c r="D17" s="88" t="s">
        <v>75</v>
      </c>
      <c r="F17" s="203" t="s">
        <v>842</v>
      </c>
    </row>
    <row r="18" spans="2:6" ht="12.75" customHeight="1">
      <c r="B18" s="88" t="s">
        <v>31</v>
      </c>
      <c r="D18" s="2" t="s">
        <v>843</v>
      </c>
      <c r="F18" s="202" t="s">
        <v>844</v>
      </c>
    </row>
    <row r="19" spans="2:6" ht="12.75" customHeight="1">
      <c r="B19" s="88" t="s">
        <v>416</v>
      </c>
      <c r="D19" s="88" t="s">
        <v>845</v>
      </c>
      <c r="F19" s="202" t="s">
        <v>1174</v>
      </c>
    </row>
    <row r="20" spans="4:6" ht="12.75" customHeight="1">
      <c r="D20" s="53"/>
      <c r="F20" s="84"/>
    </row>
    <row r="21" spans="1:6" ht="12.75" customHeight="1">
      <c r="A21" s="96">
        <v>2</v>
      </c>
      <c r="B21" s="88" t="s">
        <v>4</v>
      </c>
      <c r="C21" s="88"/>
      <c r="D21" s="88" t="s">
        <v>846</v>
      </c>
      <c r="E21" s="87"/>
      <c r="F21" s="133" t="s">
        <v>847</v>
      </c>
    </row>
    <row r="22" spans="1:6" ht="12.75" customHeight="1">
      <c r="A22" s="104"/>
      <c r="B22" s="88" t="s">
        <v>8</v>
      </c>
      <c r="C22" s="88"/>
      <c r="D22" s="88" t="s">
        <v>848</v>
      </c>
      <c r="E22" s="89"/>
      <c r="F22" s="133" t="s">
        <v>849</v>
      </c>
    </row>
    <row r="23" spans="1:6" ht="12.75" customHeight="1">
      <c r="A23" s="96"/>
      <c r="B23" s="88" t="s">
        <v>12</v>
      </c>
      <c r="C23" s="88"/>
      <c r="D23" s="88" t="s">
        <v>850</v>
      </c>
      <c r="E23" s="87"/>
      <c r="F23" s="133" t="s">
        <v>851</v>
      </c>
    </row>
    <row r="24" ht="12.75" customHeight="1">
      <c r="A24"/>
    </row>
    <row r="25" spans="1:6" ht="12.75" customHeight="1">
      <c r="A25" s="96">
        <v>3</v>
      </c>
      <c r="B25" s="88" t="s">
        <v>4</v>
      </c>
      <c r="C25" s="88"/>
      <c r="D25" s="88" t="s">
        <v>852</v>
      </c>
      <c r="E25" s="87"/>
      <c r="F25" s="159" t="s">
        <v>853</v>
      </c>
    </row>
    <row r="26" spans="1:7" ht="12.75" customHeight="1">
      <c r="A26" s="90"/>
      <c r="B26" s="88" t="s">
        <v>8</v>
      </c>
      <c r="C26" s="88"/>
      <c r="D26" s="88" t="s">
        <v>854</v>
      </c>
      <c r="E26" s="87"/>
      <c r="F26" s="135" t="s">
        <v>855</v>
      </c>
      <c r="G26" s="37"/>
    </row>
    <row r="27" spans="1:7" ht="12.75" customHeight="1">
      <c r="A27" s="90"/>
      <c r="B27" s="88" t="s">
        <v>12</v>
      </c>
      <c r="C27" s="88"/>
      <c r="D27" s="88" t="s">
        <v>856</v>
      </c>
      <c r="E27" s="87"/>
      <c r="F27" s="134" t="s">
        <v>857</v>
      </c>
      <c r="G27" s="37"/>
    </row>
    <row r="28" spans="1:7" s="2" customFormat="1" ht="12.75" customHeight="1">
      <c r="A28" s="155"/>
      <c r="B28" s="88" t="s">
        <v>15</v>
      </c>
      <c r="C28" s="88"/>
      <c r="D28" s="88" t="s">
        <v>858</v>
      </c>
      <c r="E28" s="91"/>
      <c r="F28" s="134" t="s">
        <v>859</v>
      </c>
      <c r="G28" s="152"/>
    </row>
    <row r="29" spans="1:9" ht="12.75" customHeight="1">
      <c r="A29" s="90"/>
      <c r="B29" s="88" t="s">
        <v>17</v>
      </c>
      <c r="C29" s="88"/>
      <c r="D29" s="88" t="s">
        <v>860</v>
      </c>
      <c r="E29" s="87"/>
      <c r="F29" s="134" t="s">
        <v>861</v>
      </c>
      <c r="G29" s="37"/>
      <c r="I29" s="2"/>
    </row>
    <row r="30" spans="1:6" s="2" customFormat="1" ht="12.75" customHeight="1">
      <c r="A30" s="90"/>
      <c r="B30" s="97" t="s">
        <v>19</v>
      </c>
      <c r="C30" s="97"/>
      <c r="D30" s="97" t="s">
        <v>862</v>
      </c>
      <c r="E30" s="110"/>
      <c r="F30" s="149" t="s">
        <v>863</v>
      </c>
    </row>
    <row r="31" spans="1:9" ht="12.75" customHeight="1">
      <c r="A31" s="9"/>
      <c r="D31" s="1" t="s">
        <v>864</v>
      </c>
      <c r="E31" s="109"/>
      <c r="F31" s="149" t="s">
        <v>865</v>
      </c>
      <c r="I31" s="2"/>
    </row>
    <row r="32" spans="1:7" s="2" customFormat="1" ht="12.75" customHeight="1">
      <c r="A32" s="9"/>
      <c r="B32" s="12"/>
      <c r="C32" s="12"/>
      <c r="D32" s="1" t="s">
        <v>866</v>
      </c>
      <c r="E32" s="110"/>
      <c r="F32" s="149" t="s">
        <v>867</v>
      </c>
      <c r="G32" s="12"/>
    </row>
    <row r="33" spans="1:6" ht="12.75" customHeight="1">
      <c r="A33" s="9"/>
      <c r="D33" s="1" t="s">
        <v>868</v>
      </c>
      <c r="E33" s="109"/>
      <c r="F33" s="149" t="s">
        <v>869</v>
      </c>
    </row>
    <row r="34" spans="1:6" s="154" customFormat="1" ht="12.75" customHeight="1">
      <c r="A34" s="9"/>
      <c r="B34" s="12"/>
      <c r="C34" s="12"/>
      <c r="D34" s="1" t="s">
        <v>870</v>
      </c>
      <c r="E34" s="153"/>
      <c r="F34" s="149" t="s">
        <v>871</v>
      </c>
    </row>
    <row r="35" spans="1:6" ht="12.75" customHeight="1">
      <c r="A35" s="9"/>
      <c r="D35" s="1" t="s">
        <v>872</v>
      </c>
      <c r="E35" s="109"/>
      <c r="F35" s="149"/>
    </row>
    <row r="36" spans="1:6" s="2" customFormat="1" ht="12.75" customHeight="1">
      <c r="A36"/>
      <c r="B36"/>
      <c r="C36"/>
      <c r="D36" s="1" t="s">
        <v>873</v>
      </c>
      <c r="E36"/>
      <c r="F36" s="149"/>
    </row>
    <row r="37" spans="1:9" ht="12.75" customHeight="1">
      <c r="A37"/>
      <c r="D37" s="1" t="s">
        <v>874</v>
      </c>
      <c r="F37" s="149"/>
      <c r="G37" s="2"/>
      <c r="H37" s="2"/>
      <c r="I37" s="2"/>
    </row>
    <row r="38" spans="1:6" s="2" customFormat="1" ht="12.75" customHeight="1">
      <c r="A38"/>
      <c r="B38"/>
      <c r="C38"/>
      <c r="D38" s="1" t="s">
        <v>875</v>
      </c>
      <c r="E38"/>
      <c r="F38" s="149"/>
    </row>
    <row r="39" spans="4:9" ht="12.75" customHeight="1">
      <c r="D39" s="1" t="s">
        <v>876</v>
      </c>
      <c r="F39" s="149"/>
      <c r="G39" s="2"/>
      <c r="H39" s="2"/>
      <c r="I39" s="2"/>
    </row>
    <row r="40" spans="1:9" ht="12.75" customHeight="1">
      <c r="A40" s="9"/>
      <c r="B40" s="2"/>
      <c r="C40" s="2"/>
      <c r="D40" s="2"/>
      <c r="E40" s="2"/>
      <c r="F40" s="149"/>
      <c r="G40" s="2"/>
      <c r="H40" s="2"/>
      <c r="I40" s="2"/>
    </row>
    <row r="41" spans="1:9" ht="12.75" customHeight="1">
      <c r="A41" s="3">
        <v>4</v>
      </c>
      <c r="D41" s="97" t="s">
        <v>877</v>
      </c>
      <c r="F41" s="209"/>
      <c r="G41" s="2"/>
      <c r="H41" s="2"/>
      <c r="I41" s="2"/>
    </row>
    <row r="42" spans="2:9" ht="12.75" customHeight="1">
      <c r="B42" s="88" t="s">
        <v>4</v>
      </c>
      <c r="D42" s="97" t="s">
        <v>878</v>
      </c>
      <c r="F42" s="209"/>
      <c r="G42" s="2"/>
      <c r="H42" s="2"/>
      <c r="I42" s="2"/>
    </row>
    <row r="43" spans="4:6" ht="12.75" customHeight="1">
      <c r="D43" s="97" t="s">
        <v>879</v>
      </c>
      <c r="F43" s="135" t="s">
        <v>880</v>
      </c>
    </row>
    <row r="44" spans="2:6" ht="12.75" customHeight="1">
      <c r="B44" s="88" t="s">
        <v>8</v>
      </c>
      <c r="D44" s="97" t="s">
        <v>881</v>
      </c>
      <c r="F44" s="209"/>
    </row>
    <row r="45" spans="4:6" ht="12.75" customHeight="1">
      <c r="D45" s="97" t="s">
        <v>882</v>
      </c>
      <c r="F45" s="135" t="s">
        <v>883</v>
      </c>
    </row>
    <row r="46" spans="2:6" ht="12.75" customHeight="1">
      <c r="B46" s="88" t="s">
        <v>12</v>
      </c>
      <c r="D46" s="97" t="s">
        <v>884</v>
      </c>
      <c r="F46" s="35"/>
    </row>
    <row r="47" spans="4:6" ht="12.75" customHeight="1">
      <c r="D47" s="97" t="s">
        <v>879</v>
      </c>
      <c r="F47" s="179" t="s">
        <v>885</v>
      </c>
    </row>
    <row r="48" ht="12.75" customHeight="1">
      <c r="F48" s="35"/>
    </row>
  </sheetData>
  <sheetProtection/>
  <printOptions horizontalCentered="1"/>
  <pageMargins left="0.5" right="0.5" top="1" bottom="0.75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67"/>
  <sheetViews>
    <sheetView showRowColHeaders="0" zoomScale="90" zoomScaleNormal="90" zoomScalePageLayoutView="0" workbookViewId="0" topLeftCell="A15">
      <selection activeCell="D13" sqref="D13"/>
    </sheetView>
  </sheetViews>
  <sheetFormatPr defaultColWidth="9.140625" defaultRowHeight="12.75" customHeight="1"/>
  <cols>
    <col min="1" max="1" width="3.8515625" style="3" customWidth="1"/>
    <col min="2" max="2" width="3.00390625" style="3" customWidth="1"/>
    <col min="3" max="3" width="10.57421875" style="0" customWidth="1"/>
    <col min="4" max="9" width="16.7109375" style="0" customWidth="1"/>
  </cols>
  <sheetData>
    <row r="2" spans="1:2" s="12" customFormat="1" ht="15.75" customHeight="1">
      <c r="A2" s="50" t="s">
        <v>886</v>
      </c>
      <c r="B2" s="16"/>
    </row>
    <row r="4" spans="1:2" s="12" customFormat="1" ht="12.75" customHeight="1">
      <c r="A4" s="14" t="s">
        <v>887</v>
      </c>
      <c r="B4" s="15"/>
    </row>
    <row r="5" spans="1:2" s="12" customFormat="1" ht="12.75" customHeight="1">
      <c r="A5" s="14"/>
      <c r="B5" s="15"/>
    </row>
    <row r="6" spans="1:7" s="78" customFormat="1" ht="25.5" customHeight="1">
      <c r="A6" s="76"/>
      <c r="B6" s="77"/>
      <c r="C6" s="78" t="s">
        <v>888</v>
      </c>
      <c r="D6" s="78" t="s">
        <v>889</v>
      </c>
      <c r="E6" s="78" t="s">
        <v>517</v>
      </c>
      <c r="F6" s="78" t="s">
        <v>890</v>
      </c>
      <c r="G6" s="82" t="s">
        <v>891</v>
      </c>
    </row>
    <row r="7" spans="1:7" s="78" customFormat="1" ht="12.75" customHeight="1">
      <c r="A7" s="76"/>
      <c r="B7" s="77"/>
      <c r="G7" s="79"/>
    </row>
    <row r="8" spans="1:7" s="12" customFormat="1" ht="12.75" customHeight="1">
      <c r="A8" s="9">
        <v>1</v>
      </c>
      <c r="B8" s="9" t="s">
        <v>4</v>
      </c>
      <c r="C8" s="2" t="s">
        <v>892</v>
      </c>
      <c r="D8" s="47" t="s">
        <v>893</v>
      </c>
      <c r="E8" s="47" t="s">
        <v>894</v>
      </c>
      <c r="F8" s="47" t="s">
        <v>895</v>
      </c>
      <c r="G8" s="206" t="s">
        <v>896</v>
      </c>
    </row>
    <row r="9" spans="1:7" s="2" customFormat="1" ht="12.75" customHeight="1">
      <c r="A9" s="9"/>
      <c r="B9" s="9" t="s">
        <v>8</v>
      </c>
      <c r="C9" s="2" t="s">
        <v>897</v>
      </c>
      <c r="D9" s="47" t="s">
        <v>898</v>
      </c>
      <c r="E9" s="47" t="s">
        <v>899</v>
      </c>
      <c r="F9" s="47" t="s">
        <v>900</v>
      </c>
      <c r="G9" s="47" t="s">
        <v>901</v>
      </c>
    </row>
    <row r="10" spans="1:7" s="2" customFormat="1" ht="12.75" customHeight="1">
      <c r="A10" s="9"/>
      <c r="B10" s="9" t="s">
        <v>12</v>
      </c>
      <c r="C10" s="2" t="s">
        <v>902</v>
      </c>
      <c r="D10" s="47" t="s">
        <v>903</v>
      </c>
      <c r="E10" s="47" t="s">
        <v>904</v>
      </c>
      <c r="F10" s="47" t="s">
        <v>905</v>
      </c>
      <c r="G10" s="47" t="s">
        <v>906</v>
      </c>
    </row>
    <row r="11" spans="1:7" s="2" customFormat="1" ht="12.75" customHeight="1">
      <c r="A11" s="9"/>
      <c r="B11" s="9" t="s">
        <v>15</v>
      </c>
      <c r="C11" s="2" t="s">
        <v>907</v>
      </c>
      <c r="D11" s="47" t="s">
        <v>908</v>
      </c>
      <c r="E11" s="47" t="s">
        <v>909</v>
      </c>
      <c r="F11" s="47" t="s">
        <v>910</v>
      </c>
      <c r="G11" s="47" t="s">
        <v>911</v>
      </c>
    </row>
    <row r="12" spans="1:7" s="2" customFormat="1" ht="12.75" customHeight="1">
      <c r="A12" s="9"/>
      <c r="B12" s="9" t="s">
        <v>17</v>
      </c>
      <c r="C12" s="2" t="s">
        <v>291</v>
      </c>
      <c r="D12" s="47" t="s">
        <v>912</v>
      </c>
      <c r="E12" s="47" t="s">
        <v>913</v>
      </c>
      <c r="F12" s="47" t="s">
        <v>914</v>
      </c>
      <c r="G12" s="47" t="s">
        <v>915</v>
      </c>
    </row>
    <row r="13" spans="1:7" s="12" customFormat="1" ht="12.75" customHeight="1">
      <c r="A13" s="14"/>
      <c r="B13" s="15"/>
      <c r="C13" s="12" t="s">
        <v>916</v>
      </c>
      <c r="D13" s="80" t="s">
        <v>917</v>
      </c>
      <c r="E13" s="80" t="s">
        <v>918</v>
      </c>
      <c r="F13" s="207" t="s">
        <v>896</v>
      </c>
      <c r="G13" s="81" t="s">
        <v>919</v>
      </c>
    </row>
    <row r="14" spans="1:2" ht="12.75" customHeight="1">
      <c r="A14"/>
      <c r="B14"/>
    </row>
    <row r="15" spans="1:9" s="12" customFormat="1" ht="15.75" customHeight="1">
      <c r="A15" s="50" t="s">
        <v>920</v>
      </c>
      <c r="B15" s="16"/>
      <c r="D15"/>
      <c r="E15"/>
      <c r="F15"/>
      <c r="H15"/>
      <c r="I15"/>
    </row>
    <row r="17" spans="1:3" ht="12.75" customHeight="1">
      <c r="A17" s="3">
        <v>1</v>
      </c>
      <c r="C17" t="s">
        <v>921</v>
      </c>
    </row>
    <row r="18" spans="2:7" ht="12.75" customHeight="1">
      <c r="B18" s="3" t="s">
        <v>4</v>
      </c>
      <c r="C18" t="s">
        <v>922</v>
      </c>
      <c r="G18" s="145" t="s">
        <v>923</v>
      </c>
    </row>
    <row r="19" spans="2:7" ht="12.75" customHeight="1">
      <c r="B19" s="3" t="s">
        <v>8</v>
      </c>
      <c r="C19" t="s">
        <v>924</v>
      </c>
      <c r="G19" s="145" t="s">
        <v>925</v>
      </c>
    </row>
    <row r="21" spans="1:7" ht="12.75" customHeight="1">
      <c r="A21" s="3">
        <v>2</v>
      </c>
      <c r="C21" t="s">
        <v>926</v>
      </c>
      <c r="G21" s="145" t="s">
        <v>927</v>
      </c>
    </row>
    <row r="22" ht="12.75" customHeight="1">
      <c r="G22" s="146"/>
    </row>
    <row r="23" spans="1:7" ht="12.75" customHeight="1">
      <c r="A23" s="3">
        <v>3</v>
      </c>
      <c r="C23" t="s">
        <v>928</v>
      </c>
      <c r="G23" s="145" t="s">
        <v>929</v>
      </c>
    </row>
    <row r="25" spans="1:7" ht="12.75" customHeight="1">
      <c r="A25" s="3">
        <v>4</v>
      </c>
      <c r="C25" t="s">
        <v>930</v>
      </c>
      <c r="G25" s="145" t="s">
        <v>931</v>
      </c>
    </row>
    <row r="26" ht="12.75" customHeight="1">
      <c r="G26" s="146"/>
    </row>
    <row r="27" spans="1:7" ht="12.75" customHeight="1">
      <c r="A27" s="3">
        <v>5</v>
      </c>
      <c r="C27" t="s">
        <v>932</v>
      </c>
      <c r="G27" s="145" t="s">
        <v>933</v>
      </c>
    </row>
    <row r="28" ht="12.75" customHeight="1">
      <c r="G28" s="40"/>
    </row>
    <row r="29" spans="1:3" ht="12.75" customHeight="1">
      <c r="A29" s="3">
        <v>6</v>
      </c>
      <c r="C29" t="s">
        <v>934</v>
      </c>
    </row>
    <row r="30" spans="3:7" ht="12.75" customHeight="1">
      <c r="C30" t="s">
        <v>935</v>
      </c>
      <c r="G30" s="145" t="s">
        <v>936</v>
      </c>
    </row>
    <row r="32" spans="1:7" ht="12.75" customHeight="1">
      <c r="A32" s="3">
        <v>7</v>
      </c>
      <c r="C32" t="s">
        <v>937</v>
      </c>
      <c r="G32" s="158" t="s">
        <v>938</v>
      </c>
    </row>
    <row r="34" spans="1:7" ht="12.75" customHeight="1">
      <c r="A34" s="18">
        <v>8</v>
      </c>
      <c r="B34" s="18"/>
      <c r="C34" s="10" t="s">
        <v>939</v>
      </c>
      <c r="G34" s="140"/>
    </row>
    <row r="35" spans="1:7" ht="12.75" customHeight="1">
      <c r="A35" s="18"/>
      <c r="B35" s="18"/>
      <c r="C35" s="10" t="s">
        <v>708</v>
      </c>
      <c r="G35" s="140"/>
    </row>
    <row r="36" spans="1:7" ht="12.75" customHeight="1">
      <c r="A36" s="18"/>
      <c r="B36" s="18"/>
      <c r="C36" s="10" t="s">
        <v>940</v>
      </c>
      <c r="G36" s="143" t="s">
        <v>941</v>
      </c>
    </row>
    <row r="37" spans="1:7" ht="12.75" customHeight="1">
      <c r="A37" s="18"/>
      <c r="B37" s="18"/>
      <c r="C37" s="10"/>
      <c r="G37" s="144"/>
    </row>
    <row r="38" spans="1:7" ht="12.75" customHeight="1">
      <c r="A38" s="18">
        <v>9</v>
      </c>
      <c r="B38"/>
      <c r="C38" s="10" t="s">
        <v>942</v>
      </c>
      <c r="G38" s="144"/>
    </row>
    <row r="39" spans="1:7" ht="12.75" customHeight="1">
      <c r="A39" s="18"/>
      <c r="B39" s="18"/>
      <c r="C39" t="s">
        <v>935</v>
      </c>
      <c r="G39" s="143" t="s">
        <v>943</v>
      </c>
    </row>
    <row r="40" spans="1:7" ht="12.75" customHeight="1">
      <c r="A40" s="18"/>
      <c r="B40" s="18"/>
      <c r="G40" s="144"/>
    </row>
    <row r="41" spans="1:7" ht="12.75" customHeight="1">
      <c r="A41" s="18">
        <v>10</v>
      </c>
      <c r="B41"/>
      <c r="C41" t="s">
        <v>944</v>
      </c>
      <c r="G41" s="144"/>
    </row>
    <row r="42" spans="1:7" ht="12.75" customHeight="1">
      <c r="A42"/>
      <c r="B42"/>
      <c r="C42" t="s">
        <v>945</v>
      </c>
      <c r="G42" s="143" t="s">
        <v>946</v>
      </c>
    </row>
    <row r="43" spans="1:7" ht="12.75" customHeight="1">
      <c r="A43"/>
      <c r="B43"/>
      <c r="G43" s="144"/>
    </row>
    <row r="44" spans="1:7" ht="12.75" customHeight="1">
      <c r="A44" s="18">
        <v>11</v>
      </c>
      <c r="B44"/>
      <c r="C44" t="s">
        <v>947</v>
      </c>
      <c r="G44" s="164" t="s">
        <v>948</v>
      </c>
    </row>
    <row r="45" spans="1:7" ht="12.75" customHeight="1">
      <c r="A45" s="18"/>
      <c r="B45"/>
      <c r="C45" t="s">
        <v>949</v>
      </c>
      <c r="G45" s="164"/>
    </row>
    <row r="46" spans="1:7" ht="12.75" customHeight="1">
      <c r="A46"/>
      <c r="B46"/>
      <c r="G46" s="168"/>
    </row>
    <row r="47" spans="1:7" ht="12.75" customHeight="1">
      <c r="A47" s="18">
        <v>12</v>
      </c>
      <c r="B47"/>
      <c r="C47" t="s">
        <v>950</v>
      </c>
      <c r="G47" s="168"/>
    </row>
    <row r="48" spans="1:7" ht="12.75" customHeight="1">
      <c r="A48"/>
      <c r="B48"/>
      <c r="C48" t="s">
        <v>951</v>
      </c>
      <c r="G48" s="164" t="s">
        <v>952</v>
      </c>
    </row>
    <row r="50" spans="1:7" ht="12.75" customHeight="1">
      <c r="A50" s="3">
        <v>13</v>
      </c>
      <c r="C50" t="s">
        <v>953</v>
      </c>
      <c r="G50" s="158" t="s">
        <v>954</v>
      </c>
    </row>
    <row r="52" spans="1:7" ht="12.75" customHeight="1">
      <c r="A52" s="3">
        <v>14</v>
      </c>
      <c r="C52" t="s">
        <v>955</v>
      </c>
      <c r="G52" s="208" t="s">
        <v>956</v>
      </c>
    </row>
    <row r="53" ht="12.75" customHeight="1">
      <c r="G53" s="35"/>
    </row>
    <row r="54" spans="1:7" ht="12.75" customHeight="1">
      <c r="A54" s="3">
        <v>15</v>
      </c>
      <c r="C54" t="s">
        <v>957</v>
      </c>
      <c r="G54" s="35"/>
    </row>
    <row r="55" spans="3:7" ht="12.75" customHeight="1">
      <c r="C55" t="s">
        <v>958</v>
      </c>
      <c r="G55" s="208" t="s">
        <v>959</v>
      </c>
    </row>
    <row r="57" spans="1:7" ht="12.75" customHeight="1">
      <c r="A57" s="3">
        <v>16</v>
      </c>
      <c r="C57" t="s">
        <v>960</v>
      </c>
      <c r="G57" s="158" t="s">
        <v>961</v>
      </c>
    </row>
    <row r="59" spans="1:3" ht="12.75" customHeight="1">
      <c r="A59" s="3">
        <v>17</v>
      </c>
      <c r="C59" t="s">
        <v>962</v>
      </c>
    </row>
    <row r="60" spans="3:7" ht="12.75" customHeight="1">
      <c r="C60" t="s">
        <v>963</v>
      </c>
      <c r="G60" s="164" t="s">
        <v>964</v>
      </c>
    </row>
    <row r="61" ht="12.75" customHeight="1">
      <c r="G61" s="164"/>
    </row>
    <row r="62" ht="15.75" customHeight="1">
      <c r="A62" s="50" t="s">
        <v>965</v>
      </c>
    </row>
    <row r="64" spans="1:3" ht="12.75" customHeight="1">
      <c r="A64" s="3">
        <v>18</v>
      </c>
      <c r="C64" t="s">
        <v>966</v>
      </c>
    </row>
    <row r="65" ht="12.75" customHeight="1">
      <c r="C65" t="s">
        <v>967</v>
      </c>
    </row>
    <row r="66" ht="12.75" customHeight="1">
      <c r="C66" t="s">
        <v>968</v>
      </c>
    </row>
    <row r="67" spans="3:7" ht="12.75" customHeight="1">
      <c r="C67" t="s">
        <v>969</v>
      </c>
      <c r="G67" s="145" t="s">
        <v>970</v>
      </c>
    </row>
  </sheetData>
  <sheetProtection/>
  <printOptions horizontalCentered="1"/>
  <pageMargins left="0.5" right="0.5" top="1" bottom="0.75" header="0.5" footer="0.5"/>
  <pageSetup fitToHeight="3" horizontalDpi="300" verticalDpi="300" orientation="landscape" scale="90" r:id="rId1"/>
  <rowBreaks count="2" manualBreakCount="2">
    <brk id="29" max="65535" man="1"/>
    <brk id="60" max="6553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F396"/>
  <sheetViews>
    <sheetView showGridLines="0" showRowColHeaders="0" zoomScale="90" zoomScaleNormal="90" zoomScalePageLayoutView="0" workbookViewId="0" topLeftCell="A1">
      <selection activeCell="B2" sqref="B2:B90"/>
    </sheetView>
  </sheetViews>
  <sheetFormatPr defaultColWidth="9.140625" defaultRowHeight="12.75" customHeight="1"/>
  <cols>
    <col min="1" max="1" width="54.00390625" style="49" customWidth="1"/>
    <col min="2" max="2" width="2.140625" style="4" customWidth="1"/>
    <col min="3" max="3" width="1.7109375" style="0" customWidth="1"/>
    <col min="4" max="4" width="0.2890625" style="0" customWidth="1"/>
    <col min="5" max="5" width="19.28125" style="0" customWidth="1"/>
    <col min="6" max="6" width="20.7109375" style="0" customWidth="1"/>
  </cols>
  <sheetData>
    <row r="1" ht="18" customHeight="1">
      <c r="A1" s="130" t="s">
        <v>971</v>
      </c>
    </row>
    <row r="2" spans="1:6" ht="30" customHeight="1">
      <c r="A2" s="166" t="s">
        <v>972</v>
      </c>
      <c r="B2" s="4" t="s">
        <v>973</v>
      </c>
      <c r="C2" s="49"/>
      <c r="E2" s="118" t="str">
        <f>'SFC STMT FIN COND'!E16</f>
        <v>wSFCTotalAssets</v>
      </c>
      <c r="F2" s="118" t="str">
        <f>'SFC STMT FIN COND'!E46</f>
        <v>wSFCTotalLiabShrsCap</v>
      </c>
    </row>
    <row r="3" spans="1:6" ht="51" customHeight="1">
      <c r="A3" s="167" t="s">
        <v>974</v>
      </c>
      <c r="B3" s="4" t="e">
        <f>IF(ABS(E3-F3)&lt;5,"N","C")</f>
        <v>#VALUE!</v>
      </c>
      <c r="C3" s="49"/>
      <c r="E3" s="118" t="e">
        <f>'SFC STMT FIN COND'!E8+'SFC STMT FIN COND'!E9+'SFC STMT FIN COND'!E10+'SFC STMT FIN COND'!E11</f>
        <v>#VALUE!</v>
      </c>
      <c r="F3" s="118" t="str">
        <f>'A3 INVEST'!E107</f>
        <v>wA3TotalInvesments</v>
      </c>
    </row>
    <row r="4" spans="1:6" ht="17.25" customHeight="1">
      <c r="A4" s="49" t="s">
        <v>975</v>
      </c>
      <c r="B4" s="4" t="e">
        <f>IF(ABS(wL1TotalBorrow-wReMattotBorr)&lt;5,"N","C")</f>
        <v>#VALUE!</v>
      </c>
      <c r="E4" s="118" t="str">
        <f>wL1TotalBorrow</f>
        <v>wL1TotalBorrow</v>
      </c>
      <c r="F4" s="118" t="str">
        <f>wReMattotBorr</f>
        <v>wReMattotBorr</v>
      </c>
    </row>
    <row r="5" spans="1:6" ht="12.75" customHeight="1">
      <c r="A5" s="49" t="s">
        <v>976</v>
      </c>
      <c r="B5" s="4" t="e">
        <f>IF(ABS(wL2TotalShares-wReMattotShr)&lt;5,"N","C")</f>
        <v>#VALUE!</v>
      </c>
      <c r="C5" s="49"/>
      <c r="E5" s="118" t="str">
        <f>wL2TotalShares</f>
        <v>wL2TotalShares</v>
      </c>
      <c r="F5" s="118" t="str">
        <f>wReMattotShr</f>
        <v>wReMattotShr</v>
      </c>
    </row>
    <row r="6" spans="1:6" ht="44.25" customHeight="1">
      <c r="A6" s="49" t="s">
        <v>977</v>
      </c>
      <c r="B6" s="4" t="e">
        <f>IF(ABS(wReMattotInv-wA3TotalInvesments)&lt;5,"N","C")</f>
        <v>#VALUE!</v>
      </c>
      <c r="C6" s="49"/>
      <c r="E6" s="118" t="str">
        <f>wReMattotInv</f>
        <v>wReMattotInv</v>
      </c>
      <c r="F6" s="118" t="str">
        <f>wA3TotalInvesments</f>
        <v>wA3TotalInvesments</v>
      </c>
    </row>
    <row r="7" spans="1:6" ht="25.5" customHeight="1">
      <c r="A7" s="49" t="s">
        <v>978</v>
      </c>
      <c r="B7" s="4" t="e">
        <f>IF(ABS(wReMattotLn-wA2TotalLoans)&lt;5,"N","C")</f>
        <v>#VALUE!</v>
      </c>
      <c r="E7" s="118" t="str">
        <f>wReMattotLn</f>
        <v>wReMattotLn</v>
      </c>
      <c r="F7" s="118" t="str">
        <f>wA2TotalLoans</f>
        <v>wA2TotalLoans</v>
      </c>
    </row>
    <row r="8" spans="1:6" ht="27" customHeight="1">
      <c r="A8" s="49" t="s">
        <v>979</v>
      </c>
      <c r="B8" s="4" t="e">
        <f>IF(ABS(wReMattotShr-wL2TotalShares)&lt;5,"N","C")</f>
        <v>#VALUE!</v>
      </c>
      <c r="E8" s="118" t="str">
        <f>wReMattotShr</f>
        <v>wReMattotShr</v>
      </c>
      <c r="F8" s="118" t="str">
        <f>wL2TotalShares</f>
        <v>wL2TotalShares</v>
      </c>
    </row>
    <row r="9" spans="1:6" ht="25.5" customHeight="1">
      <c r="A9" s="49" t="s">
        <v>980</v>
      </c>
      <c r="B9" s="4" t="e">
        <f>IF(ABS(wReMattotBorr-wL1TotalBorrow)&lt;5,"N","C")</f>
        <v>#VALUE!</v>
      </c>
      <c r="E9" s="118" t="str">
        <f>wReMattotBorr</f>
        <v>wReMattotBorr</v>
      </c>
      <c r="F9" s="118" t="str">
        <f>wL1TotalBorrow</f>
        <v>wL1TotalBorrow</v>
      </c>
    </row>
    <row r="10" spans="2:6" ht="26.25" customHeight="1">
      <c r="B10" s="4" t="s">
        <v>981</v>
      </c>
      <c r="C10" s="93"/>
      <c r="D10" s="87"/>
      <c r="E10" s="118"/>
      <c r="F10" s="118"/>
    </row>
    <row r="11" spans="1:6" ht="12.75" customHeight="1">
      <c r="A11" s="49" t="s">
        <v>982</v>
      </c>
      <c r="B11" s="4" t="e">
        <f>IF(ABS('A3 INVEST'!E107-'A3A VALU'!C24)&lt;5,"N","C")</f>
        <v>#VALUE!</v>
      </c>
      <c r="C11" s="49"/>
      <c r="E11" s="118" t="str">
        <f>'A3 INVEST'!E107</f>
        <v>wA3TotalInvesments</v>
      </c>
      <c r="F11" s="118" t="str">
        <f>'A3A VALU'!C24</f>
        <v>wA3ATotalBookValue</v>
      </c>
    </row>
    <row r="12" spans="1:6" ht="30" customHeight="1">
      <c r="A12" s="49" t="s">
        <v>983</v>
      </c>
      <c r="B12" s="4" t="e">
        <f>IF(ABS('A3 INVEST'!E107-'LR LIQ REP'!C16)&lt;5,"N","C")</f>
        <v>#VALUE!</v>
      </c>
      <c r="C12" s="4"/>
      <c r="D12" s="49"/>
      <c r="E12" s="118" t="str">
        <f>'A3 INVEST'!E107</f>
        <v>wA3TotalInvesments</v>
      </c>
      <c r="F12" s="118" t="str">
        <f>'LR LIQ REP'!C16</f>
        <v>wReMattotInv</v>
      </c>
    </row>
    <row r="13" spans="1:6" ht="25.5" customHeight="1">
      <c r="A13" s="49" t="s">
        <v>984</v>
      </c>
      <c r="B13" s="4" t="str">
        <f>IF(INVHeldMatBV&gt;0,IF(INVHeldMatFV&gt;0,"N","C"),"N")</f>
        <v>N</v>
      </c>
      <c r="C13" s="4"/>
      <c r="D13" s="49"/>
      <c r="E13" s="118" t="str">
        <f>INVHeldMatBV</f>
        <v>INVHeldMatBV</v>
      </c>
      <c r="F13" s="118" t="str">
        <f>INVHeldMatFV</f>
        <v>INVHeldMatFV</v>
      </c>
    </row>
    <row r="14" spans="1:6" ht="30" customHeight="1">
      <c r="A14" s="49" t="s">
        <v>985</v>
      </c>
      <c r="B14" s="4" t="str">
        <f>IF(INVUSCBV&gt;0,IF(INVUSCFV&gt;0,"N","C"),"N")</f>
        <v>N</v>
      </c>
      <c r="E14" s="118" t="str">
        <f>INVUSCBV</f>
        <v>INVUSCBV</v>
      </c>
      <c r="F14" s="118" t="str">
        <f>INVUSCFV</f>
        <v>INVUSCFV</v>
      </c>
    </row>
    <row r="15" spans="1:6" ht="25.5" customHeight="1">
      <c r="A15" s="49" t="s">
        <v>986</v>
      </c>
      <c r="B15" s="4" t="str">
        <f>IF(INVCUSOMinBV&gt;0,IF(INVCUSOMinFV&gt;0,"N","C"),"N")</f>
        <v>N</v>
      </c>
      <c r="E15" s="118" t="str">
        <f>INVCUSOMinBV</f>
        <v>INVCUSOMinBV</v>
      </c>
      <c r="F15" s="118" t="str">
        <f>INVCUSOMinFV</f>
        <v>INVCUSOMinFV</v>
      </c>
    </row>
    <row r="16" spans="1:6" ht="30" customHeight="1">
      <c r="A16" s="49" t="s">
        <v>987</v>
      </c>
      <c r="B16" s="4" t="str">
        <f>IF(INVCUSOOwnBV&gt;0,IF(INVCUSOOwnFV&gt;0,"N","C"),"N")</f>
        <v>N</v>
      </c>
      <c r="E16" s="118" t="str">
        <f>INVCUSOOwnBV</f>
        <v>INVCUSOOwnBV</v>
      </c>
      <c r="F16" s="118" t="str">
        <f>INVCUSOOwnFV</f>
        <v>INVCUSOOwnFV</v>
      </c>
    </row>
    <row r="17" spans="1:6" ht="25.5" customHeight="1">
      <c r="A17" s="49" t="s">
        <v>988</v>
      </c>
      <c r="B17" s="4" t="str">
        <f>IF(INVDerivConBV&gt;0,IF(INVDerivConFV&gt;0,"N","C"),"N")</f>
        <v>N</v>
      </c>
      <c r="E17" s="118" t="str">
        <f>INVDerivConBV</f>
        <v>INVDerivConBV</v>
      </c>
      <c r="F17" s="118" t="str">
        <f>INVDerivConFV</f>
        <v>INVDerivConFV</v>
      </c>
    </row>
    <row r="18" spans="1:6" ht="30" customHeight="1">
      <c r="A18" s="49" t="s">
        <v>989</v>
      </c>
      <c r="B18" s="4" t="str">
        <f>IF(INVOtherBV&gt;0,IF(INVOtherFV&gt;0,"N","C"),"N")</f>
        <v>N</v>
      </c>
      <c r="E18" s="118" t="str">
        <f>INVOtherBV</f>
        <v>INVOtherBV</v>
      </c>
      <c r="F18" s="118" t="str">
        <f>INVOtherFV</f>
        <v>INVOtherFV</v>
      </c>
    </row>
    <row r="19" spans="1:6" ht="25.5" customHeight="1">
      <c r="A19" s="138" t="s">
        <v>990</v>
      </c>
      <c r="B19" s="4" t="str">
        <f>IF('C1 CAP-NEV'!F21&gt;0,"N","C")</f>
        <v>N</v>
      </c>
      <c r="E19" s="118" t="str">
        <f>'C1 CAP-NEV'!F21</f>
        <v>CAPRetEarnRatio</v>
      </c>
      <c r="F19" s="118"/>
    </row>
    <row r="20" spans="1:6" ht="30" customHeight="1">
      <c r="A20" s="138" t="s">
        <v>991</v>
      </c>
      <c r="B20" s="4" t="str">
        <f>IF('C1 CAP-NEV'!F22&gt;0,"N","C")</f>
        <v>N</v>
      </c>
      <c r="E20" s="118" t="str">
        <f>'C1 CAP-NEV'!F22</f>
        <v>CAPCoreCapRatio</v>
      </c>
      <c r="F20" s="118"/>
    </row>
    <row r="21" spans="1:6" ht="12.75" customHeight="1">
      <c r="A21" s="138" t="s">
        <v>992</v>
      </c>
      <c r="B21" s="4" t="str">
        <f>IF('C1 CAP-NEV'!F23&gt;0,"N","C")</f>
        <v>N</v>
      </c>
      <c r="C21" s="49"/>
      <c r="E21" s="118" t="str">
        <f>'C1 CAP-NEV'!F23</f>
        <v>CAPCapRatio</v>
      </c>
      <c r="F21" s="118"/>
    </row>
    <row r="22" spans="1:5" ht="30" customHeight="1">
      <c r="A22" s="138" t="s">
        <v>993</v>
      </c>
      <c r="B22" s="4" t="str">
        <f>IF('C1 CAP-NEV'!F25&gt;38000,"N","C")</f>
        <v>N</v>
      </c>
      <c r="C22" s="49"/>
      <c r="E22" s="148" t="str">
        <f>'C1 CAP-NEV'!F25</f>
        <v>CAPDateRecentNEV</v>
      </c>
    </row>
    <row r="23" spans="1:6" ht="12.75" customHeight="1">
      <c r="A23" s="138" t="s">
        <v>994</v>
      </c>
      <c r="B23" s="4" t="str">
        <f>IF(OR('C1 CAP-NEV'!F26&gt;0,'C1 CAP-NEV'!F26&lt;0),"N","C")</f>
        <v>N</v>
      </c>
      <c r="C23" s="49"/>
      <c r="E23" s="118" t="str">
        <f>'C1 CAP-NEV'!F26</f>
        <v>CAPBaseCaseNEV</v>
      </c>
      <c r="F23" s="86"/>
    </row>
    <row r="24" spans="1:6" ht="30" customHeight="1">
      <c r="A24" s="138" t="s">
        <v>995</v>
      </c>
      <c r="B24" s="4" t="str">
        <f>IF(OR('C1 CAP-NEV'!F30=1,'C1 CAP-NEV'!F30=2,'C1 CAP-NEV'!F30=3,'C1 CAP-NEV'!F30=4,'C1 CAP-NEV'!F30=5),"N","C")</f>
        <v>C</v>
      </c>
      <c r="C24" s="49"/>
      <c r="E24" s="118" t="str">
        <f>'C1 CAP-NEV'!F30</f>
        <v>ExpAuthLev1</v>
      </c>
      <c r="F24" s="86"/>
    </row>
    <row r="25" spans="1:5" ht="12.75" customHeight="1">
      <c r="A25" s="49" t="s">
        <v>996</v>
      </c>
      <c r="B25" s="4" t="str">
        <f>IF(OR('M1-2 MISC'!G30=1,'M1-2 MISC'!G30=2),"N","C")</f>
        <v>C</v>
      </c>
      <c r="C25" s="49"/>
      <c r="E25" s="118" t="str">
        <f>'M1-2 MISC'!$G$30</f>
        <v>MISC6</v>
      </c>
    </row>
    <row r="26" spans="1:5" ht="30" customHeight="1">
      <c r="A26" s="49" t="s">
        <v>997</v>
      </c>
      <c r="B26" s="4" t="str">
        <f>IF(OR('M1-2 MISC'!G36=1,'M1-2 MISC'!G36=2),"N","C")</f>
        <v>C</v>
      </c>
      <c r="C26" s="49"/>
      <c r="E26" s="118" t="str">
        <f>'M1-2 MISC'!G36</f>
        <v>MISC8</v>
      </c>
    </row>
    <row r="27" spans="1:5" ht="12.75" customHeight="1">
      <c r="A27" s="49" t="s">
        <v>998</v>
      </c>
      <c r="B27" s="4" t="str">
        <f>IF(OR('M1-2 MISC'!G39=1,'M1-2 MISC'!G39=2),"N","C")</f>
        <v>C</v>
      </c>
      <c r="C27" s="49"/>
      <c r="E27" s="118" t="str">
        <f>'M1-2 MISC'!G39</f>
        <v>MISC9</v>
      </c>
    </row>
    <row r="28" spans="1:5" ht="30" customHeight="1">
      <c r="A28" s="49" t="s">
        <v>999</v>
      </c>
      <c r="B28" s="4" t="str">
        <f>IF(OR('M1-2 MISC'!G42=1,'M1-2 MISC'!G42=2,'M1-2 MISC'!G42=3),"N","C")</f>
        <v>C</v>
      </c>
      <c r="C28" s="49"/>
      <c r="E28" s="118" t="str">
        <f>'M1-2 MISC'!G42</f>
        <v>MISC10</v>
      </c>
    </row>
    <row r="29" spans="1:5" ht="25.5" customHeight="1">
      <c r="A29" s="105" t="s">
        <v>1000</v>
      </c>
      <c r="B29" s="4" t="str">
        <f>IF('M1-2 MISC'!G18&gt;0,"N","C")</f>
        <v>N</v>
      </c>
      <c r="C29" s="93"/>
      <c r="D29" s="87"/>
      <c r="E29" s="142" t="str">
        <f>'M1-2 MISC'!G18</f>
        <v>MISC1</v>
      </c>
    </row>
    <row r="30" spans="1:5" ht="30" customHeight="1">
      <c r="A30" s="105" t="s">
        <v>1001</v>
      </c>
      <c r="B30" s="4" t="str">
        <f>IF('M1-2 MISC'!G19&gt;0,"N","C")</f>
        <v>N</v>
      </c>
      <c r="C30" s="93"/>
      <c r="D30" s="87"/>
      <c r="E30" s="142" t="str">
        <f>'M1-2 MISC'!G19</f>
        <v>MISC1a</v>
      </c>
    </row>
    <row r="31" spans="1:6" ht="38.25" customHeight="1">
      <c r="A31" s="138" t="s">
        <v>1002</v>
      </c>
      <c r="B31" s="4" t="e">
        <f>IF(ABS(wM1TotalMV-(INVDerivCont-LIADerivCont))&lt;5,"N","C")</f>
        <v>#VALUE!</v>
      </c>
      <c r="C31" s="49"/>
      <c r="E31" s="118" t="str">
        <f>wM1TotalMV</f>
        <v>wM1TotalMV</v>
      </c>
      <c r="F31" s="86" t="e">
        <f>INVDerivCont-LIADerivCont</f>
        <v>#VALUE!</v>
      </c>
    </row>
    <row r="32" spans="1:5" ht="12.75" customHeight="1">
      <c r="A32" s="138" t="s">
        <v>1003</v>
      </c>
      <c r="B32" s="4" t="s">
        <v>1004</v>
      </c>
      <c r="E32" s="118"/>
    </row>
    <row r="33" spans="1:6" ht="12.75" customHeight="1" hidden="1">
      <c r="A33" s="138"/>
      <c r="B33" s="4" t="s">
        <v>981</v>
      </c>
      <c r="C33" s="49"/>
      <c r="E33" s="118"/>
      <c r="F33" s="86"/>
    </row>
    <row r="34" spans="1:2" ht="12.75" customHeight="1" hidden="1">
      <c r="A34"/>
      <c r="B34" s="4" t="s">
        <v>981</v>
      </c>
    </row>
    <row r="35" spans="1:2" ht="12.75" customHeight="1" hidden="1">
      <c r="A35"/>
      <c r="B35" s="4" t="s">
        <v>981</v>
      </c>
    </row>
    <row r="36" spans="1:2" ht="12.75" customHeight="1" hidden="1">
      <c r="A36"/>
      <c r="B36" s="4" t="s">
        <v>981</v>
      </c>
    </row>
    <row r="37" spans="1:2" ht="12.75" customHeight="1" hidden="1">
      <c r="A37"/>
      <c r="B37" s="4" t="s">
        <v>981</v>
      </c>
    </row>
    <row r="38" spans="1:2" ht="12.75" customHeight="1" hidden="1">
      <c r="A38"/>
      <c r="B38" s="4" t="s">
        <v>981</v>
      </c>
    </row>
    <row r="39" spans="1:2" ht="12.75" customHeight="1" hidden="1">
      <c r="A39"/>
      <c r="B39" s="4" t="s">
        <v>981</v>
      </c>
    </row>
    <row r="40" spans="1:2" ht="12.75" customHeight="1" hidden="1">
      <c r="A40"/>
      <c r="B40" s="4" t="s">
        <v>981</v>
      </c>
    </row>
    <row r="41" spans="1:2" ht="12.75" customHeight="1" hidden="1">
      <c r="A41"/>
      <c r="B41" s="4" t="s">
        <v>981</v>
      </c>
    </row>
    <row r="42" spans="1:2" ht="12.75" customHeight="1" hidden="1">
      <c r="A42"/>
      <c r="B42" s="4" t="s">
        <v>981</v>
      </c>
    </row>
    <row r="43" spans="1:2" ht="12.75" customHeight="1" hidden="1">
      <c r="A43"/>
      <c r="B43" s="4" t="s">
        <v>981</v>
      </c>
    </row>
    <row r="44" spans="1:2" ht="12.75" customHeight="1" hidden="1">
      <c r="A44"/>
      <c r="B44" s="4" t="s">
        <v>981</v>
      </c>
    </row>
    <row r="45" spans="1:2" ht="12.75" customHeight="1" hidden="1">
      <c r="A45"/>
      <c r="B45" s="4" t="s">
        <v>981</v>
      </c>
    </row>
    <row r="46" spans="1:2" ht="12.75" customHeight="1" hidden="1">
      <c r="A46"/>
      <c r="B46" s="4" t="s">
        <v>981</v>
      </c>
    </row>
    <row r="47" spans="1:2" ht="12.75" customHeight="1" hidden="1">
      <c r="A47"/>
      <c r="B47" s="4" t="s">
        <v>981</v>
      </c>
    </row>
    <row r="48" spans="1:2" ht="12.75" customHeight="1" hidden="1">
      <c r="A48"/>
      <c r="B48" s="4" t="s">
        <v>981</v>
      </c>
    </row>
    <row r="49" spans="1:2" ht="12.75" customHeight="1" hidden="1">
      <c r="A49"/>
      <c r="B49" s="4" t="s">
        <v>981</v>
      </c>
    </row>
    <row r="50" spans="1:2" ht="12.75" customHeight="1" hidden="1">
      <c r="A50"/>
      <c r="B50" s="4" t="s">
        <v>981</v>
      </c>
    </row>
    <row r="51" spans="1:2" ht="12.75" customHeight="1" hidden="1">
      <c r="A51"/>
      <c r="B51" s="4" t="s">
        <v>981</v>
      </c>
    </row>
    <row r="52" spans="1:2" ht="12.75" customHeight="1" hidden="1">
      <c r="A52"/>
      <c r="B52" s="4" t="s">
        <v>981</v>
      </c>
    </row>
    <row r="53" spans="1:2" ht="12.75" customHeight="1" hidden="1">
      <c r="A53"/>
      <c r="B53" s="4" t="s">
        <v>981</v>
      </c>
    </row>
    <row r="54" spans="1:2" ht="12.75" customHeight="1" hidden="1">
      <c r="A54"/>
      <c r="B54" s="4" t="s">
        <v>981</v>
      </c>
    </row>
    <row r="55" spans="1:6" ht="33" customHeight="1">
      <c r="A55" s="130" t="s">
        <v>1005</v>
      </c>
      <c r="C55" s="49"/>
      <c r="E55" s="118"/>
      <c r="F55" s="86"/>
    </row>
    <row r="56" spans="1:6" ht="30" customHeight="1">
      <c r="A56" s="138" t="s">
        <v>1006</v>
      </c>
      <c r="B56" s="4" t="str">
        <f>IF('IS INC STMT'!D34&lt;=0,"W","N")</f>
        <v>N</v>
      </c>
      <c r="C56" s="49"/>
      <c r="E56" s="118" t="str">
        <f>'IS INC STMT'!D34</f>
        <v>wISNetInc</v>
      </c>
      <c r="F56" s="86"/>
    </row>
    <row r="57" spans="1:6" ht="12.75" customHeight="1">
      <c r="A57" t="s">
        <v>972</v>
      </c>
      <c r="B57" s="4" t="e">
        <f>IF(ABS('SFC STMT FIN COND'!E16-'SFC STMT FIN COND'!E46)&lt;0.01,"N","W")</f>
        <v>#VALUE!</v>
      </c>
      <c r="E57" s="118" t="str">
        <f>'SFC STMT FIN COND'!E16</f>
        <v>wSFCTotalAssets</v>
      </c>
      <c r="F57" s="118" t="str">
        <f>'SFC STMT FIN COND'!E46</f>
        <v>wSFCTotalLiabShrsCap</v>
      </c>
    </row>
    <row r="58" spans="1:6" ht="30" customHeight="1">
      <c r="A58" s="139" t="s">
        <v>1007</v>
      </c>
      <c r="B58" s="4" t="s">
        <v>981</v>
      </c>
      <c r="E58" s="141" t="e">
        <f>'A3A VALU'!$C$24-'A3A VALU'!$D$24</f>
        <v>#VALUE!</v>
      </c>
      <c r="F58" s="141" t="e">
        <f>(0.5*('C1 CAP-NEV'!$F$6+'C1 CAP-NEV'!$F$7+'C1 CAP-NEV'!$F$14+'C1 CAP-NEV'!$F$15))</f>
        <v>#VALUE!</v>
      </c>
    </row>
    <row r="59" spans="1:6" ht="12.75" customHeight="1">
      <c r="A59" s="139"/>
      <c r="B59" s="4" t="s">
        <v>981</v>
      </c>
      <c r="E59" s="141"/>
      <c r="F59" s="141"/>
    </row>
    <row r="60" spans="1:6" ht="30" customHeight="1">
      <c r="A60" s="139" t="s">
        <v>1008</v>
      </c>
      <c r="B60" s="4" t="str">
        <f>IF('L2 SHARES'!C33&gt;0,"N","W")</f>
        <v>N</v>
      </c>
      <c r="E60" s="141" t="str">
        <f>'L2 SHARES'!C33</f>
        <v>SHRCUMemShares</v>
      </c>
      <c r="F60" s="141"/>
    </row>
    <row r="61" spans="1:6" ht="15" customHeight="1">
      <c r="A61" s="139"/>
      <c r="B61" s="4" t="s">
        <v>981</v>
      </c>
      <c r="E61" s="141"/>
      <c r="F61" s="141"/>
    </row>
    <row r="62" spans="1:6" ht="30" customHeight="1">
      <c r="A62" s="139" t="s">
        <v>1009</v>
      </c>
      <c r="B62" s="4" t="s">
        <v>981</v>
      </c>
      <c r="E62" s="141"/>
      <c r="F62" s="141"/>
    </row>
    <row r="63" spans="1:6" ht="15.75" customHeight="1">
      <c r="A63" s="139"/>
      <c r="B63" s="4" t="s">
        <v>981</v>
      </c>
      <c r="E63" s="141"/>
      <c r="F63" s="141"/>
    </row>
    <row r="64" spans="1:6" ht="30" customHeight="1">
      <c r="A64" s="139" t="s">
        <v>1010</v>
      </c>
      <c r="B64" s="4" t="s">
        <v>981</v>
      </c>
      <c r="E64" s="141">
        <v>0</v>
      </c>
      <c r="F64" s="141"/>
    </row>
    <row r="65" spans="1:6" ht="12.75" customHeight="1">
      <c r="A65" s="139"/>
      <c r="B65" s="4" t="s">
        <v>981</v>
      </c>
      <c r="E65" s="141"/>
      <c r="F65" s="141"/>
    </row>
    <row r="66" spans="1:6" ht="30" customHeight="1">
      <c r="A66" s="139" t="s">
        <v>1011</v>
      </c>
      <c r="B66" s="4" t="str">
        <f>IF('A2 LOANS'!C61&gt;0,"N","W")</f>
        <v>N</v>
      </c>
      <c r="E66" s="141" t="str">
        <f>'A2 LOANS'!C61</f>
        <v>Ln6</v>
      </c>
      <c r="F66" s="141"/>
    </row>
    <row r="67" spans="1:6" ht="15.75" customHeight="1">
      <c r="A67" s="139"/>
      <c r="B67" s="4" t="s">
        <v>981</v>
      </c>
      <c r="E67" s="132"/>
      <c r="F67" s="141"/>
    </row>
    <row r="68" spans="1:5" ht="30" customHeight="1">
      <c r="A68" s="138" t="s">
        <v>1012</v>
      </c>
      <c r="B68" s="4" t="str">
        <f>IF('C1 CAP-NEV'!F27&lt;0.02,"W","N")</f>
        <v>N</v>
      </c>
      <c r="E68" s="131" t="str">
        <f>'C1 CAP-NEV'!F27</f>
        <v>CAPNEVRatio</v>
      </c>
    </row>
    <row r="69" spans="1:2" ht="12.75" customHeight="1">
      <c r="A69" s="138"/>
      <c r="B69" s="4" t="s">
        <v>981</v>
      </c>
    </row>
    <row r="70" spans="1:6" ht="30" customHeight="1">
      <c r="A70" s="138" t="s">
        <v>1013</v>
      </c>
      <c r="B70" s="4" t="str">
        <f>IF('C1 CAP-NEV'!F30=1,IF(OR('C1 CAP-NEV'!F28&lt;-0.18,'C1 CAP-NEV'!F29&lt;-0.18),"W","N"),"N")</f>
        <v>N</v>
      </c>
      <c r="E70" s="131" t="str">
        <f>'C1 CAP-NEV'!$F$28</f>
        <v>CAPNEVChngPlus</v>
      </c>
      <c r="F70" s="131" t="str">
        <f>'C1 CAP-NEV'!$F$29</f>
        <v>CAPNEVChngMinus</v>
      </c>
    </row>
    <row r="71" spans="1:2" ht="12.75" customHeight="1">
      <c r="A71" s="138"/>
      <c r="B71" s="4" t="s">
        <v>981</v>
      </c>
    </row>
    <row r="72" spans="1:6" ht="30" customHeight="1">
      <c r="A72" s="138" t="s">
        <v>1014</v>
      </c>
      <c r="B72" s="4" t="str">
        <f>IF('C1 CAP-NEV'!F30=2,IF(OR('C1 CAP-NEV'!F28&lt;-0.25,'C1 CAP-NEV'!F29&lt;-0.25),"W","N"),"N")</f>
        <v>N</v>
      </c>
      <c r="E72" s="131" t="str">
        <f>'C1 CAP-NEV'!$F$28</f>
        <v>CAPNEVChngPlus</v>
      </c>
      <c r="F72" s="131" t="str">
        <f>'C1 CAP-NEV'!$F$29</f>
        <v>CAPNEVChngMinus</v>
      </c>
    </row>
    <row r="73" spans="1:2" ht="12.75" customHeight="1">
      <c r="A73" s="138"/>
      <c r="B73" s="4" t="s">
        <v>981</v>
      </c>
    </row>
    <row r="74" spans="1:6" ht="30" customHeight="1">
      <c r="A74" s="138" t="s">
        <v>1015</v>
      </c>
      <c r="B74" s="4" t="str">
        <f>IF('C1 CAP-NEV'!F30=3,IF(OR('C1 CAP-NEV'!F28&lt;-0.35,'C1 CAP-NEV'!F29&lt;-0.35),"W","N"),"N")</f>
        <v>N</v>
      </c>
      <c r="E74" s="131" t="str">
        <f>'C1 CAP-NEV'!$F$28</f>
        <v>CAPNEVChngPlus</v>
      </c>
      <c r="F74" s="131" t="str">
        <f>'C1 CAP-NEV'!$F$29</f>
        <v>CAPNEVChngMinus</v>
      </c>
    </row>
    <row r="75" spans="1:2" ht="12.75" customHeight="1">
      <c r="A75" s="138"/>
      <c r="B75" s="4" t="s">
        <v>981</v>
      </c>
    </row>
    <row r="76" spans="1:6" ht="30" customHeight="1">
      <c r="A76" s="138" t="s">
        <v>1016</v>
      </c>
      <c r="B76" s="4" t="str">
        <f>IF('C1 CAP-NEV'!F30=4,IF(OR('C1 CAP-NEV'!F28&lt;-0.5,'C1 CAP-NEV'!F29&lt;-0.5),"W","N"),"N")</f>
        <v>N</v>
      </c>
      <c r="E76" s="131" t="str">
        <f>'C1 CAP-NEV'!$F$28</f>
        <v>CAPNEVChngPlus</v>
      </c>
      <c r="F76" s="131" t="str">
        <f>'C1 CAP-NEV'!$F$29</f>
        <v>CAPNEVChngMinus</v>
      </c>
    </row>
    <row r="77" ht="12.75" customHeight="1">
      <c r="B77" s="4" t="s">
        <v>981</v>
      </c>
    </row>
    <row r="78" spans="1:5" ht="24" customHeight="1">
      <c r="A78" s="49" t="s">
        <v>1017</v>
      </c>
      <c r="B78" s="4" t="str">
        <f>IF(OR('C1 CAP-NEV'!F28&gt;0,'C1 CAP-NEV'!F28&lt;0),"N","W")</f>
        <v>N</v>
      </c>
      <c r="E78" s="131" t="str">
        <f>'C1 CAP-NEV'!F28</f>
        <v>CAPNEVChngPlus</v>
      </c>
    </row>
    <row r="79" spans="2:5" ht="12.75" customHeight="1">
      <c r="B79" s="4" t="s">
        <v>981</v>
      </c>
      <c r="E79" s="131"/>
    </row>
    <row r="80" spans="1:5" ht="24" customHeight="1">
      <c r="A80" s="49" t="s">
        <v>1017</v>
      </c>
      <c r="B80" s="4" t="str">
        <f>IF(OR('C1 CAP-NEV'!F29&gt;0,'C1 CAP-NEV'!F29&lt;0),"N","W")</f>
        <v>N</v>
      </c>
      <c r="E80" s="131" t="str">
        <f>'C1 CAP-NEV'!F27</f>
        <v>CAPNEVRatio</v>
      </c>
    </row>
    <row r="81" spans="2:5" ht="12.75" customHeight="1">
      <c r="B81" s="4" t="s">
        <v>981</v>
      </c>
      <c r="E81" s="131"/>
    </row>
    <row r="82" spans="1:5" ht="24" customHeight="1">
      <c r="A82" s="49" t="s">
        <v>1018</v>
      </c>
      <c r="B82" s="4" t="str">
        <f>IF(CAPNEVRatio&lt;1,"N","W")</f>
        <v>W</v>
      </c>
      <c r="E82" s="131" t="str">
        <f>CAPNEVRatio</f>
        <v>CAPNEVRatio</v>
      </c>
    </row>
    <row r="83" spans="2:5" ht="12.75" customHeight="1">
      <c r="B83" s="4" t="s">
        <v>981</v>
      </c>
      <c r="E83" s="131"/>
    </row>
    <row r="84" spans="1:5" ht="24" customHeight="1">
      <c r="A84" s="49" t="s">
        <v>1019</v>
      </c>
      <c r="B84" s="4" t="str">
        <f>IF(CAPNEVChngPlus&lt;1,"N","W")</f>
        <v>W</v>
      </c>
      <c r="E84" s="131" t="str">
        <f>CAPNEVChngPlus</f>
        <v>CAPNEVChngPlus</v>
      </c>
    </row>
    <row r="85" spans="1:6" ht="25.5" customHeight="1">
      <c r="A85" s="49" t="s">
        <v>1020</v>
      </c>
      <c r="B85" s="4" t="str">
        <f>IF('M1-2 MISC'!G67=2,IF('C1 CAP-NEV'!F47&lt;1,"W","N"),"N")</f>
        <v>N</v>
      </c>
      <c r="E85" s="210" t="str">
        <f>'M1-2 MISC'!G67</f>
        <v>MISC18</v>
      </c>
      <c r="F85" s="210" t="str">
        <f>'C1 CAP-NEV'!F47</f>
        <v>CAPCurMonAdjREBusCom</v>
      </c>
    </row>
    <row r="86" spans="1:5" ht="24" customHeight="1">
      <c r="A86" s="49" t="s">
        <v>1021</v>
      </c>
      <c r="B86" s="4" t="str">
        <f>IF(CAPNEVChngMinus&lt;1,"N","W")</f>
        <v>W</v>
      </c>
      <c r="E86" s="131" t="str">
        <f>CAPNEVChngMinus</f>
        <v>CAPNEVChngMinus</v>
      </c>
    </row>
    <row r="87" spans="1:5" ht="12.75" customHeight="1">
      <c r="A87" s="49" t="s">
        <v>1022</v>
      </c>
      <c r="B87" s="4" t="str">
        <f>IF(MISC13&gt;35000,"N","W")</f>
        <v>N</v>
      </c>
      <c r="E87" s="148" t="str">
        <f>'M1-2 MISC'!G50</f>
        <v>MISC13</v>
      </c>
    </row>
    <row r="88" spans="1:5" ht="24" customHeight="1">
      <c r="A88" s="49" t="s">
        <v>1023</v>
      </c>
      <c r="B88" s="4" t="str">
        <f>IF(MISC16&gt;35000,"N","W")</f>
        <v>N</v>
      </c>
      <c r="E88" s="148" t="str">
        <f>'M1-2 MISC'!G57</f>
        <v>MISC16</v>
      </c>
    </row>
    <row r="89" spans="1:5" ht="12.75" customHeight="1">
      <c r="A89" s="49" t="s">
        <v>1024</v>
      </c>
      <c r="B89" s="4" t="str">
        <f>IF(MISC17&gt;0,"N","W")</f>
        <v>N</v>
      </c>
      <c r="E89" s="86" t="str">
        <f>'M1-2 MISC'!G60</f>
        <v>MISC17</v>
      </c>
    </row>
    <row r="90" spans="2:5" ht="24" customHeight="1">
      <c r="B90" s="4" t="s">
        <v>981</v>
      </c>
      <c r="E90" s="141"/>
    </row>
    <row r="256" spans="1:2" ht="12.75" customHeight="1">
      <c r="A256" s="49" t="s">
        <v>118</v>
      </c>
      <c r="B256" s="4" t="s">
        <v>1025</v>
      </c>
    </row>
    <row r="257" spans="1:2" ht="12.75" customHeight="1">
      <c r="A257" s="49" t="s">
        <v>768</v>
      </c>
      <c r="B257" s="4" t="s">
        <v>1026</v>
      </c>
    </row>
    <row r="258" spans="1:2" ht="12.75" customHeight="1">
      <c r="A258" s="49" t="s">
        <v>819</v>
      </c>
      <c r="B258" s="4" t="s">
        <v>1027</v>
      </c>
    </row>
    <row r="259" spans="1:2" ht="12.75" customHeight="1">
      <c r="A259" s="49" t="s">
        <v>815</v>
      </c>
      <c r="B259" s="4" t="s">
        <v>1028</v>
      </c>
    </row>
    <row r="260" spans="1:2" ht="12.75" customHeight="1">
      <c r="A260" s="49" t="s">
        <v>802</v>
      </c>
      <c r="B260" s="4" t="s">
        <v>1029</v>
      </c>
    </row>
    <row r="261" spans="1:2" ht="12.75" customHeight="1">
      <c r="A261" s="49" t="s">
        <v>804</v>
      </c>
      <c r="B261" s="4" t="s">
        <v>1030</v>
      </c>
    </row>
    <row r="262" spans="1:2" ht="12.75" customHeight="1">
      <c r="A262" s="49" t="s">
        <v>775</v>
      </c>
      <c r="B262" s="4" t="s">
        <v>1031</v>
      </c>
    </row>
    <row r="263" spans="1:2" ht="12.75" customHeight="1">
      <c r="A263" s="49" t="s">
        <v>805</v>
      </c>
      <c r="B263" s="4" t="s">
        <v>1032</v>
      </c>
    </row>
    <row r="264" spans="1:2" ht="12.75" customHeight="1">
      <c r="A264" s="49" t="s">
        <v>800</v>
      </c>
      <c r="B264" s="4" t="s">
        <v>1033</v>
      </c>
    </row>
    <row r="265" spans="1:2" ht="12.75" customHeight="1">
      <c r="A265" s="49" t="s">
        <v>813</v>
      </c>
      <c r="B265" s="4" t="s">
        <v>1034</v>
      </c>
    </row>
    <row r="266" spans="1:2" ht="12.75" customHeight="1">
      <c r="A266" s="49" t="s">
        <v>821</v>
      </c>
      <c r="B266" s="4" t="s">
        <v>1035</v>
      </c>
    </row>
    <row r="267" spans="1:2" ht="12.75" customHeight="1">
      <c r="A267" s="49" t="s">
        <v>792</v>
      </c>
      <c r="B267" s="4" t="s">
        <v>1036</v>
      </c>
    </row>
    <row r="268" spans="1:2" ht="12.75" customHeight="1">
      <c r="A268" s="49" t="s">
        <v>784</v>
      </c>
      <c r="B268" s="4" t="s">
        <v>1037</v>
      </c>
    </row>
    <row r="269" spans="1:2" ht="12.75" customHeight="1">
      <c r="A269" s="49" t="s">
        <v>786</v>
      </c>
      <c r="B269" s="4" t="s">
        <v>1038</v>
      </c>
    </row>
    <row r="270" spans="1:2" ht="12.75" customHeight="1">
      <c r="A270" s="49" t="s">
        <v>796</v>
      </c>
      <c r="B270" s="4" t="s">
        <v>1039</v>
      </c>
    </row>
    <row r="271" spans="1:2" ht="12.75" customHeight="1">
      <c r="A271" s="49" t="s">
        <v>798</v>
      </c>
      <c r="B271" s="4" t="s">
        <v>1040</v>
      </c>
    </row>
    <row r="272" spans="1:2" ht="12.75" customHeight="1">
      <c r="A272" s="49" t="s">
        <v>827</v>
      </c>
      <c r="B272" s="4" t="s">
        <v>1041</v>
      </c>
    </row>
    <row r="273" spans="1:2" ht="12.75" customHeight="1">
      <c r="A273" s="49" t="s">
        <v>822</v>
      </c>
      <c r="B273" s="4" t="s">
        <v>1042</v>
      </c>
    </row>
    <row r="274" spans="1:2" ht="12.75" customHeight="1">
      <c r="A274" s="49" t="s">
        <v>793</v>
      </c>
      <c r="B274" s="4" t="s">
        <v>1043</v>
      </c>
    </row>
    <row r="275" spans="1:2" ht="12.75" customHeight="1">
      <c r="A275" s="49" t="s">
        <v>809</v>
      </c>
      <c r="B275" s="4" t="s">
        <v>1044</v>
      </c>
    </row>
    <row r="276" spans="1:2" ht="12.75" customHeight="1">
      <c r="A276" s="49" t="s">
        <v>790</v>
      </c>
      <c r="B276" s="4" t="s">
        <v>1045</v>
      </c>
    </row>
    <row r="277" spans="1:2" ht="12.75" customHeight="1">
      <c r="A277" s="49" t="s">
        <v>780</v>
      </c>
      <c r="B277" s="4" t="s">
        <v>1046</v>
      </c>
    </row>
    <row r="278" spans="1:2" ht="12.75" customHeight="1">
      <c r="A278" s="49" t="s">
        <v>769</v>
      </c>
      <c r="B278" s="4" t="s">
        <v>1047</v>
      </c>
    </row>
    <row r="279" spans="1:2" ht="12.75" customHeight="1">
      <c r="A279" s="49" t="s">
        <v>825</v>
      </c>
      <c r="B279" s="4" t="s">
        <v>1048</v>
      </c>
    </row>
    <row r="280" spans="1:2" ht="12.75" customHeight="1">
      <c r="A280" s="49" t="s">
        <v>779</v>
      </c>
      <c r="B280" s="4" t="s">
        <v>1049</v>
      </c>
    </row>
    <row r="281" spans="1:2" ht="12.75" customHeight="1">
      <c r="A281" s="49" t="s">
        <v>817</v>
      </c>
      <c r="B281" s="4" t="s">
        <v>1050</v>
      </c>
    </row>
    <row r="282" spans="1:2" ht="12.75" customHeight="1">
      <c r="A282" s="49" t="s">
        <v>766</v>
      </c>
      <c r="B282" s="4" t="s">
        <v>1051</v>
      </c>
    </row>
    <row r="283" spans="1:2" ht="12.75" customHeight="1">
      <c r="A283" s="49" t="s">
        <v>788</v>
      </c>
      <c r="B283" s="4" t="s">
        <v>1052</v>
      </c>
    </row>
    <row r="284" spans="1:2" ht="12.75" customHeight="1">
      <c r="A284" s="49" t="s">
        <v>777</v>
      </c>
      <c r="B284" s="4" t="s">
        <v>1053</v>
      </c>
    </row>
    <row r="285" spans="1:2" ht="12.75" customHeight="1">
      <c r="A285" s="49" t="s">
        <v>773</v>
      </c>
      <c r="B285" s="4" t="s">
        <v>1054</v>
      </c>
    </row>
    <row r="286" spans="1:2" ht="12.75" customHeight="1">
      <c r="A286" s="49" t="s">
        <v>811</v>
      </c>
      <c r="B286" s="4" t="s">
        <v>1055</v>
      </c>
    </row>
    <row r="287" spans="1:2" ht="12.75" customHeight="1">
      <c r="A287" s="49" t="s">
        <v>124</v>
      </c>
      <c r="B287" s="4" t="s">
        <v>1056</v>
      </c>
    </row>
    <row r="288" spans="1:2" ht="12.75" customHeight="1">
      <c r="A288" s="49" t="s">
        <v>271</v>
      </c>
      <c r="B288" s="4" t="s">
        <v>1057</v>
      </c>
    </row>
    <row r="289" spans="1:2" ht="12.75" customHeight="1">
      <c r="A289" s="49" t="s">
        <v>110</v>
      </c>
      <c r="B289" s="4" t="s">
        <v>1058</v>
      </c>
    </row>
    <row r="290" spans="1:2" ht="12.75" customHeight="1">
      <c r="A290" s="49" t="s">
        <v>280</v>
      </c>
      <c r="B290" s="4" t="s">
        <v>1059</v>
      </c>
    </row>
    <row r="291" spans="1:2" ht="12.75" customHeight="1">
      <c r="A291" s="49" t="s">
        <v>50</v>
      </c>
      <c r="B291" s="4" t="s">
        <v>1060</v>
      </c>
    </row>
    <row r="292" spans="1:2" ht="12.75" customHeight="1">
      <c r="A292" s="49" t="s">
        <v>74</v>
      </c>
      <c r="B292" s="4" t="s">
        <v>1061</v>
      </c>
    </row>
    <row r="293" spans="1:2" ht="12.75" customHeight="1">
      <c r="A293" s="49" t="s">
        <v>76</v>
      </c>
      <c r="B293" s="4" t="s">
        <v>1062</v>
      </c>
    </row>
    <row r="294" spans="1:2" ht="12.75" customHeight="1">
      <c r="A294" s="49" t="s">
        <v>1063</v>
      </c>
      <c r="B294" s="4" t="s">
        <v>1064</v>
      </c>
    </row>
    <row r="295" spans="1:2" ht="12.75" customHeight="1">
      <c r="A295" s="49" t="s">
        <v>735</v>
      </c>
      <c r="B295" s="4" t="s">
        <v>1065</v>
      </c>
    </row>
    <row r="296" spans="1:2" ht="12.75" customHeight="1">
      <c r="A296" s="49" t="s">
        <v>737</v>
      </c>
      <c r="B296" s="4" t="s">
        <v>1066</v>
      </c>
    </row>
    <row r="297" spans="1:2" ht="12.75" customHeight="1">
      <c r="A297" s="49" t="s">
        <v>739</v>
      </c>
      <c r="B297" s="4" t="s">
        <v>1067</v>
      </c>
    </row>
    <row r="298" spans="1:2" ht="12.75" customHeight="1">
      <c r="A298" s="49" t="s">
        <v>741</v>
      </c>
      <c r="B298" s="4" t="s">
        <v>1068</v>
      </c>
    </row>
    <row r="299" spans="1:2" ht="12.75" customHeight="1">
      <c r="A299" s="49" t="s">
        <v>743</v>
      </c>
      <c r="B299" s="4" t="s">
        <v>1069</v>
      </c>
    </row>
    <row r="300" spans="1:2" ht="12.75" customHeight="1">
      <c r="A300" s="49" t="s">
        <v>671</v>
      </c>
      <c r="B300" s="4" t="s">
        <v>1070</v>
      </c>
    </row>
    <row r="301" spans="1:2" ht="12.75" customHeight="1">
      <c r="A301" s="49" t="s">
        <v>667</v>
      </c>
      <c r="B301" s="4" t="s">
        <v>1071</v>
      </c>
    </row>
    <row r="302" spans="1:2" ht="12.75" customHeight="1">
      <c r="A302" s="49" t="s">
        <v>670</v>
      </c>
      <c r="B302" s="4" t="s">
        <v>1072</v>
      </c>
    </row>
    <row r="303" spans="1:2" ht="12.75" customHeight="1">
      <c r="A303" s="49" t="s">
        <v>672</v>
      </c>
      <c r="B303" s="4" t="s">
        <v>1073</v>
      </c>
    </row>
    <row r="304" spans="1:2" ht="12.75" customHeight="1">
      <c r="A304" s="49" t="s">
        <v>675</v>
      </c>
      <c r="B304" s="4" t="s">
        <v>1074</v>
      </c>
    </row>
    <row r="305" spans="1:2" ht="12.75" customHeight="1">
      <c r="A305" s="49" t="s">
        <v>673</v>
      </c>
      <c r="B305" s="4" t="s">
        <v>1075</v>
      </c>
    </row>
    <row r="306" spans="1:2" ht="12.75" customHeight="1">
      <c r="A306" s="49" t="s">
        <v>669</v>
      </c>
      <c r="B306" s="4" t="s">
        <v>1076</v>
      </c>
    </row>
    <row r="307" spans="1:2" ht="12.75" customHeight="1">
      <c r="A307" s="49" t="s">
        <v>668</v>
      </c>
      <c r="B307" s="4" t="s">
        <v>1077</v>
      </c>
    </row>
    <row r="308" spans="1:2" ht="12.75" customHeight="1">
      <c r="A308" s="49" t="s">
        <v>681</v>
      </c>
      <c r="B308" s="4" t="s">
        <v>1078</v>
      </c>
    </row>
    <row r="309" spans="1:2" ht="12.75" customHeight="1">
      <c r="A309" s="49" t="s">
        <v>659</v>
      </c>
      <c r="B309" s="4" t="s">
        <v>1079</v>
      </c>
    </row>
    <row r="310" spans="1:2" ht="12.75" customHeight="1">
      <c r="A310" s="49" t="s">
        <v>653</v>
      </c>
      <c r="B310" s="4" t="s">
        <v>1080</v>
      </c>
    </row>
    <row r="311" spans="1:2" ht="12.75" customHeight="1">
      <c r="A311" s="49" t="s">
        <v>658</v>
      </c>
      <c r="B311" s="4" t="s">
        <v>1081</v>
      </c>
    </row>
    <row r="312" spans="1:2" ht="12.75" customHeight="1">
      <c r="A312" s="49" t="s">
        <v>660</v>
      </c>
      <c r="B312" s="4" t="s">
        <v>1082</v>
      </c>
    </row>
    <row r="313" spans="1:2" ht="12.75" customHeight="1">
      <c r="A313" s="49" t="s">
        <v>664</v>
      </c>
      <c r="B313" s="4" t="s">
        <v>1083</v>
      </c>
    </row>
    <row r="314" spans="1:2" ht="12.75" customHeight="1">
      <c r="A314" s="49" t="s">
        <v>656</v>
      </c>
      <c r="B314" s="4" t="s">
        <v>1084</v>
      </c>
    </row>
    <row r="315" spans="1:2" ht="12.75" customHeight="1">
      <c r="A315" s="49" t="s">
        <v>654</v>
      </c>
      <c r="B315" s="4" t="s">
        <v>1085</v>
      </c>
    </row>
    <row r="316" spans="1:2" ht="12.75" customHeight="1">
      <c r="A316" s="49" t="s">
        <v>695</v>
      </c>
      <c r="B316" s="4" t="s">
        <v>1086</v>
      </c>
    </row>
    <row r="317" spans="1:2" ht="12.75" customHeight="1">
      <c r="A317" s="49" t="s">
        <v>686</v>
      </c>
      <c r="B317" s="4" t="s">
        <v>1087</v>
      </c>
    </row>
    <row r="318" spans="1:2" ht="12.75" customHeight="1">
      <c r="A318" s="49" t="s">
        <v>684</v>
      </c>
      <c r="B318" s="4" t="s">
        <v>1088</v>
      </c>
    </row>
    <row r="319" spans="1:2" ht="12.75" customHeight="1">
      <c r="A319" s="49" t="s">
        <v>688</v>
      </c>
      <c r="B319" s="4" t="s">
        <v>1089</v>
      </c>
    </row>
    <row r="320" spans="1:2" ht="12.75" customHeight="1">
      <c r="A320" s="49" t="s">
        <v>690</v>
      </c>
      <c r="B320" s="4" t="s">
        <v>1090</v>
      </c>
    </row>
    <row r="321" spans="1:2" ht="12.75" customHeight="1">
      <c r="A321" s="49" t="s">
        <v>44</v>
      </c>
      <c r="B321" s="4" t="s">
        <v>1091</v>
      </c>
    </row>
    <row r="322" spans="1:2" ht="12.75" customHeight="1">
      <c r="A322" s="49" t="s">
        <v>276</v>
      </c>
      <c r="B322" s="4" t="s">
        <v>1092</v>
      </c>
    </row>
    <row r="323" spans="1:2" ht="12.75" customHeight="1">
      <c r="A323" s="49" t="s">
        <v>278</v>
      </c>
      <c r="B323" s="4" t="s">
        <v>1093</v>
      </c>
    </row>
    <row r="324" spans="1:2" ht="12.75" customHeight="1">
      <c r="A324" s="49" t="s">
        <v>70</v>
      </c>
      <c r="B324" s="4" t="s">
        <v>1094</v>
      </c>
    </row>
    <row r="325" spans="1:2" ht="12.75" customHeight="1">
      <c r="A325" s="49" t="s">
        <v>282</v>
      </c>
      <c r="B325" s="4" t="s">
        <v>1095</v>
      </c>
    </row>
    <row r="326" spans="1:2" ht="12.75" customHeight="1">
      <c r="A326" s="49" t="s">
        <v>273</v>
      </c>
      <c r="B326" s="4" t="s">
        <v>1096</v>
      </c>
    </row>
    <row r="327" spans="1:2" ht="12.75" customHeight="1">
      <c r="A327" s="49" t="s">
        <v>284</v>
      </c>
      <c r="B327" s="4" t="s">
        <v>1097</v>
      </c>
    </row>
    <row r="328" spans="1:2" ht="12.75" customHeight="1">
      <c r="A328" s="49" t="s">
        <v>366</v>
      </c>
      <c r="B328" s="4" t="s">
        <v>1098</v>
      </c>
    </row>
    <row r="329" spans="1:2" ht="12.75" customHeight="1">
      <c r="A329" s="49" t="s">
        <v>367</v>
      </c>
      <c r="B329" s="4" t="s">
        <v>1099</v>
      </c>
    </row>
    <row r="330" spans="1:2" ht="12.75" customHeight="1">
      <c r="A330" s="49" t="s">
        <v>368</v>
      </c>
      <c r="B330" s="4" t="s">
        <v>1100</v>
      </c>
    </row>
    <row r="331" spans="1:2" ht="12.75" customHeight="1">
      <c r="A331" s="49" t="s">
        <v>383</v>
      </c>
      <c r="B331" s="4" t="s">
        <v>1101</v>
      </c>
    </row>
    <row r="332" spans="1:2" ht="12.75" customHeight="1">
      <c r="A332" s="49" t="s">
        <v>377</v>
      </c>
      <c r="B332" s="4" t="s">
        <v>1102</v>
      </c>
    </row>
    <row r="333" spans="1:2" ht="12.75" customHeight="1">
      <c r="A333" s="49" t="s">
        <v>380</v>
      </c>
      <c r="B333" s="4" t="s">
        <v>1103</v>
      </c>
    </row>
    <row r="334" spans="1:2" ht="12.75" customHeight="1">
      <c r="A334" s="49" t="s">
        <v>385</v>
      </c>
      <c r="B334" s="4" t="s">
        <v>1104</v>
      </c>
    </row>
    <row r="335" spans="1:2" ht="12.75" customHeight="1">
      <c r="A335" s="49" t="s">
        <v>387</v>
      </c>
      <c r="B335" s="4" t="s">
        <v>1105</v>
      </c>
    </row>
    <row r="336" spans="1:2" ht="12.75" customHeight="1">
      <c r="A336" s="49" t="s">
        <v>386</v>
      </c>
      <c r="B336" s="4" t="s">
        <v>1106</v>
      </c>
    </row>
    <row r="337" spans="1:2" ht="12.75" customHeight="1">
      <c r="A337" s="49" t="s">
        <v>334</v>
      </c>
      <c r="B337" s="4" t="s">
        <v>1107</v>
      </c>
    </row>
    <row r="338" spans="1:2" ht="12.75" customHeight="1">
      <c r="A338" s="49" t="s">
        <v>328</v>
      </c>
      <c r="B338" s="4" t="s">
        <v>1108</v>
      </c>
    </row>
    <row r="339" spans="1:2" ht="12.75" customHeight="1">
      <c r="A339" s="49" t="s">
        <v>294</v>
      </c>
      <c r="B339" s="4" t="s">
        <v>1109</v>
      </c>
    </row>
    <row r="340" spans="1:2" ht="12.75" customHeight="1">
      <c r="A340" s="49" t="s">
        <v>312</v>
      </c>
      <c r="B340" s="4" t="s">
        <v>1110</v>
      </c>
    </row>
    <row r="341" spans="1:2" ht="12.75" customHeight="1">
      <c r="A341" s="49" t="s">
        <v>306</v>
      </c>
      <c r="B341" s="4" t="s">
        <v>1111</v>
      </c>
    </row>
    <row r="342" spans="1:2" ht="12.75" customHeight="1">
      <c r="A342" s="49" t="s">
        <v>330</v>
      </c>
      <c r="B342" s="4" t="s">
        <v>1112</v>
      </c>
    </row>
    <row r="343" spans="1:2" ht="12.75" customHeight="1">
      <c r="A343" s="49" t="s">
        <v>538</v>
      </c>
      <c r="B343" s="4" t="s">
        <v>1113</v>
      </c>
    </row>
    <row r="344" spans="1:2" ht="12.75" customHeight="1">
      <c r="A344" s="49" t="s">
        <v>539</v>
      </c>
      <c r="B344" s="4" t="s">
        <v>1114</v>
      </c>
    </row>
    <row r="345" spans="1:2" ht="12.75" customHeight="1">
      <c r="A345" s="49" t="s">
        <v>484</v>
      </c>
      <c r="B345" s="4" t="s">
        <v>1115</v>
      </c>
    </row>
    <row r="346" spans="1:2" ht="12.75" customHeight="1">
      <c r="A346" s="49" t="s">
        <v>500</v>
      </c>
      <c r="B346" s="4" t="s">
        <v>1116</v>
      </c>
    </row>
    <row r="347" spans="1:2" ht="12.75" customHeight="1">
      <c r="A347" s="49" t="s">
        <v>443</v>
      </c>
      <c r="B347" s="4" t="s">
        <v>1117</v>
      </c>
    </row>
    <row r="348" spans="1:2" ht="12.75" customHeight="1">
      <c r="A348" s="49" t="s">
        <v>461</v>
      </c>
      <c r="B348" s="4" t="s">
        <v>1118</v>
      </c>
    </row>
    <row r="349" spans="1:2" ht="12.75" customHeight="1">
      <c r="A349" s="49" t="s">
        <v>467</v>
      </c>
      <c r="B349" s="4" t="s">
        <v>1119</v>
      </c>
    </row>
    <row r="350" spans="1:2" ht="12.75" customHeight="1">
      <c r="A350" s="49" t="s">
        <v>449</v>
      </c>
      <c r="B350" s="4" t="s">
        <v>1120</v>
      </c>
    </row>
    <row r="351" spans="1:2" ht="12.75" customHeight="1">
      <c r="A351" s="49" t="s">
        <v>436</v>
      </c>
      <c r="B351" s="4" t="s">
        <v>1121</v>
      </c>
    </row>
    <row r="352" spans="1:2" ht="12.75" customHeight="1">
      <c r="A352" s="49" t="s">
        <v>421</v>
      </c>
      <c r="B352" s="4" t="s">
        <v>1122</v>
      </c>
    </row>
    <row r="353" spans="1:2" ht="12.75" customHeight="1">
      <c r="A353" s="49" t="s">
        <v>513</v>
      </c>
      <c r="B353" s="4" t="s">
        <v>1123</v>
      </c>
    </row>
    <row r="354" spans="1:2" ht="12.75" customHeight="1">
      <c r="A354" s="49" t="s">
        <v>576</v>
      </c>
      <c r="B354" s="4" t="s">
        <v>1124</v>
      </c>
    </row>
    <row r="355" spans="1:2" ht="12.75" customHeight="1">
      <c r="A355" s="49" t="s">
        <v>553</v>
      </c>
      <c r="B355" s="4" t="s">
        <v>1125</v>
      </c>
    </row>
    <row r="356" spans="1:2" ht="12.75" customHeight="1">
      <c r="A356" s="49" t="s">
        <v>561</v>
      </c>
      <c r="B356" s="4" t="s">
        <v>1126</v>
      </c>
    </row>
    <row r="357" spans="1:2" ht="12.75" customHeight="1">
      <c r="A357" s="49" t="s">
        <v>557</v>
      </c>
      <c r="B357" s="4" t="s">
        <v>1127</v>
      </c>
    </row>
    <row r="358" spans="1:2" ht="12.75" customHeight="1">
      <c r="A358" s="49" t="s">
        <v>569</v>
      </c>
      <c r="B358" s="4" t="s">
        <v>1128</v>
      </c>
    </row>
    <row r="359" spans="1:2" ht="12.75" customHeight="1">
      <c r="A359" s="49" t="s">
        <v>565</v>
      </c>
      <c r="B359" s="4" t="s">
        <v>1129</v>
      </c>
    </row>
    <row r="360" spans="1:2" ht="12.75" customHeight="1">
      <c r="A360" s="49" t="s">
        <v>573</v>
      </c>
      <c r="B360" s="4" t="s">
        <v>1130</v>
      </c>
    </row>
    <row r="361" spans="1:2" ht="12.75" customHeight="1">
      <c r="A361" s="49" t="s">
        <v>577</v>
      </c>
      <c r="B361" s="4" t="s">
        <v>1131</v>
      </c>
    </row>
    <row r="362" spans="1:2" ht="12.75" customHeight="1">
      <c r="A362" s="49" t="s">
        <v>575</v>
      </c>
      <c r="B362" s="4" t="s">
        <v>1132</v>
      </c>
    </row>
    <row r="363" spans="1:2" ht="12.75" customHeight="1">
      <c r="A363" s="49" t="s">
        <v>586</v>
      </c>
      <c r="B363" s="4" t="s">
        <v>1133</v>
      </c>
    </row>
    <row r="364" spans="1:2" ht="12.75" customHeight="1">
      <c r="A364" s="49" t="s">
        <v>596</v>
      </c>
      <c r="B364" s="4" t="s">
        <v>1134</v>
      </c>
    </row>
    <row r="365" spans="1:2" ht="12.75" customHeight="1">
      <c r="A365" s="49" t="s">
        <v>831</v>
      </c>
      <c r="B365" s="4" t="s">
        <v>1135</v>
      </c>
    </row>
    <row r="366" spans="1:2" ht="12.75" customHeight="1">
      <c r="A366" s="49" t="s">
        <v>753</v>
      </c>
      <c r="B366" s="4" t="s">
        <v>1136</v>
      </c>
    </row>
    <row r="367" spans="1:2" ht="12.75" customHeight="1">
      <c r="A367" s="49" t="s">
        <v>732</v>
      </c>
      <c r="B367" s="4" t="s">
        <v>1137</v>
      </c>
    </row>
    <row r="368" spans="1:2" ht="12.75" customHeight="1">
      <c r="A368" s="49" t="s">
        <v>745</v>
      </c>
      <c r="B368" s="4" t="s">
        <v>1138</v>
      </c>
    </row>
    <row r="369" spans="1:2" ht="12.75" customHeight="1">
      <c r="A369" s="49" t="s">
        <v>755</v>
      </c>
      <c r="B369" s="4" t="s">
        <v>1139</v>
      </c>
    </row>
    <row r="370" spans="1:2" ht="12.75" customHeight="1">
      <c r="A370" s="49" t="s">
        <v>781</v>
      </c>
      <c r="B370" s="4" t="s">
        <v>1140</v>
      </c>
    </row>
    <row r="371" spans="1:2" ht="12.75" customHeight="1">
      <c r="A371" s="49" t="s">
        <v>794</v>
      </c>
      <c r="B371" s="4" t="s">
        <v>1141</v>
      </c>
    </row>
    <row r="372" spans="1:2" ht="12.75" customHeight="1">
      <c r="A372" s="49" t="s">
        <v>806</v>
      </c>
      <c r="B372" s="4" t="s">
        <v>1142</v>
      </c>
    </row>
    <row r="373" spans="1:2" ht="12.75" customHeight="1">
      <c r="A373" s="49" t="s">
        <v>823</v>
      </c>
      <c r="B373" s="4" t="s">
        <v>1143</v>
      </c>
    </row>
    <row r="374" spans="1:2" ht="12.75" customHeight="1">
      <c r="A374" s="49" t="s">
        <v>770</v>
      </c>
      <c r="B374" s="4" t="s">
        <v>1144</v>
      </c>
    </row>
    <row r="375" spans="1:2" ht="12.75" customHeight="1">
      <c r="A375" s="49" t="s">
        <v>829</v>
      </c>
      <c r="B375" s="4" t="s">
        <v>1145</v>
      </c>
    </row>
    <row r="376" spans="1:2" ht="12.75" customHeight="1">
      <c r="A376" s="49" t="s">
        <v>129</v>
      </c>
      <c r="B376" s="4" t="s">
        <v>1146</v>
      </c>
    </row>
    <row r="377" spans="1:2" ht="12.75" customHeight="1">
      <c r="A377" s="49" t="s">
        <v>106</v>
      </c>
      <c r="B377" s="4" t="s">
        <v>1147</v>
      </c>
    </row>
    <row r="378" spans="1:2" ht="12.75" customHeight="1">
      <c r="A378" s="49" t="s">
        <v>1148</v>
      </c>
      <c r="B378" s="4" t="s">
        <v>1149</v>
      </c>
    </row>
    <row r="379" spans="1:2" ht="12.75" customHeight="1">
      <c r="A379" s="49" t="s">
        <v>649</v>
      </c>
      <c r="B379" s="4" t="s">
        <v>1150</v>
      </c>
    </row>
    <row r="380" spans="1:2" ht="12.75" customHeight="1">
      <c r="A380" s="49" t="s">
        <v>646</v>
      </c>
      <c r="B380" s="4" t="s">
        <v>1151</v>
      </c>
    </row>
    <row r="381" spans="1:2" ht="12.75" customHeight="1">
      <c r="A381" s="49" t="s">
        <v>644</v>
      </c>
      <c r="B381" s="4" t="s">
        <v>1152</v>
      </c>
    </row>
    <row r="382" spans="1:2" ht="12.75" customHeight="1">
      <c r="A382" s="49" t="s">
        <v>633</v>
      </c>
      <c r="B382" s="4" t="s">
        <v>1153</v>
      </c>
    </row>
    <row r="383" spans="1:2" ht="12.75" customHeight="1">
      <c r="A383" s="49" t="s">
        <v>641</v>
      </c>
      <c r="B383" s="4" t="s">
        <v>1154</v>
      </c>
    </row>
    <row r="384" spans="1:2" ht="12.75" customHeight="1">
      <c r="A384" s="49" t="s">
        <v>691</v>
      </c>
      <c r="B384" s="4" t="s">
        <v>1155</v>
      </c>
    </row>
    <row r="385" spans="1:2" ht="12.75" customHeight="1">
      <c r="A385" s="49" t="s">
        <v>665</v>
      </c>
      <c r="B385" s="4" t="s">
        <v>1156</v>
      </c>
    </row>
    <row r="386" spans="1:2" ht="12.75" customHeight="1">
      <c r="A386" s="49" t="s">
        <v>676</v>
      </c>
      <c r="B386" s="4" t="s">
        <v>1157</v>
      </c>
    </row>
    <row r="387" spans="1:2" ht="12.75" customHeight="1">
      <c r="A387" s="49" t="s">
        <v>692</v>
      </c>
      <c r="B387" s="4" t="s">
        <v>1158</v>
      </c>
    </row>
    <row r="388" spans="1:2" ht="12.75" customHeight="1">
      <c r="A388" s="49" t="s">
        <v>1159</v>
      </c>
      <c r="B388" s="4" t="s">
        <v>1160</v>
      </c>
    </row>
    <row r="389" spans="1:2" ht="12.75" customHeight="1">
      <c r="A389" s="49" t="s">
        <v>1161</v>
      </c>
      <c r="B389" s="4" t="s">
        <v>1160</v>
      </c>
    </row>
    <row r="390" spans="1:2" ht="12.75" customHeight="1">
      <c r="A390" s="49" t="s">
        <v>918</v>
      </c>
      <c r="B390" s="4" t="s">
        <v>1162</v>
      </c>
    </row>
    <row r="391" spans="1:2" ht="12.75" customHeight="1">
      <c r="A391" s="49" t="s">
        <v>919</v>
      </c>
      <c r="B391" s="4" t="s">
        <v>1163</v>
      </c>
    </row>
    <row r="392" spans="1:2" ht="12.75" customHeight="1">
      <c r="A392" s="49" t="s">
        <v>917</v>
      </c>
      <c r="B392" s="4" t="s">
        <v>1164</v>
      </c>
    </row>
    <row r="393" spans="1:2" ht="12.75" customHeight="1">
      <c r="A393" s="49" t="s">
        <v>1165</v>
      </c>
      <c r="B393" s="4" t="s">
        <v>1166</v>
      </c>
    </row>
    <row r="394" spans="1:2" ht="12.75" customHeight="1">
      <c r="A394" s="49" t="s">
        <v>37</v>
      </c>
      <c r="B394" s="4" t="s">
        <v>1167</v>
      </c>
    </row>
    <row r="395" spans="1:2" ht="12.75" customHeight="1">
      <c r="A395" s="49" t="s">
        <v>52</v>
      </c>
      <c r="B395" s="4" t="s">
        <v>1168</v>
      </c>
    </row>
    <row r="396" spans="1:2" ht="12.75" customHeight="1">
      <c r="A396" s="49" t="s">
        <v>80</v>
      </c>
      <c r="B396" s="4" t="s">
        <v>1169</v>
      </c>
    </row>
  </sheetData>
  <sheetProtection/>
  <printOptions horizontalCentered="1"/>
  <pageMargins left="0.5" right="0.5" top="1" bottom="0.75" header="0.5" footer="0.5"/>
  <pageSetup fitToHeight="2" horizontalDpi="300" verticalDpi="300" orientation="portrait" scale="92" r:id="rId1"/>
  <headerFooter alignWithMargins="0"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5"/>
  <sheetViews>
    <sheetView showRowColHeaders="0" zoomScale="90" zoomScaleNormal="90" zoomScalePageLayoutView="0" workbookViewId="0" topLeftCell="A1">
      <selection activeCell="A1" sqref="A1"/>
    </sheetView>
  </sheetViews>
  <sheetFormatPr defaultColWidth="9.140625" defaultRowHeight="12.75" customHeight="1"/>
  <cols>
    <col min="1" max="1" width="4.00390625" style="34" customWidth="1"/>
    <col min="2" max="2" width="2.00390625" style="35" customWidth="1"/>
    <col min="3" max="3" width="46.7109375" style="35" customWidth="1"/>
    <col min="4" max="4" width="16.7109375" style="35" customWidth="1"/>
    <col min="5" max="5" width="16.7109375" style="37" customWidth="1"/>
    <col min="6" max="16384" width="9.140625" style="35" customWidth="1"/>
  </cols>
  <sheetData>
    <row r="2" spans="1:5" s="74" customFormat="1" ht="15.75" customHeight="1">
      <c r="A2" s="73" t="s">
        <v>88</v>
      </c>
      <c r="E2" s="75"/>
    </row>
    <row r="3" spans="4:5" ht="12.75" customHeight="1">
      <c r="D3" s="17" t="s">
        <v>89</v>
      </c>
      <c r="E3"/>
    </row>
    <row r="4" spans="1:5" s="32" customFormat="1" ht="12.75" customHeight="1">
      <c r="A4" s="51" t="s">
        <v>90</v>
      </c>
      <c r="B4" s="36"/>
      <c r="D4" s="33" t="s">
        <v>2</v>
      </c>
      <c r="E4" s="33" t="s">
        <v>3</v>
      </c>
    </row>
    <row r="5" ht="12.75" customHeight="1">
      <c r="C5" s="54"/>
    </row>
    <row r="6" spans="1:5" ht="12.75" customHeight="1">
      <c r="A6" s="60">
        <v>1</v>
      </c>
      <c r="B6" s="57" t="s">
        <v>4</v>
      </c>
      <c r="C6" s="57" t="s">
        <v>91</v>
      </c>
      <c r="D6" s="179" t="s">
        <v>92</v>
      </c>
      <c r="E6" s="37" t="s">
        <v>93</v>
      </c>
    </row>
    <row r="7" spans="1:5" ht="12.75" customHeight="1">
      <c r="A7" s="60"/>
      <c r="B7" s="57" t="s">
        <v>8</v>
      </c>
      <c r="C7" s="57" t="s">
        <v>94</v>
      </c>
      <c r="D7" s="183" t="s">
        <v>95</v>
      </c>
      <c r="E7" s="37" t="s">
        <v>96</v>
      </c>
    </row>
    <row r="8" spans="1:5" ht="12.75" customHeight="1">
      <c r="A8" s="60"/>
      <c r="B8" s="163" t="s">
        <v>12</v>
      </c>
      <c r="C8" s="162" t="s">
        <v>97</v>
      </c>
      <c r="D8" s="179" t="s">
        <v>98</v>
      </c>
      <c r="E8" s="37" t="s">
        <v>99</v>
      </c>
    </row>
    <row r="9" spans="1:4" ht="12.75" customHeight="1">
      <c r="A9" s="60"/>
      <c r="C9" s="53" t="s">
        <v>100</v>
      </c>
      <c r="D9" s="178" t="s">
        <v>101</v>
      </c>
    </row>
    <row r="10" spans="1:3" ht="12.75" customHeight="1">
      <c r="A10" s="60" t="s">
        <v>35</v>
      </c>
      <c r="C10" s="54"/>
    </row>
    <row r="11" spans="1:5" s="32" customFormat="1" ht="12.75" customHeight="1">
      <c r="A11" s="61">
        <v>2</v>
      </c>
      <c r="B11" s="21"/>
      <c r="C11" s="57" t="s">
        <v>102</v>
      </c>
      <c r="D11" s="179" t="s">
        <v>103</v>
      </c>
      <c r="E11" s="37" t="s">
        <v>104</v>
      </c>
    </row>
    <row r="12" spans="3:4" ht="12.75" customHeight="1">
      <c r="C12" s="53" t="s">
        <v>105</v>
      </c>
      <c r="D12" s="182" t="s">
        <v>106</v>
      </c>
    </row>
    <row r="14" spans="1:5" s="32" customFormat="1" ht="12.75" customHeight="1">
      <c r="A14" s="61">
        <v>3</v>
      </c>
      <c r="B14" s="21" t="s">
        <v>4</v>
      </c>
      <c r="C14" s="21" t="s">
        <v>107</v>
      </c>
      <c r="D14" s="184" t="s">
        <v>108</v>
      </c>
      <c r="E14" s="37" t="s">
        <v>96</v>
      </c>
    </row>
    <row r="15" spans="1:5" s="32" customFormat="1" ht="12.75" customHeight="1">
      <c r="A15" s="61"/>
      <c r="B15" s="21"/>
      <c r="C15" s="56"/>
      <c r="D15" s="38"/>
      <c r="E15" s="39"/>
    </row>
    <row r="16" spans="1:5" ht="12.75" customHeight="1">
      <c r="A16" s="61"/>
      <c r="B16" s="20" t="s">
        <v>8</v>
      </c>
      <c r="C16" s="101" t="s">
        <v>109</v>
      </c>
      <c r="D16" s="184" t="s">
        <v>110</v>
      </c>
      <c r="E16" s="37" t="s">
        <v>96</v>
      </c>
    </row>
    <row r="17" spans="1:3" ht="12.75" customHeight="1">
      <c r="A17" s="60" t="s">
        <v>35</v>
      </c>
      <c r="C17" s="54"/>
    </row>
    <row r="18" spans="1:5" ht="12.75" customHeight="1">
      <c r="A18" s="60"/>
      <c r="B18" s="57" t="s">
        <v>12</v>
      </c>
      <c r="C18" s="57" t="s">
        <v>111</v>
      </c>
      <c r="D18" s="179" t="s">
        <v>112</v>
      </c>
      <c r="E18" s="37" t="s">
        <v>99</v>
      </c>
    </row>
    <row r="19" spans="1:3" ht="12.75" customHeight="1">
      <c r="A19" s="60"/>
      <c r="C19" s="54"/>
    </row>
    <row r="20" spans="1:5" ht="12.75" customHeight="1">
      <c r="A20" s="99"/>
      <c r="B20" s="35" t="s">
        <v>15</v>
      </c>
      <c r="C20" s="102" t="s">
        <v>113</v>
      </c>
      <c r="D20" s="185" t="s">
        <v>114</v>
      </c>
      <c r="E20" s="98" t="s">
        <v>96</v>
      </c>
    </row>
    <row r="21" spans="1:3" ht="12.75" customHeight="1">
      <c r="A21" s="99"/>
      <c r="C21" s="54"/>
    </row>
    <row r="22" spans="1:5" ht="12.75" customHeight="1">
      <c r="A22" s="99"/>
      <c r="B22" s="35" t="s">
        <v>17</v>
      </c>
      <c r="C22" s="54" t="s">
        <v>115</v>
      </c>
      <c r="D22" s="184" t="s">
        <v>116</v>
      </c>
      <c r="E22" s="37" t="s">
        <v>96</v>
      </c>
    </row>
    <row r="23" spans="1:3" ht="12.75" customHeight="1">
      <c r="A23" s="99"/>
      <c r="C23" s="54"/>
    </row>
    <row r="24" spans="1:5" ht="12.75" customHeight="1">
      <c r="A24" s="99"/>
      <c r="B24" s="57" t="s">
        <v>19</v>
      </c>
      <c r="C24" s="57" t="s">
        <v>117</v>
      </c>
      <c r="D24" s="184" t="s">
        <v>118</v>
      </c>
      <c r="E24" s="37" t="s">
        <v>96</v>
      </c>
    </row>
    <row r="25" spans="1:4" ht="12.75" customHeight="1">
      <c r="A25" s="99"/>
      <c r="B25" s="32"/>
      <c r="C25" s="57"/>
      <c r="D25" s="136"/>
    </row>
    <row r="26" spans="1:5" ht="12.75" customHeight="1">
      <c r="A26" s="99"/>
      <c r="B26" s="57" t="s">
        <v>21</v>
      </c>
      <c r="C26" s="57" t="s">
        <v>119</v>
      </c>
      <c r="D26" s="184" t="s">
        <v>120</v>
      </c>
      <c r="E26" s="37" t="s">
        <v>96</v>
      </c>
    </row>
    <row r="27" spans="1:4" ht="12.75" customHeight="1">
      <c r="A27" s="99"/>
      <c r="B27" s="32"/>
      <c r="C27" s="57"/>
      <c r="D27" s="136"/>
    </row>
    <row r="28" spans="1:4" ht="12.75" customHeight="1">
      <c r="A28" s="99"/>
      <c r="C28" s="32" t="s">
        <v>121</v>
      </c>
      <c r="D28" s="178" t="s">
        <v>122</v>
      </c>
    </row>
    <row r="29" spans="1:4" ht="12.75" customHeight="1">
      <c r="A29" s="99"/>
      <c r="C29" s="54"/>
      <c r="D29" s="136"/>
    </row>
    <row r="30" spans="1:5" ht="12.75" customHeight="1">
      <c r="A30" s="60">
        <v>4</v>
      </c>
      <c r="B30" s="32"/>
      <c r="C30" s="57" t="s">
        <v>123</v>
      </c>
      <c r="D30" s="179" t="s">
        <v>124</v>
      </c>
      <c r="E30" s="37" t="s">
        <v>125</v>
      </c>
    </row>
    <row r="31" spans="1:4" ht="12.75" customHeight="1">
      <c r="A31" s="99"/>
      <c r="C31" s="54"/>
      <c r="D31" s="136"/>
    </row>
    <row r="32" spans="1:5" ht="12.75" customHeight="1">
      <c r="A32" s="99">
        <v>5</v>
      </c>
      <c r="C32" s="54" t="s">
        <v>126</v>
      </c>
      <c r="D32" s="184" t="s">
        <v>127</v>
      </c>
      <c r="E32" s="37" t="s">
        <v>96</v>
      </c>
    </row>
    <row r="33" spans="1:4" ht="12.75" customHeight="1">
      <c r="A33" s="99"/>
      <c r="C33" s="54"/>
      <c r="D33" s="136"/>
    </row>
    <row r="34" spans="1:4" ht="12.75" customHeight="1">
      <c r="A34" s="99"/>
      <c r="C34" s="32" t="s">
        <v>128</v>
      </c>
      <c r="D34" s="178" t="s">
        <v>129</v>
      </c>
    </row>
    <row r="36" spans="1:5" ht="12.75" customHeight="1">
      <c r="A36" s="34">
        <v>6</v>
      </c>
      <c r="C36" s="35" t="s">
        <v>130</v>
      </c>
      <c r="D36" s="184" t="s">
        <v>131</v>
      </c>
      <c r="E36" s="37" t="s">
        <v>96</v>
      </c>
    </row>
    <row r="38" spans="1:5" ht="12.75" customHeight="1">
      <c r="A38" s="34">
        <v>7</v>
      </c>
      <c r="C38" s="35" t="s">
        <v>132</v>
      </c>
      <c r="D38" s="184" t="s">
        <v>133</v>
      </c>
      <c r="E38" s="37" t="s">
        <v>96</v>
      </c>
    </row>
    <row r="40" ht="12.75" customHeight="1">
      <c r="C40" s="32" t="s">
        <v>134</v>
      </c>
    </row>
    <row r="41" spans="3:4" ht="12.75" customHeight="1">
      <c r="C41" s="32" t="s">
        <v>135</v>
      </c>
      <c r="D41" s="178" t="s">
        <v>136</v>
      </c>
    </row>
    <row r="43" spans="1:5" ht="12.75" customHeight="1">
      <c r="A43" s="34">
        <v>8</v>
      </c>
      <c r="C43" s="35" t="s">
        <v>137</v>
      </c>
      <c r="D43" s="184" t="s">
        <v>138</v>
      </c>
      <c r="E43" s="37" t="s">
        <v>96</v>
      </c>
    </row>
    <row r="45" spans="3:4" ht="12.75" customHeight="1">
      <c r="C45" s="32" t="s">
        <v>139</v>
      </c>
      <c r="D45" s="178" t="s">
        <v>140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RowColHeaders="0" zoomScale="90" zoomScaleNormal="90" zoomScalePageLayoutView="0" workbookViewId="0" topLeftCell="A1">
      <selection activeCell="E16" sqref="E16"/>
    </sheetView>
  </sheetViews>
  <sheetFormatPr defaultColWidth="9.140625" defaultRowHeight="12.75" customHeight="1"/>
  <cols>
    <col min="1" max="1" width="4.00390625" style="35" customWidth="1"/>
    <col min="2" max="2" width="28.421875" style="35" customWidth="1"/>
    <col min="3" max="4" width="19.7109375" style="37" customWidth="1"/>
    <col min="5" max="6" width="19.7109375" style="35" customWidth="1"/>
    <col min="7" max="7" width="15.7109375" style="35" customWidth="1"/>
    <col min="8" max="16384" width="9.140625" style="35" customWidth="1"/>
  </cols>
  <sheetData>
    <row r="1" ht="12.75" customHeight="1">
      <c r="A1" s="74"/>
    </row>
    <row r="2" spans="1:5" ht="15.75" customHeight="1">
      <c r="A2" s="74" t="s">
        <v>141</v>
      </c>
      <c r="B2" s="55"/>
      <c r="C2" s="169"/>
      <c r="D2" s="169"/>
      <c r="E2" s="55"/>
    </row>
    <row r="3" ht="11.25" customHeight="1">
      <c r="A3" s="43"/>
    </row>
    <row r="4" ht="12.75" customHeight="1">
      <c r="A4" s="170" t="s">
        <v>142</v>
      </c>
    </row>
    <row r="6" spans="3:6" ht="12.75" customHeight="1">
      <c r="C6" s="171" t="s">
        <v>1</v>
      </c>
      <c r="D6" s="172"/>
      <c r="E6" s="171" t="s">
        <v>38</v>
      </c>
      <c r="F6" s="172"/>
    </row>
    <row r="8" spans="2:6" ht="12.75" customHeight="1">
      <c r="B8" s="55" t="s">
        <v>143</v>
      </c>
      <c r="C8" s="169" t="s">
        <v>144</v>
      </c>
      <c r="D8" s="169" t="s">
        <v>145</v>
      </c>
      <c r="E8" s="169" t="s">
        <v>146</v>
      </c>
      <c r="F8" s="169" t="s">
        <v>39</v>
      </c>
    </row>
    <row r="9" spans="1:6" ht="12.75" customHeight="1">
      <c r="A9" s="35">
        <v>1</v>
      </c>
      <c r="B9" s="35" t="s">
        <v>147</v>
      </c>
      <c r="C9" s="184" t="s">
        <v>148</v>
      </c>
      <c r="D9" s="184" t="s">
        <v>149</v>
      </c>
      <c r="E9" s="184" t="s">
        <v>150</v>
      </c>
      <c r="F9" s="184" t="s">
        <v>151</v>
      </c>
    </row>
    <row r="10" spans="1:6" ht="12.75" customHeight="1">
      <c r="A10" s="35">
        <v>2</v>
      </c>
      <c r="B10" s="35" t="s">
        <v>152</v>
      </c>
      <c r="C10" s="184" t="s">
        <v>153</v>
      </c>
      <c r="D10" s="184" t="s">
        <v>154</v>
      </c>
      <c r="E10" s="184" t="s">
        <v>155</v>
      </c>
      <c r="F10" s="184" t="s">
        <v>156</v>
      </c>
    </row>
    <row r="11" spans="1:6" ht="12.75" customHeight="1">
      <c r="A11" s="35">
        <v>3</v>
      </c>
      <c r="B11" s="35" t="s">
        <v>157</v>
      </c>
      <c r="C11" s="184" t="s">
        <v>158</v>
      </c>
      <c r="D11" s="184" t="s">
        <v>159</v>
      </c>
      <c r="E11" s="184" t="s">
        <v>160</v>
      </c>
      <c r="F11" s="184" t="s">
        <v>161</v>
      </c>
    </row>
    <row r="12" spans="1:6" ht="12.75" customHeight="1">
      <c r="A12" s="35">
        <v>4</v>
      </c>
      <c r="B12" s="35" t="s">
        <v>162</v>
      </c>
      <c r="C12" s="184" t="s">
        <v>163</v>
      </c>
      <c r="D12" s="184" t="s">
        <v>164</v>
      </c>
      <c r="E12" s="184" t="s">
        <v>165</v>
      </c>
      <c r="F12" s="184" t="s">
        <v>166</v>
      </c>
    </row>
    <row r="13" spans="1:6" ht="12.75" customHeight="1">
      <c r="A13" s="35">
        <v>5</v>
      </c>
      <c r="B13" s="35" t="s">
        <v>167</v>
      </c>
      <c r="C13" s="184" t="s">
        <v>168</v>
      </c>
      <c r="D13" s="184" t="s">
        <v>169</v>
      </c>
      <c r="E13" s="184" t="s">
        <v>170</v>
      </c>
      <c r="F13" s="184" t="s">
        <v>171</v>
      </c>
    </row>
    <row r="14" spans="1:6" ht="12.75" customHeight="1">
      <c r="A14" s="35">
        <v>6</v>
      </c>
      <c r="B14" s="35" t="s">
        <v>172</v>
      </c>
      <c r="C14" s="184" t="s">
        <v>173</v>
      </c>
      <c r="D14" s="184" t="s">
        <v>174</v>
      </c>
      <c r="E14" s="184" t="s">
        <v>175</v>
      </c>
      <c r="F14" s="184" t="s">
        <v>176</v>
      </c>
    </row>
    <row r="15" spans="1:6" ht="12.75" customHeight="1">
      <c r="A15" s="35">
        <v>7</v>
      </c>
      <c r="B15" s="35" t="s">
        <v>177</v>
      </c>
      <c r="C15" s="184" t="s">
        <v>178</v>
      </c>
      <c r="D15" s="184" t="s">
        <v>179</v>
      </c>
      <c r="E15" s="184" t="s">
        <v>180</v>
      </c>
      <c r="F15" s="184" t="s">
        <v>181</v>
      </c>
    </row>
    <row r="16" spans="1:6" ht="12.75" customHeight="1">
      <c r="A16" s="54"/>
      <c r="B16" s="55" t="s">
        <v>182</v>
      </c>
      <c r="C16" s="179" t="s">
        <v>183</v>
      </c>
      <c r="D16" s="179" t="s">
        <v>184</v>
      </c>
      <c r="E16" s="179" t="s">
        <v>185</v>
      </c>
      <c r="F16" s="179" t="s">
        <v>186</v>
      </c>
    </row>
    <row r="19" ht="12.75" customHeight="1">
      <c r="A19" s="170" t="s">
        <v>187</v>
      </c>
    </row>
    <row r="21" spans="2:6" ht="12.75" customHeight="1">
      <c r="B21" s="55"/>
      <c r="C21" s="169" t="s">
        <v>188</v>
      </c>
      <c r="E21" s="169" t="s">
        <v>189</v>
      </c>
      <c r="F21" s="169" t="s">
        <v>190</v>
      </c>
    </row>
    <row r="22" spans="2:6" ht="12.75" customHeight="1">
      <c r="B22" s="55"/>
      <c r="C22" s="173" t="s">
        <v>2</v>
      </c>
      <c r="E22" s="173" t="s">
        <v>2</v>
      </c>
      <c r="F22" s="173" t="s">
        <v>191</v>
      </c>
    </row>
    <row r="23" ht="12.75" customHeight="1">
      <c r="B23" s="55" t="s">
        <v>192</v>
      </c>
    </row>
    <row r="24" spans="2:6" ht="12.75" customHeight="1">
      <c r="B24" s="174" t="s">
        <v>193</v>
      </c>
      <c r="C24" s="184" t="s">
        <v>194</v>
      </c>
      <c r="E24" s="184" t="s">
        <v>195</v>
      </c>
      <c r="F24" s="186" t="s">
        <v>196</v>
      </c>
    </row>
    <row r="25" spans="2:6" ht="14.25" customHeight="1">
      <c r="B25" s="174" t="s">
        <v>197</v>
      </c>
      <c r="C25" s="184" t="s">
        <v>198</v>
      </c>
      <c r="E25" s="184" t="s">
        <v>199</v>
      </c>
      <c r="F25" s="186" t="s">
        <v>200</v>
      </c>
    </row>
    <row r="26" spans="2:6" ht="12.75" customHeight="1">
      <c r="B26" s="54" t="s">
        <v>201</v>
      </c>
      <c r="C26" s="184" t="s">
        <v>202</v>
      </c>
      <c r="E26" s="184" t="s">
        <v>203</v>
      </c>
      <c r="F26" s="186" t="s">
        <v>204</v>
      </c>
    </row>
    <row r="27" spans="2:6" ht="12.75" customHeight="1">
      <c r="B27" s="174" t="s">
        <v>205</v>
      </c>
      <c r="C27" s="184" t="s">
        <v>206</v>
      </c>
      <c r="E27" s="184" t="s">
        <v>207</v>
      </c>
      <c r="F27" s="186" t="s">
        <v>208</v>
      </c>
    </row>
    <row r="28" spans="2:6" ht="12.75" customHeight="1">
      <c r="B28" s="174" t="s">
        <v>209</v>
      </c>
      <c r="C28" s="184" t="s">
        <v>210</v>
      </c>
      <c r="E28" s="184" t="s">
        <v>211</v>
      </c>
      <c r="F28" s="186" t="s">
        <v>212</v>
      </c>
    </row>
    <row r="29" spans="2:6" ht="14.25" customHeight="1">
      <c r="B29" s="174" t="s">
        <v>213</v>
      </c>
      <c r="C29" s="184" t="s">
        <v>214</v>
      </c>
      <c r="E29" s="184" t="s">
        <v>215</v>
      </c>
      <c r="F29" s="186" t="s">
        <v>216</v>
      </c>
    </row>
    <row r="30" spans="2:6" ht="15" customHeight="1">
      <c r="B30" s="174" t="s">
        <v>217</v>
      </c>
      <c r="C30" s="184" t="s">
        <v>218</v>
      </c>
      <c r="E30" s="184" t="s">
        <v>219</v>
      </c>
      <c r="F30" s="186" t="s">
        <v>220</v>
      </c>
    </row>
    <row r="31" spans="2:6" ht="12.75" customHeight="1">
      <c r="B31" s="54" t="s">
        <v>221</v>
      </c>
      <c r="C31" s="184" t="s">
        <v>222</v>
      </c>
      <c r="E31" s="184" t="s">
        <v>223</v>
      </c>
      <c r="F31" s="186" t="s">
        <v>224</v>
      </c>
    </row>
    <row r="32" spans="2:5" ht="12.75" customHeight="1">
      <c r="B32" s="175" t="s">
        <v>225</v>
      </c>
      <c r="C32" s="179" t="s">
        <v>226</v>
      </c>
      <c r="E32" s="179" t="s">
        <v>227</v>
      </c>
    </row>
    <row r="34" ht="12.75" customHeight="1">
      <c r="B34" s="55" t="s">
        <v>228</v>
      </c>
    </row>
    <row r="35" spans="2:6" ht="12.75" customHeight="1">
      <c r="B35" s="174" t="s">
        <v>229</v>
      </c>
      <c r="C35" s="184" t="s">
        <v>230</v>
      </c>
      <c r="E35" s="184" t="s">
        <v>231</v>
      </c>
      <c r="F35" s="186" t="s">
        <v>232</v>
      </c>
    </row>
    <row r="36" spans="2:6" ht="12.75" customHeight="1">
      <c r="B36" s="174" t="s">
        <v>233</v>
      </c>
      <c r="C36" s="184" t="s">
        <v>234</v>
      </c>
      <c r="E36" s="184" t="s">
        <v>235</v>
      </c>
      <c r="F36" s="186" t="s">
        <v>236</v>
      </c>
    </row>
    <row r="37" spans="2:6" ht="13.5" customHeight="1">
      <c r="B37" s="174" t="s">
        <v>237</v>
      </c>
      <c r="C37" s="184" t="s">
        <v>238</v>
      </c>
      <c r="E37" s="184" t="s">
        <v>239</v>
      </c>
      <c r="F37" s="186" t="s">
        <v>240</v>
      </c>
    </row>
    <row r="38" spans="2:6" ht="25.5" customHeight="1">
      <c r="B38" s="174" t="s">
        <v>241</v>
      </c>
      <c r="C38" s="184" t="s">
        <v>242</v>
      </c>
      <c r="E38" s="184" t="s">
        <v>243</v>
      </c>
      <c r="F38" s="186" t="s">
        <v>244</v>
      </c>
    </row>
    <row r="39" spans="2:6" ht="39" customHeight="1">
      <c r="B39" s="174" t="s">
        <v>245</v>
      </c>
      <c r="C39" s="184" t="s">
        <v>246</v>
      </c>
      <c r="E39" s="184" t="s">
        <v>247</v>
      </c>
      <c r="F39" s="186" t="s">
        <v>248</v>
      </c>
    </row>
    <row r="40" spans="2:6" ht="12.75" customHeight="1">
      <c r="B40" s="54" t="s">
        <v>249</v>
      </c>
      <c r="C40" s="184" t="s">
        <v>250</v>
      </c>
      <c r="E40" s="184" t="s">
        <v>251</v>
      </c>
      <c r="F40" s="186" t="s">
        <v>252</v>
      </c>
    </row>
    <row r="41" spans="2:5" ht="12.75" customHeight="1">
      <c r="B41" s="175" t="s">
        <v>225</v>
      </c>
      <c r="C41" s="179" t="s">
        <v>253</v>
      </c>
      <c r="E41" s="179" t="s">
        <v>254</v>
      </c>
    </row>
    <row r="43" spans="1:7" ht="12.75" customHeight="1">
      <c r="A43" s="55" t="s">
        <v>255</v>
      </c>
      <c r="B43" s="169"/>
      <c r="C43" s="169"/>
      <c r="D43" s="169"/>
      <c r="G43" s="204" t="s">
        <v>256</v>
      </c>
    </row>
    <row r="44" spans="1:7" ht="12.75" customHeight="1">
      <c r="A44" s="55" t="s">
        <v>257</v>
      </c>
      <c r="B44" s="169"/>
      <c r="C44" s="169"/>
      <c r="D44" s="169"/>
      <c r="G44" s="204" t="s">
        <v>258</v>
      </c>
    </row>
    <row r="45" spans="1:7" ht="12.75" customHeight="1">
      <c r="A45" s="55" t="s">
        <v>259</v>
      </c>
      <c r="B45" s="169"/>
      <c r="C45" s="169"/>
      <c r="D45" s="169"/>
      <c r="G45" s="204" t="s">
        <v>260</v>
      </c>
    </row>
    <row r="46" spans="1:7" ht="12.75" customHeight="1">
      <c r="A46" s="55" t="s">
        <v>261</v>
      </c>
      <c r="B46" s="169"/>
      <c r="C46" s="169"/>
      <c r="D46" s="169"/>
      <c r="G46" s="184" t="s">
        <v>262</v>
      </c>
    </row>
    <row r="47" spans="1:7" ht="12.75" customHeight="1">
      <c r="A47" s="55" t="s">
        <v>263</v>
      </c>
      <c r="G47" s="184" t="s">
        <v>264</v>
      </c>
    </row>
    <row r="48" ht="15" customHeight="1">
      <c r="A48" s="43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showRowColHeaders="0" zoomScale="90" zoomScaleNormal="90" zoomScalePageLayoutView="0" workbookViewId="0" topLeftCell="A1">
      <selection activeCell="C24" sqref="C24"/>
    </sheetView>
  </sheetViews>
  <sheetFormatPr defaultColWidth="9.140625" defaultRowHeight="12.75" customHeight="1"/>
  <cols>
    <col min="1" max="1" width="3.421875" style="0" customWidth="1"/>
    <col min="2" max="2" width="42.8515625" style="0" customWidth="1"/>
    <col min="3" max="3" width="16.7109375" style="0" customWidth="1"/>
  </cols>
  <sheetData>
    <row r="2" s="12" customFormat="1" ht="15.75" customHeight="1">
      <c r="A2" s="50" t="s">
        <v>265</v>
      </c>
    </row>
    <row r="3" ht="12.75" customHeight="1">
      <c r="A3" s="3"/>
    </row>
    <row r="4" spans="1:3" ht="12.75" customHeight="1">
      <c r="A4" s="52" t="s">
        <v>6</v>
      </c>
      <c r="C4" s="17" t="s">
        <v>2</v>
      </c>
    </row>
    <row r="5" ht="12.75" customHeight="1">
      <c r="A5" s="3"/>
    </row>
    <row r="6" spans="1:3" ht="12.75" customHeight="1">
      <c r="A6" s="3">
        <v>1</v>
      </c>
      <c r="B6" t="s">
        <v>266</v>
      </c>
      <c r="C6" s="184" t="s">
        <v>267</v>
      </c>
    </row>
    <row r="7" spans="1:3" ht="12.75" customHeight="1">
      <c r="A7" s="3"/>
      <c r="C7" s="136"/>
    </row>
    <row r="8" spans="1:3" ht="12.75" customHeight="1">
      <c r="A8" s="3">
        <v>2</v>
      </c>
      <c r="B8" t="s">
        <v>268</v>
      </c>
      <c r="C8" s="184" t="s">
        <v>269</v>
      </c>
    </row>
    <row r="9" spans="1:3" ht="12.75" customHeight="1">
      <c r="A9" s="3"/>
      <c r="C9" s="136"/>
    </row>
    <row r="10" spans="1:3" ht="12.75" customHeight="1">
      <c r="A10" s="3">
        <v>3</v>
      </c>
      <c r="B10" t="s">
        <v>270</v>
      </c>
      <c r="C10" s="184" t="s">
        <v>271</v>
      </c>
    </row>
    <row r="11" spans="1:3" ht="12.75" customHeight="1">
      <c r="A11" s="3"/>
      <c r="C11" s="136"/>
    </row>
    <row r="12" spans="1:3" ht="12.75" customHeight="1">
      <c r="A12" s="3"/>
      <c r="B12" s="12" t="s">
        <v>272</v>
      </c>
      <c r="C12" s="182" t="s">
        <v>273</v>
      </c>
    </row>
    <row r="13" ht="12.75" customHeight="1">
      <c r="A13" s="3"/>
    </row>
    <row r="14" ht="12.75" customHeight="1">
      <c r="A14" s="52" t="s">
        <v>274</v>
      </c>
    </row>
    <row r="15" ht="12.75" customHeight="1">
      <c r="A15" s="52"/>
    </row>
    <row r="16" spans="1:3" ht="12.75" customHeight="1">
      <c r="A16" s="3">
        <v>4</v>
      </c>
      <c r="B16" t="s">
        <v>275</v>
      </c>
      <c r="C16" s="184" t="s">
        <v>276</v>
      </c>
    </row>
    <row r="17" spans="1:3" ht="12.75" customHeight="1">
      <c r="A17" s="3"/>
      <c r="C17" s="136"/>
    </row>
    <row r="18" spans="1:3" ht="12.75" customHeight="1">
      <c r="A18" s="3">
        <v>5</v>
      </c>
      <c r="B18" t="s">
        <v>277</v>
      </c>
      <c r="C18" s="184" t="s">
        <v>278</v>
      </c>
    </row>
    <row r="19" spans="1:3" ht="12.75" customHeight="1">
      <c r="A19" s="3"/>
      <c r="C19" s="136"/>
    </row>
    <row r="20" spans="1:3" ht="12.75" customHeight="1">
      <c r="A20" s="3">
        <v>6</v>
      </c>
      <c r="B20" t="s">
        <v>279</v>
      </c>
      <c r="C20" s="184" t="s">
        <v>280</v>
      </c>
    </row>
    <row r="21" spans="1:3" ht="12.75" customHeight="1">
      <c r="A21" s="3"/>
      <c r="C21" s="136"/>
    </row>
    <row r="22" spans="1:3" ht="12.75" customHeight="1">
      <c r="A22" s="3"/>
      <c r="B22" s="12" t="s">
        <v>281</v>
      </c>
      <c r="C22" s="182" t="s">
        <v>282</v>
      </c>
    </row>
    <row r="23" spans="1:2" ht="12.75" customHeight="1">
      <c r="A23" s="3"/>
      <c r="B23" s="2"/>
    </row>
    <row r="24" spans="2:3" ht="12.75" customHeight="1">
      <c r="B24" s="12" t="s">
        <v>283</v>
      </c>
      <c r="C24" s="182" t="s">
        <v>284</v>
      </c>
    </row>
    <row r="25" ht="12.75" customHeight="1">
      <c r="B25" s="2"/>
    </row>
    <row r="27" ht="12.75" customHeight="1">
      <c r="A27" s="97"/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1"/>
  <sheetViews>
    <sheetView showRowColHeaders="0" zoomScale="90" zoomScaleNormal="90" zoomScalePageLayoutView="0" workbookViewId="0" topLeftCell="A1">
      <selection activeCell="C43" sqref="C43"/>
    </sheetView>
  </sheetViews>
  <sheetFormatPr defaultColWidth="9.140625" defaultRowHeight="12.75" customHeight="1"/>
  <cols>
    <col min="1" max="1" width="4.28125" style="3" customWidth="1"/>
    <col min="2" max="2" width="61.140625" style="0" customWidth="1"/>
    <col min="3" max="3" width="16.7109375" style="118" customWidth="1"/>
  </cols>
  <sheetData>
    <row r="2" spans="1:3" s="12" customFormat="1" ht="15.75" customHeight="1">
      <c r="A2" s="50" t="s">
        <v>285</v>
      </c>
      <c r="C2" s="118"/>
    </row>
    <row r="3" spans="1:3" s="12" customFormat="1" ht="15" customHeight="1">
      <c r="A3" s="13"/>
      <c r="C3" s="119"/>
    </row>
    <row r="4" spans="1:3" ht="12.75" customHeight="1">
      <c r="A4" s="14" t="s">
        <v>286</v>
      </c>
      <c r="B4" s="12"/>
      <c r="C4" s="120" t="s">
        <v>2</v>
      </c>
    </row>
    <row r="6" spans="1:3" ht="12.75" customHeight="1">
      <c r="A6" s="3">
        <v>1</v>
      </c>
      <c r="B6" t="s">
        <v>287</v>
      </c>
      <c r="C6" s="121" t="s">
        <v>288</v>
      </c>
    </row>
    <row r="7" spans="1:3" ht="12.75" customHeight="1">
      <c r="A7" s="3">
        <v>2</v>
      </c>
      <c r="B7" t="s">
        <v>289</v>
      </c>
      <c r="C7" s="121" t="s">
        <v>290</v>
      </c>
    </row>
    <row r="8" spans="1:3" ht="12.75" customHeight="1">
      <c r="A8" s="3">
        <v>3</v>
      </c>
      <c r="B8" t="s">
        <v>291</v>
      </c>
      <c r="C8" s="121" t="s">
        <v>292</v>
      </c>
    </row>
    <row r="9" spans="2:3" ht="12.75" customHeight="1">
      <c r="B9" s="12" t="s">
        <v>293</v>
      </c>
      <c r="C9" s="122" t="s">
        <v>294</v>
      </c>
    </row>
    <row r="10" ht="12.75" customHeight="1">
      <c r="A10"/>
    </row>
    <row r="11" spans="1:3" ht="12.75" customHeight="1">
      <c r="A11" s="14" t="s">
        <v>295</v>
      </c>
      <c r="C11" s="120"/>
    </row>
    <row r="12" ht="12.75" customHeight="1">
      <c r="C12" s="119"/>
    </row>
    <row r="13" spans="1:4" s="12" customFormat="1" ht="12.75" customHeight="1">
      <c r="A13" s="3">
        <v>4</v>
      </c>
      <c r="B13" t="s">
        <v>296</v>
      </c>
      <c r="C13" s="121" t="s">
        <v>297</v>
      </c>
      <c r="D13"/>
    </row>
    <row r="14" spans="1:3" ht="12.75" customHeight="1">
      <c r="A14" s="3">
        <v>5</v>
      </c>
      <c r="B14" t="s">
        <v>298</v>
      </c>
      <c r="C14" s="121" t="s">
        <v>299</v>
      </c>
    </row>
    <row r="15" spans="1:3" ht="12.75" customHeight="1">
      <c r="A15" s="3">
        <v>6</v>
      </c>
      <c r="B15" t="s">
        <v>300</v>
      </c>
      <c r="C15" s="121" t="s">
        <v>301</v>
      </c>
    </row>
    <row r="16" spans="1:2" ht="12.75" customHeight="1">
      <c r="A16" s="18">
        <v>7</v>
      </c>
      <c r="B16" s="10" t="s">
        <v>302</v>
      </c>
    </row>
    <row r="17" spans="1:3" ht="12.75" customHeight="1">
      <c r="A17" s="18"/>
      <c r="B17" s="10" t="s">
        <v>303</v>
      </c>
      <c r="C17" s="121" t="s">
        <v>304</v>
      </c>
    </row>
    <row r="18" spans="1:3" ht="12.75" customHeight="1">
      <c r="A18" s="3">
        <v>8</v>
      </c>
      <c r="B18" t="s">
        <v>291</v>
      </c>
      <c r="C18" s="121" t="s">
        <v>305</v>
      </c>
    </row>
    <row r="19" spans="2:3" ht="12.75" customHeight="1">
      <c r="B19" s="12" t="s">
        <v>293</v>
      </c>
      <c r="C19" s="122" t="s">
        <v>306</v>
      </c>
    </row>
    <row r="21" spans="1:3" s="12" customFormat="1" ht="12.75" customHeight="1">
      <c r="A21" s="14" t="s">
        <v>307</v>
      </c>
      <c r="C21" s="123"/>
    </row>
    <row r="23" spans="1:3" ht="12.75" customHeight="1">
      <c r="A23" s="3">
        <v>9</v>
      </c>
      <c r="B23" t="s">
        <v>296</v>
      </c>
      <c r="C23" s="121" t="s">
        <v>308</v>
      </c>
    </row>
    <row r="24" spans="1:3" ht="12.75" customHeight="1">
      <c r="A24" s="3">
        <v>10</v>
      </c>
      <c r="B24" t="s">
        <v>298</v>
      </c>
      <c r="C24" s="121" t="s">
        <v>309</v>
      </c>
    </row>
    <row r="25" spans="1:3" ht="12.75" customHeight="1">
      <c r="A25" s="3">
        <v>11</v>
      </c>
      <c r="B25" t="s">
        <v>300</v>
      </c>
      <c r="C25" s="121" t="s">
        <v>310</v>
      </c>
    </row>
    <row r="26" spans="1:3" ht="12.75" customHeight="1">
      <c r="A26" s="3">
        <v>12</v>
      </c>
      <c r="B26" t="s">
        <v>291</v>
      </c>
      <c r="C26" s="121" t="s">
        <v>311</v>
      </c>
    </row>
    <row r="27" spans="2:3" ht="12.75" customHeight="1">
      <c r="B27" s="12" t="s">
        <v>293</v>
      </c>
      <c r="C27" s="122" t="s">
        <v>312</v>
      </c>
    </row>
    <row r="28" spans="2:3" ht="12.75" customHeight="1">
      <c r="B28" s="12"/>
      <c r="C28" s="124"/>
    </row>
    <row r="30" spans="1:3" s="12" customFormat="1" ht="12.75" customHeight="1">
      <c r="A30" s="14" t="s">
        <v>313</v>
      </c>
      <c r="C30" s="123"/>
    </row>
    <row r="32" spans="1:3" ht="12.75" customHeight="1">
      <c r="A32" s="94">
        <v>13</v>
      </c>
      <c r="B32" s="88" t="s">
        <v>314</v>
      </c>
      <c r="C32" s="125" t="s">
        <v>315</v>
      </c>
    </row>
    <row r="33" spans="1:3" ht="12.75" customHeight="1">
      <c r="A33" s="94">
        <v>14</v>
      </c>
      <c r="B33" s="88" t="s">
        <v>316</v>
      </c>
      <c r="C33" s="125" t="s">
        <v>317</v>
      </c>
    </row>
    <row r="34" spans="1:3" s="35" customFormat="1" ht="12.75" customHeight="1">
      <c r="A34" s="205"/>
      <c r="B34" s="102" t="s">
        <v>318</v>
      </c>
      <c r="C34" s="125" t="s">
        <v>319</v>
      </c>
    </row>
    <row r="35" spans="1:3" ht="12.75" customHeight="1">
      <c r="A35" s="94">
        <v>15</v>
      </c>
      <c r="B35" s="88" t="s">
        <v>320</v>
      </c>
      <c r="C35" s="125" t="s">
        <v>321</v>
      </c>
    </row>
    <row r="36" spans="1:3" ht="12.75" customHeight="1">
      <c r="A36" s="94">
        <v>16</v>
      </c>
      <c r="B36" t="s">
        <v>296</v>
      </c>
      <c r="C36" s="121" t="s">
        <v>322</v>
      </c>
    </row>
    <row r="37" spans="1:3" ht="12.75" customHeight="1">
      <c r="A37" s="94">
        <v>17</v>
      </c>
      <c r="B37" t="s">
        <v>298</v>
      </c>
      <c r="C37" s="121" t="s">
        <v>323</v>
      </c>
    </row>
    <row r="38" spans="1:3" ht="12.75" customHeight="1">
      <c r="A38" s="94">
        <v>18</v>
      </c>
      <c r="B38" t="s">
        <v>300</v>
      </c>
      <c r="C38" s="121" t="s">
        <v>324</v>
      </c>
    </row>
    <row r="39" spans="1:3" ht="12.75" customHeight="1">
      <c r="A39" s="94">
        <v>19</v>
      </c>
      <c r="B39" t="s">
        <v>325</v>
      </c>
      <c r="C39" s="121" t="s">
        <v>326</v>
      </c>
    </row>
    <row r="40" spans="1:3" ht="12.75" customHeight="1">
      <c r="A40" s="94">
        <v>20</v>
      </c>
      <c r="B40" t="s">
        <v>291</v>
      </c>
      <c r="C40" s="121" t="s">
        <v>327</v>
      </c>
    </row>
    <row r="41" spans="2:3" ht="12.75" customHeight="1">
      <c r="B41" s="12" t="s">
        <v>293</v>
      </c>
      <c r="C41" s="122" t="s">
        <v>328</v>
      </c>
    </row>
    <row r="43" spans="1:3" s="12" customFormat="1" ht="12.75" customHeight="1">
      <c r="A43" s="15"/>
      <c r="B43" s="12" t="s">
        <v>329</v>
      </c>
      <c r="C43" s="122" t="s">
        <v>330</v>
      </c>
    </row>
    <row r="44" spans="1:3" s="12" customFormat="1" ht="12.75" customHeight="1">
      <c r="A44" s="15"/>
      <c r="C44" s="123"/>
    </row>
    <row r="45" spans="1:3" s="12" customFormat="1" ht="12.75" customHeight="1">
      <c r="A45" s="9">
        <v>21</v>
      </c>
      <c r="B45" s="11" t="s">
        <v>331</v>
      </c>
      <c r="C45" s="126" t="s">
        <v>332</v>
      </c>
    </row>
    <row r="46" spans="1:3" s="12" customFormat="1" ht="12.75" customHeight="1">
      <c r="A46" s="15"/>
      <c r="C46" s="123"/>
    </row>
    <row r="47" spans="1:4" s="12" customFormat="1" ht="12.75" customHeight="1">
      <c r="A47" s="15"/>
      <c r="B47" s="12" t="s">
        <v>333</v>
      </c>
      <c r="C47" s="122" t="s">
        <v>334</v>
      </c>
      <c r="D47" s="2"/>
    </row>
    <row r="48" spans="1:7" s="12" customFormat="1" ht="12.75" customHeight="1">
      <c r="A48" s="9"/>
      <c r="B48" s="2"/>
      <c r="C48" s="118"/>
      <c r="D48" s="2"/>
      <c r="E48" s="2"/>
      <c r="F48" s="2"/>
      <c r="G48" s="2"/>
    </row>
    <row r="49" spans="1:3" ht="12.75" customHeight="1">
      <c r="A49" s="11" t="s">
        <v>335</v>
      </c>
      <c r="C49" s="120" t="s">
        <v>2</v>
      </c>
    </row>
    <row r="51" spans="1:3" ht="12.75" customHeight="1">
      <c r="A51" s="3">
        <v>1</v>
      </c>
      <c r="B51" s="2" t="s">
        <v>336</v>
      </c>
      <c r="C51" s="127" t="s">
        <v>337</v>
      </c>
    </row>
    <row r="52" spans="2:3" ht="12.75" customHeight="1">
      <c r="B52" s="2"/>
      <c r="C52" s="128"/>
    </row>
    <row r="53" spans="1:3" ht="12.75" customHeight="1">
      <c r="A53" s="3">
        <v>2</v>
      </c>
      <c r="B53" s="2" t="s">
        <v>338</v>
      </c>
      <c r="C53" s="127" t="s">
        <v>339</v>
      </c>
    </row>
    <row r="54" spans="2:3" ht="12.75" customHeight="1">
      <c r="B54" s="2"/>
      <c r="C54" s="129"/>
    </row>
    <row r="55" spans="1:3" ht="12.75" customHeight="1">
      <c r="A55" s="3">
        <v>3</v>
      </c>
      <c r="B55" s="2" t="s">
        <v>340</v>
      </c>
      <c r="C55" s="127" t="s">
        <v>341</v>
      </c>
    </row>
    <row r="57" spans="1:3" ht="12.75" customHeight="1">
      <c r="A57" s="3">
        <v>4</v>
      </c>
      <c r="B57" s="2" t="s">
        <v>342</v>
      </c>
      <c r="C57" s="127" t="s">
        <v>343</v>
      </c>
    </row>
    <row r="58" spans="2:3" ht="12.75" customHeight="1">
      <c r="B58" s="2"/>
      <c r="C58" s="129"/>
    </row>
    <row r="59" spans="1:3" ht="12.75" customHeight="1">
      <c r="A59" s="3">
        <v>5</v>
      </c>
      <c r="B59" s="2" t="s">
        <v>344</v>
      </c>
      <c r="C59" s="127" t="s">
        <v>345</v>
      </c>
    </row>
    <row r="60" spans="2:3" ht="12.75" customHeight="1">
      <c r="B60" s="2"/>
      <c r="C60" s="128"/>
    </row>
    <row r="61" spans="1:3" ht="12.75" customHeight="1">
      <c r="A61" s="3">
        <v>6</v>
      </c>
      <c r="B61" t="s">
        <v>346</v>
      </c>
      <c r="C61" s="127" t="s">
        <v>347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scale="85" r:id="rId1"/>
  <rowBreaks count="1" manualBreakCount="1">
    <brk id="4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0"/>
  <sheetViews>
    <sheetView showRowColHeaders="0" zoomScale="90" zoomScaleNormal="90" zoomScalePageLayoutView="0" workbookViewId="0" topLeftCell="A1">
      <selection activeCell="D20" sqref="D20"/>
    </sheetView>
  </sheetViews>
  <sheetFormatPr defaultColWidth="9.140625" defaultRowHeight="12.75" customHeight="1"/>
  <cols>
    <col min="1" max="1" width="3.57421875" style="3" customWidth="1"/>
    <col min="2" max="2" width="42.28125" style="0" customWidth="1"/>
    <col min="3" max="5" width="16.7109375" style="4" customWidth="1"/>
  </cols>
  <sheetData>
    <row r="2" spans="1:5" s="12" customFormat="1" ht="15.75" customHeight="1">
      <c r="A2" s="50" t="s">
        <v>348</v>
      </c>
      <c r="C2" s="17"/>
      <c r="D2" s="17"/>
      <c r="E2" s="17"/>
    </row>
    <row r="3" spans="1:5" s="12" customFormat="1" ht="15.75" customHeight="1">
      <c r="A3" s="16"/>
      <c r="C3" s="17" t="s">
        <v>349</v>
      </c>
      <c r="D3" s="17" t="s">
        <v>350</v>
      </c>
      <c r="E3" s="17" t="s">
        <v>351</v>
      </c>
    </row>
    <row r="4" spans="3:5" ht="12.75" customHeight="1">
      <c r="C4" s="17" t="s">
        <v>352</v>
      </c>
      <c r="D4" s="17" t="s">
        <v>352</v>
      </c>
      <c r="E4" s="17" t="s">
        <v>352</v>
      </c>
    </row>
    <row r="5" spans="3:5" ht="12.75" customHeight="1">
      <c r="C5"/>
      <c r="D5"/>
      <c r="E5"/>
    </row>
    <row r="6" spans="1:5" ht="12.75" customHeight="1">
      <c r="A6" s="3">
        <v>1</v>
      </c>
      <c r="B6" t="s">
        <v>286</v>
      </c>
      <c r="C6" s="187" t="s">
        <v>353</v>
      </c>
      <c r="D6" s="187" t="s">
        <v>354</v>
      </c>
      <c r="E6" s="187" t="s">
        <v>355</v>
      </c>
    </row>
    <row r="7" spans="1:5" ht="12.75" customHeight="1">
      <c r="A7" s="3">
        <v>2</v>
      </c>
      <c r="B7" t="s">
        <v>295</v>
      </c>
      <c r="C7" s="187" t="s">
        <v>356</v>
      </c>
      <c r="D7" s="187" t="s">
        <v>357</v>
      </c>
      <c r="E7" s="187" t="s">
        <v>358</v>
      </c>
    </row>
    <row r="8" spans="1:5" ht="12.75" customHeight="1">
      <c r="A8" s="3">
        <v>3</v>
      </c>
      <c r="B8" t="s">
        <v>307</v>
      </c>
      <c r="C8" s="187" t="s">
        <v>359</v>
      </c>
      <c r="D8" s="187" t="s">
        <v>360</v>
      </c>
      <c r="E8" s="187" t="s">
        <v>361</v>
      </c>
    </row>
    <row r="9" spans="1:5" ht="12.75" customHeight="1">
      <c r="A9" s="3">
        <v>4</v>
      </c>
      <c r="B9" t="s">
        <v>313</v>
      </c>
      <c r="C9" s="187" t="s">
        <v>362</v>
      </c>
      <c r="D9" s="187" t="s">
        <v>363</v>
      </c>
      <c r="E9" s="187" t="s">
        <v>364</v>
      </c>
    </row>
    <row r="10" spans="2:5" ht="12.75" customHeight="1">
      <c r="B10" s="12" t="s">
        <v>365</v>
      </c>
      <c r="C10" s="189" t="s">
        <v>366</v>
      </c>
      <c r="D10" s="189" t="s">
        <v>367</v>
      </c>
      <c r="E10" s="189" t="s">
        <v>368</v>
      </c>
    </row>
    <row r="11" ht="12.75" customHeight="1">
      <c r="B11" s="1"/>
    </row>
    <row r="12" spans="3:5" ht="12.75" customHeight="1">
      <c r="C12"/>
      <c r="D12"/>
      <c r="E12"/>
    </row>
    <row r="13" spans="1:5" s="12" customFormat="1" ht="15.75" customHeight="1">
      <c r="A13" s="50" t="s">
        <v>369</v>
      </c>
      <c r="C13" s="17"/>
      <c r="D13" s="17"/>
      <c r="E13" s="17"/>
    </row>
    <row r="14" spans="1:5" ht="15" customHeight="1">
      <c r="A14" s="6"/>
      <c r="C14" s="17" t="s">
        <v>370</v>
      </c>
      <c r="D14" s="17" t="s">
        <v>371</v>
      </c>
      <c r="E14" s="17" t="s">
        <v>372</v>
      </c>
    </row>
    <row r="15" spans="1:5" ht="15" customHeight="1">
      <c r="A15" s="6"/>
      <c r="C15" s="17" t="s">
        <v>373</v>
      </c>
      <c r="D15" s="17" t="s">
        <v>373</v>
      </c>
      <c r="E15" s="17" t="s">
        <v>370</v>
      </c>
    </row>
    <row r="16" spans="1:5" ht="15" customHeight="1">
      <c r="A16" s="6"/>
      <c r="C16" s="17"/>
      <c r="D16" s="17"/>
      <c r="E16" s="17"/>
    </row>
    <row r="17" spans="1:5" ht="12.75" customHeight="1">
      <c r="A17" s="3">
        <v>1</v>
      </c>
      <c r="B17" t="s">
        <v>374</v>
      </c>
      <c r="C17" s="187" t="s">
        <v>375</v>
      </c>
      <c r="D17" s="187" t="s">
        <v>376</v>
      </c>
      <c r="E17" s="188" t="s">
        <v>377</v>
      </c>
    </row>
    <row r="18" spans="1:5" ht="12.75" customHeight="1">
      <c r="A18" s="3">
        <v>2</v>
      </c>
      <c r="B18" t="s">
        <v>307</v>
      </c>
      <c r="C18" s="187" t="s">
        <v>378</v>
      </c>
      <c r="D18" s="187" t="s">
        <v>379</v>
      </c>
      <c r="E18" s="188" t="s">
        <v>380</v>
      </c>
    </row>
    <row r="19" spans="1:5" ht="12.75" customHeight="1">
      <c r="A19" s="3">
        <v>3</v>
      </c>
      <c r="B19" t="s">
        <v>313</v>
      </c>
      <c r="C19" s="187" t="s">
        <v>381</v>
      </c>
      <c r="D19" s="187" t="s">
        <v>382</v>
      </c>
      <c r="E19" s="188" t="s">
        <v>383</v>
      </c>
    </row>
    <row r="20" spans="2:5" ht="12.75" customHeight="1">
      <c r="B20" s="12" t="s">
        <v>384</v>
      </c>
      <c r="C20" s="189" t="s">
        <v>385</v>
      </c>
      <c r="D20" s="189" t="s">
        <v>386</v>
      </c>
      <c r="E20" s="189" t="s">
        <v>387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E119"/>
  <sheetViews>
    <sheetView showRowColHeaders="0" zoomScale="90" zoomScaleNormal="90" zoomScalePageLayoutView="0" workbookViewId="0" topLeftCell="A66">
      <selection activeCell="A119" sqref="A119"/>
    </sheetView>
  </sheetViews>
  <sheetFormatPr defaultColWidth="9.140625" defaultRowHeight="12.75" customHeight="1"/>
  <cols>
    <col min="1" max="1" width="3.8515625" style="28" customWidth="1"/>
    <col min="2" max="2" width="3.00390625" style="28" customWidth="1"/>
    <col min="3" max="3" width="49.7109375" style="26" customWidth="1"/>
    <col min="4" max="5" width="16.7109375" style="26" customWidth="1"/>
    <col min="6" max="16384" width="9.140625" style="26" customWidth="1"/>
  </cols>
  <sheetData>
    <row r="2" spans="1:5" ht="15.75" customHeight="1">
      <c r="A2" s="50" t="s">
        <v>388</v>
      </c>
      <c r="C2" s="27"/>
      <c r="D2" s="19"/>
      <c r="E2" s="5"/>
    </row>
    <row r="3" ht="12.75" customHeight="1">
      <c r="D3" s="17" t="s">
        <v>2</v>
      </c>
    </row>
    <row r="5" spans="1:5" ht="12.75" customHeight="1">
      <c r="A5" s="30">
        <v>1</v>
      </c>
      <c r="B5" s="30"/>
      <c r="C5" s="24" t="s">
        <v>389</v>
      </c>
      <c r="D5"/>
      <c r="E5" s="190" t="s">
        <v>390</v>
      </c>
    </row>
    <row r="6" spans="1:5" ht="12.75" customHeight="1">
      <c r="A6" s="30">
        <v>2</v>
      </c>
      <c r="B6" s="30"/>
      <c r="C6" s="24" t="s">
        <v>391</v>
      </c>
      <c r="D6"/>
      <c r="E6" s="190" t="s">
        <v>392</v>
      </c>
    </row>
    <row r="7" spans="1:5" ht="12.75" customHeight="1">
      <c r="A7" s="28">
        <v>3</v>
      </c>
      <c r="C7" s="11" t="s">
        <v>393</v>
      </c>
      <c r="D7"/>
      <c r="E7" s="190" t="s">
        <v>394</v>
      </c>
    </row>
    <row r="8" spans="1:5" s="2" customFormat="1" ht="12.75" customHeight="1">
      <c r="A8" s="9"/>
      <c r="B8" s="9"/>
      <c r="E8" s="12"/>
    </row>
    <row r="9" spans="1:5" s="2" customFormat="1" ht="12.75" customHeight="1">
      <c r="A9" s="14" t="s">
        <v>395</v>
      </c>
      <c r="B9" s="9"/>
      <c r="C9"/>
      <c r="E9" s="12"/>
    </row>
    <row r="10" spans="1:5" s="2" customFormat="1" ht="12.75" customHeight="1">
      <c r="A10" s="9"/>
      <c r="B10" s="9"/>
      <c r="E10" s="12"/>
    </row>
    <row r="11" spans="1:5" s="2" customFormat="1" ht="12.75" customHeight="1">
      <c r="A11" s="9">
        <v>4</v>
      </c>
      <c r="B11" s="9" t="s">
        <v>4</v>
      </c>
      <c r="C11" s="2" t="s">
        <v>396</v>
      </c>
      <c r="D11" s="191" t="s">
        <v>397</v>
      </c>
      <c r="E11" s="12"/>
    </row>
    <row r="12" spans="1:5" s="2" customFormat="1" ht="12.75" customHeight="1">
      <c r="A12" s="9"/>
      <c r="B12" s="9" t="s">
        <v>8</v>
      </c>
      <c r="C12" s="2" t="s">
        <v>398</v>
      </c>
      <c r="D12" s="191" t="s">
        <v>399</v>
      </c>
      <c r="E12" s="12"/>
    </row>
    <row r="13" spans="2:5" s="22" customFormat="1" ht="12.75" customHeight="1">
      <c r="B13" s="22" t="s">
        <v>12</v>
      </c>
      <c r="C13" s="23" t="s">
        <v>400</v>
      </c>
      <c r="D13" s="191" t="s">
        <v>401</v>
      </c>
      <c r="E13" s="25"/>
    </row>
    <row r="14" spans="1:5" s="2" customFormat="1" ht="12.75" customHeight="1">
      <c r="A14" s="22"/>
      <c r="B14" s="22" t="s">
        <v>15</v>
      </c>
      <c r="C14" s="23" t="s">
        <v>402</v>
      </c>
      <c r="D14" s="192" t="s">
        <v>403</v>
      </c>
      <c r="E14" s="12"/>
    </row>
    <row r="15" spans="1:5" s="2" customFormat="1" ht="12.75" customHeight="1">
      <c r="A15" s="22"/>
      <c r="B15" s="22" t="s">
        <v>17</v>
      </c>
      <c r="C15" s="23" t="s">
        <v>404</v>
      </c>
      <c r="D15" s="191" t="s">
        <v>405</v>
      </c>
      <c r="E15" s="12"/>
    </row>
    <row r="16" spans="1:5" s="2" customFormat="1" ht="12.75" customHeight="1">
      <c r="A16" s="22"/>
      <c r="B16" s="22" t="s">
        <v>19</v>
      </c>
      <c r="C16" s="23" t="s">
        <v>406</v>
      </c>
      <c r="D16" s="191" t="s">
        <v>407</v>
      </c>
      <c r="E16" s="12"/>
    </row>
    <row r="17" spans="1:5" s="2" customFormat="1" ht="12.75" customHeight="1">
      <c r="A17" s="9"/>
      <c r="B17" s="9" t="s">
        <v>21</v>
      </c>
      <c r="C17" t="s">
        <v>408</v>
      </c>
      <c r="D17" s="184" t="s">
        <v>409</v>
      </c>
      <c r="E17" s="12"/>
    </row>
    <row r="18" spans="1:5" s="2" customFormat="1" ht="12.75" customHeight="1">
      <c r="A18" s="9"/>
      <c r="B18" s="9" t="s">
        <v>24</v>
      </c>
      <c r="C18" s="2" t="s">
        <v>410</v>
      </c>
      <c r="D18" s="191" t="s">
        <v>411</v>
      </c>
      <c r="E18" s="12"/>
    </row>
    <row r="19" spans="1:5" s="2" customFormat="1" ht="12.75" customHeight="1">
      <c r="A19" s="9"/>
      <c r="B19" s="9" t="s">
        <v>27</v>
      </c>
      <c r="C19" s="2" t="s">
        <v>412</v>
      </c>
      <c r="D19" s="191" t="s">
        <v>413</v>
      </c>
      <c r="E19" s="12"/>
    </row>
    <row r="20" spans="1:5" s="2" customFormat="1" ht="12.75" customHeight="1">
      <c r="A20" s="9"/>
      <c r="B20" s="9" t="s">
        <v>31</v>
      </c>
      <c r="C20" s="2" t="s">
        <v>414</v>
      </c>
      <c r="D20" s="191" t="s">
        <v>415</v>
      </c>
      <c r="E20" s="12"/>
    </row>
    <row r="21" spans="1:5" s="2" customFormat="1" ht="12.75" customHeight="1">
      <c r="A21" s="9"/>
      <c r="B21" s="9" t="s">
        <v>416</v>
      </c>
      <c r="C21" s="2" t="s">
        <v>417</v>
      </c>
      <c r="D21" s="191" t="s">
        <v>418</v>
      </c>
      <c r="E21" s="12"/>
    </row>
    <row r="22" spans="1:5" s="2" customFormat="1" ht="12.75" customHeight="1">
      <c r="A22" s="9"/>
      <c r="B22" s="9" t="s">
        <v>419</v>
      </c>
      <c r="C22" s="2" t="s">
        <v>291</v>
      </c>
      <c r="D22" s="191" t="s">
        <v>420</v>
      </c>
      <c r="E22" s="12"/>
    </row>
    <row r="23" spans="1:5" s="2" customFormat="1" ht="12.75" customHeight="1">
      <c r="A23" s="9"/>
      <c r="B23" s="9"/>
      <c r="C23" s="59" t="s">
        <v>293</v>
      </c>
      <c r="E23" s="182" t="s">
        <v>421</v>
      </c>
    </row>
    <row r="24" spans="1:5" s="2" customFormat="1" ht="12.75" customHeight="1">
      <c r="A24" s="9"/>
      <c r="B24" s="9"/>
      <c r="E24" s="12"/>
    </row>
    <row r="25" spans="1:5" s="2" customFormat="1" ht="12.75" customHeight="1">
      <c r="A25" s="9">
        <v>5</v>
      </c>
      <c r="B25" s="9"/>
      <c r="C25" s="11" t="s">
        <v>422</v>
      </c>
      <c r="E25" s="190" t="s">
        <v>423</v>
      </c>
    </row>
    <row r="26" spans="1:5" s="2" customFormat="1" ht="12.75" customHeight="1">
      <c r="A26" s="9">
        <v>6</v>
      </c>
      <c r="B26" s="9"/>
      <c r="C26" s="11" t="s">
        <v>424</v>
      </c>
      <c r="E26" s="190" t="s">
        <v>425</v>
      </c>
    </row>
    <row r="27" spans="1:5" s="2" customFormat="1" ht="12.75" customHeight="1">
      <c r="A27" s="9"/>
      <c r="B27" s="9"/>
      <c r="E27" s="12"/>
    </row>
    <row r="28" spans="1:5" s="2" customFormat="1" ht="12.75" customHeight="1">
      <c r="A28" s="14" t="s">
        <v>426</v>
      </c>
      <c r="B28" s="9"/>
      <c r="C28"/>
      <c r="E28" s="12"/>
    </row>
    <row r="29" spans="1:5" s="2" customFormat="1" ht="12.75" customHeight="1">
      <c r="A29" s="9"/>
      <c r="B29" s="9"/>
      <c r="E29" s="12"/>
    </row>
    <row r="30" spans="1:5" s="2" customFormat="1" ht="12.75" customHeight="1">
      <c r="A30" s="9">
        <v>7</v>
      </c>
      <c r="B30" s="9" t="s">
        <v>4</v>
      </c>
      <c r="C30" s="2" t="s">
        <v>427</v>
      </c>
      <c r="D30" s="191" t="s">
        <v>428</v>
      </c>
      <c r="E30" s="12"/>
    </row>
    <row r="31" spans="1:5" s="2" customFormat="1" ht="12.75" customHeight="1">
      <c r="A31" s="9"/>
      <c r="B31" s="9" t="s">
        <v>8</v>
      </c>
      <c r="C31" s="2" t="s">
        <v>429</v>
      </c>
      <c r="D31" s="191" t="s">
        <v>430</v>
      </c>
      <c r="E31" s="12"/>
    </row>
    <row r="32" spans="1:5" s="2" customFormat="1" ht="12.75" customHeight="1">
      <c r="A32" s="9"/>
      <c r="B32" s="22" t="s">
        <v>12</v>
      </c>
      <c r="C32" s="2" t="s">
        <v>431</v>
      </c>
      <c r="D32" s="191" t="s">
        <v>432</v>
      </c>
      <c r="E32" s="12"/>
    </row>
    <row r="33" spans="1:5" s="2" customFormat="1" ht="12.75" customHeight="1">
      <c r="A33" s="9"/>
      <c r="B33" s="22" t="s">
        <v>15</v>
      </c>
      <c r="C33" s="2" t="s">
        <v>433</v>
      </c>
      <c r="D33" s="191" t="s">
        <v>434</v>
      </c>
      <c r="E33" s="12"/>
    </row>
    <row r="34" spans="1:5" s="2" customFormat="1" ht="12.75" customHeight="1">
      <c r="A34" s="9"/>
      <c r="B34" s="22" t="s">
        <v>17</v>
      </c>
      <c r="C34" s="2" t="s">
        <v>291</v>
      </c>
      <c r="D34" s="191" t="s">
        <v>435</v>
      </c>
      <c r="E34" s="12"/>
    </row>
    <row r="35" spans="1:5" s="2" customFormat="1" ht="12.75" customHeight="1">
      <c r="A35" s="9"/>
      <c r="B35" s="9"/>
      <c r="C35" s="59" t="s">
        <v>293</v>
      </c>
      <c r="E35" s="182" t="s">
        <v>436</v>
      </c>
    </row>
    <row r="36" spans="1:5" s="2" customFormat="1" ht="12.75" customHeight="1">
      <c r="A36" s="9"/>
      <c r="B36" s="9"/>
      <c r="E36" s="12"/>
    </row>
    <row r="37" spans="1:5" s="2" customFormat="1" ht="12.75" customHeight="1">
      <c r="A37" s="14" t="s">
        <v>437</v>
      </c>
      <c r="B37" s="9"/>
      <c r="C37"/>
      <c r="E37" s="12"/>
    </row>
    <row r="38" spans="1:5" s="2" customFormat="1" ht="12.75" customHeight="1">
      <c r="A38" s="9"/>
      <c r="B38" s="9"/>
      <c r="E38" s="12"/>
    </row>
    <row r="39" spans="1:5" s="2" customFormat="1" ht="12.75" customHeight="1">
      <c r="A39" s="9">
        <v>8</v>
      </c>
      <c r="B39" s="9" t="s">
        <v>4</v>
      </c>
      <c r="C39" s="2" t="s">
        <v>427</v>
      </c>
      <c r="D39" s="191" t="s">
        <v>438</v>
      </c>
      <c r="E39" s="12"/>
    </row>
    <row r="40" spans="1:5" s="2" customFormat="1" ht="12.75" customHeight="1">
      <c r="A40" s="9"/>
      <c r="B40" s="9" t="s">
        <v>8</v>
      </c>
      <c r="C40" s="2" t="s">
        <v>429</v>
      </c>
      <c r="D40" s="191" t="s">
        <v>439</v>
      </c>
      <c r="E40" s="12"/>
    </row>
    <row r="41" spans="1:5" s="2" customFormat="1" ht="12.75" customHeight="1">
      <c r="A41" s="9"/>
      <c r="B41" s="22" t="s">
        <v>12</v>
      </c>
      <c r="C41" s="2" t="s">
        <v>431</v>
      </c>
      <c r="D41" s="191" t="s">
        <v>440</v>
      </c>
      <c r="E41" s="12"/>
    </row>
    <row r="42" spans="1:5" s="2" customFormat="1" ht="12.75" customHeight="1">
      <c r="A42" s="9"/>
      <c r="B42" s="22" t="s">
        <v>15</v>
      </c>
      <c r="C42" s="2" t="s">
        <v>433</v>
      </c>
      <c r="D42" s="191" t="s">
        <v>441</v>
      </c>
      <c r="E42" s="12"/>
    </row>
    <row r="43" spans="1:5" s="2" customFormat="1" ht="12.75" customHeight="1">
      <c r="A43" s="9"/>
      <c r="B43" s="22" t="s">
        <v>17</v>
      </c>
      <c r="C43" s="2" t="s">
        <v>291</v>
      </c>
      <c r="D43" s="191" t="s">
        <v>442</v>
      </c>
      <c r="E43" s="12"/>
    </row>
    <row r="44" spans="1:5" s="2" customFormat="1" ht="12.75" customHeight="1">
      <c r="A44" s="9"/>
      <c r="B44" s="9"/>
      <c r="C44" s="59" t="s">
        <v>293</v>
      </c>
      <c r="E44" s="182" t="s">
        <v>443</v>
      </c>
    </row>
    <row r="45" spans="1:5" s="2" customFormat="1" ht="12.75" customHeight="1">
      <c r="A45" s="9"/>
      <c r="B45" s="9"/>
      <c r="E45" s="12"/>
    </row>
    <row r="46" spans="1:5" s="2" customFormat="1" ht="12.75" customHeight="1">
      <c r="A46" s="14" t="s">
        <v>444</v>
      </c>
      <c r="B46" s="9"/>
      <c r="C46"/>
      <c r="E46" s="12"/>
    </row>
    <row r="47" spans="1:5" s="2" customFormat="1" ht="12.75" customHeight="1">
      <c r="A47" s="9"/>
      <c r="B47" s="9"/>
      <c r="E47" s="12"/>
    </row>
    <row r="48" spans="1:5" s="2" customFormat="1" ht="12.75" customHeight="1">
      <c r="A48" s="22">
        <v>9</v>
      </c>
      <c r="B48" s="22" t="s">
        <v>4</v>
      </c>
      <c r="C48" s="23" t="s">
        <v>445</v>
      </c>
      <c r="E48" s="12"/>
    </row>
    <row r="49" spans="1:5" s="2" customFormat="1" ht="12.75" customHeight="1">
      <c r="A49" s="22"/>
      <c r="B49" s="22"/>
      <c r="C49" s="23" t="s">
        <v>303</v>
      </c>
      <c r="D49" s="191" t="s">
        <v>446</v>
      </c>
      <c r="E49" s="12"/>
    </row>
    <row r="50" spans="1:5" s="2" customFormat="1" ht="12.75" customHeight="1">
      <c r="A50" s="22"/>
      <c r="B50" s="22" t="s">
        <v>8</v>
      </c>
      <c r="C50" s="23" t="s">
        <v>447</v>
      </c>
      <c r="E50" s="12"/>
    </row>
    <row r="51" spans="1:5" s="2" customFormat="1" ht="12.75" customHeight="1">
      <c r="A51" s="22"/>
      <c r="B51" s="22"/>
      <c r="C51" s="23" t="s">
        <v>303</v>
      </c>
      <c r="D51" s="191" t="s">
        <v>448</v>
      </c>
      <c r="E51" s="12"/>
    </row>
    <row r="52" spans="1:5" s="2" customFormat="1" ht="12.75" customHeight="1">
      <c r="A52" s="9"/>
      <c r="B52" s="9"/>
      <c r="C52" s="59" t="s">
        <v>293</v>
      </c>
      <c r="E52" s="182" t="s">
        <v>449</v>
      </c>
    </row>
    <row r="53" spans="1:5" s="2" customFormat="1" ht="12.75" customHeight="1">
      <c r="A53"/>
      <c r="B53"/>
      <c r="C53"/>
      <c r="E53" s="12"/>
    </row>
    <row r="54" spans="1:5" s="2" customFormat="1" ht="15.75" customHeight="1">
      <c r="A54" s="50" t="s">
        <v>450</v>
      </c>
      <c r="B54" s="9"/>
      <c r="D54" s="17" t="s">
        <v>2</v>
      </c>
      <c r="E54" s="12"/>
    </row>
    <row r="55" spans="1:5" s="2" customFormat="1" ht="12.75" customHeight="1">
      <c r="A55" s="104" t="s">
        <v>451</v>
      </c>
      <c r="B55" s="9"/>
      <c r="C55"/>
      <c r="E55" s="12"/>
    </row>
    <row r="56" spans="1:5" s="2" customFormat="1" ht="12.75" customHeight="1">
      <c r="A56" s="9"/>
      <c r="B56" s="9"/>
      <c r="E56" s="12"/>
    </row>
    <row r="57" spans="1:5" s="2" customFormat="1" ht="12.75" customHeight="1">
      <c r="A57" s="9">
        <v>10</v>
      </c>
      <c r="B57" s="9" t="s">
        <v>4</v>
      </c>
      <c r="C57" s="2" t="s">
        <v>452</v>
      </c>
      <c r="D57" s="191" t="s">
        <v>453</v>
      </c>
      <c r="E57" s="12"/>
    </row>
    <row r="58" spans="1:5" s="2" customFormat="1" ht="12.75" customHeight="1">
      <c r="A58" s="9"/>
      <c r="B58" s="9" t="s">
        <v>8</v>
      </c>
      <c r="C58" s="2" t="s">
        <v>454</v>
      </c>
      <c r="D58" s="191" t="s">
        <v>455</v>
      </c>
      <c r="E58" s="12"/>
    </row>
    <row r="59" spans="1:5" s="2" customFormat="1" ht="12.75" customHeight="1">
      <c r="A59" s="90"/>
      <c r="B59" s="96" t="s">
        <v>12</v>
      </c>
      <c r="C59" s="88" t="s">
        <v>456</v>
      </c>
      <c r="D59" s="193" t="s">
        <v>457</v>
      </c>
      <c r="E59" s="12"/>
    </row>
    <row r="60" spans="1:5" s="2" customFormat="1" ht="12.75" customHeight="1">
      <c r="A60" s="90"/>
      <c r="B60" s="96" t="s">
        <v>15</v>
      </c>
      <c r="C60" s="88" t="s">
        <v>458</v>
      </c>
      <c r="D60" s="193" t="s">
        <v>459</v>
      </c>
      <c r="E60" s="12"/>
    </row>
    <row r="61" spans="1:5" s="2" customFormat="1" ht="12.75" customHeight="1">
      <c r="A61" s="90"/>
      <c r="B61" s="96" t="s">
        <v>17</v>
      </c>
      <c r="C61" s="88" t="s">
        <v>291</v>
      </c>
      <c r="D61" s="193" t="s">
        <v>460</v>
      </c>
      <c r="E61" s="12"/>
    </row>
    <row r="62" spans="1:5" s="2" customFormat="1" ht="12.75" customHeight="1">
      <c r="A62" s="9"/>
      <c r="B62" s="9"/>
      <c r="C62" s="59" t="s">
        <v>293</v>
      </c>
      <c r="E62" s="182" t="s">
        <v>461</v>
      </c>
    </row>
    <row r="63" spans="1:5" s="2" customFormat="1" ht="12.75" customHeight="1">
      <c r="A63" s="9"/>
      <c r="B63" s="9"/>
      <c r="E63" s="12"/>
    </row>
    <row r="64" spans="1:5" s="2" customFormat="1" ht="12.75" customHeight="1">
      <c r="A64" s="11" t="s">
        <v>462</v>
      </c>
      <c r="B64" s="9"/>
      <c r="C64"/>
      <c r="E64" s="12"/>
    </row>
    <row r="65" spans="1:5" s="2" customFormat="1" ht="12.75" customHeight="1">
      <c r="A65" s="9"/>
      <c r="B65" s="9"/>
      <c r="E65" s="12"/>
    </row>
    <row r="66" spans="1:5" s="2" customFormat="1" ht="12.75" customHeight="1">
      <c r="A66" s="9">
        <v>11</v>
      </c>
      <c r="B66" s="9" t="s">
        <v>4</v>
      </c>
      <c r="C66" s="2" t="s">
        <v>452</v>
      </c>
      <c r="D66" s="191" t="s">
        <v>463</v>
      </c>
      <c r="E66" s="12"/>
    </row>
    <row r="67" spans="1:5" s="2" customFormat="1" ht="12.75" customHeight="1">
      <c r="A67" s="9"/>
      <c r="B67" s="9" t="s">
        <v>8</v>
      </c>
      <c r="C67" s="2" t="s">
        <v>454</v>
      </c>
      <c r="D67" s="191" t="s">
        <v>464</v>
      </c>
      <c r="E67" s="12"/>
    </row>
    <row r="68" spans="1:5" s="2" customFormat="1" ht="12.75" customHeight="1">
      <c r="A68" s="9"/>
      <c r="B68" s="9" t="s">
        <v>12</v>
      </c>
      <c r="C68" s="2" t="s">
        <v>456</v>
      </c>
      <c r="D68" s="191" t="s">
        <v>465</v>
      </c>
      <c r="E68" s="12"/>
    </row>
    <row r="69" spans="1:5" s="2" customFormat="1" ht="12.75" customHeight="1">
      <c r="A69" s="9"/>
      <c r="B69" s="9" t="s">
        <v>15</v>
      </c>
      <c r="C69" s="2" t="s">
        <v>291</v>
      </c>
      <c r="D69" s="191" t="s">
        <v>466</v>
      </c>
      <c r="E69" s="12"/>
    </row>
    <row r="70" spans="1:5" s="2" customFormat="1" ht="12.75" customHeight="1">
      <c r="A70" s="15"/>
      <c r="B70" s="9"/>
      <c r="C70" s="59" t="s">
        <v>293</v>
      </c>
      <c r="E70" s="182" t="s">
        <v>467</v>
      </c>
    </row>
    <row r="71" spans="1:5" s="2" customFormat="1" ht="12.75" customHeight="1">
      <c r="A71" s="9"/>
      <c r="B71" s="9"/>
      <c r="E71" s="12"/>
    </row>
    <row r="72" spans="1:5" s="2" customFormat="1" ht="12.75" customHeight="1">
      <c r="A72" s="14" t="s">
        <v>458</v>
      </c>
      <c r="B72" s="9"/>
      <c r="E72" s="12"/>
    </row>
    <row r="73" spans="1:5" s="2" customFormat="1" ht="12.75" customHeight="1">
      <c r="A73" s="9"/>
      <c r="B73" s="9"/>
      <c r="E73" s="12"/>
    </row>
    <row r="74" spans="1:5" s="2" customFormat="1" ht="12.75" customHeight="1">
      <c r="A74" s="9">
        <v>12</v>
      </c>
      <c r="B74" s="9" t="s">
        <v>4</v>
      </c>
      <c r="C74" s="2" t="s">
        <v>468</v>
      </c>
      <c r="D74" s="191" t="s">
        <v>469</v>
      </c>
      <c r="E74" s="12"/>
    </row>
    <row r="75" spans="1:5" s="2" customFormat="1" ht="12.75" customHeight="1">
      <c r="A75" s="9"/>
      <c r="B75" s="9" t="s">
        <v>8</v>
      </c>
      <c r="C75" s="2" t="s">
        <v>470</v>
      </c>
      <c r="D75" s="191" t="s">
        <v>471</v>
      </c>
      <c r="E75" s="12"/>
    </row>
    <row r="76" spans="1:5" s="2" customFormat="1" ht="12.75" customHeight="1">
      <c r="A76" s="9"/>
      <c r="B76" s="9" t="s">
        <v>12</v>
      </c>
      <c r="C76" s="2" t="s">
        <v>472</v>
      </c>
      <c r="D76" s="191" t="s">
        <v>473</v>
      </c>
      <c r="E76" s="12"/>
    </row>
    <row r="77" spans="1:5" s="2" customFormat="1" ht="12.75" customHeight="1">
      <c r="A77" s="9"/>
      <c r="B77" s="9" t="s">
        <v>15</v>
      </c>
      <c r="C77" s="2" t="s">
        <v>474</v>
      </c>
      <c r="D77" s="191" t="s">
        <v>475</v>
      </c>
      <c r="E77" s="12"/>
    </row>
    <row r="78" spans="1:5" s="2" customFormat="1" ht="12.75" customHeight="1">
      <c r="A78" s="9"/>
      <c r="B78" s="9" t="s">
        <v>17</v>
      </c>
      <c r="C78" s="2" t="s">
        <v>476</v>
      </c>
      <c r="D78" s="191" t="s">
        <v>477</v>
      </c>
      <c r="E78" s="12"/>
    </row>
    <row r="79" spans="1:5" s="2" customFormat="1" ht="12.75" customHeight="1">
      <c r="A79" s="9"/>
      <c r="B79" s="9" t="s">
        <v>19</v>
      </c>
      <c r="C79" s="2" t="s">
        <v>478</v>
      </c>
      <c r="D79" s="191" t="s">
        <v>479</v>
      </c>
      <c r="E79" s="12"/>
    </row>
    <row r="80" spans="1:5" s="2" customFormat="1" ht="12.75" customHeight="1">
      <c r="A80" s="9"/>
      <c r="B80" s="9" t="s">
        <v>21</v>
      </c>
      <c r="C80" s="2" t="s">
        <v>480</v>
      </c>
      <c r="D80" s="191" t="s">
        <v>481</v>
      </c>
      <c r="E80" s="12"/>
    </row>
    <row r="81" spans="1:5" s="2" customFormat="1" ht="12.75" customHeight="1">
      <c r="A81" s="9"/>
      <c r="B81" t="s">
        <v>24</v>
      </c>
      <c r="C81" s="2" t="s">
        <v>482</v>
      </c>
      <c r="D81" s="191" t="s">
        <v>483</v>
      </c>
      <c r="E81" s="12"/>
    </row>
    <row r="82" spans="1:5" s="2" customFormat="1" ht="12.75" customHeight="1">
      <c r="A82" s="9"/>
      <c r="B82" s="9"/>
      <c r="C82" s="12" t="s">
        <v>293</v>
      </c>
      <c r="E82" s="195" t="s">
        <v>484</v>
      </c>
    </row>
    <row r="83" spans="1:5" s="2" customFormat="1" ht="12.75" customHeight="1">
      <c r="A83" s="9"/>
      <c r="B83" s="9"/>
      <c r="C83" s="12"/>
      <c r="E83" s="12"/>
    </row>
    <row r="84" spans="1:5" s="2" customFormat="1" ht="12.75" customHeight="1">
      <c r="A84" s="14" t="s">
        <v>485</v>
      </c>
      <c r="B84" s="9"/>
      <c r="C84" s="12"/>
      <c r="E84" s="12"/>
    </row>
    <row r="85" spans="1:5" s="2" customFormat="1" ht="12.75" customHeight="1">
      <c r="A85" s="9"/>
      <c r="B85" s="9"/>
      <c r="C85" s="12"/>
      <c r="E85" s="12"/>
    </row>
    <row r="86" spans="1:5" s="2" customFormat="1" ht="12.75" customHeight="1">
      <c r="A86" s="9">
        <v>13</v>
      </c>
      <c r="B86" s="9" t="s">
        <v>4</v>
      </c>
      <c r="C86" s="2" t="s">
        <v>486</v>
      </c>
      <c r="D86" s="191" t="s">
        <v>487</v>
      </c>
      <c r="E86" s="12"/>
    </row>
    <row r="87" spans="1:5" s="2" customFormat="1" ht="12.75" customHeight="1">
      <c r="A87" s="9"/>
      <c r="B87" s="9" t="s">
        <v>8</v>
      </c>
      <c r="C87" s="2" t="s">
        <v>488</v>
      </c>
      <c r="D87" s="191" t="s">
        <v>489</v>
      </c>
      <c r="E87" s="12"/>
    </row>
    <row r="88" spans="1:5" s="2" customFormat="1" ht="12.75" customHeight="1">
      <c r="A88" s="9"/>
      <c r="B88" s="9"/>
      <c r="C88" s="12" t="s">
        <v>293</v>
      </c>
      <c r="E88" s="195" t="s">
        <v>490</v>
      </c>
    </row>
    <row r="89" spans="1:5" s="2" customFormat="1" ht="12.75" customHeight="1">
      <c r="A89" s="9"/>
      <c r="B89" s="9"/>
      <c r="E89" s="12"/>
    </row>
    <row r="90" spans="1:5" s="2" customFormat="1" ht="12.75" customHeight="1">
      <c r="A90" s="9">
        <v>14</v>
      </c>
      <c r="B90" s="9"/>
      <c r="C90" s="11" t="s">
        <v>491</v>
      </c>
      <c r="E90" s="190" t="s">
        <v>492</v>
      </c>
    </row>
    <row r="91" spans="1:5" s="2" customFormat="1" ht="12.75" customHeight="1">
      <c r="A91" s="9"/>
      <c r="B91" s="9"/>
      <c r="E91" s="12"/>
    </row>
    <row r="92" spans="1:5" s="2" customFormat="1" ht="12.75" customHeight="1">
      <c r="A92" s="14" t="s">
        <v>493</v>
      </c>
      <c r="B92" s="9"/>
      <c r="C92"/>
      <c r="E92" s="12"/>
    </row>
    <row r="93" spans="1:5" s="2" customFormat="1" ht="12.75" customHeight="1">
      <c r="A93" s="9"/>
      <c r="B93" s="9"/>
      <c r="E93" s="12"/>
    </row>
    <row r="94" spans="1:5" s="2" customFormat="1" ht="12.75" customHeight="1">
      <c r="A94" s="9">
        <v>15</v>
      </c>
      <c r="B94" s="9" t="s">
        <v>4</v>
      </c>
      <c r="C94" s="2" t="s">
        <v>201</v>
      </c>
      <c r="D94" s="191" t="s">
        <v>494</v>
      </c>
      <c r="E94" s="12"/>
    </row>
    <row r="95" spans="1:5" s="2" customFormat="1" ht="12.75" customHeight="1">
      <c r="A95" s="9"/>
      <c r="B95" s="9" t="s">
        <v>8</v>
      </c>
      <c r="C95" s="2" t="s">
        <v>495</v>
      </c>
      <c r="D95" s="191" t="s">
        <v>496</v>
      </c>
      <c r="E95" s="12"/>
    </row>
    <row r="96" spans="1:5" s="2" customFormat="1" ht="12.75" customHeight="1">
      <c r="A96" s="9"/>
      <c r="B96" s="9" t="s">
        <v>12</v>
      </c>
      <c r="C96" s="2" t="s">
        <v>497</v>
      </c>
      <c r="D96" s="191" t="s">
        <v>498</v>
      </c>
      <c r="E96" s="12"/>
    </row>
    <row r="97" spans="1:5" s="2" customFormat="1" ht="12.75" customHeight="1">
      <c r="A97" s="9"/>
      <c r="B97" s="9" t="s">
        <v>15</v>
      </c>
      <c r="C97" s="2" t="s">
        <v>291</v>
      </c>
      <c r="D97" s="191" t="s">
        <v>499</v>
      </c>
      <c r="E97" s="12"/>
    </row>
    <row r="98" spans="1:5" s="2" customFormat="1" ht="12.75" customHeight="1">
      <c r="A98" s="9"/>
      <c r="B98" s="9"/>
      <c r="C98" s="59" t="s">
        <v>293</v>
      </c>
      <c r="E98" s="182" t="s">
        <v>500</v>
      </c>
    </row>
    <row r="99" spans="1:5" s="2" customFormat="1" ht="12.75" customHeight="1">
      <c r="A99" s="9"/>
      <c r="B99" s="9"/>
      <c r="C99" s="59"/>
      <c r="E99" s="84"/>
    </row>
    <row r="100" spans="1:5" s="2" customFormat="1" ht="12.75" customHeight="1">
      <c r="A100" s="9">
        <v>16</v>
      </c>
      <c r="B100" s="9"/>
      <c r="C100" s="24" t="s">
        <v>501</v>
      </c>
      <c r="E100" s="190" t="s">
        <v>502</v>
      </c>
    </row>
    <row r="101" spans="1:5" s="2" customFormat="1" ht="12.75" customHeight="1">
      <c r="A101" s="22">
        <v>17</v>
      </c>
      <c r="B101" s="22"/>
      <c r="C101" s="24" t="s">
        <v>503</v>
      </c>
      <c r="D101"/>
      <c r="E101" s="190" t="s">
        <v>504</v>
      </c>
    </row>
    <row r="102" spans="1:5" s="2" customFormat="1" ht="12.75" customHeight="1">
      <c r="A102" s="9">
        <v>18</v>
      </c>
      <c r="B102" s="9"/>
      <c r="C102" s="100" t="s">
        <v>505</v>
      </c>
      <c r="E102" s="190" t="s">
        <v>506</v>
      </c>
    </row>
    <row r="103" spans="1:5" s="2" customFormat="1" ht="12.75" customHeight="1">
      <c r="A103" s="9">
        <v>19</v>
      </c>
      <c r="B103" s="9"/>
      <c r="C103" s="100" t="s">
        <v>22</v>
      </c>
      <c r="E103" s="190" t="s">
        <v>507</v>
      </c>
    </row>
    <row r="104" spans="1:5" s="2" customFormat="1" ht="12.75" customHeight="1">
      <c r="A104" s="9">
        <v>20</v>
      </c>
      <c r="B104" s="9"/>
      <c r="C104" s="100" t="s">
        <v>508</v>
      </c>
      <c r="E104" s="190" t="s">
        <v>509</v>
      </c>
    </row>
    <row r="105" spans="1:5" s="2" customFormat="1" ht="12.75" customHeight="1">
      <c r="A105" s="9">
        <v>21</v>
      </c>
      <c r="B105" s="9"/>
      <c r="C105" s="11" t="s">
        <v>510</v>
      </c>
      <c r="E105" s="190" t="s">
        <v>511</v>
      </c>
    </row>
    <row r="106" spans="1:5" s="2" customFormat="1" ht="12.75" customHeight="1">
      <c r="A106" s="9"/>
      <c r="B106" s="9"/>
      <c r="E106" s="12"/>
    </row>
    <row r="107" spans="1:5" s="27" customFormat="1" ht="12.75" customHeight="1">
      <c r="A107"/>
      <c r="B107"/>
      <c r="C107" s="70" t="s">
        <v>512</v>
      </c>
      <c r="E107" s="194" t="s">
        <v>513</v>
      </c>
    </row>
    <row r="108" ht="12.75" customHeight="1">
      <c r="C108" s="12"/>
    </row>
    <row r="109" spans="1:3" ht="15.75" customHeight="1">
      <c r="A109" s="50"/>
      <c r="C109" s="12"/>
    </row>
    <row r="110" ht="12.75" customHeight="1">
      <c r="C110" s="12"/>
    </row>
    <row r="111" spans="3:5" ht="12.75" customHeight="1">
      <c r="C111" s="11"/>
      <c r="E111" s="48"/>
    </row>
    <row r="112" spans="2:4" ht="12.75" customHeight="1">
      <c r="B112"/>
      <c r="C112" s="11"/>
      <c r="D112"/>
    </row>
    <row r="113" spans="3:5" ht="12.75" customHeight="1">
      <c r="C113" s="11"/>
      <c r="E113" s="157"/>
    </row>
    <row r="114" spans="3:5" ht="12.75" customHeight="1">
      <c r="C114" s="11"/>
      <c r="E114" s="211"/>
    </row>
    <row r="119" ht="12.75" customHeight="1">
      <c r="A119" s="30"/>
    </row>
  </sheetData>
  <sheetProtection/>
  <printOptions horizontalCentered="1"/>
  <pageMargins left="0.5" right="0.5" top="1" bottom="0.75" header="0.5" footer="0.5"/>
  <pageSetup horizontalDpi="300" verticalDpi="300" orientation="portrait" scale="95" r:id="rId1"/>
  <headerFooter alignWithMargins="0">
    <oddFooter>&amp;CPage &amp;P</oddFooter>
  </headerFooter>
  <rowBreaks count="1" manualBreakCount="1">
    <brk id="52" max="65535" man="1"/>
  </rowBreaks>
  <colBreaks count="1" manualBreakCount="1">
    <brk id="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28"/>
  <sheetViews>
    <sheetView showRowColHeaders="0" zoomScale="90" zoomScaleNormal="90" zoomScalePageLayoutView="0" workbookViewId="0" topLeftCell="A1">
      <selection activeCell="D24" sqref="D24"/>
    </sheetView>
  </sheetViews>
  <sheetFormatPr defaultColWidth="9.140625" defaultRowHeight="12.75" customHeight="1"/>
  <cols>
    <col min="1" max="1" width="3.140625" style="34" customWidth="1"/>
    <col min="2" max="2" width="50.57421875" style="35" customWidth="1"/>
    <col min="3" max="4" width="16.7109375" style="35" customWidth="1"/>
    <col min="5" max="5" width="13.140625" style="35" customWidth="1"/>
    <col min="6" max="6" width="11.8515625" style="35" customWidth="1"/>
    <col min="7" max="7" width="7.7109375" style="35" customWidth="1"/>
    <col min="8" max="8" width="9.8515625" style="35" customWidth="1"/>
    <col min="9" max="16384" width="9.140625" style="35" customWidth="1"/>
  </cols>
  <sheetData>
    <row r="1" ht="12.75" customHeight="1">
      <c r="A1" s="34" t="s">
        <v>514</v>
      </c>
    </row>
    <row r="2" s="32" customFormat="1" ht="15.75" customHeight="1">
      <c r="A2" s="73" t="s">
        <v>515</v>
      </c>
    </row>
    <row r="3" s="32" customFormat="1" ht="15.75" customHeight="1">
      <c r="A3" s="31"/>
    </row>
    <row r="4" spans="1:4" s="32" customFormat="1" ht="12.75" customHeight="1">
      <c r="A4" s="64"/>
      <c r="B4" s="65"/>
      <c r="C4" s="69" t="s">
        <v>516</v>
      </c>
      <c r="D4" s="69" t="s">
        <v>517</v>
      </c>
    </row>
    <row r="5" spans="1:4" s="32" customFormat="1" ht="12.75" customHeight="1">
      <c r="A5" s="83"/>
      <c r="B5" s="40"/>
      <c r="C5" s="40"/>
      <c r="D5" s="40"/>
    </row>
    <row r="6" spans="1:4" s="32" customFormat="1" ht="12.75" customHeight="1">
      <c r="A6" s="66">
        <v>1</v>
      </c>
      <c r="B6" s="62" t="s">
        <v>13</v>
      </c>
      <c r="C6" s="116" t="s">
        <v>518</v>
      </c>
      <c r="D6" s="116" t="s">
        <v>519</v>
      </c>
    </row>
    <row r="7" spans="1:4" s="32" customFormat="1" ht="12.75" customHeight="1">
      <c r="A7" s="66"/>
      <c r="B7"/>
      <c r="C7"/>
      <c r="D7"/>
    </row>
    <row r="8" spans="1:4" s="32" customFormat="1" ht="12.75" customHeight="1">
      <c r="A8" s="66">
        <v>2</v>
      </c>
      <c r="B8" s="62" t="s">
        <v>16</v>
      </c>
      <c r="C8" s="116" t="s">
        <v>520</v>
      </c>
      <c r="D8" s="196" t="str">
        <f>C8</f>
        <v>INVAvailSaleBV</v>
      </c>
    </row>
    <row r="9" spans="1:4" s="32" customFormat="1" ht="15" customHeight="1">
      <c r="A9" s="66"/>
      <c r="B9" s="41"/>
      <c r="C9" s="41"/>
      <c r="D9" s="41"/>
    </row>
    <row r="10" spans="1:4" s="32" customFormat="1" ht="12.75" customHeight="1">
      <c r="A10" s="66">
        <v>3</v>
      </c>
      <c r="B10" s="62" t="s">
        <v>18</v>
      </c>
      <c r="C10" s="116" t="s">
        <v>521</v>
      </c>
      <c r="D10" s="197" t="str">
        <f>C10</f>
        <v>INVPortFolioBV</v>
      </c>
    </row>
    <row r="11" spans="1:4" s="32" customFormat="1" ht="12.75" customHeight="1">
      <c r="A11" s="66"/>
      <c r="B11" s="62"/>
      <c r="C11" s="137"/>
      <c r="D11" s="111"/>
    </row>
    <row r="12" spans="1:4" s="32" customFormat="1" ht="12.75" customHeight="1">
      <c r="A12" s="114">
        <v>4</v>
      </c>
      <c r="B12" s="113" t="s">
        <v>522</v>
      </c>
      <c r="C12" s="116" t="s">
        <v>523</v>
      </c>
      <c r="D12" s="116" t="s">
        <v>524</v>
      </c>
    </row>
    <row r="13" spans="1:4" s="32" customFormat="1" ht="15" customHeight="1">
      <c r="A13" s="114"/>
      <c r="B13" s="41"/>
      <c r="C13" s="112"/>
      <c r="D13" s="112"/>
    </row>
    <row r="14" spans="1:4" s="32" customFormat="1" ht="12.75" customHeight="1">
      <c r="A14" s="115">
        <v>5</v>
      </c>
      <c r="B14" s="63" t="s">
        <v>525</v>
      </c>
      <c r="C14"/>
      <c r="D14"/>
    </row>
    <row r="15" spans="1:4" s="32" customFormat="1" ht="12.75" customHeight="1">
      <c r="A15" s="115"/>
      <c r="B15" s="63" t="s">
        <v>526</v>
      </c>
      <c r="C15" s="116" t="s">
        <v>527</v>
      </c>
      <c r="D15" s="116" t="s">
        <v>528</v>
      </c>
    </row>
    <row r="16" spans="1:4" s="32" customFormat="1" ht="12.75" customHeight="1">
      <c r="A16" s="115"/>
      <c r="B16" s="63"/>
      <c r="C16" s="62"/>
      <c r="D16" s="62"/>
    </row>
    <row r="17" spans="1:4" s="32" customFormat="1" ht="12.75" customHeight="1">
      <c r="A17" s="115">
        <v>6</v>
      </c>
      <c r="B17" s="63" t="s">
        <v>529</v>
      </c>
      <c r="C17"/>
      <c r="D17"/>
    </row>
    <row r="18" spans="1:4" s="32" customFormat="1" ht="12.75" customHeight="1">
      <c r="A18" s="115"/>
      <c r="B18" s="63" t="s">
        <v>530</v>
      </c>
      <c r="C18" s="116" t="s">
        <v>531</v>
      </c>
      <c r="D18" s="116" t="s">
        <v>532</v>
      </c>
    </row>
    <row r="19" spans="1:4" s="32" customFormat="1" ht="15" customHeight="1">
      <c r="A19" s="114"/>
      <c r="B19" s="41"/>
      <c r="C19" s="41"/>
      <c r="D19" s="41"/>
    </row>
    <row r="20" spans="1:4" s="32" customFormat="1" ht="12.75" customHeight="1">
      <c r="A20" s="114">
        <v>7</v>
      </c>
      <c r="B20" s="63" t="s">
        <v>22</v>
      </c>
      <c r="C20" s="116" t="s">
        <v>533</v>
      </c>
      <c r="D20" s="116" t="s">
        <v>534</v>
      </c>
    </row>
    <row r="21" spans="1:4" s="32" customFormat="1" ht="15" customHeight="1">
      <c r="A21" s="114"/>
      <c r="B21" s="41"/>
      <c r="C21" s="41"/>
      <c r="D21" s="41"/>
    </row>
    <row r="22" spans="1:4" s="32" customFormat="1" ht="12.75" customHeight="1">
      <c r="A22" s="114">
        <v>8</v>
      </c>
      <c r="B22" s="62" t="s">
        <v>535</v>
      </c>
      <c r="C22" s="116" t="s">
        <v>536</v>
      </c>
      <c r="D22" s="116" t="s">
        <v>537</v>
      </c>
    </row>
    <row r="23" spans="1:5" s="32" customFormat="1" ht="15" customHeight="1">
      <c r="A23" s="66"/>
      <c r="B23" s="41"/>
      <c r="C23" s="41"/>
      <c r="D23" s="41"/>
      <c r="E23"/>
    </row>
    <row r="24" spans="1:4" s="57" customFormat="1" ht="12.75" customHeight="1">
      <c r="A24" s="66"/>
      <c r="B24" s="67" t="s">
        <v>512</v>
      </c>
      <c r="C24" s="199" t="s">
        <v>538</v>
      </c>
      <c r="D24" s="198" t="s">
        <v>539</v>
      </c>
    </row>
    <row r="25" spans="1:4" s="57" customFormat="1" ht="15" customHeight="1">
      <c r="A25" s="42"/>
      <c r="B25" s="43"/>
      <c r="C25" s="43"/>
      <c r="D25" s="43"/>
    </row>
    <row r="26" spans="1:2" ht="12.75" customHeight="1">
      <c r="A26" s="34">
        <v>9</v>
      </c>
      <c r="B26" s="35" t="s">
        <v>540</v>
      </c>
    </row>
    <row r="27" ht="12.75" customHeight="1">
      <c r="B27" s="35" t="s">
        <v>541</v>
      </c>
    </row>
    <row r="28" spans="2:4" ht="12.75" customHeight="1">
      <c r="B28" s="35" t="s">
        <v>542</v>
      </c>
      <c r="C28" s="116" t="s">
        <v>543</v>
      </c>
      <c r="D28"/>
    </row>
  </sheetData>
  <sheetProtection/>
  <printOptions horizontalCentered="1"/>
  <pageMargins left="0.5" right="0.5" top="1" bottom="0.75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showRowColHeaders="0" zoomScale="90" zoomScaleNormal="90" zoomScalePageLayoutView="0" workbookViewId="0" topLeftCell="A1">
      <selection activeCell="E28" sqref="E28"/>
    </sheetView>
  </sheetViews>
  <sheetFormatPr defaultColWidth="9.140625" defaultRowHeight="12.75" customHeight="1"/>
  <cols>
    <col min="1" max="1" width="3.421875" style="9" customWidth="1"/>
    <col min="2" max="2" width="42.140625" style="2" customWidth="1"/>
    <col min="3" max="5" width="16.7109375" style="2" customWidth="1"/>
    <col min="6" max="16384" width="9.140625" style="2" customWidth="1"/>
  </cols>
  <sheetData>
    <row r="2" s="26" customFormat="1" ht="15.75" customHeight="1">
      <c r="A2" s="50" t="s">
        <v>544</v>
      </c>
    </row>
    <row r="3" spans="1:5" s="26" customFormat="1" ht="12.75" customHeight="1">
      <c r="A3" s="28"/>
      <c r="C3" s="17" t="s">
        <v>545</v>
      </c>
      <c r="D3" s="17" t="s">
        <v>546</v>
      </c>
      <c r="E3" s="17" t="s">
        <v>547</v>
      </c>
    </row>
    <row r="4" spans="1:5" s="26" customFormat="1" ht="12.75" customHeight="1">
      <c r="A4" s="28"/>
      <c r="C4" s="17" t="s">
        <v>2</v>
      </c>
      <c r="D4" s="17" t="s">
        <v>548</v>
      </c>
      <c r="E4" s="17" t="s">
        <v>549</v>
      </c>
    </row>
    <row r="5" spans="1:5" s="26" customFormat="1" ht="12.75" customHeight="1">
      <c r="A5" s="28"/>
      <c r="C5" s="29"/>
      <c r="D5" s="29"/>
      <c r="E5" s="29"/>
    </row>
    <row r="6" spans="1:5" s="26" customFormat="1" ht="12.75" customHeight="1">
      <c r="A6" s="28">
        <v>1</v>
      </c>
      <c r="B6" s="26" t="s">
        <v>550</v>
      </c>
      <c r="C6" s="200" t="s">
        <v>551</v>
      </c>
      <c r="D6" s="200" t="s">
        <v>552</v>
      </c>
      <c r="E6" s="201" t="s">
        <v>553</v>
      </c>
    </row>
    <row r="7" spans="1:5" s="26" customFormat="1" ht="12.75" customHeight="1">
      <c r="A7" s="28">
        <v>2</v>
      </c>
      <c r="B7" s="26" t="s">
        <v>554</v>
      </c>
      <c r="C7" s="200" t="s">
        <v>555</v>
      </c>
      <c r="D7" s="200" t="s">
        <v>556</v>
      </c>
      <c r="E7" s="201" t="s">
        <v>557</v>
      </c>
    </row>
    <row r="8" spans="1:5" s="26" customFormat="1" ht="12.75" customHeight="1">
      <c r="A8" s="28">
        <v>3</v>
      </c>
      <c r="B8" s="26" t="s">
        <v>558</v>
      </c>
      <c r="C8" s="200" t="s">
        <v>559</v>
      </c>
      <c r="D8" s="200" t="s">
        <v>560</v>
      </c>
      <c r="E8" s="201" t="s">
        <v>561</v>
      </c>
    </row>
    <row r="9" spans="1:5" s="26" customFormat="1" ht="12.75" customHeight="1">
      <c r="A9" s="28">
        <v>4</v>
      </c>
      <c r="B9" s="26" t="s">
        <v>562</v>
      </c>
      <c r="C9" s="200" t="s">
        <v>563</v>
      </c>
      <c r="D9" s="200" t="s">
        <v>564</v>
      </c>
      <c r="E9" s="201" t="s">
        <v>565</v>
      </c>
    </row>
    <row r="10" spans="1:5" s="26" customFormat="1" ht="12.75" customHeight="1">
      <c r="A10" s="28">
        <v>5</v>
      </c>
      <c r="B10" s="26" t="s">
        <v>566</v>
      </c>
      <c r="C10" s="200" t="s">
        <v>567</v>
      </c>
      <c r="D10" s="200" t="s">
        <v>568</v>
      </c>
      <c r="E10" s="201" t="s">
        <v>569</v>
      </c>
    </row>
    <row r="11" spans="1:5" s="26" customFormat="1" ht="12.75" customHeight="1">
      <c r="A11" s="28">
        <v>6</v>
      </c>
      <c r="B11" s="26" t="s">
        <v>570</v>
      </c>
      <c r="C11" s="200" t="s">
        <v>571</v>
      </c>
      <c r="D11" s="200" t="s">
        <v>572</v>
      </c>
      <c r="E11" s="201" t="s">
        <v>573</v>
      </c>
    </row>
    <row r="12" spans="1:5" ht="12.75" customHeight="1">
      <c r="A12" s="28"/>
      <c r="B12" s="12" t="s">
        <v>574</v>
      </c>
      <c r="C12" s="182" t="s">
        <v>575</v>
      </c>
      <c r="D12" s="182" t="s">
        <v>576</v>
      </c>
      <c r="E12" s="178" t="s">
        <v>577</v>
      </c>
    </row>
    <row r="14" spans="1:2" s="26" customFormat="1" ht="15.75" customHeight="1">
      <c r="A14" s="50" t="s">
        <v>578</v>
      </c>
      <c r="B14" s="68"/>
    </row>
    <row r="15" spans="1:5" s="26" customFormat="1" ht="12.75" customHeight="1">
      <c r="A15" s="28"/>
      <c r="E15" s="45"/>
    </row>
    <row r="16" spans="1:5" s="26" customFormat="1" ht="12.75" customHeight="1">
      <c r="A16" s="28"/>
      <c r="E16" s="17" t="s">
        <v>2</v>
      </c>
    </row>
    <row r="17" spans="1:5" s="26" customFormat="1" ht="12.75" customHeight="1">
      <c r="A17" s="28"/>
      <c r="E17" s="45"/>
    </row>
    <row r="18" spans="1:5" s="26" customFormat="1" ht="12.75" customHeight="1">
      <c r="A18" s="28">
        <v>1</v>
      </c>
      <c r="B18" s="26" t="s">
        <v>579</v>
      </c>
      <c r="E18" s="200" t="s">
        <v>580</v>
      </c>
    </row>
    <row r="19" spans="1:5" s="26" customFormat="1" ht="12.75" customHeight="1">
      <c r="A19" s="28">
        <v>2</v>
      </c>
      <c r="B19" s="26" t="s">
        <v>581</v>
      </c>
      <c r="E19" s="200" t="s">
        <v>582</v>
      </c>
    </row>
    <row r="20" spans="1:5" s="26" customFormat="1" ht="12.75" customHeight="1">
      <c r="A20" s="28">
        <v>3</v>
      </c>
      <c r="B20" s="26" t="s">
        <v>583</v>
      </c>
      <c r="E20" s="200" t="s">
        <v>584</v>
      </c>
    </row>
    <row r="21" spans="1:5" ht="12.75" customHeight="1">
      <c r="A21" s="28"/>
      <c r="B21" s="12" t="s">
        <v>585</v>
      </c>
      <c r="E21" s="178" t="s">
        <v>586</v>
      </c>
    </row>
    <row r="23" spans="1:5" ht="12.75" customHeight="1">
      <c r="A23" s="9">
        <v>4</v>
      </c>
      <c r="B23" s="11" t="s">
        <v>587</v>
      </c>
      <c r="E23" s="191" t="s">
        <v>588</v>
      </c>
    </row>
    <row r="24" spans="1:5" ht="12.75" customHeight="1">
      <c r="A24" s="9">
        <v>5</v>
      </c>
      <c r="B24" s="11" t="s">
        <v>589</v>
      </c>
      <c r="E24" s="191" t="s">
        <v>590</v>
      </c>
    </row>
    <row r="25" spans="1:5" ht="12.75" customHeight="1">
      <c r="A25" s="9">
        <v>6</v>
      </c>
      <c r="B25" s="11" t="s">
        <v>591</v>
      </c>
      <c r="E25" s="191" t="s">
        <v>592</v>
      </c>
    </row>
    <row r="26" spans="1:5" ht="12.75" customHeight="1">
      <c r="A26" s="9">
        <v>7</v>
      </c>
      <c r="B26" s="11" t="s">
        <v>593</v>
      </c>
      <c r="C26"/>
      <c r="E26" s="191" t="s">
        <v>594</v>
      </c>
    </row>
    <row r="27" spans="2:5" ht="12.75" customHeight="1">
      <c r="B27" s="11"/>
      <c r="C27"/>
      <c r="E27" s="48"/>
    </row>
    <row r="28" spans="2:5" ht="12.75" customHeight="1">
      <c r="B28" s="12" t="s">
        <v>595</v>
      </c>
      <c r="E28" s="182" t="s">
        <v>596</v>
      </c>
    </row>
  </sheetData>
  <sheetProtection/>
  <printOptions horizontalCentered="1"/>
  <pageMargins left="0.5" right="0.5" top="1" bottom="0.7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CURTIS, GEORGE W</dc:creator>
  <cp:keywords/>
  <dc:description/>
  <cp:lastModifiedBy>OCIO</cp:lastModifiedBy>
  <dcterms:created xsi:type="dcterms:W3CDTF">2009-02-12T21:23:48Z</dcterms:created>
  <dcterms:modified xsi:type="dcterms:W3CDTF">2009-04-16T18:03:46Z</dcterms:modified>
  <cp:category/>
  <cp:version/>
  <cp:contentType/>
  <cp:contentStatus/>
</cp:coreProperties>
</file>