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activeTab="0"/>
  </bookViews>
  <sheets>
    <sheet name="2008reports" sheetId="1" r:id="rId1"/>
    <sheet name="Sheet2" sheetId="2" r:id="rId2"/>
    <sheet name="Sheet3" sheetId="3" r:id="rId3"/>
  </sheets>
  <definedNames/>
  <calcPr fullCalcOnLoad="1"/>
</workbook>
</file>

<file path=xl/sharedStrings.xml><?xml version="1.0" encoding="utf-8"?>
<sst xmlns="http://schemas.openxmlformats.org/spreadsheetml/2006/main" count="763" uniqueCount="270">
  <si>
    <t>Grantee</t>
  </si>
  <si>
    <t>State</t>
  </si>
  <si>
    <t>PR #</t>
  </si>
  <si>
    <t>AL</t>
  </si>
  <si>
    <t>AZ</t>
  </si>
  <si>
    <t>CA</t>
  </si>
  <si>
    <t>IL</t>
  </si>
  <si>
    <t>IN</t>
  </si>
  <si>
    <t>IA</t>
  </si>
  <si>
    <t>KS</t>
  </si>
  <si>
    <t>MA</t>
  </si>
  <si>
    <t>MS</t>
  </si>
  <si>
    <t>MO</t>
  </si>
  <si>
    <t>NY</t>
  </si>
  <si>
    <t>NC</t>
  </si>
  <si>
    <t>ND</t>
  </si>
  <si>
    <t>OH</t>
  </si>
  <si>
    <t>OK</t>
  </si>
  <si>
    <t>PA</t>
  </si>
  <si>
    <t>TX</t>
  </si>
  <si>
    <t>UT</t>
  </si>
  <si>
    <t>WA</t>
  </si>
  <si>
    <t>WI</t>
  </si>
  <si>
    <t>Number of</t>
  </si>
  <si>
    <t xml:space="preserve">elementary </t>
  </si>
  <si>
    <t>students with</t>
  </si>
  <si>
    <t>150 minutes of</t>
  </si>
  <si>
    <t xml:space="preserve">moderate to </t>
  </si>
  <si>
    <t>vigorous activity</t>
  </si>
  <si>
    <t>Measure 1</t>
  </si>
  <si>
    <t>Measure 1 -- The percentage of elementary school students served by the grant who engage in 150 minutes of moderate to vigorous physical activity per week</t>
  </si>
  <si>
    <t xml:space="preserve">Number of </t>
  </si>
  <si>
    <t xml:space="preserve">students </t>
  </si>
  <si>
    <t>participating</t>
  </si>
  <si>
    <t>in the grant</t>
  </si>
  <si>
    <t>Measure 2</t>
  </si>
  <si>
    <t xml:space="preserve">middle and </t>
  </si>
  <si>
    <t>high school</t>
  </si>
  <si>
    <t>225 minutes</t>
  </si>
  <si>
    <t>of moderate to</t>
  </si>
  <si>
    <t>middle and</t>
  </si>
  <si>
    <t>students</t>
  </si>
  <si>
    <t>Measure 3</t>
  </si>
  <si>
    <t>Expenditures</t>
  </si>
  <si>
    <t>of Federal</t>
  </si>
  <si>
    <t>Grant Funds</t>
  </si>
  <si>
    <t>of Matching</t>
  </si>
  <si>
    <t>Funds</t>
  </si>
  <si>
    <t xml:space="preserve">Measure 3 -- The cost per student who achieves the level of physical activity requires in measures 1 and 2 </t>
  </si>
  <si>
    <t>Cost per</t>
  </si>
  <si>
    <t>Student</t>
  </si>
  <si>
    <t>Meeting</t>
  </si>
  <si>
    <t xml:space="preserve">Measures 1 </t>
  </si>
  <si>
    <t>and 2</t>
  </si>
  <si>
    <t>Carol M. White Physical Education Program</t>
  </si>
  <si>
    <t>No data</t>
  </si>
  <si>
    <t>n/a</t>
  </si>
  <si>
    <t>Total number</t>
  </si>
  <si>
    <t>of students</t>
  </si>
  <si>
    <t>meeting</t>
  </si>
  <si>
    <t xml:space="preserve">Measures </t>
  </si>
  <si>
    <t>1 and 2</t>
  </si>
  <si>
    <t>Invalid data</t>
  </si>
  <si>
    <t>Measure 2 -- The percentage of elementary school students served by the grant who engage in 225 minutes of moderate to vigorous physical activity per week</t>
  </si>
  <si>
    <t>One year grant</t>
  </si>
  <si>
    <t>Notes</t>
  </si>
  <si>
    <t>Totals</t>
  </si>
  <si>
    <t>Percentage of</t>
  </si>
  <si>
    <t>elementary</t>
  </si>
  <si>
    <t xml:space="preserve">150 minutes </t>
  </si>
  <si>
    <t>of moderate</t>
  </si>
  <si>
    <t>to vigorous</t>
  </si>
  <si>
    <t xml:space="preserve">activity </t>
  </si>
  <si>
    <t>Percentage</t>
  </si>
  <si>
    <t>of middle</t>
  </si>
  <si>
    <t xml:space="preserve">and high </t>
  </si>
  <si>
    <t xml:space="preserve">school </t>
  </si>
  <si>
    <t>vigorous</t>
  </si>
  <si>
    <t>activity</t>
  </si>
  <si>
    <t>2  Performance data was provided for the period of October 1, 2006 through May 1, 2007.</t>
  </si>
  <si>
    <t>3  "No data" means that the grantee has not furnished data for this measure to date</t>
  </si>
  <si>
    <t>4  "N/a" means that a grantee didn't implement a program for the grade level covered by this measure</t>
  </si>
  <si>
    <t>5  "Invalid data" means that a grantee provided data but that it couldn't be aggregated with the cohort for this measure</t>
  </si>
  <si>
    <t>6  "One year grant" means that a grantee received funding for a single budget period; no annual report was required</t>
  </si>
  <si>
    <t>Measure 2 -- The percentage of middle and high school students served by the grant who engage in 225 minutes of moderate to vigorous physical activity per week</t>
  </si>
  <si>
    <t xml:space="preserve">(only for those grantees reporting data) </t>
  </si>
  <si>
    <t>"No data" means that the grantee has not furnished data for this measure to date</t>
  </si>
  <si>
    <t>"Invalid data" means that a grantee provided data but that it couldn't be aggregated with the cohort for this measure</t>
  </si>
  <si>
    <t>"One year grant" means that a grantee received funding for a single budget period; no annual report was required</t>
  </si>
  <si>
    <t>Measure 3 -- The cost per student who achieves the level of physical activity required in measures 1 and 2</t>
  </si>
  <si>
    <t>Walker County Board of Education</t>
  </si>
  <si>
    <t>Cook Inlet Tribal Council</t>
  </si>
  <si>
    <t>AK</t>
  </si>
  <si>
    <t>Pinon Unified School District</t>
  </si>
  <si>
    <t>Salt River Pima-Maricopa Comm. Schools</t>
  </si>
  <si>
    <t>United Way of Tucson and So. Arizona</t>
  </si>
  <si>
    <t>Yavapai County Education Service Agency</t>
  </si>
  <si>
    <t>Texarkana School District</t>
  </si>
  <si>
    <t>AR</t>
  </si>
  <si>
    <t>Trumann School District</t>
  </si>
  <si>
    <t>Alameda County Office of Education</t>
  </si>
  <si>
    <t>America on Track</t>
  </si>
  <si>
    <t>El Dorado Union High School District</t>
  </si>
  <si>
    <t>Fresno County Office of Education</t>
  </si>
  <si>
    <t>Hanford Elementary School District</t>
  </si>
  <si>
    <t>Lamont Elementary School District</t>
  </si>
  <si>
    <t>Little Company of Mary</t>
  </si>
  <si>
    <t>Pacific Camps</t>
  </si>
  <si>
    <t>Long Beach Unified School District</t>
  </si>
  <si>
    <t>Paradise Unified School District</t>
  </si>
  <si>
    <t>Petaluma City Schools</t>
  </si>
  <si>
    <t>Robla School District</t>
  </si>
  <si>
    <t>Sports4Kids</t>
  </si>
  <si>
    <t>Torrance Unified School District</t>
  </si>
  <si>
    <t>Youth Policy Institute</t>
  </si>
  <si>
    <t>Whittier City School District</t>
  </si>
  <si>
    <t>Delores Huerta Preparatory High Schools</t>
  </si>
  <si>
    <t>CO</t>
  </si>
  <si>
    <t>East Central BOCES</t>
  </si>
  <si>
    <t>Ledyard Public Schools</t>
  </si>
  <si>
    <t>CT</t>
  </si>
  <si>
    <t>Wallingford Public Schools</t>
  </si>
  <si>
    <t>Work of Faith Community Outreach</t>
  </si>
  <si>
    <t>DE</t>
  </si>
  <si>
    <t>Marion County Children's Alliance</t>
  </si>
  <si>
    <t>FL</t>
  </si>
  <si>
    <t>School Board of Miami-Dade</t>
  </si>
  <si>
    <t>School District of Osceola</t>
  </si>
  <si>
    <t>Seminole County Public Schools</t>
  </si>
  <si>
    <t>Hawaii Department of Education</t>
  </si>
  <si>
    <t>HI</t>
  </si>
  <si>
    <t>Moanalua High School</t>
  </si>
  <si>
    <t>Alton Community Unit School District</t>
  </si>
  <si>
    <t>Bradley-Bourbonnais Comm. High School</t>
  </si>
  <si>
    <t>Chicago Public Schools</t>
  </si>
  <si>
    <t>Chicago Youth Programs, Inc.</t>
  </si>
  <si>
    <t>Elmhurst CUST 205</t>
  </si>
  <si>
    <t>Harvey Public Schools District 152</t>
  </si>
  <si>
    <t>Proviso Township High Schools</t>
  </si>
  <si>
    <t>Waukegan CUST 60 ISD</t>
  </si>
  <si>
    <t>Woodridge District 68</t>
  </si>
  <si>
    <t>Evansville-Vanderburgh School Corporation</t>
  </si>
  <si>
    <t>Indianapolis Public Schools</t>
  </si>
  <si>
    <t>College Community School District</t>
  </si>
  <si>
    <t>Iowa City Community School District</t>
  </si>
  <si>
    <t>Loess Hill Area Education Agency 13</t>
  </si>
  <si>
    <t>MOC-Floyd Valley Community School Dist.</t>
  </si>
  <si>
    <t>Chapman USD #743</t>
  </si>
  <si>
    <t>Osawatomie Public Schools</t>
  </si>
  <si>
    <t>Southwest Plains Regional Service Center</t>
  </si>
  <si>
    <t>Nemaha Valley USD #442</t>
  </si>
  <si>
    <t>Leavenworth USD #453</t>
  </si>
  <si>
    <t>Augusta Independent Board of ED</t>
  </si>
  <si>
    <t>KY</t>
  </si>
  <si>
    <t>Letcher County Public Schools</t>
  </si>
  <si>
    <t>Newport Independent Schools</t>
  </si>
  <si>
    <t>Pineville Independent School District</t>
  </si>
  <si>
    <t>Caldwell Parish School Board</t>
  </si>
  <si>
    <t>LA</t>
  </si>
  <si>
    <t>Tensas Parish School System</t>
  </si>
  <si>
    <t>Everett Public Schools</t>
  </si>
  <si>
    <t>Falmouth Public Schools</t>
  </si>
  <si>
    <t>McAuliffe Regional Charter Public School</t>
  </si>
  <si>
    <t>Weston Public Schools</t>
  </si>
  <si>
    <t>Battle Creek Academy</t>
  </si>
  <si>
    <t>MI</t>
  </si>
  <si>
    <t>Robbinsdale Area Schools</t>
  </si>
  <si>
    <t>MN</t>
  </si>
  <si>
    <t>Worthington Independent School District</t>
  </si>
  <si>
    <t>Cleveland School District</t>
  </si>
  <si>
    <t>Poplarville Special Mun. Sep. School Dist.</t>
  </si>
  <si>
    <t>Kansas City #33</t>
  </si>
  <si>
    <t>Ferguson-Florissant School District</t>
  </si>
  <si>
    <t>Papillion-LaVista Public Schools</t>
  </si>
  <si>
    <t>NE</t>
  </si>
  <si>
    <t>Millville Public Schools</t>
  </si>
  <si>
    <t>NJ</t>
  </si>
  <si>
    <t>Pueblo of San Felipe</t>
  </si>
  <si>
    <t>NM</t>
  </si>
  <si>
    <t>Santa Clara Pueblo Day School</t>
  </si>
  <si>
    <t>Alexander Central School District</t>
  </si>
  <si>
    <t>Bay Shore Union Free School District</t>
  </si>
  <si>
    <t>Brunswick Central School District</t>
  </si>
  <si>
    <t>Burnt-Hills-Ballston Lake Central School Dist.</t>
  </si>
  <si>
    <t>City School District of New Rochelle</t>
  </si>
  <si>
    <t>East Greenbush Central School District</t>
  </si>
  <si>
    <t>Hendrick Hudson School District</t>
  </si>
  <si>
    <t>Holland Central School District</t>
  </si>
  <si>
    <t>Kenmore Town of Tonawanda UFSD</t>
  </si>
  <si>
    <t>Lockport City School District</t>
  </si>
  <si>
    <t>Lyndonville Central School District</t>
  </si>
  <si>
    <t>Phoenix House of New York, Inc.</t>
  </si>
  <si>
    <t>Red Hook Central School District</t>
  </si>
  <si>
    <t>Rochester City School District</t>
  </si>
  <si>
    <t>Spencerport Central School District</t>
  </si>
  <si>
    <t>St. Lawrence County Health Initiative</t>
  </si>
  <si>
    <t>Summit Educational Resources</t>
  </si>
  <si>
    <t>The Jewish Communty Center of Staten Island</t>
  </si>
  <si>
    <t>Utica City School District</t>
  </si>
  <si>
    <t>Craven County Schools</t>
  </si>
  <si>
    <t>Durham Public Schools</t>
  </si>
  <si>
    <t>Public Schools of Robeson County</t>
  </si>
  <si>
    <t>Park River School District #78</t>
  </si>
  <si>
    <t>Jackson Local School District</t>
  </si>
  <si>
    <t>Mid Ohio ESC</t>
  </si>
  <si>
    <t>Pleasant Local Schools</t>
  </si>
  <si>
    <t>Ada Public Schools</t>
  </si>
  <si>
    <t>Anadarko Public School District</t>
  </si>
  <si>
    <t>Cottonwood Public Schools</t>
  </si>
  <si>
    <t>Silo Public Schools</t>
  </si>
  <si>
    <t>Talihina Public Schools</t>
  </si>
  <si>
    <t>YMCA of Greater Tulsa</t>
  </si>
  <si>
    <t>Clairton City School District</t>
  </si>
  <si>
    <t>Cornwall Lebanon School District</t>
  </si>
  <si>
    <t>Glendale School District</t>
  </si>
  <si>
    <t>Harrisburg School District</t>
  </si>
  <si>
    <t>HOPE Worldwide</t>
  </si>
  <si>
    <t>Mercy Catholic Medical Center</t>
  </si>
  <si>
    <t>Millcreek Township School District</t>
  </si>
  <si>
    <t>School District of Philadelphia</t>
  </si>
  <si>
    <t>Starfinder Foundation</t>
  </si>
  <si>
    <t>Hill City School District #51-2</t>
  </si>
  <si>
    <t>SD</t>
  </si>
  <si>
    <t>Lead-Deadwood School District #40-1</t>
  </si>
  <si>
    <t>Madison Central School District</t>
  </si>
  <si>
    <t>Mid Central Educational Cooperative</t>
  </si>
  <si>
    <t>Wall School District #51-5</t>
  </si>
  <si>
    <t>Boys and Girls Clubs of the Tennessee Valley</t>
  </si>
  <si>
    <t>TN</t>
  </si>
  <si>
    <t>El Paso Independent School District</t>
  </si>
  <si>
    <t>Louise Independent School District</t>
  </si>
  <si>
    <t>Shannon Health Systems</t>
  </si>
  <si>
    <t>San Antonio Youth Center</t>
  </si>
  <si>
    <t>Logan City School District</t>
  </si>
  <si>
    <t>Washington County Youth Service Bureau</t>
  </si>
  <si>
    <t>VT</t>
  </si>
  <si>
    <t>Rockbridge County Public Schools</t>
  </si>
  <si>
    <t>VA</t>
  </si>
  <si>
    <t>Bremerton Schools District #100-C</t>
  </si>
  <si>
    <t>Boys and Girls Clubs of the South Puget Sound</t>
  </si>
  <si>
    <t>Castle Rock School District</t>
  </si>
  <si>
    <t>Centralia College</t>
  </si>
  <si>
    <t>Everett School District</t>
  </si>
  <si>
    <t>South Kitsap School District</t>
  </si>
  <si>
    <t>Medical Lake School District</t>
  </si>
  <si>
    <t>Washougal School District #112-6</t>
  </si>
  <si>
    <t>Wood County Schools</t>
  </si>
  <si>
    <t>WV</t>
  </si>
  <si>
    <t>Arrowhead Union High School District</t>
  </si>
  <si>
    <t>Boys and Girls Club of Green Bay</t>
  </si>
  <si>
    <t>Kaukauna Area School District</t>
  </si>
  <si>
    <t>Milwaukee Public Schools</t>
  </si>
  <si>
    <t>Nekoosa School District</t>
  </si>
  <si>
    <t>School District of Rhinelander</t>
  </si>
  <si>
    <t>School District of Shorewood</t>
  </si>
  <si>
    <t>Unified Cathola Schools of Oshkosh</t>
  </si>
  <si>
    <t>YMCA of Dane County</t>
  </si>
  <si>
    <t>Government Performance and Results Act Measures -- FY 2007 Cohort</t>
  </si>
  <si>
    <t>"n/a" means that a grantee didn't implement a program for the grade level covered by this measure</t>
  </si>
  <si>
    <t>Data missing</t>
  </si>
  <si>
    <t>data missing</t>
  </si>
  <si>
    <t>missing data</t>
  </si>
  <si>
    <t>Expenditure data (for Federal grant funds and matching funds) was provided for the period of June 1, 2007 through February 15, 2008, and does not reflect encumbered funds or expenditures since the reporting period.</t>
  </si>
  <si>
    <t>invalid data</t>
  </si>
  <si>
    <t>no data</t>
  </si>
  <si>
    <t>na</t>
  </si>
  <si>
    <t xml:space="preserve">na </t>
  </si>
  <si>
    <t xml:space="preserve">invalid data </t>
  </si>
  <si>
    <t>Data from FY 2008 Annual Performance Reports</t>
  </si>
  <si>
    <t>Performance data was provided for the period of June 1, 2007 through February 15, 2008.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</si>
</sst>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00000"/>
    <numFmt numFmtId="167" formatCode="0.0000000"/>
    <numFmt numFmtId="168" formatCode="0.000000"/>
    <numFmt numFmtId="169" formatCode="0.00000"/>
    <numFmt numFmtId="170" formatCode="0.0000"/>
    <numFmt numFmtId="171" formatCode="0.000"/>
  </numFmts>
  <fonts count="7">
    <font>
      <sz val="10"/>
      <name val="Arial"/>
      <family val="0"/>
    </font>
    <font>
      <b/>
      <sz val="14"/>
      <name val="Arial"/>
      <family val="2"/>
    </font>
    <font>
      <b/>
      <sz val="12"/>
      <name val="Arial"/>
      <family val="2"/>
    </font>
    <font>
      <b/>
      <sz val="10"/>
      <name val="Arial"/>
      <family val="2"/>
    </font>
    <font>
      <b/>
      <u val="single"/>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165" fontId="0" fillId="0" borderId="0" xfId="17" applyNumberFormat="1" applyAlignment="1">
      <alignment horizontal="center"/>
    </xf>
    <xf numFmtId="165" fontId="3" fillId="0" borderId="0" xfId="17" applyNumberFormat="1" applyFont="1" applyAlignment="1">
      <alignment horizontal="center"/>
    </xf>
    <xf numFmtId="0" fontId="3" fillId="0" borderId="0" xfId="0" applyFont="1" applyAlignment="1">
      <alignment/>
    </xf>
    <xf numFmtId="165" fontId="0" fillId="0" borderId="0" xfId="0" applyNumberFormat="1" applyAlignment="1">
      <alignment horizontal="center"/>
    </xf>
    <xf numFmtId="165" fontId="3" fillId="0" borderId="0" xfId="17" applyNumberFormat="1" applyFont="1" applyAlignment="1">
      <alignment/>
    </xf>
    <xf numFmtId="165" fontId="0" fillId="0" borderId="0" xfId="17" applyNumberFormat="1" applyFont="1" applyAlignment="1">
      <alignment horizontal="center"/>
    </xf>
    <xf numFmtId="0" fontId="0" fillId="0" borderId="1" xfId="0"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5" fontId="3" fillId="0" borderId="2" xfId="17" applyNumberFormat="1" applyFont="1" applyBorder="1" applyAlignment="1">
      <alignment horizontal="center"/>
    </xf>
    <xf numFmtId="165" fontId="3" fillId="0" borderId="3" xfId="17" applyNumberFormat="1" applyFont="1" applyBorder="1" applyAlignment="1">
      <alignment horizontal="center"/>
    </xf>
    <xf numFmtId="165" fontId="3" fillId="0" borderId="4" xfId="17"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165" fontId="0" fillId="0" borderId="0" xfId="17" applyNumberFormat="1" applyFont="1" applyAlignment="1">
      <alignment horizontal="center"/>
    </xf>
    <xf numFmtId="0" fontId="0" fillId="0" borderId="0" xfId="0" applyBorder="1" applyAlignment="1">
      <alignmen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9" fontId="0" fillId="0" borderId="0" xfId="21" applyAlignment="1">
      <alignment horizontal="center"/>
    </xf>
    <xf numFmtId="9" fontId="3" fillId="0" borderId="0" xfId="21" applyFont="1" applyAlignment="1">
      <alignment horizontal="center"/>
    </xf>
    <xf numFmtId="9" fontId="3" fillId="2" borderId="4" xfId="21" applyFont="1" applyFill="1" applyBorder="1" applyAlignment="1">
      <alignment horizontal="center"/>
    </xf>
    <xf numFmtId="9" fontId="0" fillId="0" borderId="0" xfId="21" applyFont="1" applyAlignment="1">
      <alignment horizontal="center"/>
    </xf>
    <xf numFmtId="9" fontId="3" fillId="2" borderId="3" xfId="21" applyFont="1" applyFill="1" applyBorder="1" applyAlignment="1">
      <alignment horizontal="center"/>
    </xf>
    <xf numFmtId="0" fontId="4" fillId="0" borderId="0" xfId="0" applyFont="1" applyAlignment="1">
      <alignment/>
    </xf>
    <xf numFmtId="3" fontId="0" fillId="0" borderId="0" xfId="0" applyNumberFormat="1" applyAlignment="1">
      <alignment horizontal="center"/>
    </xf>
    <xf numFmtId="9" fontId="3" fillId="2" borderId="2" xfId="21" applyFont="1"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Font="1" applyFill="1" applyAlignment="1">
      <alignment/>
    </xf>
    <xf numFmtId="3" fontId="0" fillId="0" borderId="0" xfId="0" applyNumberFormat="1" applyFont="1" applyAlignment="1">
      <alignment horizontal="center"/>
    </xf>
    <xf numFmtId="165" fontId="0" fillId="0" borderId="0" xfId="0" applyNumberFormat="1" applyFont="1" applyAlignment="1">
      <alignment horizontal="center"/>
    </xf>
    <xf numFmtId="3" fontId="0" fillId="0" borderId="0" xfId="0" applyNumberFormat="1" applyFont="1" applyFill="1" applyAlignment="1">
      <alignment horizontal="center"/>
    </xf>
    <xf numFmtId="165" fontId="0" fillId="0" borderId="0" xfId="17" applyNumberFormat="1" applyFont="1" applyFill="1" applyAlignment="1">
      <alignment horizontal="center"/>
    </xf>
    <xf numFmtId="165" fontId="0" fillId="0" borderId="0" xfId="17" applyNumberFormat="1" applyFill="1" applyAlignment="1">
      <alignment horizontal="center"/>
    </xf>
    <xf numFmtId="1" fontId="0" fillId="0" borderId="0" xfId="21" applyNumberFormat="1" applyFont="1" applyAlignment="1">
      <alignment horizontal="center"/>
    </xf>
    <xf numFmtId="165" fontId="3" fillId="0" borderId="3" xfId="17"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0" fillId="0" borderId="0" xfId="0" applyAlignment="1">
      <alignment/>
    </xf>
    <xf numFmtId="0" fontId="3" fillId="0" borderId="0" xfId="0" applyFont="1" applyAlignment="1">
      <alignment/>
    </xf>
    <xf numFmtId="9" fontId="3" fillId="0" borderId="0" xfId="21" applyFont="1" applyAlignment="1">
      <alignment horizontal="center"/>
    </xf>
    <xf numFmtId="165" fontId="3" fillId="0" borderId="0" xfId="17" applyNumberFormat="1" applyFont="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84"/>
  <sheetViews>
    <sheetView tabSelected="1" workbookViewId="0" topLeftCell="C1">
      <selection activeCell="I62" sqref="I62"/>
    </sheetView>
  </sheetViews>
  <sheetFormatPr defaultColWidth="9.140625" defaultRowHeight="12.75"/>
  <cols>
    <col min="1" max="1" width="0" style="0" hidden="1" customWidth="1"/>
    <col min="2" max="2" width="40.00390625" style="0" customWidth="1"/>
    <col min="4" max="4" width="16.00390625" style="1" customWidth="1"/>
    <col min="5" max="5" width="15.00390625" style="1" customWidth="1"/>
    <col min="6" max="6" width="15.00390625" style="26" customWidth="1"/>
    <col min="7" max="7" width="15.57421875" style="1" customWidth="1"/>
    <col min="8" max="8" width="12.8515625" style="1" customWidth="1"/>
    <col min="9" max="9" width="13.8515625" style="26" customWidth="1"/>
    <col min="10" max="10" width="13.00390625" style="1" customWidth="1"/>
    <col min="11" max="11" width="13.28125" style="6" customWidth="1"/>
    <col min="12" max="12" width="13.00390625" style="6" customWidth="1"/>
    <col min="13" max="13" width="11.8515625" style="1" customWidth="1"/>
    <col min="15" max="15" width="13.28125" style="6" customWidth="1"/>
    <col min="16" max="16" width="13.421875" style="6" customWidth="1"/>
  </cols>
  <sheetData>
    <row r="1" spans="1:14" s="2" customFormat="1" ht="18">
      <c r="A1" s="46" t="s">
        <v>54</v>
      </c>
      <c r="B1" s="46"/>
      <c r="C1" s="46"/>
      <c r="D1" s="46"/>
      <c r="E1" s="46"/>
      <c r="F1" s="46"/>
      <c r="G1" s="46"/>
      <c r="H1" s="46"/>
      <c r="I1" s="46"/>
      <c r="J1" s="46"/>
      <c r="K1" s="46"/>
      <c r="L1" s="46"/>
      <c r="M1" s="46"/>
      <c r="N1" s="46"/>
    </row>
    <row r="2" spans="1:14" s="3" customFormat="1" ht="15.75">
      <c r="A2" s="52" t="s">
        <v>257</v>
      </c>
      <c r="B2" s="52"/>
      <c r="C2" s="52"/>
      <c r="D2" s="52"/>
      <c r="E2" s="52"/>
      <c r="F2" s="52"/>
      <c r="G2" s="52"/>
      <c r="H2" s="52"/>
      <c r="I2" s="52"/>
      <c r="J2" s="52"/>
      <c r="K2" s="52"/>
      <c r="L2" s="52"/>
      <c r="M2" s="52"/>
      <c r="N2" s="52"/>
    </row>
    <row r="3" spans="1:14" s="5" customFormat="1" ht="12.75">
      <c r="A3" s="47" t="s">
        <v>268</v>
      </c>
      <c r="B3" s="47"/>
      <c r="C3" s="47"/>
      <c r="D3" s="47"/>
      <c r="E3" s="47"/>
      <c r="F3" s="47"/>
      <c r="G3" s="47"/>
      <c r="H3" s="47"/>
      <c r="I3" s="47"/>
      <c r="J3" s="47"/>
      <c r="K3" s="47"/>
      <c r="L3" s="47"/>
      <c r="M3" s="47"/>
      <c r="N3" s="47"/>
    </row>
    <row r="4" spans="2:14" ht="12.75">
      <c r="B4" s="47"/>
      <c r="C4" s="48"/>
      <c r="D4" s="48"/>
      <c r="E4" s="48"/>
      <c r="F4" s="48"/>
      <c r="G4" s="48"/>
      <c r="H4" s="48"/>
      <c r="I4" s="48"/>
      <c r="J4" s="48"/>
      <c r="K4" s="48"/>
      <c r="L4" s="48"/>
      <c r="M4" s="48"/>
      <c r="N4" s="48"/>
    </row>
    <row r="5" spans="2:16" s="4" customFormat="1" ht="12.75">
      <c r="B5" s="49" t="s">
        <v>30</v>
      </c>
      <c r="C5" s="49"/>
      <c r="D5" s="47"/>
      <c r="E5" s="47"/>
      <c r="F5" s="50"/>
      <c r="G5" s="47"/>
      <c r="H5" s="47"/>
      <c r="I5" s="50"/>
      <c r="J5" s="47"/>
      <c r="K5" s="51"/>
      <c r="L5" s="51"/>
      <c r="M5" s="47"/>
      <c r="N5" s="49"/>
      <c r="O5" s="7"/>
      <c r="P5" s="7"/>
    </row>
    <row r="6" spans="1:16" s="4" customFormat="1" ht="12.75">
      <c r="A6" s="4" t="s">
        <v>30</v>
      </c>
      <c r="B6" s="49" t="s">
        <v>84</v>
      </c>
      <c r="C6" s="48"/>
      <c r="D6" s="48"/>
      <c r="E6" s="48"/>
      <c r="F6" s="48"/>
      <c r="G6" s="48"/>
      <c r="H6" s="48"/>
      <c r="I6" s="48"/>
      <c r="J6" s="48"/>
      <c r="K6" s="48"/>
      <c r="L6" s="48"/>
      <c r="M6" s="48"/>
      <c r="N6" s="48"/>
      <c r="O6" s="7"/>
      <c r="P6" s="7"/>
    </row>
    <row r="7" spans="1:16" s="4" customFormat="1" ht="12.75">
      <c r="A7" s="4" t="s">
        <v>63</v>
      </c>
      <c r="B7" s="49" t="s">
        <v>89</v>
      </c>
      <c r="C7" s="48"/>
      <c r="D7" s="48"/>
      <c r="E7" s="48"/>
      <c r="F7" s="48"/>
      <c r="G7" s="48"/>
      <c r="H7" s="48"/>
      <c r="I7" s="48"/>
      <c r="J7" s="48"/>
      <c r="K7" s="48"/>
      <c r="L7" s="48"/>
      <c r="M7" s="48"/>
      <c r="N7" s="48"/>
      <c r="O7" s="7"/>
      <c r="P7" s="7"/>
    </row>
    <row r="8" spans="1:16" s="4" customFormat="1" ht="12.75">
      <c r="A8" s="4" t="s">
        <v>48</v>
      </c>
      <c r="B8" s="8"/>
      <c r="D8" s="5"/>
      <c r="E8" s="5"/>
      <c r="F8" s="27"/>
      <c r="G8" s="5"/>
      <c r="H8" s="5"/>
      <c r="I8" s="27"/>
      <c r="J8" s="5"/>
      <c r="K8" s="10"/>
      <c r="L8" s="7"/>
      <c r="M8" s="5"/>
      <c r="O8" s="10"/>
      <c r="P8" s="7"/>
    </row>
    <row r="10" spans="4:16" ht="12.75">
      <c r="D10" s="13"/>
      <c r="E10" s="13"/>
      <c r="F10" s="33" t="s">
        <v>29</v>
      </c>
      <c r="G10" s="13"/>
      <c r="H10" s="13"/>
      <c r="I10" s="33" t="s">
        <v>35</v>
      </c>
      <c r="J10" s="13"/>
      <c r="K10" s="16"/>
      <c r="L10" s="16"/>
      <c r="M10" s="25" t="s">
        <v>42</v>
      </c>
      <c r="N10" s="34"/>
      <c r="O10" s="16" t="s">
        <v>42</v>
      </c>
      <c r="P10" s="16" t="s">
        <v>42</v>
      </c>
    </row>
    <row r="11" spans="4:16" ht="12.75">
      <c r="D11" s="14" t="s">
        <v>23</v>
      </c>
      <c r="E11" s="14" t="s">
        <v>31</v>
      </c>
      <c r="F11" s="30" t="s">
        <v>67</v>
      </c>
      <c r="G11" s="14" t="s">
        <v>23</v>
      </c>
      <c r="H11" s="14" t="s">
        <v>23</v>
      </c>
      <c r="I11" s="30" t="s">
        <v>73</v>
      </c>
      <c r="J11" s="14" t="s">
        <v>57</v>
      </c>
      <c r="K11" s="17" t="s">
        <v>43</v>
      </c>
      <c r="L11" s="17" t="s">
        <v>43</v>
      </c>
      <c r="M11" s="23" t="s">
        <v>49</v>
      </c>
      <c r="N11" s="35"/>
      <c r="O11" s="17" t="s">
        <v>43</v>
      </c>
      <c r="P11" s="17" t="s">
        <v>43</v>
      </c>
    </row>
    <row r="12" spans="4:16" ht="12.75">
      <c r="D12" s="14" t="s">
        <v>24</v>
      </c>
      <c r="E12" s="14" t="s">
        <v>24</v>
      </c>
      <c r="F12" s="30" t="s">
        <v>68</v>
      </c>
      <c r="G12" s="14" t="s">
        <v>36</v>
      </c>
      <c r="H12" s="14" t="s">
        <v>40</v>
      </c>
      <c r="I12" s="30" t="s">
        <v>74</v>
      </c>
      <c r="J12" s="14" t="s">
        <v>58</v>
      </c>
      <c r="K12" s="17" t="s">
        <v>44</v>
      </c>
      <c r="L12" s="17" t="s">
        <v>46</v>
      </c>
      <c r="M12" s="23" t="s">
        <v>50</v>
      </c>
      <c r="N12" s="35"/>
      <c r="O12" s="17" t="s">
        <v>44</v>
      </c>
      <c r="P12" s="17" t="s">
        <v>46</v>
      </c>
    </row>
    <row r="13" spans="4:16" ht="12.75">
      <c r="D13" s="14" t="s">
        <v>25</v>
      </c>
      <c r="E13" s="14" t="s">
        <v>32</v>
      </c>
      <c r="F13" s="30" t="s">
        <v>25</v>
      </c>
      <c r="G13" s="14" t="s">
        <v>37</v>
      </c>
      <c r="H13" s="14" t="s">
        <v>37</v>
      </c>
      <c r="I13" s="30" t="s">
        <v>75</v>
      </c>
      <c r="J13" s="14" t="s">
        <v>59</v>
      </c>
      <c r="K13" s="17" t="s">
        <v>45</v>
      </c>
      <c r="L13" s="17" t="s">
        <v>47</v>
      </c>
      <c r="M13" s="23" t="s">
        <v>51</v>
      </c>
      <c r="N13" s="35"/>
      <c r="O13" s="17" t="s">
        <v>45</v>
      </c>
      <c r="P13" s="17" t="s">
        <v>47</v>
      </c>
    </row>
    <row r="14" spans="4:16" ht="12.75">
      <c r="D14" s="14" t="s">
        <v>26</v>
      </c>
      <c r="E14" s="14" t="s">
        <v>33</v>
      </c>
      <c r="F14" s="30" t="s">
        <v>69</v>
      </c>
      <c r="G14" s="14" t="s">
        <v>25</v>
      </c>
      <c r="H14" s="14" t="s">
        <v>41</v>
      </c>
      <c r="I14" s="30" t="s">
        <v>76</v>
      </c>
      <c r="J14" s="14" t="s">
        <v>60</v>
      </c>
      <c r="K14" s="17"/>
      <c r="L14" s="17"/>
      <c r="M14" s="23" t="s">
        <v>52</v>
      </c>
      <c r="N14" s="35"/>
      <c r="O14" s="45" t="s">
        <v>85</v>
      </c>
      <c r="P14" s="45" t="s">
        <v>85</v>
      </c>
    </row>
    <row r="15" spans="4:16" ht="12.75">
      <c r="D15" s="14" t="s">
        <v>27</v>
      </c>
      <c r="E15" s="14" t="s">
        <v>34</v>
      </c>
      <c r="F15" s="30" t="s">
        <v>70</v>
      </c>
      <c r="G15" s="14" t="s">
        <v>38</v>
      </c>
      <c r="H15" s="14" t="s">
        <v>33</v>
      </c>
      <c r="I15" s="30" t="s">
        <v>25</v>
      </c>
      <c r="J15" s="14" t="s">
        <v>61</v>
      </c>
      <c r="K15" s="17"/>
      <c r="L15" s="17"/>
      <c r="M15" s="23" t="s">
        <v>53</v>
      </c>
      <c r="N15" s="35"/>
      <c r="O15" s="45"/>
      <c r="P15" s="45"/>
    </row>
    <row r="16" spans="4:16" ht="12.75">
      <c r="D16" s="14" t="s">
        <v>28</v>
      </c>
      <c r="E16" s="14"/>
      <c r="F16" s="30" t="s">
        <v>71</v>
      </c>
      <c r="G16" s="14" t="s">
        <v>39</v>
      </c>
      <c r="H16" s="14" t="s">
        <v>34</v>
      </c>
      <c r="I16" s="30" t="s">
        <v>38</v>
      </c>
      <c r="J16" s="14"/>
      <c r="K16" s="17"/>
      <c r="L16" s="17"/>
      <c r="M16" s="23"/>
      <c r="N16" s="35"/>
      <c r="O16" s="45"/>
      <c r="P16" s="45"/>
    </row>
    <row r="17" spans="4:16" ht="12.75">
      <c r="D17" s="14" t="s">
        <v>33</v>
      </c>
      <c r="E17" s="14"/>
      <c r="F17" s="30" t="s">
        <v>72</v>
      </c>
      <c r="G17" s="14" t="s">
        <v>28</v>
      </c>
      <c r="H17" s="14"/>
      <c r="I17" s="30" t="s">
        <v>39</v>
      </c>
      <c r="J17" s="14"/>
      <c r="K17" s="17"/>
      <c r="L17" s="17"/>
      <c r="M17" s="23"/>
      <c r="N17" s="35"/>
      <c r="O17" s="45"/>
      <c r="P17" s="45"/>
    </row>
    <row r="18" spans="4:16" ht="12.75">
      <c r="D18" s="14" t="s">
        <v>34</v>
      </c>
      <c r="E18" s="14"/>
      <c r="F18" s="30" t="s">
        <v>33</v>
      </c>
      <c r="G18" s="14" t="s">
        <v>33</v>
      </c>
      <c r="H18" s="14"/>
      <c r="I18" s="30" t="s">
        <v>77</v>
      </c>
      <c r="J18" s="14"/>
      <c r="K18" s="17"/>
      <c r="L18" s="17"/>
      <c r="M18" s="23"/>
      <c r="N18" s="35"/>
      <c r="O18" s="45"/>
      <c r="P18" s="45"/>
    </row>
    <row r="19" spans="2:16" ht="12.75">
      <c r="B19" s="22"/>
      <c r="C19" s="37"/>
      <c r="D19" s="14"/>
      <c r="E19" s="14"/>
      <c r="F19" s="30" t="s">
        <v>34</v>
      </c>
      <c r="G19" s="14" t="s">
        <v>34</v>
      </c>
      <c r="H19" s="14"/>
      <c r="I19" s="30" t="s">
        <v>78</v>
      </c>
      <c r="J19" s="14"/>
      <c r="K19" s="17"/>
      <c r="L19" s="17"/>
      <c r="M19" s="23"/>
      <c r="N19" s="35"/>
      <c r="O19" s="17"/>
      <c r="P19" s="17"/>
    </row>
    <row r="20" spans="1:16" ht="12.75">
      <c r="A20" s="12"/>
      <c r="B20" s="22"/>
      <c r="C20" s="37"/>
      <c r="D20" s="14"/>
      <c r="E20" s="14"/>
      <c r="F20" s="30"/>
      <c r="G20" s="14"/>
      <c r="H20" s="14"/>
      <c r="I20" s="30" t="s">
        <v>33</v>
      </c>
      <c r="J20" s="14"/>
      <c r="K20" s="17"/>
      <c r="L20" s="17"/>
      <c r="M20" s="23"/>
      <c r="N20" s="35"/>
      <c r="O20" s="17"/>
      <c r="P20" s="17"/>
    </row>
    <row r="21" spans="1:16" ht="12.75">
      <c r="A21" s="22"/>
      <c r="B21" s="22"/>
      <c r="C21" s="37"/>
      <c r="D21" s="15"/>
      <c r="E21" s="15"/>
      <c r="F21" s="28"/>
      <c r="G21" s="15"/>
      <c r="H21" s="15"/>
      <c r="I21" s="28" t="s">
        <v>34</v>
      </c>
      <c r="J21" s="15"/>
      <c r="K21" s="18"/>
      <c r="L21" s="18"/>
      <c r="M21" s="24"/>
      <c r="N21" s="36"/>
      <c r="O21" s="18"/>
      <c r="P21" s="18"/>
    </row>
    <row r="23" spans="1:16" s="4" customFormat="1" ht="12.75">
      <c r="A23" s="4" t="s">
        <v>2</v>
      </c>
      <c r="B23" s="4" t="s">
        <v>0</v>
      </c>
      <c r="C23" s="4" t="s">
        <v>1</v>
      </c>
      <c r="D23" s="5"/>
      <c r="E23" s="5"/>
      <c r="F23" s="27"/>
      <c r="G23" s="5"/>
      <c r="H23" s="5"/>
      <c r="I23" s="27"/>
      <c r="J23" s="5"/>
      <c r="K23" s="7"/>
      <c r="L23" s="7"/>
      <c r="M23" s="5"/>
      <c r="O23" s="7"/>
      <c r="P23" s="7"/>
    </row>
    <row r="24" spans="1:15" ht="12.75">
      <c r="A24" s="19">
        <v>362</v>
      </c>
      <c r="B24" s="19" t="s">
        <v>91</v>
      </c>
      <c r="C24" s="19" t="s">
        <v>92</v>
      </c>
      <c r="D24" s="39" t="s">
        <v>56</v>
      </c>
      <c r="E24" s="39" t="s">
        <v>56</v>
      </c>
      <c r="F24" s="29" t="s">
        <v>56</v>
      </c>
      <c r="G24" s="39">
        <v>152</v>
      </c>
      <c r="H24" s="39">
        <v>192</v>
      </c>
      <c r="I24" s="29">
        <f>G24/H24</f>
        <v>0.7916666666666666</v>
      </c>
      <c r="J24" s="39">
        <v>152</v>
      </c>
      <c r="K24" s="21">
        <v>34808</v>
      </c>
      <c r="L24" s="21">
        <v>0</v>
      </c>
      <c r="M24" s="40">
        <f>SUM(K24+L24)/J24</f>
        <v>229</v>
      </c>
      <c r="O24" s="21">
        <v>34808</v>
      </c>
    </row>
    <row r="25" spans="1:16" ht="12.75">
      <c r="A25" s="19">
        <v>256</v>
      </c>
      <c r="B25" s="19" t="s">
        <v>90</v>
      </c>
      <c r="C25" s="19" t="s">
        <v>3</v>
      </c>
      <c r="D25" s="39">
        <v>2629</v>
      </c>
      <c r="E25" s="39">
        <v>4695</v>
      </c>
      <c r="F25" s="29">
        <f aca="true" t="shared" si="0" ref="F25:F31">SUM(D25/E25)</f>
        <v>0.5599574014909479</v>
      </c>
      <c r="G25" s="44">
        <v>2450</v>
      </c>
      <c r="H25" s="44">
        <v>3657</v>
      </c>
      <c r="I25" s="29">
        <f>G25/H25</f>
        <v>0.6699480448455017</v>
      </c>
      <c r="J25" s="39">
        <f>D25+G25</f>
        <v>5079</v>
      </c>
      <c r="K25" s="21">
        <v>301568</v>
      </c>
      <c r="L25" s="21">
        <v>191873</v>
      </c>
      <c r="M25" s="40">
        <f>SUM(K25+L25)/J25</f>
        <v>97.15317975979524</v>
      </c>
      <c r="O25" s="21">
        <v>301568</v>
      </c>
      <c r="P25" s="21">
        <v>191873</v>
      </c>
    </row>
    <row r="26" spans="1:16" ht="12.75">
      <c r="A26" s="19"/>
      <c r="B26" s="19" t="s">
        <v>97</v>
      </c>
      <c r="C26" s="19" t="s">
        <v>98</v>
      </c>
      <c r="D26" s="39">
        <v>896</v>
      </c>
      <c r="E26" s="39">
        <v>1913</v>
      </c>
      <c r="F26" s="29">
        <f t="shared" si="0"/>
        <v>0.4683742812336644</v>
      </c>
      <c r="G26" s="39">
        <v>1475</v>
      </c>
      <c r="H26" s="39">
        <v>2542</v>
      </c>
      <c r="I26" s="29">
        <f>SUM(G26/H26)</f>
        <v>0.580251770259638</v>
      </c>
      <c r="J26" s="39">
        <f>SUM(D26+G26)</f>
        <v>2371</v>
      </c>
      <c r="K26" s="21">
        <v>165819</v>
      </c>
      <c r="L26" s="21">
        <v>95285</v>
      </c>
      <c r="M26" s="40">
        <f>SUM(K26+L26)/J26</f>
        <v>110.12399831294812</v>
      </c>
      <c r="O26" s="21">
        <v>165819</v>
      </c>
      <c r="P26" s="21">
        <v>95285</v>
      </c>
    </row>
    <row r="27" spans="1:16" ht="12.75">
      <c r="A27" s="19"/>
      <c r="B27" s="19" t="s">
        <v>99</v>
      </c>
      <c r="C27" s="19" t="s">
        <v>98</v>
      </c>
      <c r="D27" s="39">
        <v>205</v>
      </c>
      <c r="E27" s="39">
        <v>856</v>
      </c>
      <c r="F27" s="29">
        <f t="shared" si="0"/>
        <v>0.23948598130841123</v>
      </c>
      <c r="G27" s="39" t="s">
        <v>56</v>
      </c>
      <c r="H27" s="39" t="s">
        <v>56</v>
      </c>
      <c r="I27" s="29" t="s">
        <v>56</v>
      </c>
      <c r="J27" s="39">
        <v>205</v>
      </c>
      <c r="K27" s="21">
        <v>48472</v>
      </c>
      <c r="L27" s="21">
        <v>26704</v>
      </c>
      <c r="M27" s="40">
        <f>SUM(K27+L27)/J27</f>
        <v>366.7121951219512</v>
      </c>
      <c r="O27" s="21">
        <v>48472</v>
      </c>
      <c r="P27" s="21">
        <v>26704</v>
      </c>
    </row>
    <row r="28" spans="1:16" ht="12.75">
      <c r="A28" s="19">
        <v>465</v>
      </c>
      <c r="B28" s="19" t="s">
        <v>93</v>
      </c>
      <c r="C28" s="19" t="s">
        <v>4</v>
      </c>
      <c r="D28" s="39">
        <v>71</v>
      </c>
      <c r="E28" s="39">
        <v>350</v>
      </c>
      <c r="F28" s="29">
        <f t="shared" si="0"/>
        <v>0.20285714285714285</v>
      </c>
      <c r="G28" s="39">
        <v>107</v>
      </c>
      <c r="H28" s="39">
        <v>350</v>
      </c>
      <c r="I28" s="29">
        <f>SUM(G28/H28)</f>
        <v>0.3057142857142857</v>
      </c>
      <c r="J28" s="39">
        <f>SUM(D28+G28)</f>
        <v>178</v>
      </c>
      <c r="K28" s="21">
        <v>215902</v>
      </c>
      <c r="L28" s="21">
        <v>32159</v>
      </c>
      <c r="M28" s="40">
        <f aca="true" t="shared" si="1" ref="M28:M58">SUM(K28+L28)/J28</f>
        <v>1393.6011235955057</v>
      </c>
      <c r="O28" s="21">
        <v>215902</v>
      </c>
      <c r="P28" s="21">
        <v>32159</v>
      </c>
    </row>
    <row r="29" spans="1:13" ht="12.75">
      <c r="A29" s="19">
        <v>957</v>
      </c>
      <c r="B29" s="19" t="s">
        <v>94</v>
      </c>
      <c r="C29" s="19" t="s">
        <v>4</v>
      </c>
      <c r="D29" s="39" t="s">
        <v>263</v>
      </c>
      <c r="E29" s="39" t="s">
        <v>263</v>
      </c>
      <c r="F29" s="29" t="s">
        <v>62</v>
      </c>
      <c r="G29" s="39" t="s">
        <v>263</v>
      </c>
      <c r="H29" s="39" t="s">
        <v>263</v>
      </c>
      <c r="I29" s="29" t="s">
        <v>263</v>
      </c>
      <c r="J29" s="39" t="s">
        <v>62</v>
      </c>
      <c r="K29" s="21">
        <v>44767</v>
      </c>
      <c r="L29" s="21">
        <v>5575</v>
      </c>
      <c r="M29" s="40" t="s">
        <v>62</v>
      </c>
    </row>
    <row r="30" spans="1:16" ht="12.75">
      <c r="A30" s="19">
        <v>567</v>
      </c>
      <c r="B30" s="19" t="s">
        <v>95</v>
      </c>
      <c r="C30" s="19" t="s">
        <v>4</v>
      </c>
      <c r="D30" s="39">
        <v>2044</v>
      </c>
      <c r="E30" s="39">
        <v>2299</v>
      </c>
      <c r="F30" s="29">
        <f t="shared" si="0"/>
        <v>0.8890822096563723</v>
      </c>
      <c r="G30" s="39" t="s">
        <v>56</v>
      </c>
      <c r="H30" s="39" t="s">
        <v>56</v>
      </c>
      <c r="I30" s="29" t="s">
        <v>55</v>
      </c>
      <c r="J30" s="39">
        <v>2044</v>
      </c>
      <c r="K30" s="21">
        <v>169413</v>
      </c>
      <c r="L30" s="21">
        <v>16264</v>
      </c>
      <c r="M30" s="40">
        <f t="shared" si="1"/>
        <v>90.84001956947162</v>
      </c>
      <c r="O30" s="21">
        <v>169413</v>
      </c>
      <c r="P30" s="21">
        <v>16264</v>
      </c>
    </row>
    <row r="31" spans="1:16" ht="12.75">
      <c r="A31" s="19">
        <v>697</v>
      </c>
      <c r="B31" s="19" t="s">
        <v>96</v>
      </c>
      <c r="C31" s="19" t="s">
        <v>4</v>
      </c>
      <c r="D31" s="39">
        <v>157</v>
      </c>
      <c r="E31" s="39">
        <v>1003</v>
      </c>
      <c r="F31" s="29">
        <f t="shared" si="0"/>
        <v>0.15653040877367896</v>
      </c>
      <c r="G31" s="39" t="s">
        <v>56</v>
      </c>
      <c r="H31" s="39" t="s">
        <v>56</v>
      </c>
      <c r="I31" s="29" t="s">
        <v>56</v>
      </c>
      <c r="J31" s="39">
        <v>352</v>
      </c>
      <c r="K31" s="21">
        <v>31696</v>
      </c>
      <c r="L31" s="21">
        <v>11768</v>
      </c>
      <c r="M31" s="40">
        <f t="shared" si="1"/>
        <v>123.47727272727273</v>
      </c>
      <c r="O31" s="21">
        <v>31696</v>
      </c>
      <c r="P31" s="21">
        <v>11768</v>
      </c>
    </row>
    <row r="32" spans="1:16" ht="12.75">
      <c r="A32" s="19">
        <v>183</v>
      </c>
      <c r="B32" s="19" t="s">
        <v>100</v>
      </c>
      <c r="C32" s="19" t="s">
        <v>5</v>
      </c>
      <c r="D32" s="39">
        <v>3393</v>
      </c>
      <c r="E32" s="39">
        <v>4032</v>
      </c>
      <c r="F32" s="29">
        <f>D32/E32</f>
        <v>0.8415178571428571</v>
      </c>
      <c r="G32" s="39">
        <v>211</v>
      </c>
      <c r="H32" s="39">
        <v>300</v>
      </c>
      <c r="I32" s="29">
        <f>G32/H32</f>
        <v>0.7033333333333334</v>
      </c>
      <c r="J32" s="39">
        <f>D32+G32</f>
        <v>3604</v>
      </c>
      <c r="K32" s="21">
        <v>277765</v>
      </c>
      <c r="L32" s="21">
        <v>94500</v>
      </c>
      <c r="M32" s="40">
        <f t="shared" si="1"/>
        <v>103.29217536071032</v>
      </c>
      <c r="O32" s="21">
        <v>277765</v>
      </c>
      <c r="P32" s="21">
        <v>94500</v>
      </c>
    </row>
    <row r="33" spans="1:16" ht="12.75">
      <c r="A33" s="19">
        <v>1151</v>
      </c>
      <c r="B33" s="19" t="s">
        <v>101</v>
      </c>
      <c r="C33" s="19" t="s">
        <v>5</v>
      </c>
      <c r="D33" s="39">
        <v>255</v>
      </c>
      <c r="E33" s="39">
        <v>700</v>
      </c>
      <c r="F33" s="29">
        <f>D33/E33</f>
        <v>0.36428571428571427</v>
      </c>
      <c r="G33" s="39" t="s">
        <v>56</v>
      </c>
      <c r="H33" s="39" t="s">
        <v>56</v>
      </c>
      <c r="I33" s="29" t="s">
        <v>56</v>
      </c>
      <c r="J33" s="39">
        <v>255</v>
      </c>
      <c r="K33" s="21">
        <v>140972</v>
      </c>
      <c r="L33" s="21">
        <v>85297</v>
      </c>
      <c r="M33" s="40">
        <f t="shared" si="1"/>
        <v>887.3294117647059</v>
      </c>
      <c r="O33" s="21">
        <v>140972</v>
      </c>
      <c r="P33" s="21">
        <v>85297</v>
      </c>
    </row>
    <row r="34" spans="1:13" ht="12.75">
      <c r="A34" s="19">
        <v>1079</v>
      </c>
      <c r="B34" s="19" t="s">
        <v>102</v>
      </c>
      <c r="C34" s="19" t="s">
        <v>5</v>
      </c>
      <c r="D34" s="39" t="s">
        <v>261</v>
      </c>
      <c r="E34" s="39" t="s">
        <v>261</v>
      </c>
      <c r="F34" s="29" t="s">
        <v>261</v>
      </c>
      <c r="G34" s="39" t="s">
        <v>261</v>
      </c>
      <c r="H34" s="39" t="s">
        <v>261</v>
      </c>
      <c r="I34" s="29" t="s">
        <v>261</v>
      </c>
      <c r="J34" s="39" t="s">
        <v>261</v>
      </c>
      <c r="K34" s="21">
        <v>210924</v>
      </c>
      <c r="L34" s="21">
        <v>550509</v>
      </c>
      <c r="M34" s="40" t="s">
        <v>261</v>
      </c>
    </row>
    <row r="35" spans="1:13" ht="12.75">
      <c r="A35" s="19">
        <v>72</v>
      </c>
      <c r="B35" s="19" t="s">
        <v>103</v>
      </c>
      <c r="C35" s="19" t="s">
        <v>5</v>
      </c>
      <c r="D35" s="29" t="s">
        <v>263</v>
      </c>
      <c r="E35" s="39" t="s">
        <v>263</v>
      </c>
      <c r="F35" s="29" t="s">
        <v>267</v>
      </c>
      <c r="G35" s="39" t="s">
        <v>263</v>
      </c>
      <c r="H35" s="39" t="s">
        <v>263</v>
      </c>
      <c r="I35" s="29" t="s">
        <v>56</v>
      </c>
      <c r="J35" s="39" t="s">
        <v>263</v>
      </c>
      <c r="K35" s="21">
        <v>74945</v>
      </c>
      <c r="L35" s="21">
        <v>3450</v>
      </c>
      <c r="M35" s="40" t="s">
        <v>263</v>
      </c>
    </row>
    <row r="36" spans="1:16" ht="12.75">
      <c r="A36" s="19">
        <v>629</v>
      </c>
      <c r="B36" s="19" t="s">
        <v>104</v>
      </c>
      <c r="C36" s="19" t="s">
        <v>5</v>
      </c>
      <c r="D36" s="39">
        <v>1498</v>
      </c>
      <c r="E36" s="39">
        <v>2378</v>
      </c>
      <c r="F36" s="29">
        <f>D36/E36</f>
        <v>0.6299411269974768</v>
      </c>
      <c r="G36" s="39">
        <v>724</v>
      </c>
      <c r="H36" s="39">
        <v>1034</v>
      </c>
      <c r="I36" s="29">
        <f>SUM(G36/H36)</f>
        <v>0.7001934235976789</v>
      </c>
      <c r="J36" s="39">
        <f>D36+G36</f>
        <v>2222</v>
      </c>
      <c r="K36" s="21">
        <v>291816</v>
      </c>
      <c r="L36" s="21">
        <v>120682</v>
      </c>
      <c r="M36" s="40">
        <f t="shared" si="1"/>
        <v>185.64266426642664</v>
      </c>
      <c r="O36" s="21">
        <v>291816</v>
      </c>
      <c r="P36" s="21">
        <v>120682</v>
      </c>
    </row>
    <row r="37" spans="1:13" ht="12.75">
      <c r="A37" s="19">
        <v>288</v>
      </c>
      <c r="B37" s="19" t="s">
        <v>105</v>
      </c>
      <c r="C37" s="19" t="s">
        <v>5</v>
      </c>
      <c r="D37" s="39" t="s">
        <v>261</v>
      </c>
      <c r="E37" s="39" t="s">
        <v>261</v>
      </c>
      <c r="F37" s="29" t="s">
        <v>261</v>
      </c>
      <c r="G37" s="39" t="s">
        <v>261</v>
      </c>
      <c r="H37" s="39" t="s">
        <v>261</v>
      </c>
      <c r="I37" s="29" t="s">
        <v>261</v>
      </c>
      <c r="J37" s="39" t="s">
        <v>261</v>
      </c>
      <c r="K37" s="42">
        <v>0</v>
      </c>
      <c r="L37" s="21">
        <v>39198</v>
      </c>
      <c r="M37" s="40" t="s">
        <v>261</v>
      </c>
    </row>
    <row r="38" spans="1:16" ht="12.75">
      <c r="A38" s="19">
        <v>968</v>
      </c>
      <c r="B38" s="19" t="s">
        <v>106</v>
      </c>
      <c r="C38" s="19" t="s">
        <v>5</v>
      </c>
      <c r="D38" s="39">
        <v>268</v>
      </c>
      <c r="E38" s="39">
        <v>494</v>
      </c>
      <c r="F38" s="29">
        <f>D38/E38</f>
        <v>0.5425101214574899</v>
      </c>
      <c r="G38" s="39" t="s">
        <v>56</v>
      </c>
      <c r="H38" s="39" t="s">
        <v>56</v>
      </c>
      <c r="I38" s="29" t="s">
        <v>56</v>
      </c>
      <c r="J38" s="39">
        <v>268</v>
      </c>
      <c r="K38" s="21">
        <v>394888</v>
      </c>
      <c r="L38" s="21">
        <v>40893</v>
      </c>
      <c r="M38" s="40">
        <f t="shared" si="1"/>
        <v>1626.0485074626865</v>
      </c>
      <c r="O38" s="21">
        <v>394888</v>
      </c>
      <c r="P38" s="21">
        <v>40893</v>
      </c>
    </row>
    <row r="39" spans="1:13" ht="12.75">
      <c r="A39" s="19">
        <v>680</v>
      </c>
      <c r="B39" s="19" t="s">
        <v>107</v>
      </c>
      <c r="C39" s="19" t="s">
        <v>5</v>
      </c>
      <c r="D39" s="39" t="s">
        <v>263</v>
      </c>
      <c r="E39" s="39" t="s">
        <v>263</v>
      </c>
      <c r="F39" s="39" t="s">
        <v>263</v>
      </c>
      <c r="G39" s="39" t="s">
        <v>263</v>
      </c>
      <c r="H39" s="39" t="s">
        <v>263</v>
      </c>
      <c r="I39" s="39" t="s">
        <v>263</v>
      </c>
      <c r="J39" s="39" t="s">
        <v>263</v>
      </c>
      <c r="K39" s="21">
        <v>415424</v>
      </c>
      <c r="L39" s="21">
        <v>65614</v>
      </c>
      <c r="M39" s="39" t="s">
        <v>263</v>
      </c>
    </row>
    <row r="40" spans="1:16" ht="12.75">
      <c r="A40" s="19">
        <v>1120</v>
      </c>
      <c r="B40" s="19" t="s">
        <v>108</v>
      </c>
      <c r="C40" s="19" t="s">
        <v>5</v>
      </c>
      <c r="D40" s="39" t="s">
        <v>56</v>
      </c>
      <c r="E40" s="39" t="s">
        <v>56</v>
      </c>
      <c r="F40" s="29" t="s">
        <v>56</v>
      </c>
      <c r="G40" s="39">
        <v>1773</v>
      </c>
      <c r="H40" s="39">
        <v>2891</v>
      </c>
      <c r="I40" s="29">
        <f>SUM(G40/H40)</f>
        <v>0.6132826011760636</v>
      </c>
      <c r="J40" s="39">
        <v>1773</v>
      </c>
      <c r="K40" s="21">
        <v>287624</v>
      </c>
      <c r="L40" s="21">
        <v>71287</v>
      </c>
      <c r="M40" s="40">
        <f t="shared" si="1"/>
        <v>202.43147208121826</v>
      </c>
      <c r="O40" s="21">
        <v>287624</v>
      </c>
      <c r="P40" s="21">
        <v>71287</v>
      </c>
    </row>
    <row r="41" spans="1:16" ht="12.75">
      <c r="A41" s="19">
        <v>13</v>
      </c>
      <c r="B41" s="19" t="s">
        <v>109</v>
      </c>
      <c r="C41" s="19" t="s">
        <v>5</v>
      </c>
      <c r="D41" s="39">
        <v>445</v>
      </c>
      <c r="E41" s="39">
        <v>886</v>
      </c>
      <c r="F41" s="29">
        <f>D41/E41</f>
        <v>0.5022573363431151</v>
      </c>
      <c r="G41" s="39">
        <v>132</v>
      </c>
      <c r="H41" s="39">
        <v>571</v>
      </c>
      <c r="I41" s="29">
        <f>SUM(G41/H41)</f>
        <v>0.23117338003502627</v>
      </c>
      <c r="J41" s="39">
        <f>D41+G41</f>
        <v>577</v>
      </c>
      <c r="K41" s="21">
        <v>110957</v>
      </c>
      <c r="L41" s="21">
        <v>44171</v>
      </c>
      <c r="M41" s="40">
        <f t="shared" si="1"/>
        <v>268.8526863084922</v>
      </c>
      <c r="O41" s="21">
        <v>110957</v>
      </c>
      <c r="P41" s="21">
        <v>44171</v>
      </c>
    </row>
    <row r="42" spans="1:16" ht="12.75">
      <c r="A42" s="19">
        <v>369</v>
      </c>
      <c r="B42" s="19" t="s">
        <v>110</v>
      </c>
      <c r="C42" s="19" t="s">
        <v>5</v>
      </c>
      <c r="D42" s="39">
        <v>219</v>
      </c>
      <c r="E42" s="39">
        <v>354</v>
      </c>
      <c r="F42" s="29">
        <f>D42/E42</f>
        <v>0.6186440677966102</v>
      </c>
      <c r="G42" s="39" t="s">
        <v>56</v>
      </c>
      <c r="H42" s="39" t="s">
        <v>56</v>
      </c>
      <c r="I42" s="29" t="s">
        <v>56</v>
      </c>
      <c r="J42" s="39">
        <v>219</v>
      </c>
      <c r="K42" s="21">
        <v>44940</v>
      </c>
      <c r="L42" s="21">
        <v>13500</v>
      </c>
      <c r="M42" s="40">
        <f t="shared" si="1"/>
        <v>266.8493150684931</v>
      </c>
      <c r="O42" s="21">
        <v>44940</v>
      </c>
      <c r="P42" s="21">
        <v>13500</v>
      </c>
    </row>
    <row r="43" spans="1:13" ht="12.75">
      <c r="A43" s="19">
        <v>39</v>
      </c>
      <c r="B43" s="19" t="s">
        <v>111</v>
      </c>
      <c r="C43" s="19" t="s">
        <v>5</v>
      </c>
      <c r="D43" s="39" t="s">
        <v>64</v>
      </c>
      <c r="E43" s="39" t="s">
        <v>64</v>
      </c>
      <c r="F43" s="39" t="s">
        <v>64</v>
      </c>
      <c r="G43" s="39" t="s">
        <v>64</v>
      </c>
      <c r="H43" s="39" t="s">
        <v>64</v>
      </c>
      <c r="I43" s="39" t="s">
        <v>64</v>
      </c>
      <c r="J43" s="39" t="s">
        <v>64</v>
      </c>
      <c r="K43" s="39" t="s">
        <v>64</v>
      </c>
      <c r="L43" s="39" t="s">
        <v>64</v>
      </c>
      <c r="M43" s="39" t="s">
        <v>64</v>
      </c>
    </row>
    <row r="44" spans="1:16" ht="12.75">
      <c r="A44" s="19">
        <v>150</v>
      </c>
      <c r="B44" s="19" t="s">
        <v>112</v>
      </c>
      <c r="C44" s="19" t="s">
        <v>5</v>
      </c>
      <c r="D44" s="39">
        <v>3958</v>
      </c>
      <c r="E44" s="39">
        <v>28796</v>
      </c>
      <c r="F44" s="29">
        <f>SUM(D44/E44)</f>
        <v>0.13744964578413668</v>
      </c>
      <c r="G44" s="39" t="s">
        <v>56</v>
      </c>
      <c r="H44" s="39" t="s">
        <v>56</v>
      </c>
      <c r="I44" s="29" t="s">
        <v>56</v>
      </c>
      <c r="J44" s="39">
        <v>62</v>
      </c>
      <c r="K44" s="21">
        <v>236245</v>
      </c>
      <c r="L44" s="21">
        <v>73454</v>
      </c>
      <c r="M44" s="40">
        <f t="shared" si="1"/>
        <v>4995.145161290323</v>
      </c>
      <c r="O44" s="21">
        <v>236245</v>
      </c>
      <c r="P44" s="21">
        <v>73454</v>
      </c>
    </row>
    <row r="45" spans="1:16" ht="12.75">
      <c r="A45" s="19">
        <v>551</v>
      </c>
      <c r="B45" s="19" t="s">
        <v>113</v>
      </c>
      <c r="C45" s="19" t="s">
        <v>5</v>
      </c>
      <c r="D45" s="39" t="s">
        <v>64</v>
      </c>
      <c r="E45" s="39" t="s">
        <v>64</v>
      </c>
      <c r="F45" s="29" t="s">
        <v>64</v>
      </c>
      <c r="G45" s="39" t="s">
        <v>64</v>
      </c>
      <c r="H45" s="39" t="s">
        <v>64</v>
      </c>
      <c r="I45" s="29" t="s">
        <v>64</v>
      </c>
      <c r="J45" s="39" t="s">
        <v>64</v>
      </c>
      <c r="K45" s="21" t="s">
        <v>64</v>
      </c>
      <c r="L45" s="21" t="s">
        <v>64</v>
      </c>
      <c r="M45" s="39" t="s">
        <v>64</v>
      </c>
      <c r="O45" s="11"/>
      <c r="P45" s="11"/>
    </row>
    <row r="46" spans="1:16" ht="12.75">
      <c r="A46" s="19">
        <v>1060</v>
      </c>
      <c r="B46" s="19" t="s">
        <v>114</v>
      </c>
      <c r="C46" s="19" t="s">
        <v>5</v>
      </c>
      <c r="D46" s="39">
        <v>507</v>
      </c>
      <c r="E46" s="39">
        <v>925</v>
      </c>
      <c r="F46" s="29" t="s">
        <v>55</v>
      </c>
      <c r="G46" s="39">
        <v>173</v>
      </c>
      <c r="H46" s="39">
        <v>236</v>
      </c>
      <c r="I46" s="29">
        <f>SUM(G46/H46)</f>
        <v>0.7330508474576272</v>
      </c>
      <c r="J46" s="39">
        <f>SUM(D46+G46)</f>
        <v>680</v>
      </c>
      <c r="K46" s="21">
        <v>207494</v>
      </c>
      <c r="L46" s="21">
        <v>104056</v>
      </c>
      <c r="M46" s="40">
        <f t="shared" si="1"/>
        <v>458.1617647058824</v>
      </c>
      <c r="O46" s="21">
        <v>207494</v>
      </c>
      <c r="P46" s="21">
        <v>104056</v>
      </c>
    </row>
    <row r="47" spans="1:16" ht="12.75">
      <c r="A47" s="19">
        <v>574</v>
      </c>
      <c r="B47" s="19" t="s">
        <v>115</v>
      </c>
      <c r="C47" s="19" t="s">
        <v>5</v>
      </c>
      <c r="D47" s="39">
        <v>2777</v>
      </c>
      <c r="E47" s="39">
        <v>4440</v>
      </c>
      <c r="F47" s="29" t="s">
        <v>56</v>
      </c>
      <c r="G47" s="39" t="s">
        <v>62</v>
      </c>
      <c r="H47" s="39" t="s">
        <v>62</v>
      </c>
      <c r="I47" s="29" t="s">
        <v>263</v>
      </c>
      <c r="J47" s="39">
        <v>2777</v>
      </c>
      <c r="K47" s="21">
        <v>186857.3</v>
      </c>
      <c r="L47" s="21">
        <v>48379</v>
      </c>
      <c r="M47" s="40">
        <f t="shared" si="1"/>
        <v>84.70878646020886</v>
      </c>
      <c r="O47" s="21">
        <v>186857.3</v>
      </c>
      <c r="P47" s="21">
        <v>48379</v>
      </c>
    </row>
    <row r="48" spans="1:13" ht="12.75">
      <c r="A48" s="19">
        <v>553</v>
      </c>
      <c r="B48" s="19" t="s">
        <v>116</v>
      </c>
      <c r="C48" s="19" t="s">
        <v>117</v>
      </c>
      <c r="D48" s="39" t="s">
        <v>64</v>
      </c>
      <c r="E48" s="39" t="s">
        <v>64</v>
      </c>
      <c r="F48" s="29" t="s">
        <v>64</v>
      </c>
      <c r="G48" s="39" t="s">
        <v>64</v>
      </c>
      <c r="H48" s="39" t="s">
        <v>64</v>
      </c>
      <c r="I48" s="39" t="s">
        <v>64</v>
      </c>
      <c r="J48" s="39" t="s">
        <v>64</v>
      </c>
      <c r="K48" s="39" t="s">
        <v>64</v>
      </c>
      <c r="L48" s="39" t="s">
        <v>64</v>
      </c>
      <c r="M48" s="39" t="s">
        <v>64</v>
      </c>
    </row>
    <row r="49" spans="1:16" ht="12.75">
      <c r="A49" s="19">
        <v>177</v>
      </c>
      <c r="B49" s="19" t="s">
        <v>118</v>
      </c>
      <c r="C49" s="19" t="s">
        <v>117</v>
      </c>
      <c r="D49" s="39">
        <v>2059</v>
      </c>
      <c r="E49" s="39">
        <v>3678</v>
      </c>
      <c r="F49" s="29">
        <f>D49/E49</f>
        <v>0.5598151169113649</v>
      </c>
      <c r="G49" s="39">
        <v>621</v>
      </c>
      <c r="H49" s="39">
        <v>1293</v>
      </c>
      <c r="I49" s="29">
        <f>G49/H49</f>
        <v>0.4802784222737819</v>
      </c>
      <c r="J49" s="39">
        <f>SUM(D49+G49)</f>
        <v>2680</v>
      </c>
      <c r="K49" s="6">
        <v>139333</v>
      </c>
      <c r="L49" s="11">
        <v>85009</v>
      </c>
      <c r="M49" s="40">
        <f t="shared" si="1"/>
        <v>83.70970149253732</v>
      </c>
      <c r="O49" s="6">
        <v>139333</v>
      </c>
      <c r="P49" s="11">
        <v>85009</v>
      </c>
    </row>
    <row r="50" spans="1:13" ht="12.75">
      <c r="A50" s="19">
        <v>788</v>
      </c>
      <c r="B50" s="19" t="s">
        <v>119</v>
      </c>
      <c r="C50" s="19" t="s">
        <v>120</v>
      </c>
      <c r="D50" s="39" t="s">
        <v>261</v>
      </c>
      <c r="E50" s="41" t="s">
        <v>261</v>
      </c>
      <c r="F50" s="29" t="s">
        <v>261</v>
      </c>
      <c r="G50" s="39" t="s">
        <v>261</v>
      </c>
      <c r="H50" s="41" t="s">
        <v>261</v>
      </c>
      <c r="I50" s="29" t="s">
        <v>261</v>
      </c>
      <c r="J50" s="39" t="s">
        <v>261</v>
      </c>
      <c r="K50" s="42">
        <v>26986</v>
      </c>
      <c r="L50" s="42">
        <v>52817</v>
      </c>
      <c r="M50" s="40" t="s">
        <v>261</v>
      </c>
    </row>
    <row r="51" spans="1:16" ht="12.75">
      <c r="A51" s="19">
        <v>254</v>
      </c>
      <c r="B51" s="19" t="s">
        <v>121</v>
      </c>
      <c r="C51" s="19" t="s">
        <v>120</v>
      </c>
      <c r="D51" s="39">
        <v>1649</v>
      </c>
      <c r="E51" s="39">
        <v>1790</v>
      </c>
      <c r="F51" s="29">
        <f aca="true" t="shared" si="2" ref="F51:F56">SUM(D51/E51)</f>
        <v>0.9212290502793297</v>
      </c>
      <c r="G51" s="39">
        <v>1454</v>
      </c>
      <c r="H51" s="39">
        <v>1777</v>
      </c>
      <c r="I51" s="29">
        <f>SUM(G51/H51)</f>
        <v>0.8182329769274057</v>
      </c>
      <c r="J51" s="39">
        <f>SUM(D51+G51)</f>
        <v>3103</v>
      </c>
      <c r="K51" s="21">
        <v>155120</v>
      </c>
      <c r="L51" s="21">
        <v>18073</v>
      </c>
      <c r="M51" s="40">
        <f t="shared" si="1"/>
        <v>55.81469545601031</v>
      </c>
      <c r="O51" s="21">
        <v>155120</v>
      </c>
      <c r="P51" s="21">
        <v>18073</v>
      </c>
    </row>
    <row r="52" spans="1:16" ht="12.75">
      <c r="A52" s="19">
        <v>396</v>
      </c>
      <c r="B52" s="19" t="s">
        <v>122</v>
      </c>
      <c r="C52" s="19" t="s">
        <v>123</v>
      </c>
      <c r="D52" s="39">
        <v>180</v>
      </c>
      <c r="E52" s="39">
        <v>200</v>
      </c>
      <c r="F52" s="29">
        <f t="shared" si="2"/>
        <v>0.9</v>
      </c>
      <c r="G52" s="39">
        <v>90</v>
      </c>
      <c r="H52" s="39">
        <v>100</v>
      </c>
      <c r="I52" s="29">
        <f aca="true" t="shared" si="3" ref="I52:I73">SUM(G52/H52)</f>
        <v>0.9</v>
      </c>
      <c r="J52" s="39">
        <f>SUM(D52+G52)</f>
        <v>270</v>
      </c>
      <c r="K52" s="21">
        <v>165468</v>
      </c>
      <c r="L52" s="21">
        <v>54020</v>
      </c>
      <c r="M52" s="40">
        <f t="shared" si="1"/>
        <v>812.9185185185186</v>
      </c>
      <c r="O52" s="21">
        <v>165468</v>
      </c>
      <c r="P52" s="21">
        <v>54020</v>
      </c>
    </row>
    <row r="53" spans="1:13" ht="12.75">
      <c r="A53" s="19">
        <v>570</v>
      </c>
      <c r="B53" s="19" t="s">
        <v>124</v>
      </c>
      <c r="C53" s="19" t="s">
        <v>125</v>
      </c>
      <c r="D53" s="39" t="s">
        <v>261</v>
      </c>
      <c r="E53" s="39" t="s">
        <v>261</v>
      </c>
      <c r="F53" s="29" t="s">
        <v>261</v>
      </c>
      <c r="G53" s="39" t="s">
        <v>261</v>
      </c>
      <c r="H53" s="39" t="s">
        <v>261</v>
      </c>
      <c r="I53" s="29" t="s">
        <v>261</v>
      </c>
      <c r="J53" s="39" t="s">
        <v>261</v>
      </c>
      <c r="K53" s="21">
        <v>30956</v>
      </c>
      <c r="L53" s="21">
        <v>25900</v>
      </c>
      <c r="M53" s="40" t="s">
        <v>261</v>
      </c>
    </row>
    <row r="54" spans="1:16" ht="12.75">
      <c r="A54" s="19">
        <v>691</v>
      </c>
      <c r="B54" s="19" t="s">
        <v>126</v>
      </c>
      <c r="C54" s="19" t="s">
        <v>125</v>
      </c>
      <c r="D54" s="39" t="s">
        <v>56</v>
      </c>
      <c r="E54" s="39" t="s">
        <v>56</v>
      </c>
      <c r="F54" s="29" t="s">
        <v>56</v>
      </c>
      <c r="G54" s="39">
        <v>3314</v>
      </c>
      <c r="H54" s="39">
        <v>3314</v>
      </c>
      <c r="I54" s="29">
        <f t="shared" si="3"/>
        <v>1</v>
      </c>
      <c r="J54" s="39">
        <v>3314</v>
      </c>
      <c r="K54" s="21">
        <v>448290</v>
      </c>
      <c r="L54" s="21">
        <v>175000</v>
      </c>
      <c r="M54" s="40">
        <f t="shared" si="1"/>
        <v>188.07785153892576</v>
      </c>
      <c r="O54" s="21">
        <v>448290</v>
      </c>
      <c r="P54" s="21">
        <v>175000</v>
      </c>
    </row>
    <row r="55" spans="1:16" ht="12.75">
      <c r="A55" s="19">
        <v>1034</v>
      </c>
      <c r="B55" s="19" t="s">
        <v>127</v>
      </c>
      <c r="C55" s="19" t="s">
        <v>125</v>
      </c>
      <c r="D55" s="39">
        <v>1963</v>
      </c>
      <c r="E55" s="39">
        <v>1963</v>
      </c>
      <c r="F55" s="29">
        <f t="shared" si="2"/>
        <v>1</v>
      </c>
      <c r="G55" s="39">
        <v>4122</v>
      </c>
      <c r="H55" s="39">
        <v>8434</v>
      </c>
      <c r="I55" s="29">
        <f t="shared" si="3"/>
        <v>0.48873606829499644</v>
      </c>
      <c r="J55" s="39">
        <f>SUM(D55+G55)</f>
        <v>6085</v>
      </c>
      <c r="K55" s="21">
        <v>18207</v>
      </c>
      <c r="L55" s="21">
        <v>18804</v>
      </c>
      <c r="M55" s="40">
        <f t="shared" si="1"/>
        <v>6.082333607230896</v>
      </c>
      <c r="O55" s="21">
        <v>18207</v>
      </c>
      <c r="P55" s="21">
        <v>18804</v>
      </c>
    </row>
    <row r="56" spans="1:16" ht="12.75">
      <c r="A56" s="19">
        <v>1123</v>
      </c>
      <c r="B56" s="19" t="s">
        <v>128</v>
      </c>
      <c r="C56" s="19" t="s">
        <v>125</v>
      </c>
      <c r="D56" s="39">
        <v>1185</v>
      </c>
      <c r="E56" s="39">
        <v>1798</v>
      </c>
      <c r="F56" s="29">
        <f t="shared" si="2"/>
        <v>0.6590656284760845</v>
      </c>
      <c r="G56" s="39">
        <v>315</v>
      </c>
      <c r="H56" s="39">
        <v>639</v>
      </c>
      <c r="I56" s="29">
        <f t="shared" si="3"/>
        <v>0.49295774647887325</v>
      </c>
      <c r="J56" s="39">
        <f>SUM(D56+G56)</f>
        <v>1500</v>
      </c>
      <c r="K56" s="21">
        <v>19896</v>
      </c>
      <c r="L56" s="21">
        <v>94808</v>
      </c>
      <c r="M56" s="40">
        <f t="shared" si="1"/>
        <v>76.46933333333334</v>
      </c>
      <c r="O56" s="21">
        <v>19896</v>
      </c>
      <c r="P56" s="21">
        <v>94808</v>
      </c>
    </row>
    <row r="57" spans="1:13" ht="12.75">
      <c r="A57" s="19">
        <v>543</v>
      </c>
      <c r="B57" s="19" t="s">
        <v>129</v>
      </c>
      <c r="C57" s="19" t="s">
        <v>130</v>
      </c>
      <c r="D57" s="39" t="s">
        <v>263</v>
      </c>
      <c r="E57" s="39" t="s">
        <v>263</v>
      </c>
      <c r="F57" s="29" t="s">
        <v>263</v>
      </c>
      <c r="G57" s="39" t="s">
        <v>263</v>
      </c>
      <c r="H57" s="39" t="s">
        <v>263</v>
      </c>
      <c r="I57" s="39" t="s">
        <v>263</v>
      </c>
      <c r="J57" s="39" t="s">
        <v>263</v>
      </c>
      <c r="K57" s="21">
        <v>364600</v>
      </c>
      <c r="L57" s="21">
        <v>197750</v>
      </c>
      <c r="M57" s="40" t="s">
        <v>62</v>
      </c>
    </row>
    <row r="58" spans="1:16" ht="12.75">
      <c r="A58" s="19">
        <v>655</v>
      </c>
      <c r="B58" s="19" t="s">
        <v>131</v>
      </c>
      <c r="C58" s="19" t="s">
        <v>130</v>
      </c>
      <c r="D58" s="39" t="s">
        <v>56</v>
      </c>
      <c r="E58" s="39" t="s">
        <v>56</v>
      </c>
      <c r="F58" s="29" t="s">
        <v>56</v>
      </c>
      <c r="G58" s="39">
        <v>43</v>
      </c>
      <c r="H58" s="39">
        <v>108</v>
      </c>
      <c r="I58" s="29">
        <f t="shared" si="3"/>
        <v>0.39814814814814814</v>
      </c>
      <c r="J58" s="39">
        <v>43</v>
      </c>
      <c r="K58" s="21">
        <v>82594</v>
      </c>
      <c r="L58" s="21">
        <v>9655</v>
      </c>
      <c r="M58" s="40">
        <f t="shared" si="1"/>
        <v>2145.3255813953488</v>
      </c>
      <c r="O58" s="21">
        <v>82594</v>
      </c>
      <c r="P58" s="21">
        <v>9655</v>
      </c>
    </row>
    <row r="59" spans="1:16" ht="12.75">
      <c r="A59" s="19">
        <v>114</v>
      </c>
      <c r="B59" s="19" t="s">
        <v>132</v>
      </c>
      <c r="C59" s="19" t="s">
        <v>6</v>
      </c>
      <c r="D59" s="39" t="s">
        <v>56</v>
      </c>
      <c r="E59" s="39" t="s">
        <v>56</v>
      </c>
      <c r="F59" s="29" t="s">
        <v>56</v>
      </c>
      <c r="G59" s="39">
        <v>8</v>
      </c>
      <c r="H59" s="39">
        <v>2261</v>
      </c>
      <c r="I59" s="29">
        <f t="shared" si="3"/>
        <v>0.0035382574082264487</v>
      </c>
      <c r="J59" s="39">
        <v>8</v>
      </c>
      <c r="K59" s="21">
        <v>78807</v>
      </c>
      <c r="L59" s="21">
        <v>55273</v>
      </c>
      <c r="M59" s="40">
        <f>SUM(K59+L59)/J59</f>
        <v>16760</v>
      </c>
      <c r="O59" s="21">
        <v>78807</v>
      </c>
      <c r="P59" s="21">
        <v>55273</v>
      </c>
    </row>
    <row r="60" spans="1:16" ht="12.75">
      <c r="A60" s="19">
        <v>803</v>
      </c>
      <c r="B60" s="19" t="s">
        <v>133</v>
      </c>
      <c r="C60" s="19" t="s">
        <v>6</v>
      </c>
      <c r="D60" s="39" t="s">
        <v>56</v>
      </c>
      <c r="E60" s="39" t="s">
        <v>56</v>
      </c>
      <c r="F60" s="29" t="s">
        <v>56</v>
      </c>
      <c r="G60" s="39">
        <v>474</v>
      </c>
      <c r="H60" s="39">
        <v>1232</v>
      </c>
      <c r="I60" s="29">
        <f t="shared" si="3"/>
        <v>0.3847402597402597</v>
      </c>
      <c r="J60" s="39">
        <v>474</v>
      </c>
      <c r="K60" s="21">
        <v>44991</v>
      </c>
      <c r="L60" s="21">
        <v>19951</v>
      </c>
      <c r="M60" s="40">
        <f>SUM(K60+L60)/J60</f>
        <v>137.0084388185654</v>
      </c>
      <c r="O60" s="21">
        <v>44991</v>
      </c>
      <c r="P60" s="21">
        <v>19951</v>
      </c>
    </row>
    <row r="61" spans="1:13" ht="12.75">
      <c r="A61" s="19">
        <v>581</v>
      </c>
      <c r="B61" s="19" t="s">
        <v>134</v>
      </c>
      <c r="C61" s="19" t="s">
        <v>6</v>
      </c>
      <c r="D61" s="39" t="s">
        <v>261</v>
      </c>
      <c r="E61" s="39" t="s">
        <v>261</v>
      </c>
      <c r="F61" s="39" t="s">
        <v>261</v>
      </c>
      <c r="G61" s="39" t="s">
        <v>261</v>
      </c>
      <c r="H61" s="39" t="s">
        <v>261</v>
      </c>
      <c r="I61" s="39" t="s">
        <v>261</v>
      </c>
      <c r="J61" s="39" t="s">
        <v>261</v>
      </c>
      <c r="K61" s="21">
        <v>402702</v>
      </c>
      <c r="L61" s="21">
        <v>242885</v>
      </c>
      <c r="M61" s="39" t="s">
        <v>261</v>
      </c>
    </row>
    <row r="62" spans="1:16" ht="12.75">
      <c r="A62" s="19">
        <v>304</v>
      </c>
      <c r="B62" s="19" t="s">
        <v>134</v>
      </c>
      <c r="C62" s="19" t="s">
        <v>6</v>
      </c>
      <c r="D62" s="39">
        <v>444</v>
      </c>
      <c r="E62" s="39">
        <v>655</v>
      </c>
      <c r="F62" s="29">
        <f>D62/E62</f>
        <v>0.6778625954198473</v>
      </c>
      <c r="G62" s="39" t="s">
        <v>56</v>
      </c>
      <c r="H62" s="39" t="s">
        <v>56</v>
      </c>
      <c r="I62" s="29" t="s">
        <v>56</v>
      </c>
      <c r="J62" s="39">
        <v>444</v>
      </c>
      <c r="K62" s="21">
        <v>41891</v>
      </c>
      <c r="L62" s="21">
        <v>146578</v>
      </c>
      <c r="M62" s="40">
        <f>SUM(K62+L62)/J62</f>
        <v>424.47972972972974</v>
      </c>
      <c r="O62" s="21">
        <v>41891</v>
      </c>
      <c r="P62" s="21">
        <v>146578</v>
      </c>
    </row>
    <row r="63" spans="1:16" ht="12.75">
      <c r="A63" s="19">
        <v>323</v>
      </c>
      <c r="B63" s="19" t="s">
        <v>135</v>
      </c>
      <c r="C63" s="19" t="s">
        <v>6</v>
      </c>
      <c r="D63" s="39">
        <v>40</v>
      </c>
      <c r="E63" s="39">
        <v>41</v>
      </c>
      <c r="F63" s="29">
        <f aca="true" t="shared" si="4" ref="F63:F69">SUM(D63/E63)</f>
        <v>0.975609756097561</v>
      </c>
      <c r="G63" s="39">
        <v>10</v>
      </c>
      <c r="H63" s="39">
        <v>12</v>
      </c>
      <c r="I63" s="29">
        <f t="shared" si="3"/>
        <v>0.8333333333333334</v>
      </c>
      <c r="J63" s="39">
        <f>SUM(D63+G63)</f>
        <v>50</v>
      </c>
      <c r="K63" s="21">
        <v>113877</v>
      </c>
      <c r="L63" s="21">
        <v>12703</v>
      </c>
      <c r="M63" s="40">
        <f aca="true" t="shared" si="5" ref="M63:M69">SUM(K63+L63)/J63</f>
        <v>2531.6</v>
      </c>
      <c r="O63" s="21">
        <v>113877</v>
      </c>
      <c r="P63" s="21">
        <v>12703</v>
      </c>
    </row>
    <row r="64" spans="1:16" ht="12.75">
      <c r="A64" s="19">
        <v>687</v>
      </c>
      <c r="B64" s="19" t="s">
        <v>136</v>
      </c>
      <c r="C64" s="19" t="s">
        <v>6</v>
      </c>
      <c r="D64" s="39">
        <v>2546</v>
      </c>
      <c r="E64" s="39">
        <v>2805</v>
      </c>
      <c r="F64" s="29">
        <f t="shared" si="4"/>
        <v>0.9076648841354724</v>
      </c>
      <c r="G64" s="39">
        <v>2164</v>
      </c>
      <c r="H64" s="39">
        <v>2562</v>
      </c>
      <c r="I64" s="29">
        <f>G64/H64</f>
        <v>0.8446526151444185</v>
      </c>
      <c r="J64" s="39">
        <f>D64+G64</f>
        <v>4710</v>
      </c>
      <c r="K64" s="21">
        <v>98520</v>
      </c>
      <c r="L64" s="21">
        <v>43669</v>
      </c>
      <c r="M64" s="40">
        <f t="shared" si="5"/>
        <v>30.188747346072187</v>
      </c>
      <c r="O64" s="21">
        <v>98520</v>
      </c>
      <c r="P64" s="21">
        <v>43669</v>
      </c>
    </row>
    <row r="65" spans="1:16" ht="12.75">
      <c r="A65" s="19">
        <v>45</v>
      </c>
      <c r="B65" s="19" t="s">
        <v>137</v>
      </c>
      <c r="C65" s="19" t="s">
        <v>6</v>
      </c>
      <c r="D65" s="39">
        <v>240</v>
      </c>
      <c r="E65" s="39">
        <v>2071</v>
      </c>
      <c r="F65" s="29">
        <f t="shared" si="4"/>
        <v>0.1158860453887011</v>
      </c>
      <c r="G65" s="39">
        <v>86</v>
      </c>
      <c r="H65" s="39">
        <v>604</v>
      </c>
      <c r="I65" s="29">
        <f t="shared" si="3"/>
        <v>0.1423841059602649</v>
      </c>
      <c r="J65" s="39">
        <f>SUM(D65+G65)</f>
        <v>326</v>
      </c>
      <c r="K65" s="21">
        <v>76586</v>
      </c>
      <c r="L65" s="21">
        <v>309937</v>
      </c>
      <c r="M65" s="40">
        <f t="shared" si="5"/>
        <v>1185.653374233129</v>
      </c>
      <c r="O65" s="21">
        <v>76586</v>
      </c>
      <c r="P65" s="21">
        <v>309937</v>
      </c>
    </row>
    <row r="66" spans="1:13" ht="12.75">
      <c r="A66" s="19">
        <v>990</v>
      </c>
      <c r="B66" s="19" t="s">
        <v>138</v>
      </c>
      <c r="C66" s="19" t="s">
        <v>6</v>
      </c>
      <c r="D66" s="39" t="s">
        <v>261</v>
      </c>
      <c r="E66" s="39" t="s">
        <v>261</v>
      </c>
      <c r="F66" s="39" t="s">
        <v>261</v>
      </c>
      <c r="G66" s="39" t="s">
        <v>261</v>
      </c>
      <c r="H66" s="39" t="s">
        <v>261</v>
      </c>
      <c r="I66" s="39" t="s">
        <v>261</v>
      </c>
      <c r="J66" s="39" t="s">
        <v>261</v>
      </c>
      <c r="K66" s="21">
        <v>0</v>
      </c>
      <c r="L66" s="21">
        <v>0</v>
      </c>
      <c r="M66" s="39" t="s">
        <v>261</v>
      </c>
    </row>
    <row r="67" spans="1:16" ht="12.75">
      <c r="A67" s="19">
        <v>309</v>
      </c>
      <c r="B67" s="19" t="s">
        <v>139</v>
      </c>
      <c r="C67" s="19" t="s">
        <v>6</v>
      </c>
      <c r="D67" s="39">
        <v>13</v>
      </c>
      <c r="E67" s="39">
        <v>138</v>
      </c>
      <c r="F67" s="29">
        <f t="shared" si="4"/>
        <v>0.09420289855072464</v>
      </c>
      <c r="G67" s="39">
        <v>76</v>
      </c>
      <c r="H67" s="39">
        <v>244</v>
      </c>
      <c r="I67" s="29">
        <f>G67/H67</f>
        <v>0.3114754098360656</v>
      </c>
      <c r="J67" s="39">
        <f>D67+G67</f>
        <v>89</v>
      </c>
      <c r="K67" s="21">
        <v>133704</v>
      </c>
      <c r="L67" s="21">
        <v>71875</v>
      </c>
      <c r="M67" s="40">
        <f t="shared" si="5"/>
        <v>2309.876404494382</v>
      </c>
      <c r="O67" s="21">
        <v>133704</v>
      </c>
      <c r="P67" s="21">
        <v>71875</v>
      </c>
    </row>
    <row r="68" spans="1:13" ht="12.75">
      <c r="A68" s="19">
        <v>664</v>
      </c>
      <c r="B68" s="19" t="s">
        <v>140</v>
      </c>
      <c r="C68" s="19" t="s">
        <v>6</v>
      </c>
      <c r="D68" s="39" t="s">
        <v>261</v>
      </c>
      <c r="E68" s="39" t="s">
        <v>261</v>
      </c>
      <c r="F68" s="39" t="s">
        <v>261</v>
      </c>
      <c r="G68" s="39" t="s">
        <v>261</v>
      </c>
      <c r="H68" s="39" t="s">
        <v>261</v>
      </c>
      <c r="I68" s="39" t="s">
        <v>261</v>
      </c>
      <c r="J68" s="39" t="s">
        <v>261</v>
      </c>
      <c r="K68" s="21">
        <v>14098</v>
      </c>
      <c r="L68" s="21">
        <v>2116</v>
      </c>
      <c r="M68" s="39" t="s">
        <v>261</v>
      </c>
    </row>
    <row r="69" spans="1:16" ht="12.75">
      <c r="A69" s="19">
        <v>990</v>
      </c>
      <c r="B69" s="19" t="s">
        <v>141</v>
      </c>
      <c r="C69" s="19" t="s">
        <v>7</v>
      </c>
      <c r="D69" s="39">
        <v>683</v>
      </c>
      <c r="E69" s="39">
        <v>2456</v>
      </c>
      <c r="F69" s="29">
        <f t="shared" si="4"/>
        <v>0.2780944625407166</v>
      </c>
      <c r="G69" s="39">
        <v>392</v>
      </c>
      <c r="H69" s="39">
        <v>997</v>
      </c>
      <c r="I69" s="29">
        <f t="shared" si="3"/>
        <v>0.39317953861584753</v>
      </c>
      <c r="J69" s="39">
        <f>D69+G69</f>
        <v>1075</v>
      </c>
      <c r="K69" s="42">
        <v>481311</v>
      </c>
      <c r="L69" s="42">
        <v>116026</v>
      </c>
      <c r="M69" s="40">
        <f t="shared" si="5"/>
        <v>555.6623255813953</v>
      </c>
      <c r="O69" s="42">
        <v>481311</v>
      </c>
      <c r="P69" s="42">
        <v>116026</v>
      </c>
    </row>
    <row r="70" spans="1:16" ht="12.75">
      <c r="A70" s="19">
        <v>468</v>
      </c>
      <c r="B70" s="19" t="s">
        <v>142</v>
      </c>
      <c r="C70" s="19" t="s">
        <v>7</v>
      </c>
      <c r="D70" s="39" t="s">
        <v>56</v>
      </c>
      <c r="E70" s="39" t="s">
        <v>56</v>
      </c>
      <c r="F70" s="29" t="s">
        <v>56</v>
      </c>
      <c r="G70" s="39">
        <v>487</v>
      </c>
      <c r="H70" s="39">
        <v>855</v>
      </c>
      <c r="I70" s="29">
        <f t="shared" si="3"/>
        <v>0.5695906432748538</v>
      </c>
      <c r="J70" s="39">
        <v>487</v>
      </c>
      <c r="K70" s="42">
        <v>132457</v>
      </c>
      <c r="L70" s="42">
        <v>36040</v>
      </c>
      <c r="M70" s="40">
        <f>SUM(K70+L70)/J70</f>
        <v>345.98973305954826</v>
      </c>
      <c r="O70" s="42">
        <v>132457</v>
      </c>
      <c r="P70" s="42">
        <v>36040</v>
      </c>
    </row>
    <row r="71" spans="1:13" ht="12.75">
      <c r="A71" s="19">
        <v>408</v>
      </c>
      <c r="B71" s="19" t="s">
        <v>143</v>
      </c>
      <c r="C71" s="19" t="s">
        <v>8</v>
      </c>
      <c r="D71" s="39" t="s">
        <v>261</v>
      </c>
      <c r="E71" s="39" t="s">
        <v>261</v>
      </c>
      <c r="F71" s="39" t="s">
        <v>261</v>
      </c>
      <c r="G71" s="39" t="s">
        <v>261</v>
      </c>
      <c r="H71" s="39" t="s">
        <v>261</v>
      </c>
      <c r="I71" s="39" t="s">
        <v>261</v>
      </c>
      <c r="J71" s="39" t="s">
        <v>261</v>
      </c>
      <c r="K71" s="21">
        <v>152403</v>
      </c>
      <c r="L71" s="21">
        <v>39358</v>
      </c>
      <c r="M71" s="39" t="s">
        <v>261</v>
      </c>
    </row>
    <row r="72" spans="1:16" ht="12.75">
      <c r="A72" s="19">
        <v>40</v>
      </c>
      <c r="B72" s="19" t="s">
        <v>144</v>
      </c>
      <c r="C72" s="19" t="s">
        <v>8</v>
      </c>
      <c r="D72" s="39">
        <v>20</v>
      </c>
      <c r="E72" s="39">
        <v>88</v>
      </c>
      <c r="F72" s="29">
        <f>SUM(D72/E72)</f>
        <v>0.22727272727272727</v>
      </c>
      <c r="G72" s="39">
        <v>11</v>
      </c>
      <c r="H72" s="39">
        <v>172</v>
      </c>
      <c r="I72" s="29">
        <f t="shared" si="3"/>
        <v>0.06395348837209303</v>
      </c>
      <c r="J72" s="39">
        <f aca="true" t="shared" si="6" ref="J72:J84">SUM(D72+G72)</f>
        <v>31</v>
      </c>
      <c r="K72" s="21">
        <v>211629</v>
      </c>
      <c r="L72" s="21">
        <v>61818</v>
      </c>
      <c r="M72" s="40">
        <f>SUM(K72+L72)/J72</f>
        <v>8820.870967741936</v>
      </c>
      <c r="O72" s="21">
        <v>211629</v>
      </c>
      <c r="P72" s="21">
        <v>61818</v>
      </c>
    </row>
    <row r="73" spans="1:16" ht="12.75">
      <c r="A73" s="19">
        <v>148</v>
      </c>
      <c r="B73" s="19" t="s">
        <v>145</v>
      </c>
      <c r="C73" s="19" t="s">
        <v>8</v>
      </c>
      <c r="D73" s="39">
        <v>393</v>
      </c>
      <c r="E73" s="39">
        <v>561</v>
      </c>
      <c r="F73" s="29">
        <f>SUM(D73/E73)</f>
        <v>0.7005347593582888</v>
      </c>
      <c r="G73" s="39">
        <v>585</v>
      </c>
      <c r="H73" s="39">
        <v>1224</v>
      </c>
      <c r="I73" s="29">
        <f t="shared" si="3"/>
        <v>0.47794117647058826</v>
      </c>
      <c r="J73" s="39">
        <f t="shared" si="6"/>
        <v>978</v>
      </c>
      <c r="K73" s="21">
        <v>56534.69</v>
      </c>
      <c r="L73" s="21">
        <v>10801.12</v>
      </c>
      <c r="M73" s="40">
        <f>SUM(K73+L73)/J73</f>
        <v>68.85052147239263</v>
      </c>
      <c r="O73" s="21">
        <v>56534.69</v>
      </c>
      <c r="P73" s="21">
        <v>10801.12</v>
      </c>
    </row>
    <row r="74" spans="1:16" ht="12.75">
      <c r="A74" s="19">
        <v>686</v>
      </c>
      <c r="B74" s="19" t="s">
        <v>146</v>
      </c>
      <c r="C74" s="19" t="s">
        <v>8</v>
      </c>
      <c r="D74" s="39">
        <v>187</v>
      </c>
      <c r="E74" s="39">
        <v>563</v>
      </c>
      <c r="F74" s="29">
        <f aca="true" t="shared" si="7" ref="F74:F137">SUM(D74/E74)</f>
        <v>0.3321492007104796</v>
      </c>
      <c r="G74" s="39">
        <v>403</v>
      </c>
      <c r="H74" s="39">
        <v>734</v>
      </c>
      <c r="I74" s="29">
        <f aca="true" t="shared" si="8" ref="I74:I137">SUM(G74/H74)</f>
        <v>0.5490463215258855</v>
      </c>
      <c r="J74" s="39">
        <f t="shared" si="6"/>
        <v>590</v>
      </c>
      <c r="K74" s="21">
        <v>185629</v>
      </c>
      <c r="L74" s="21">
        <v>13761</v>
      </c>
      <c r="M74" s="40">
        <f aca="true" t="shared" si="9" ref="M74:M107">SUM(K74+L74)/J74</f>
        <v>337.9491525423729</v>
      </c>
      <c r="O74" s="21">
        <v>185629</v>
      </c>
      <c r="P74" s="21">
        <v>13761</v>
      </c>
    </row>
    <row r="75" spans="1:16" ht="12.75">
      <c r="A75" s="19">
        <v>273</v>
      </c>
      <c r="B75" s="19" t="s">
        <v>147</v>
      </c>
      <c r="C75" s="19" t="s">
        <v>9</v>
      </c>
      <c r="D75" s="39">
        <v>80</v>
      </c>
      <c r="E75" s="39">
        <v>100</v>
      </c>
      <c r="F75" s="29">
        <f t="shared" si="7"/>
        <v>0.8</v>
      </c>
      <c r="G75" s="39" t="s">
        <v>56</v>
      </c>
      <c r="H75" s="39" t="s">
        <v>56</v>
      </c>
      <c r="I75" s="29" t="s">
        <v>56</v>
      </c>
      <c r="J75" s="39">
        <v>80</v>
      </c>
      <c r="K75" s="21">
        <v>80883</v>
      </c>
      <c r="L75" s="21">
        <v>28358</v>
      </c>
      <c r="M75" s="40">
        <f t="shared" si="9"/>
        <v>1365.5125</v>
      </c>
      <c r="O75" s="21">
        <v>80883</v>
      </c>
      <c r="P75" s="21">
        <v>28358</v>
      </c>
    </row>
    <row r="76" spans="1:16" ht="12.75">
      <c r="A76" s="19">
        <v>462</v>
      </c>
      <c r="B76" s="19" t="s">
        <v>151</v>
      </c>
      <c r="C76" s="19" t="s">
        <v>9</v>
      </c>
      <c r="D76" s="39">
        <v>212</v>
      </c>
      <c r="E76" s="39">
        <v>493</v>
      </c>
      <c r="F76" s="29">
        <f t="shared" si="7"/>
        <v>0.4300202839756592</v>
      </c>
      <c r="G76" s="39">
        <v>135</v>
      </c>
      <c r="H76" s="39">
        <v>568</v>
      </c>
      <c r="I76" s="29">
        <f t="shared" si="8"/>
        <v>0.23767605633802816</v>
      </c>
      <c r="J76" s="39">
        <f t="shared" si="6"/>
        <v>347</v>
      </c>
      <c r="K76" s="42">
        <v>186613</v>
      </c>
      <c r="L76" s="42">
        <v>17926</v>
      </c>
      <c r="M76" s="40">
        <f t="shared" si="9"/>
        <v>589.449567723343</v>
      </c>
      <c r="O76" s="42">
        <v>186613</v>
      </c>
      <c r="P76" s="42">
        <v>17926</v>
      </c>
    </row>
    <row r="77" spans="1:16" ht="12.75">
      <c r="A77" s="19">
        <v>794</v>
      </c>
      <c r="B77" s="19" t="s">
        <v>148</v>
      </c>
      <c r="C77" s="19" t="s">
        <v>9</v>
      </c>
      <c r="D77" s="39">
        <v>164</v>
      </c>
      <c r="E77" s="39">
        <v>569</v>
      </c>
      <c r="F77" s="29">
        <f t="shared" si="7"/>
        <v>0.28822495606326887</v>
      </c>
      <c r="G77" s="39">
        <v>265</v>
      </c>
      <c r="H77" s="39">
        <v>1005</v>
      </c>
      <c r="I77" s="29">
        <f t="shared" si="8"/>
        <v>0.263681592039801</v>
      </c>
      <c r="J77" s="39">
        <f t="shared" si="6"/>
        <v>429</v>
      </c>
      <c r="K77" s="42">
        <v>71208</v>
      </c>
      <c r="L77" s="42">
        <v>7912</v>
      </c>
      <c r="M77" s="40">
        <f t="shared" si="9"/>
        <v>184.42890442890442</v>
      </c>
      <c r="O77" s="42">
        <v>71208</v>
      </c>
      <c r="P77" s="42">
        <v>7912</v>
      </c>
    </row>
    <row r="78" spans="1:16" ht="12.75">
      <c r="A78" s="19">
        <v>598</v>
      </c>
      <c r="B78" s="19" t="s">
        <v>149</v>
      </c>
      <c r="C78" s="19" t="s">
        <v>9</v>
      </c>
      <c r="D78" s="39">
        <v>1389</v>
      </c>
      <c r="E78" s="39">
        <v>1856</v>
      </c>
      <c r="F78" s="29">
        <f t="shared" si="7"/>
        <v>0.7483836206896551</v>
      </c>
      <c r="G78" s="39" t="s">
        <v>56</v>
      </c>
      <c r="H78" s="39" t="s">
        <v>56</v>
      </c>
      <c r="I78" s="29" t="s">
        <v>56</v>
      </c>
      <c r="J78" s="39">
        <v>1389</v>
      </c>
      <c r="K78" s="42">
        <v>200794</v>
      </c>
      <c r="L78" s="42">
        <v>129540</v>
      </c>
      <c r="M78" s="40">
        <f t="shared" si="9"/>
        <v>237.82145428365732</v>
      </c>
      <c r="O78" s="42">
        <v>200794</v>
      </c>
      <c r="P78" s="42">
        <v>129540</v>
      </c>
    </row>
    <row r="79" spans="1:16" ht="12.75">
      <c r="A79" s="19">
        <v>744</v>
      </c>
      <c r="B79" s="19" t="s">
        <v>150</v>
      </c>
      <c r="C79" s="19" t="s">
        <v>9</v>
      </c>
      <c r="D79" s="39">
        <v>320</v>
      </c>
      <c r="E79" s="39">
        <v>1088</v>
      </c>
      <c r="F79" s="29">
        <f t="shared" si="7"/>
        <v>0.29411764705882354</v>
      </c>
      <c r="G79" s="39" t="s">
        <v>56</v>
      </c>
      <c r="H79" s="39" t="s">
        <v>56</v>
      </c>
      <c r="I79" s="29" t="s">
        <v>56</v>
      </c>
      <c r="J79" s="39">
        <v>320</v>
      </c>
      <c r="K79" s="42">
        <v>227185</v>
      </c>
      <c r="L79" s="42">
        <v>2995</v>
      </c>
      <c r="M79" s="40">
        <f t="shared" si="9"/>
        <v>719.3125</v>
      </c>
      <c r="O79" s="42">
        <v>227185</v>
      </c>
      <c r="P79" s="42">
        <v>2995</v>
      </c>
    </row>
    <row r="80" spans="1:13" ht="12.75">
      <c r="A80" s="19">
        <v>1061</v>
      </c>
      <c r="B80" s="19" t="s">
        <v>152</v>
      </c>
      <c r="C80" s="19" t="s">
        <v>153</v>
      </c>
      <c r="D80" s="39" t="s">
        <v>261</v>
      </c>
      <c r="E80" s="39" t="s">
        <v>261</v>
      </c>
      <c r="F80" s="39" t="s">
        <v>261</v>
      </c>
      <c r="G80" s="39" t="s">
        <v>261</v>
      </c>
      <c r="H80" s="39" t="s">
        <v>261</v>
      </c>
      <c r="I80" s="39" t="s">
        <v>261</v>
      </c>
      <c r="J80" s="39" t="s">
        <v>261</v>
      </c>
      <c r="K80" s="21">
        <v>95998</v>
      </c>
      <c r="L80" s="21">
        <v>5152</v>
      </c>
      <c r="M80" s="39" t="s">
        <v>261</v>
      </c>
    </row>
    <row r="81" spans="1:16" ht="12.75">
      <c r="A81" s="19">
        <v>1067</v>
      </c>
      <c r="B81" s="19" t="s">
        <v>154</v>
      </c>
      <c r="C81" s="19" t="s">
        <v>153</v>
      </c>
      <c r="D81" s="39">
        <v>49</v>
      </c>
      <c r="E81" s="39">
        <v>141</v>
      </c>
      <c r="F81" s="29">
        <f t="shared" si="7"/>
        <v>0.3475177304964539</v>
      </c>
      <c r="G81" s="39">
        <v>43</v>
      </c>
      <c r="H81" s="39">
        <v>201</v>
      </c>
      <c r="I81" s="29">
        <f t="shared" si="8"/>
        <v>0.21393034825870647</v>
      </c>
      <c r="J81" s="39">
        <f t="shared" si="6"/>
        <v>92</v>
      </c>
      <c r="K81" s="42">
        <v>181416</v>
      </c>
      <c r="L81" s="42">
        <v>27308</v>
      </c>
      <c r="M81" s="40">
        <f t="shared" si="9"/>
        <v>2268.7391304347825</v>
      </c>
      <c r="O81" s="42">
        <v>181416</v>
      </c>
      <c r="P81" s="42">
        <v>27308</v>
      </c>
    </row>
    <row r="82" spans="1:16" ht="12.75">
      <c r="A82" s="19">
        <v>757</v>
      </c>
      <c r="B82" s="19" t="s">
        <v>155</v>
      </c>
      <c r="C82" s="19" t="s">
        <v>153</v>
      </c>
      <c r="D82" s="39">
        <v>727</v>
      </c>
      <c r="E82" s="39">
        <v>1077</v>
      </c>
      <c r="F82" s="29">
        <f t="shared" si="7"/>
        <v>0.6750232126276694</v>
      </c>
      <c r="G82" s="39">
        <v>441</v>
      </c>
      <c r="H82" s="39">
        <v>1009</v>
      </c>
      <c r="I82" s="29">
        <f t="shared" si="8"/>
        <v>0.4370664023785927</v>
      </c>
      <c r="J82" s="39">
        <f t="shared" si="6"/>
        <v>1168</v>
      </c>
      <c r="K82" s="42">
        <v>308514</v>
      </c>
      <c r="L82" s="42">
        <v>47125</v>
      </c>
      <c r="M82" s="40">
        <f t="shared" si="9"/>
        <v>304.48544520547944</v>
      </c>
      <c r="O82" s="42">
        <v>308514</v>
      </c>
      <c r="P82" s="42">
        <v>47125</v>
      </c>
    </row>
    <row r="83" spans="1:16" ht="12.75">
      <c r="A83" s="19">
        <v>461</v>
      </c>
      <c r="B83" s="19" t="s">
        <v>156</v>
      </c>
      <c r="C83" s="19" t="s">
        <v>153</v>
      </c>
      <c r="D83" s="39">
        <v>136</v>
      </c>
      <c r="E83" s="39">
        <v>273</v>
      </c>
      <c r="F83" s="29">
        <f t="shared" si="7"/>
        <v>0.4981684981684982</v>
      </c>
      <c r="G83" s="39">
        <v>188</v>
      </c>
      <c r="H83" s="39">
        <v>286</v>
      </c>
      <c r="I83" s="29">
        <f t="shared" si="8"/>
        <v>0.6573426573426573</v>
      </c>
      <c r="J83" s="39">
        <f t="shared" si="6"/>
        <v>324</v>
      </c>
      <c r="K83" s="21">
        <v>103417</v>
      </c>
      <c r="L83" s="21">
        <v>13864</v>
      </c>
      <c r="M83" s="40">
        <f t="shared" si="9"/>
        <v>361.9783950617284</v>
      </c>
      <c r="O83" s="21">
        <v>103417</v>
      </c>
      <c r="P83" s="21">
        <v>13864</v>
      </c>
    </row>
    <row r="84" spans="1:16" ht="12.75">
      <c r="A84" s="19">
        <v>806</v>
      </c>
      <c r="B84" s="19" t="s">
        <v>157</v>
      </c>
      <c r="C84" s="19" t="s">
        <v>158</v>
      </c>
      <c r="D84" s="39">
        <v>33</v>
      </c>
      <c r="E84" s="39">
        <v>115</v>
      </c>
      <c r="F84" s="29">
        <f t="shared" si="7"/>
        <v>0.28695652173913044</v>
      </c>
      <c r="G84" s="39">
        <v>43</v>
      </c>
      <c r="H84" s="39">
        <v>174</v>
      </c>
      <c r="I84" s="29">
        <f t="shared" si="8"/>
        <v>0.2471264367816092</v>
      </c>
      <c r="J84" s="39">
        <f t="shared" si="6"/>
        <v>76</v>
      </c>
      <c r="K84" s="21">
        <v>201217</v>
      </c>
      <c r="L84" s="21">
        <v>86877</v>
      </c>
      <c r="M84" s="40">
        <f t="shared" si="9"/>
        <v>3790.7105263157896</v>
      </c>
      <c r="O84" s="21">
        <v>201217</v>
      </c>
      <c r="P84" s="21">
        <v>86877</v>
      </c>
    </row>
    <row r="85" spans="1:13" ht="12.75">
      <c r="A85" s="19"/>
      <c r="B85" s="19" t="s">
        <v>159</v>
      </c>
      <c r="C85" s="19" t="s">
        <v>158</v>
      </c>
      <c r="D85" s="39" t="s">
        <v>261</v>
      </c>
      <c r="E85" s="39" t="s">
        <v>261</v>
      </c>
      <c r="F85" s="39" t="s">
        <v>261</v>
      </c>
      <c r="G85" s="39" t="s">
        <v>261</v>
      </c>
      <c r="H85" s="39" t="s">
        <v>261</v>
      </c>
      <c r="I85" s="39" t="s">
        <v>261</v>
      </c>
      <c r="J85" s="39" t="s">
        <v>261</v>
      </c>
      <c r="K85" s="21">
        <v>79504</v>
      </c>
      <c r="L85" s="21">
        <v>14995</v>
      </c>
      <c r="M85" s="39" t="s">
        <v>261</v>
      </c>
    </row>
    <row r="86" spans="1:16" ht="12.75">
      <c r="A86" s="19"/>
      <c r="B86" s="19" t="s">
        <v>160</v>
      </c>
      <c r="C86" s="19" t="s">
        <v>10</v>
      </c>
      <c r="D86" s="41">
        <v>72</v>
      </c>
      <c r="E86" s="41">
        <v>100</v>
      </c>
      <c r="F86" s="29">
        <f t="shared" si="7"/>
        <v>0.72</v>
      </c>
      <c r="G86" s="39" t="s">
        <v>56</v>
      </c>
      <c r="H86" s="39" t="s">
        <v>56</v>
      </c>
      <c r="I86" s="29" t="s">
        <v>56</v>
      </c>
      <c r="J86" s="39">
        <v>72</v>
      </c>
      <c r="K86" s="42">
        <v>157038</v>
      </c>
      <c r="L86" s="42">
        <v>31562</v>
      </c>
      <c r="M86" s="40">
        <f t="shared" si="9"/>
        <v>2619.4444444444443</v>
      </c>
      <c r="O86" s="42">
        <v>157038</v>
      </c>
      <c r="P86" s="42">
        <v>31562</v>
      </c>
    </row>
    <row r="87" spans="1:16" ht="12.75">
      <c r="A87" s="19"/>
      <c r="B87" s="19" t="s">
        <v>161</v>
      </c>
      <c r="C87" s="19" t="s">
        <v>10</v>
      </c>
      <c r="D87" s="39">
        <v>1761</v>
      </c>
      <c r="E87" s="39">
        <v>2146</v>
      </c>
      <c r="F87" s="29">
        <f t="shared" si="7"/>
        <v>0.820596458527493</v>
      </c>
      <c r="G87" s="39">
        <v>595</v>
      </c>
      <c r="H87" s="39">
        <v>1015</v>
      </c>
      <c r="I87" s="29">
        <f t="shared" si="8"/>
        <v>0.5862068965517241</v>
      </c>
      <c r="J87" s="39">
        <f>D87+G87</f>
        <v>2356</v>
      </c>
      <c r="K87" s="21">
        <v>343213</v>
      </c>
      <c r="L87" s="21">
        <v>39399</v>
      </c>
      <c r="M87" s="40">
        <f t="shared" si="9"/>
        <v>162.39898132427845</v>
      </c>
      <c r="O87" s="21">
        <v>343213</v>
      </c>
      <c r="P87" s="21">
        <v>39399</v>
      </c>
    </row>
    <row r="88" spans="1:13" ht="12.75">
      <c r="A88" s="19"/>
      <c r="B88" s="19" t="s">
        <v>162</v>
      </c>
      <c r="C88" s="19" t="s">
        <v>10</v>
      </c>
      <c r="D88" s="39" t="s">
        <v>261</v>
      </c>
      <c r="E88" s="39" t="s">
        <v>261</v>
      </c>
      <c r="F88" s="39" t="s">
        <v>261</v>
      </c>
      <c r="G88" s="39" t="s">
        <v>261</v>
      </c>
      <c r="H88" s="39" t="s">
        <v>261</v>
      </c>
      <c r="I88" s="39" t="s">
        <v>261</v>
      </c>
      <c r="J88" s="39" t="s">
        <v>261</v>
      </c>
      <c r="K88" s="21">
        <v>47372</v>
      </c>
      <c r="L88" s="21">
        <v>17333</v>
      </c>
      <c r="M88" s="39" t="s">
        <v>261</v>
      </c>
    </row>
    <row r="89" spans="1:13" ht="12.75">
      <c r="A89" s="19"/>
      <c r="B89" s="19" t="s">
        <v>163</v>
      </c>
      <c r="C89" s="19" t="s">
        <v>10</v>
      </c>
      <c r="D89" s="39" t="s">
        <v>261</v>
      </c>
      <c r="E89" s="39" t="s">
        <v>261</v>
      </c>
      <c r="F89" s="39" t="s">
        <v>261</v>
      </c>
      <c r="G89" s="39" t="s">
        <v>261</v>
      </c>
      <c r="H89" s="39" t="s">
        <v>261</v>
      </c>
      <c r="I89" s="39" t="s">
        <v>261</v>
      </c>
      <c r="J89" s="39" t="s">
        <v>261</v>
      </c>
      <c r="K89" s="42">
        <v>101424</v>
      </c>
      <c r="L89" s="42">
        <v>13323</v>
      </c>
      <c r="M89" s="39" t="s">
        <v>261</v>
      </c>
    </row>
    <row r="90" spans="1:16" ht="12.75">
      <c r="A90" s="19"/>
      <c r="B90" s="19" t="s">
        <v>164</v>
      </c>
      <c r="C90" s="19" t="s">
        <v>165</v>
      </c>
      <c r="D90" s="39">
        <v>54</v>
      </c>
      <c r="E90" s="39">
        <v>59</v>
      </c>
      <c r="F90" s="29">
        <f t="shared" si="7"/>
        <v>0.9152542372881356</v>
      </c>
      <c r="G90" s="39">
        <v>36</v>
      </c>
      <c r="H90" s="39">
        <v>38</v>
      </c>
      <c r="I90" s="29">
        <f t="shared" si="8"/>
        <v>0.9473684210526315</v>
      </c>
      <c r="J90" s="39">
        <f>D90+G90</f>
        <v>90</v>
      </c>
      <c r="K90" s="21">
        <v>124940</v>
      </c>
      <c r="L90" s="21">
        <v>12494</v>
      </c>
      <c r="M90" s="40">
        <f t="shared" si="9"/>
        <v>1527.0444444444445</v>
      </c>
      <c r="O90" s="21">
        <v>124940</v>
      </c>
      <c r="P90" s="21">
        <v>12494</v>
      </c>
    </row>
    <row r="91" spans="1:13" ht="12.75">
      <c r="A91" s="19"/>
      <c r="B91" s="19" t="s">
        <v>166</v>
      </c>
      <c r="C91" s="19" t="s">
        <v>167</v>
      </c>
      <c r="D91" s="39" t="s">
        <v>64</v>
      </c>
      <c r="E91" s="39" t="s">
        <v>64</v>
      </c>
      <c r="F91" s="39" t="s">
        <v>64</v>
      </c>
      <c r="G91" s="39" t="s">
        <v>64</v>
      </c>
      <c r="H91" s="39" t="s">
        <v>64</v>
      </c>
      <c r="I91" s="39" t="s">
        <v>64</v>
      </c>
      <c r="J91" s="39" t="s">
        <v>64</v>
      </c>
      <c r="K91" s="39" t="s">
        <v>64</v>
      </c>
      <c r="L91" s="39" t="s">
        <v>64</v>
      </c>
      <c r="M91" s="39" t="s">
        <v>64</v>
      </c>
    </row>
    <row r="92" spans="1:16" ht="12.75">
      <c r="A92" s="19"/>
      <c r="B92" s="19" t="s">
        <v>168</v>
      </c>
      <c r="C92" s="19" t="s">
        <v>167</v>
      </c>
      <c r="D92" s="39">
        <v>221</v>
      </c>
      <c r="E92" s="39">
        <v>791</v>
      </c>
      <c r="F92" s="29">
        <f t="shared" si="7"/>
        <v>0.27939317319848295</v>
      </c>
      <c r="G92" s="39" t="s">
        <v>56</v>
      </c>
      <c r="H92" s="39" t="s">
        <v>56</v>
      </c>
      <c r="I92" s="29" t="s">
        <v>56</v>
      </c>
      <c r="J92" s="39">
        <v>221</v>
      </c>
      <c r="K92" s="21">
        <v>165915</v>
      </c>
      <c r="L92" s="21">
        <v>57950</v>
      </c>
      <c r="M92" s="40">
        <f t="shared" si="9"/>
        <v>1012.9638009049773</v>
      </c>
      <c r="O92" s="21">
        <v>165915</v>
      </c>
      <c r="P92" s="21">
        <v>57950</v>
      </c>
    </row>
    <row r="93" spans="1:16" ht="12.75">
      <c r="A93" s="19"/>
      <c r="B93" s="19" t="s">
        <v>169</v>
      </c>
      <c r="C93" s="19" t="s">
        <v>11</v>
      </c>
      <c r="D93" s="39">
        <v>591</v>
      </c>
      <c r="E93" s="39">
        <v>1950</v>
      </c>
      <c r="F93" s="29">
        <f t="shared" si="7"/>
        <v>0.3030769230769231</v>
      </c>
      <c r="G93" s="32">
        <v>540</v>
      </c>
      <c r="H93" s="32">
        <v>1571</v>
      </c>
      <c r="I93" s="29">
        <f t="shared" si="8"/>
        <v>0.3437301082113304</v>
      </c>
      <c r="J93" s="39">
        <f>D93+G93</f>
        <v>1131</v>
      </c>
      <c r="K93" s="21">
        <v>161496</v>
      </c>
      <c r="L93" s="21">
        <v>73220</v>
      </c>
      <c r="M93" s="40">
        <f t="shared" si="9"/>
        <v>207.52961980548187</v>
      </c>
      <c r="O93" s="21">
        <v>161496</v>
      </c>
      <c r="P93" s="21">
        <v>73220</v>
      </c>
    </row>
    <row r="94" spans="1:16" ht="12.75">
      <c r="A94" s="19"/>
      <c r="B94" s="19" t="s">
        <v>170</v>
      </c>
      <c r="C94" s="19" t="s">
        <v>11</v>
      </c>
      <c r="D94" s="39">
        <v>600</v>
      </c>
      <c r="E94" s="39">
        <v>1000</v>
      </c>
      <c r="F94" s="29">
        <f t="shared" si="7"/>
        <v>0.6</v>
      </c>
      <c r="G94" s="32">
        <v>500</v>
      </c>
      <c r="H94" s="32">
        <v>1000</v>
      </c>
      <c r="I94" s="29">
        <f t="shared" si="8"/>
        <v>0.5</v>
      </c>
      <c r="J94" s="39">
        <f>D94+G94</f>
        <v>1100</v>
      </c>
      <c r="K94" s="21">
        <v>24347</v>
      </c>
      <c r="L94" s="21">
        <v>21301</v>
      </c>
      <c r="M94" s="40">
        <f t="shared" si="9"/>
        <v>41.49818181818182</v>
      </c>
      <c r="O94" s="21">
        <v>24347</v>
      </c>
      <c r="P94" s="21">
        <v>21301</v>
      </c>
    </row>
    <row r="95" spans="1:16" ht="12.75">
      <c r="A95" s="19"/>
      <c r="B95" s="19" t="s">
        <v>171</v>
      </c>
      <c r="C95" s="19" t="s">
        <v>12</v>
      </c>
      <c r="D95" s="32">
        <v>286</v>
      </c>
      <c r="E95" s="32">
        <v>1241</v>
      </c>
      <c r="F95" s="29">
        <f t="shared" si="7"/>
        <v>0.23045930701047543</v>
      </c>
      <c r="G95" s="32">
        <v>0</v>
      </c>
      <c r="H95" s="32">
        <v>257</v>
      </c>
      <c r="I95" s="29">
        <f t="shared" si="8"/>
        <v>0</v>
      </c>
      <c r="J95" s="39">
        <f>D95+G95</f>
        <v>286</v>
      </c>
      <c r="K95" s="21">
        <v>160238.3</v>
      </c>
      <c r="L95" s="21">
        <v>268768.08</v>
      </c>
      <c r="M95" s="40">
        <f t="shared" si="9"/>
        <v>1500.0223076923078</v>
      </c>
      <c r="O95" s="21">
        <v>160238.3</v>
      </c>
      <c r="P95" s="21">
        <v>268768.08</v>
      </c>
    </row>
    <row r="96" spans="1:13" ht="12.75">
      <c r="A96" s="19"/>
      <c r="B96" s="19" t="s">
        <v>172</v>
      </c>
      <c r="C96" s="19" t="s">
        <v>12</v>
      </c>
      <c r="D96" s="39" t="s">
        <v>261</v>
      </c>
      <c r="E96" s="39" t="s">
        <v>261</v>
      </c>
      <c r="F96" s="39" t="s">
        <v>261</v>
      </c>
      <c r="G96" s="39" t="s">
        <v>261</v>
      </c>
      <c r="H96" s="39" t="s">
        <v>261</v>
      </c>
      <c r="I96" s="39" t="s">
        <v>261</v>
      </c>
      <c r="J96" s="39" t="s">
        <v>261</v>
      </c>
      <c r="K96" s="21">
        <v>133650</v>
      </c>
      <c r="L96" s="21">
        <v>21192</v>
      </c>
      <c r="M96" s="39" t="s">
        <v>261</v>
      </c>
    </row>
    <row r="97" spans="1:16" ht="12.75">
      <c r="A97" s="19"/>
      <c r="B97" s="19" t="s">
        <v>173</v>
      </c>
      <c r="C97" s="19" t="s">
        <v>174</v>
      </c>
      <c r="D97" s="39">
        <v>4260</v>
      </c>
      <c r="E97" s="39">
        <v>4787</v>
      </c>
      <c r="F97" s="29">
        <f t="shared" si="7"/>
        <v>0.8899101733862544</v>
      </c>
      <c r="G97" s="39">
        <v>3102</v>
      </c>
      <c r="H97" s="39">
        <v>4309</v>
      </c>
      <c r="I97" s="29">
        <f t="shared" si="8"/>
        <v>0.7198886052448364</v>
      </c>
      <c r="J97" s="39">
        <f>D97+G97</f>
        <v>7362</v>
      </c>
      <c r="K97" s="21">
        <v>30920</v>
      </c>
      <c r="L97" s="21">
        <v>26845</v>
      </c>
      <c r="M97" s="40">
        <f t="shared" si="9"/>
        <v>7.846373268133659</v>
      </c>
      <c r="O97" s="21">
        <v>30920</v>
      </c>
      <c r="P97" s="21">
        <v>26845</v>
      </c>
    </row>
    <row r="98" spans="1:16" ht="12.75">
      <c r="A98" s="19"/>
      <c r="B98" s="19" t="s">
        <v>175</v>
      </c>
      <c r="C98" s="19" t="s">
        <v>176</v>
      </c>
      <c r="D98" s="39">
        <v>2253</v>
      </c>
      <c r="E98" s="39">
        <v>4098</v>
      </c>
      <c r="F98" s="29">
        <f t="shared" si="7"/>
        <v>0.5497803806734992</v>
      </c>
      <c r="G98" s="39">
        <v>1494</v>
      </c>
      <c r="H98" s="39">
        <v>3783</v>
      </c>
      <c r="I98" s="29">
        <f t="shared" si="8"/>
        <v>0.39492466296590006</v>
      </c>
      <c r="J98" s="39">
        <f>D98+G98</f>
        <v>3747</v>
      </c>
      <c r="K98" s="21">
        <v>160434</v>
      </c>
      <c r="L98" s="21">
        <v>108000</v>
      </c>
      <c r="M98" s="40">
        <f t="shared" si="9"/>
        <v>71.63971176941553</v>
      </c>
      <c r="O98" s="21">
        <v>160434</v>
      </c>
      <c r="P98" s="21">
        <v>108000</v>
      </c>
    </row>
    <row r="99" spans="1:13" ht="12.75">
      <c r="A99" s="19"/>
      <c r="B99" s="19" t="s">
        <v>177</v>
      </c>
      <c r="C99" s="19" t="s">
        <v>178</v>
      </c>
      <c r="D99" s="39" t="s">
        <v>259</v>
      </c>
      <c r="E99" s="39" t="s">
        <v>260</v>
      </c>
      <c r="F99" s="29" t="s">
        <v>260</v>
      </c>
      <c r="G99" s="39" t="s">
        <v>260</v>
      </c>
      <c r="H99" s="39" t="s">
        <v>260</v>
      </c>
      <c r="I99" s="29" t="s">
        <v>260</v>
      </c>
      <c r="J99" s="39" t="s">
        <v>260</v>
      </c>
      <c r="K99" s="21">
        <v>43611</v>
      </c>
      <c r="L99" s="21">
        <v>14863</v>
      </c>
      <c r="M99" s="40" t="s">
        <v>260</v>
      </c>
    </row>
    <row r="100" spans="1:16" ht="12.75">
      <c r="A100" s="19"/>
      <c r="B100" s="19" t="s">
        <v>179</v>
      </c>
      <c r="C100" s="19" t="s">
        <v>178</v>
      </c>
      <c r="D100" s="39">
        <v>124</v>
      </c>
      <c r="E100" s="39">
        <v>133</v>
      </c>
      <c r="F100" s="29">
        <f t="shared" si="7"/>
        <v>0.9323308270676691</v>
      </c>
      <c r="G100" s="39" t="s">
        <v>56</v>
      </c>
      <c r="H100" s="39" t="s">
        <v>56</v>
      </c>
      <c r="I100" s="29" t="s">
        <v>56</v>
      </c>
      <c r="J100" s="39">
        <f>D100</f>
        <v>124</v>
      </c>
      <c r="K100" s="21">
        <v>115629</v>
      </c>
      <c r="L100" s="21">
        <v>18630</v>
      </c>
      <c r="M100" s="40">
        <f t="shared" si="9"/>
        <v>1082.733870967742</v>
      </c>
      <c r="O100" s="21">
        <v>115629</v>
      </c>
      <c r="P100" s="21">
        <v>18630</v>
      </c>
    </row>
    <row r="101" spans="1:16" ht="12.75">
      <c r="A101" s="19"/>
      <c r="B101" s="19" t="s">
        <v>180</v>
      </c>
      <c r="C101" s="19" t="s">
        <v>13</v>
      </c>
      <c r="D101" s="39">
        <v>164</v>
      </c>
      <c r="E101" s="39">
        <v>264</v>
      </c>
      <c r="F101" s="29">
        <f t="shared" si="7"/>
        <v>0.6212121212121212</v>
      </c>
      <c r="G101" s="39">
        <v>253</v>
      </c>
      <c r="H101" s="39">
        <v>462</v>
      </c>
      <c r="I101" s="29">
        <f t="shared" si="8"/>
        <v>0.5476190476190477</v>
      </c>
      <c r="J101" s="39">
        <f>D101+G101</f>
        <v>417</v>
      </c>
      <c r="K101" s="21">
        <v>245853</v>
      </c>
      <c r="L101" s="21">
        <v>61699</v>
      </c>
      <c r="M101" s="40">
        <f t="shared" si="9"/>
        <v>737.5347721822542</v>
      </c>
      <c r="O101" s="21">
        <v>245853</v>
      </c>
      <c r="P101" s="21">
        <v>61699</v>
      </c>
    </row>
    <row r="102" spans="1:16" ht="12.75">
      <c r="A102" s="19"/>
      <c r="B102" s="19" t="s">
        <v>181</v>
      </c>
      <c r="C102" s="19" t="s">
        <v>13</v>
      </c>
      <c r="D102" s="39">
        <v>159</v>
      </c>
      <c r="E102" s="39">
        <v>178</v>
      </c>
      <c r="F102" s="29">
        <f t="shared" si="7"/>
        <v>0.8932584269662921</v>
      </c>
      <c r="G102" s="39">
        <v>114</v>
      </c>
      <c r="H102" s="39">
        <v>284</v>
      </c>
      <c r="I102" s="29">
        <f t="shared" si="8"/>
        <v>0.4014084507042254</v>
      </c>
      <c r="J102" s="39">
        <f>D102+G102</f>
        <v>273</v>
      </c>
      <c r="K102" s="21">
        <v>126575</v>
      </c>
      <c r="L102" s="21">
        <v>27257</v>
      </c>
      <c r="M102" s="40">
        <f t="shared" si="9"/>
        <v>563.4871794871794</v>
      </c>
      <c r="O102" s="21">
        <v>126575</v>
      </c>
      <c r="P102" s="21">
        <v>27257</v>
      </c>
    </row>
    <row r="103" spans="1:16" ht="12.75">
      <c r="A103" s="19"/>
      <c r="B103" s="19" t="s">
        <v>182</v>
      </c>
      <c r="C103" s="19" t="s">
        <v>13</v>
      </c>
      <c r="D103" s="39">
        <v>143</v>
      </c>
      <c r="E103" s="39">
        <v>261</v>
      </c>
      <c r="F103" s="29">
        <f t="shared" si="7"/>
        <v>0.5478927203065134</v>
      </c>
      <c r="G103" s="39">
        <v>347</v>
      </c>
      <c r="H103" s="39">
        <v>756</v>
      </c>
      <c r="I103" s="29">
        <f t="shared" si="8"/>
        <v>0.458994708994709</v>
      </c>
      <c r="J103" s="39">
        <f>D103+G103</f>
        <v>490</v>
      </c>
      <c r="K103" s="21">
        <v>90311</v>
      </c>
      <c r="L103" s="21">
        <v>24346</v>
      </c>
      <c r="M103" s="40">
        <f t="shared" si="9"/>
        <v>233.9938775510204</v>
      </c>
      <c r="O103" s="21">
        <v>90311</v>
      </c>
      <c r="P103" s="21">
        <v>24346</v>
      </c>
    </row>
    <row r="104" spans="1:13" ht="12.75">
      <c r="A104" s="19"/>
      <c r="B104" s="19" t="s">
        <v>183</v>
      </c>
      <c r="C104" s="19" t="s">
        <v>13</v>
      </c>
      <c r="D104" s="39" t="s">
        <v>64</v>
      </c>
      <c r="E104" s="39" t="s">
        <v>64</v>
      </c>
      <c r="F104" s="29" t="s">
        <v>64</v>
      </c>
      <c r="G104" s="39" t="s">
        <v>64</v>
      </c>
      <c r="H104" s="39" t="s">
        <v>64</v>
      </c>
      <c r="I104" s="29" t="s">
        <v>64</v>
      </c>
      <c r="J104" s="39" t="s">
        <v>64</v>
      </c>
      <c r="K104" s="21" t="s">
        <v>64</v>
      </c>
      <c r="L104" s="21" t="s">
        <v>64</v>
      </c>
      <c r="M104" s="40" t="s">
        <v>64</v>
      </c>
    </row>
    <row r="105" spans="1:13" ht="12.75">
      <c r="A105" s="19"/>
      <c r="B105" s="19" t="s">
        <v>184</v>
      </c>
      <c r="C105" s="19" t="s">
        <v>13</v>
      </c>
      <c r="D105" s="39" t="s">
        <v>263</v>
      </c>
      <c r="E105" s="39" t="s">
        <v>263</v>
      </c>
      <c r="F105" s="39" t="s">
        <v>263</v>
      </c>
      <c r="G105" s="39" t="s">
        <v>261</v>
      </c>
      <c r="H105" s="39" t="s">
        <v>261</v>
      </c>
      <c r="I105" s="39" t="s">
        <v>261</v>
      </c>
      <c r="J105" s="39" t="s">
        <v>261</v>
      </c>
      <c r="K105" s="21">
        <v>192868</v>
      </c>
      <c r="L105" s="21">
        <v>48163</v>
      </c>
      <c r="M105" s="39" t="s">
        <v>261</v>
      </c>
    </row>
    <row r="106" spans="1:16" ht="12.75">
      <c r="A106" s="19"/>
      <c r="B106" s="19" t="s">
        <v>185</v>
      </c>
      <c r="C106" s="19" t="s">
        <v>13</v>
      </c>
      <c r="D106" s="39">
        <v>932</v>
      </c>
      <c r="E106" s="39">
        <v>1168</v>
      </c>
      <c r="F106" s="29">
        <f t="shared" si="7"/>
        <v>0.797945205479452</v>
      </c>
      <c r="G106" s="39">
        <v>2008</v>
      </c>
      <c r="H106" s="39">
        <v>2364</v>
      </c>
      <c r="I106" s="29">
        <f t="shared" si="8"/>
        <v>0.8494077834179357</v>
      </c>
      <c r="J106" s="39">
        <f>D106+G106</f>
        <v>2940</v>
      </c>
      <c r="K106" s="42">
        <v>68859</v>
      </c>
      <c r="L106" s="42">
        <v>53200</v>
      </c>
      <c r="M106" s="40">
        <f t="shared" si="9"/>
        <v>41.516666666666666</v>
      </c>
      <c r="O106" s="42">
        <v>68859</v>
      </c>
      <c r="P106" s="42">
        <v>53200</v>
      </c>
    </row>
    <row r="107" spans="1:16" ht="12.75">
      <c r="A107" s="19"/>
      <c r="B107" s="19" t="s">
        <v>186</v>
      </c>
      <c r="C107" s="19" t="s">
        <v>13</v>
      </c>
      <c r="D107" s="39">
        <v>180</v>
      </c>
      <c r="E107" s="39">
        <v>193</v>
      </c>
      <c r="F107" s="29">
        <f t="shared" si="7"/>
        <v>0.9326424870466321</v>
      </c>
      <c r="G107" s="39">
        <v>420</v>
      </c>
      <c r="H107" s="39">
        <v>465</v>
      </c>
      <c r="I107" s="29">
        <f t="shared" si="8"/>
        <v>0.9032258064516129</v>
      </c>
      <c r="J107" s="39">
        <f>D107+G107</f>
        <v>600</v>
      </c>
      <c r="K107" s="21">
        <v>22885</v>
      </c>
      <c r="L107" s="21">
        <v>7159</v>
      </c>
      <c r="M107" s="40">
        <f t="shared" si="9"/>
        <v>50.07333333333333</v>
      </c>
      <c r="O107" s="21">
        <v>22885</v>
      </c>
      <c r="P107" s="21">
        <v>7159</v>
      </c>
    </row>
    <row r="108" spans="1:16" ht="12.75">
      <c r="A108" s="19"/>
      <c r="B108" s="19" t="s">
        <v>187</v>
      </c>
      <c r="C108" s="19" t="s">
        <v>13</v>
      </c>
      <c r="D108" s="39" t="s">
        <v>56</v>
      </c>
      <c r="E108" s="39" t="s">
        <v>56</v>
      </c>
      <c r="F108" s="29" t="s">
        <v>56</v>
      </c>
      <c r="G108" s="39">
        <v>358</v>
      </c>
      <c r="H108" s="39">
        <v>781</v>
      </c>
      <c r="I108" s="29">
        <f t="shared" si="8"/>
        <v>0.45838668373879643</v>
      </c>
      <c r="J108" s="39">
        <f>G108</f>
        <v>358</v>
      </c>
      <c r="K108" s="21">
        <v>208514</v>
      </c>
      <c r="L108" s="21">
        <v>33089</v>
      </c>
      <c r="M108" s="40">
        <f>SUM(K108+L108)/J108</f>
        <v>674.8687150837989</v>
      </c>
      <c r="O108" s="21">
        <v>208514</v>
      </c>
      <c r="P108" s="21">
        <v>33089</v>
      </c>
    </row>
    <row r="109" spans="1:16" ht="12.75">
      <c r="A109" s="19"/>
      <c r="B109" s="19" t="s">
        <v>188</v>
      </c>
      <c r="C109" s="19" t="s">
        <v>13</v>
      </c>
      <c r="D109" s="39">
        <v>136</v>
      </c>
      <c r="E109" s="39">
        <v>160</v>
      </c>
      <c r="F109" s="29">
        <f t="shared" si="7"/>
        <v>0.85</v>
      </c>
      <c r="G109" s="39">
        <v>136</v>
      </c>
      <c r="H109" s="39">
        <v>160</v>
      </c>
      <c r="I109" s="29">
        <f t="shared" si="8"/>
        <v>0.85</v>
      </c>
      <c r="J109" s="39">
        <f>D109+G109</f>
        <v>272</v>
      </c>
      <c r="K109" s="21">
        <v>17045.82</v>
      </c>
      <c r="L109" s="21">
        <v>42045</v>
      </c>
      <c r="M109" s="40">
        <f aca="true" t="shared" si="10" ref="M109:M172">SUM(K109+L109)/J109</f>
        <v>217.2456617647059</v>
      </c>
      <c r="O109" s="21">
        <v>17045.82</v>
      </c>
      <c r="P109" s="21">
        <v>42045</v>
      </c>
    </row>
    <row r="110" spans="1:16" ht="12.75">
      <c r="A110" s="19"/>
      <c r="B110" s="19" t="s">
        <v>189</v>
      </c>
      <c r="C110" s="19" t="s">
        <v>13</v>
      </c>
      <c r="D110" s="39">
        <v>562</v>
      </c>
      <c r="E110" s="39">
        <v>791</v>
      </c>
      <c r="F110" s="29">
        <f t="shared" si="7"/>
        <v>0.7104930467762326</v>
      </c>
      <c r="G110" s="39">
        <v>610</v>
      </c>
      <c r="H110" s="39">
        <v>1421</v>
      </c>
      <c r="I110" s="29">
        <f t="shared" si="8"/>
        <v>0.42927515833919777</v>
      </c>
      <c r="J110" s="39">
        <f aca="true" t="shared" si="11" ref="J110:J115">D110+G110</f>
        <v>1172</v>
      </c>
      <c r="K110" s="21">
        <v>90860</v>
      </c>
      <c r="L110" s="21">
        <v>77142</v>
      </c>
      <c r="M110" s="40">
        <f t="shared" si="10"/>
        <v>143.34641638225256</v>
      </c>
      <c r="O110" s="21">
        <v>90860</v>
      </c>
      <c r="P110" s="21">
        <v>77142</v>
      </c>
    </row>
    <row r="111" spans="1:16" ht="12.75">
      <c r="A111" s="19"/>
      <c r="B111" s="19" t="s">
        <v>190</v>
      </c>
      <c r="C111" s="19" t="s">
        <v>13</v>
      </c>
      <c r="D111" s="39">
        <v>92</v>
      </c>
      <c r="E111" s="39">
        <v>119</v>
      </c>
      <c r="F111" s="29">
        <f t="shared" si="7"/>
        <v>0.773109243697479</v>
      </c>
      <c r="G111" s="39">
        <v>233</v>
      </c>
      <c r="H111" s="39">
        <v>359</v>
      </c>
      <c r="I111" s="29">
        <f t="shared" si="8"/>
        <v>0.649025069637883</v>
      </c>
      <c r="J111" s="39">
        <f t="shared" si="11"/>
        <v>325</v>
      </c>
      <c r="K111" s="21">
        <v>416000</v>
      </c>
      <c r="L111" s="21">
        <v>54000</v>
      </c>
      <c r="M111" s="40">
        <f t="shared" si="10"/>
        <v>1446.1538461538462</v>
      </c>
      <c r="O111" s="21">
        <v>416000</v>
      </c>
      <c r="P111" s="21">
        <v>54000</v>
      </c>
    </row>
    <row r="112" spans="1:16" ht="12.75">
      <c r="A112" s="19"/>
      <c r="B112" s="19" t="s">
        <v>191</v>
      </c>
      <c r="C112" s="19" t="s">
        <v>13</v>
      </c>
      <c r="D112" s="39" t="s">
        <v>56</v>
      </c>
      <c r="E112" s="39" t="s">
        <v>56</v>
      </c>
      <c r="F112" s="29" t="s">
        <v>56</v>
      </c>
      <c r="G112" s="39">
        <v>67</v>
      </c>
      <c r="H112" s="39">
        <v>147</v>
      </c>
      <c r="I112" s="29">
        <f t="shared" si="8"/>
        <v>0.4557823129251701</v>
      </c>
      <c r="J112" s="39">
        <f>G112</f>
        <v>67</v>
      </c>
      <c r="K112" s="21">
        <v>20251</v>
      </c>
      <c r="L112" s="21">
        <v>58442</v>
      </c>
      <c r="M112" s="40">
        <f t="shared" si="10"/>
        <v>1174.5223880597016</v>
      </c>
      <c r="O112" s="21">
        <v>20251</v>
      </c>
      <c r="P112" s="21">
        <v>58442</v>
      </c>
    </row>
    <row r="113" spans="1:16" ht="12.75">
      <c r="A113" s="19"/>
      <c r="B113" s="19" t="s">
        <v>192</v>
      </c>
      <c r="C113" s="19" t="s">
        <v>13</v>
      </c>
      <c r="D113" s="39">
        <v>548</v>
      </c>
      <c r="E113" s="39">
        <v>630</v>
      </c>
      <c r="F113" s="29">
        <f t="shared" si="7"/>
        <v>0.8698412698412699</v>
      </c>
      <c r="G113" s="39">
        <v>400</v>
      </c>
      <c r="H113" s="39">
        <v>800</v>
      </c>
      <c r="I113" s="29">
        <f t="shared" si="8"/>
        <v>0.5</v>
      </c>
      <c r="J113" s="39">
        <f t="shared" si="11"/>
        <v>948</v>
      </c>
      <c r="K113" s="21">
        <v>183162</v>
      </c>
      <c r="L113" s="21">
        <v>23924</v>
      </c>
      <c r="M113" s="40">
        <f t="shared" si="10"/>
        <v>218.4451476793249</v>
      </c>
      <c r="O113" s="21">
        <v>183162</v>
      </c>
      <c r="P113" s="21">
        <v>23924</v>
      </c>
    </row>
    <row r="114" spans="1:13" ht="12.75">
      <c r="A114" s="19"/>
      <c r="B114" s="19" t="s">
        <v>193</v>
      </c>
      <c r="C114" s="19" t="s">
        <v>13</v>
      </c>
      <c r="D114" s="39" t="s">
        <v>260</v>
      </c>
      <c r="E114" s="39" t="s">
        <v>260</v>
      </c>
      <c r="F114" s="29" t="s">
        <v>260</v>
      </c>
      <c r="G114" s="39" t="s">
        <v>263</v>
      </c>
      <c r="H114" s="39" t="s">
        <v>263</v>
      </c>
      <c r="I114" s="39" t="s">
        <v>263</v>
      </c>
      <c r="J114" s="39" t="s">
        <v>263</v>
      </c>
      <c r="K114" s="21">
        <v>116022</v>
      </c>
      <c r="L114" s="21">
        <v>37198</v>
      </c>
      <c r="M114" s="40" t="s">
        <v>62</v>
      </c>
    </row>
    <row r="115" spans="1:16" ht="12.75">
      <c r="A115" s="19"/>
      <c r="B115" s="19" t="s">
        <v>194</v>
      </c>
      <c r="C115" s="19" t="s">
        <v>13</v>
      </c>
      <c r="D115" s="39">
        <v>487</v>
      </c>
      <c r="E115" s="39">
        <v>728</v>
      </c>
      <c r="F115" s="29">
        <f t="shared" si="7"/>
        <v>0.6689560439560439</v>
      </c>
      <c r="G115" s="39">
        <v>329</v>
      </c>
      <c r="H115" s="39">
        <v>576</v>
      </c>
      <c r="I115" s="29">
        <f t="shared" si="8"/>
        <v>0.5711805555555556</v>
      </c>
      <c r="J115" s="39">
        <f t="shared" si="11"/>
        <v>816</v>
      </c>
      <c r="K115" s="21">
        <v>181936</v>
      </c>
      <c r="L115" s="21">
        <v>25317</v>
      </c>
      <c r="M115" s="40">
        <f t="shared" si="10"/>
        <v>253.98651960784315</v>
      </c>
      <c r="O115" s="21">
        <v>181936</v>
      </c>
      <c r="P115" s="21">
        <v>25317</v>
      </c>
    </row>
    <row r="116" spans="1:16" ht="12.75">
      <c r="A116" s="19"/>
      <c r="B116" s="19" t="s">
        <v>195</v>
      </c>
      <c r="C116" s="19" t="s">
        <v>13</v>
      </c>
      <c r="D116" s="39" t="s">
        <v>56</v>
      </c>
      <c r="E116" s="39" t="s">
        <v>56</v>
      </c>
      <c r="F116" s="29" t="s">
        <v>56</v>
      </c>
      <c r="G116" s="39">
        <v>125</v>
      </c>
      <c r="H116" s="39">
        <v>235</v>
      </c>
      <c r="I116" s="29">
        <f t="shared" si="8"/>
        <v>0.5319148936170213</v>
      </c>
      <c r="J116" s="39">
        <v>125</v>
      </c>
      <c r="K116" s="21">
        <v>154233</v>
      </c>
      <c r="L116" s="21">
        <v>75376</v>
      </c>
      <c r="M116" s="40">
        <f t="shared" si="10"/>
        <v>1836.872</v>
      </c>
      <c r="O116" s="21">
        <v>154233</v>
      </c>
      <c r="P116" s="21">
        <v>75376</v>
      </c>
    </row>
    <row r="117" spans="1:16" ht="12.75">
      <c r="A117" s="19"/>
      <c r="B117" s="19" t="s">
        <v>196</v>
      </c>
      <c r="C117" s="19" t="s">
        <v>13</v>
      </c>
      <c r="D117" s="39">
        <v>36</v>
      </c>
      <c r="E117" s="39">
        <v>74</v>
      </c>
      <c r="F117" s="29">
        <f t="shared" si="7"/>
        <v>0.4864864864864865</v>
      </c>
      <c r="G117" s="39">
        <v>1</v>
      </c>
      <c r="H117" s="39">
        <v>119</v>
      </c>
      <c r="I117" s="29">
        <f t="shared" si="8"/>
        <v>0.008403361344537815</v>
      </c>
      <c r="J117" s="39">
        <f>D117+G117</f>
        <v>37</v>
      </c>
      <c r="K117" s="21">
        <v>110790</v>
      </c>
      <c r="L117" s="21">
        <v>22991</v>
      </c>
      <c r="M117" s="40">
        <f t="shared" si="10"/>
        <v>3615.7027027027025</v>
      </c>
      <c r="O117" s="21">
        <v>110790</v>
      </c>
      <c r="P117" s="21">
        <v>22991</v>
      </c>
    </row>
    <row r="118" spans="1:16" ht="12.75">
      <c r="A118" s="19"/>
      <c r="B118" s="19" t="s">
        <v>197</v>
      </c>
      <c r="C118" s="19" t="s">
        <v>13</v>
      </c>
      <c r="D118" s="39" t="s">
        <v>56</v>
      </c>
      <c r="E118" s="39" t="s">
        <v>56</v>
      </c>
      <c r="F118" s="29" t="s">
        <v>56</v>
      </c>
      <c r="G118" s="39">
        <v>115</v>
      </c>
      <c r="H118" s="39">
        <v>115</v>
      </c>
      <c r="I118" s="29">
        <f t="shared" si="8"/>
        <v>1</v>
      </c>
      <c r="J118" s="39">
        <v>115</v>
      </c>
      <c r="K118" s="21">
        <v>113944</v>
      </c>
      <c r="L118" s="21">
        <v>28500</v>
      </c>
      <c r="M118" s="40">
        <f t="shared" si="10"/>
        <v>1238.6434782608696</v>
      </c>
      <c r="O118" s="21">
        <v>113944</v>
      </c>
      <c r="P118" s="21">
        <v>28500</v>
      </c>
    </row>
    <row r="119" spans="1:16" ht="12.75">
      <c r="A119" s="19"/>
      <c r="B119" s="19" t="s">
        <v>198</v>
      </c>
      <c r="C119" s="19" t="s">
        <v>13</v>
      </c>
      <c r="D119" s="39">
        <v>280</v>
      </c>
      <c r="E119" s="39">
        <v>2802</v>
      </c>
      <c r="F119" s="29">
        <f t="shared" si="7"/>
        <v>0.09992862241256245</v>
      </c>
      <c r="G119" s="39">
        <v>102</v>
      </c>
      <c r="H119" s="39">
        <v>1464</v>
      </c>
      <c r="I119" s="29">
        <f t="shared" si="8"/>
        <v>0.06967213114754098</v>
      </c>
      <c r="J119" s="39">
        <f>D119+G119</f>
        <v>382</v>
      </c>
      <c r="K119" s="21">
        <v>243709</v>
      </c>
      <c r="L119" s="21">
        <v>35805</v>
      </c>
      <c r="M119" s="40">
        <f t="shared" si="10"/>
        <v>731.7120418848167</v>
      </c>
      <c r="O119" s="21">
        <v>243709</v>
      </c>
      <c r="P119" s="21">
        <v>35805</v>
      </c>
    </row>
    <row r="120" spans="1:16" ht="12.75">
      <c r="A120" s="19"/>
      <c r="B120" s="19" t="s">
        <v>199</v>
      </c>
      <c r="C120" s="19" t="s">
        <v>14</v>
      </c>
      <c r="D120" s="39">
        <v>233</v>
      </c>
      <c r="E120" s="39">
        <v>339</v>
      </c>
      <c r="F120" s="29">
        <f t="shared" si="7"/>
        <v>0.6873156342182891</v>
      </c>
      <c r="G120" s="39">
        <v>198</v>
      </c>
      <c r="H120" s="39">
        <v>360</v>
      </c>
      <c r="I120" s="29">
        <f t="shared" si="8"/>
        <v>0.55</v>
      </c>
      <c r="J120" s="39">
        <f>D120+G120</f>
        <v>431</v>
      </c>
      <c r="K120" s="21">
        <v>89198</v>
      </c>
      <c r="L120" s="21">
        <v>8704</v>
      </c>
      <c r="M120" s="40">
        <f t="shared" si="10"/>
        <v>227.1508120649652</v>
      </c>
      <c r="O120" s="21">
        <v>89198</v>
      </c>
      <c r="P120" s="21">
        <v>8704</v>
      </c>
    </row>
    <row r="121" spans="1:16" ht="12.75">
      <c r="A121" s="19"/>
      <c r="B121" s="19" t="s">
        <v>200</v>
      </c>
      <c r="C121" s="19" t="s">
        <v>14</v>
      </c>
      <c r="D121" s="39">
        <v>10720</v>
      </c>
      <c r="E121" s="39">
        <v>15766</v>
      </c>
      <c r="F121" s="29">
        <f t="shared" si="7"/>
        <v>0.6799441836864138</v>
      </c>
      <c r="G121" s="39">
        <v>9679</v>
      </c>
      <c r="H121" s="39">
        <v>16688</v>
      </c>
      <c r="I121" s="29">
        <f t="shared" si="8"/>
        <v>0.5799976030680729</v>
      </c>
      <c r="J121" s="39">
        <f>D121+G121</f>
        <v>20399</v>
      </c>
      <c r="K121" s="21">
        <v>113795</v>
      </c>
      <c r="L121" s="21">
        <v>60000</v>
      </c>
      <c r="M121" s="40">
        <f t="shared" si="10"/>
        <v>8.519780381391245</v>
      </c>
      <c r="O121" s="21">
        <v>113795</v>
      </c>
      <c r="P121" s="21">
        <v>60000</v>
      </c>
    </row>
    <row r="122" spans="1:16" ht="12.75">
      <c r="A122" s="19"/>
      <c r="B122" s="19" t="s">
        <v>201</v>
      </c>
      <c r="C122" s="19" t="s">
        <v>14</v>
      </c>
      <c r="D122" s="39">
        <v>7767</v>
      </c>
      <c r="E122" s="39">
        <v>12329</v>
      </c>
      <c r="F122" s="29">
        <f t="shared" si="7"/>
        <v>0.6299781004136589</v>
      </c>
      <c r="G122" s="39">
        <v>2194</v>
      </c>
      <c r="H122" s="39">
        <v>3657</v>
      </c>
      <c r="I122" s="29">
        <f t="shared" si="8"/>
        <v>0.599945310363686</v>
      </c>
      <c r="J122" s="39">
        <f>D122+G122</f>
        <v>9961</v>
      </c>
      <c r="K122" s="21">
        <v>145736</v>
      </c>
      <c r="L122" s="21">
        <v>64013</v>
      </c>
      <c r="M122" s="40">
        <f t="shared" si="10"/>
        <v>21.05702238731051</v>
      </c>
      <c r="O122" s="21">
        <v>145736</v>
      </c>
      <c r="P122" s="21">
        <v>64013</v>
      </c>
    </row>
    <row r="123" spans="1:16" ht="12.75">
      <c r="A123" s="19"/>
      <c r="B123" s="19" t="s">
        <v>202</v>
      </c>
      <c r="C123" s="19" t="s">
        <v>15</v>
      </c>
      <c r="D123" s="39">
        <v>157</v>
      </c>
      <c r="E123" s="39">
        <v>219</v>
      </c>
      <c r="F123" s="29">
        <f t="shared" si="7"/>
        <v>0.7168949771689498</v>
      </c>
      <c r="G123" s="39">
        <v>133</v>
      </c>
      <c r="H123" s="39">
        <v>191</v>
      </c>
      <c r="I123" s="29">
        <f t="shared" si="8"/>
        <v>0.6963350785340314</v>
      </c>
      <c r="J123" s="39">
        <f aca="true" t="shared" si="12" ref="J123:J146">D123+G123</f>
        <v>290</v>
      </c>
      <c r="K123" s="21">
        <v>182752.28</v>
      </c>
      <c r="L123" s="21">
        <v>12057</v>
      </c>
      <c r="M123" s="40">
        <f t="shared" si="10"/>
        <v>671.7561379310345</v>
      </c>
      <c r="O123" s="21">
        <v>182752.28</v>
      </c>
      <c r="P123" s="21">
        <v>12057</v>
      </c>
    </row>
    <row r="124" spans="1:16" ht="12.75">
      <c r="A124" s="19"/>
      <c r="B124" s="19" t="s">
        <v>203</v>
      </c>
      <c r="C124" s="19" t="s">
        <v>16</v>
      </c>
      <c r="D124" s="39">
        <v>293</v>
      </c>
      <c r="E124" s="39">
        <v>430</v>
      </c>
      <c r="F124" s="29">
        <f t="shared" si="7"/>
        <v>0.6813953488372093</v>
      </c>
      <c r="G124" s="39">
        <v>1056</v>
      </c>
      <c r="H124" s="39">
        <v>1162</v>
      </c>
      <c r="I124" s="29">
        <f t="shared" si="8"/>
        <v>0.9087779690189329</v>
      </c>
      <c r="J124" s="39">
        <f t="shared" si="12"/>
        <v>1349</v>
      </c>
      <c r="K124" s="21">
        <v>48148</v>
      </c>
      <c r="L124" s="21">
        <v>1852788</v>
      </c>
      <c r="M124" s="40">
        <f t="shared" si="10"/>
        <v>1409.1445515196442</v>
      </c>
      <c r="O124" s="21">
        <v>48148</v>
      </c>
      <c r="P124" s="21">
        <v>1852788</v>
      </c>
    </row>
    <row r="125" spans="1:16" ht="12.75">
      <c r="A125" s="19"/>
      <c r="B125" s="19" t="s">
        <v>204</v>
      </c>
      <c r="C125" s="19" t="s">
        <v>16</v>
      </c>
      <c r="D125" s="39">
        <v>1346</v>
      </c>
      <c r="E125" s="39">
        <v>1548</v>
      </c>
      <c r="F125" s="29">
        <f t="shared" si="7"/>
        <v>0.8695090439276486</v>
      </c>
      <c r="G125" s="39">
        <v>173</v>
      </c>
      <c r="H125" s="39">
        <v>411</v>
      </c>
      <c r="I125" s="29">
        <f t="shared" si="8"/>
        <v>0.4209245742092457</v>
      </c>
      <c r="J125" s="39">
        <f t="shared" si="12"/>
        <v>1519</v>
      </c>
      <c r="K125" s="21">
        <v>317851</v>
      </c>
      <c r="L125" s="21">
        <v>49873</v>
      </c>
      <c r="M125" s="40">
        <f t="shared" si="10"/>
        <v>242.08294930875576</v>
      </c>
      <c r="O125" s="21">
        <v>317851</v>
      </c>
      <c r="P125" s="21">
        <v>49873</v>
      </c>
    </row>
    <row r="126" spans="1:16" ht="12.75">
      <c r="A126" s="19"/>
      <c r="B126" s="19" t="s">
        <v>205</v>
      </c>
      <c r="C126" s="19" t="s">
        <v>16</v>
      </c>
      <c r="D126" s="39">
        <v>201</v>
      </c>
      <c r="E126" s="39">
        <v>533</v>
      </c>
      <c r="F126" s="29">
        <f t="shared" si="7"/>
        <v>0.3771106941838649</v>
      </c>
      <c r="G126" s="39">
        <v>335</v>
      </c>
      <c r="H126" s="39">
        <v>817</v>
      </c>
      <c r="I126" s="29">
        <f t="shared" si="8"/>
        <v>0.41003671970624234</v>
      </c>
      <c r="J126" s="39">
        <f t="shared" si="12"/>
        <v>536</v>
      </c>
      <c r="K126" s="21">
        <v>227944</v>
      </c>
      <c r="L126" s="21">
        <v>23738</v>
      </c>
      <c r="M126" s="40">
        <f t="shared" si="10"/>
        <v>469.5559701492537</v>
      </c>
      <c r="O126" s="21">
        <v>227944</v>
      </c>
      <c r="P126" s="21">
        <v>23738</v>
      </c>
    </row>
    <row r="127" spans="1:16" ht="12.75">
      <c r="A127" s="19"/>
      <c r="B127" s="19" t="s">
        <v>206</v>
      </c>
      <c r="C127" s="19" t="s">
        <v>17</v>
      </c>
      <c r="D127" s="39">
        <v>343</v>
      </c>
      <c r="E127" s="39">
        <v>1374</v>
      </c>
      <c r="F127" s="29">
        <f t="shared" si="7"/>
        <v>0.24963609898107714</v>
      </c>
      <c r="G127" s="39">
        <v>133</v>
      </c>
      <c r="H127" s="39">
        <v>161</v>
      </c>
      <c r="I127" s="29">
        <f t="shared" si="8"/>
        <v>0.8260869565217391</v>
      </c>
      <c r="J127" s="39">
        <f t="shared" si="12"/>
        <v>476</v>
      </c>
      <c r="K127" s="21">
        <v>174121</v>
      </c>
      <c r="L127" s="21">
        <v>24116</v>
      </c>
      <c r="M127" s="40">
        <f t="shared" si="10"/>
        <v>416.4642857142857</v>
      </c>
      <c r="O127" s="21">
        <v>174121</v>
      </c>
      <c r="P127" s="21">
        <v>24116</v>
      </c>
    </row>
    <row r="128" spans="1:16" ht="12.75">
      <c r="A128" s="19"/>
      <c r="B128" s="19" t="s">
        <v>207</v>
      </c>
      <c r="C128" s="19" t="s">
        <v>17</v>
      </c>
      <c r="D128" s="39">
        <v>297</v>
      </c>
      <c r="E128" s="39">
        <v>723</v>
      </c>
      <c r="F128" s="29">
        <f t="shared" si="7"/>
        <v>0.4107883817427386</v>
      </c>
      <c r="G128" s="39" t="s">
        <v>261</v>
      </c>
      <c r="H128" s="39" t="s">
        <v>261</v>
      </c>
      <c r="I128" s="29" t="s">
        <v>261</v>
      </c>
      <c r="J128" s="39">
        <v>297</v>
      </c>
      <c r="K128" s="21">
        <v>41286</v>
      </c>
      <c r="L128" s="21">
        <v>12391</v>
      </c>
      <c r="M128" s="40">
        <f t="shared" si="10"/>
        <v>180.73063973063972</v>
      </c>
      <c r="O128" s="21">
        <v>41286</v>
      </c>
      <c r="P128" s="21">
        <v>12391</v>
      </c>
    </row>
    <row r="129" spans="1:16" ht="12.75">
      <c r="A129" s="19"/>
      <c r="B129" s="19" t="s">
        <v>208</v>
      </c>
      <c r="C129" s="19" t="s">
        <v>17</v>
      </c>
      <c r="D129" s="39">
        <v>154</v>
      </c>
      <c r="E129" s="39">
        <v>164</v>
      </c>
      <c r="F129" s="29">
        <f t="shared" si="7"/>
        <v>0.9390243902439024</v>
      </c>
      <c r="G129" s="39">
        <v>71</v>
      </c>
      <c r="H129" s="39">
        <v>75</v>
      </c>
      <c r="I129" s="29">
        <f t="shared" si="8"/>
        <v>0.9466666666666667</v>
      </c>
      <c r="J129" s="39">
        <f t="shared" si="12"/>
        <v>225</v>
      </c>
      <c r="K129" s="21">
        <v>124150.66</v>
      </c>
      <c r="L129" s="21">
        <v>20806.98</v>
      </c>
      <c r="M129" s="40">
        <f t="shared" si="10"/>
        <v>644.2561777777778</v>
      </c>
      <c r="O129" s="21">
        <v>124150.66</v>
      </c>
      <c r="P129" s="21">
        <v>20806.98</v>
      </c>
    </row>
    <row r="130" spans="1:16" ht="12.75">
      <c r="A130" s="19"/>
      <c r="B130" s="19" t="s">
        <v>209</v>
      </c>
      <c r="C130" s="19" t="s">
        <v>17</v>
      </c>
      <c r="D130" s="39">
        <v>392</v>
      </c>
      <c r="E130" s="39">
        <v>395</v>
      </c>
      <c r="F130" s="29">
        <f t="shared" si="7"/>
        <v>0.9924050632911392</v>
      </c>
      <c r="G130" s="39">
        <v>154</v>
      </c>
      <c r="H130" s="39">
        <v>318</v>
      </c>
      <c r="I130" s="29">
        <f t="shared" si="8"/>
        <v>0.48427672955974843</v>
      </c>
      <c r="J130" s="39">
        <f t="shared" si="12"/>
        <v>546</v>
      </c>
      <c r="K130" s="21">
        <v>138776.9</v>
      </c>
      <c r="L130" s="21">
        <v>27262</v>
      </c>
      <c r="M130" s="40">
        <f t="shared" si="10"/>
        <v>304.10054945054947</v>
      </c>
      <c r="O130" s="21">
        <v>138776.9</v>
      </c>
      <c r="P130" s="21">
        <v>27262</v>
      </c>
    </row>
    <row r="131" spans="1:13" ht="12.75">
      <c r="A131" s="19"/>
      <c r="B131" s="19" t="s">
        <v>210</v>
      </c>
      <c r="C131" s="19" t="s">
        <v>17</v>
      </c>
      <c r="D131" s="39" t="s">
        <v>64</v>
      </c>
      <c r="E131" s="39" t="s">
        <v>64</v>
      </c>
      <c r="F131" s="29" t="s">
        <v>64</v>
      </c>
      <c r="G131" s="39" t="s">
        <v>64</v>
      </c>
      <c r="H131" s="39" t="s">
        <v>64</v>
      </c>
      <c r="I131" s="29" t="s">
        <v>64</v>
      </c>
      <c r="J131" s="39" t="s">
        <v>64</v>
      </c>
      <c r="K131" s="21" t="s">
        <v>64</v>
      </c>
      <c r="L131" s="21" t="s">
        <v>64</v>
      </c>
      <c r="M131" s="40" t="s">
        <v>64</v>
      </c>
    </row>
    <row r="132" spans="1:13" ht="12.75">
      <c r="A132" s="19"/>
      <c r="B132" s="19" t="s">
        <v>211</v>
      </c>
      <c r="C132" s="19" t="s">
        <v>17</v>
      </c>
      <c r="D132" s="39">
        <v>0</v>
      </c>
      <c r="E132" s="39">
        <v>90</v>
      </c>
      <c r="F132" s="29">
        <f t="shared" si="7"/>
        <v>0</v>
      </c>
      <c r="G132" s="39" t="s">
        <v>56</v>
      </c>
      <c r="H132" s="39" t="s">
        <v>56</v>
      </c>
      <c r="I132" s="29">
        <v>0</v>
      </c>
      <c r="J132" s="39">
        <v>0</v>
      </c>
      <c r="K132" s="21">
        <v>122323</v>
      </c>
      <c r="L132" s="21">
        <v>10000</v>
      </c>
      <c r="M132" s="40" t="e">
        <f t="shared" si="10"/>
        <v>#DIV/0!</v>
      </c>
    </row>
    <row r="133" spans="1:16" ht="12.75">
      <c r="A133" s="19"/>
      <c r="B133" s="19" t="s">
        <v>212</v>
      </c>
      <c r="C133" s="19" t="s">
        <v>18</v>
      </c>
      <c r="D133" s="39">
        <v>176</v>
      </c>
      <c r="E133" s="39">
        <v>302</v>
      </c>
      <c r="F133" s="29">
        <f t="shared" si="7"/>
        <v>0.5827814569536424</v>
      </c>
      <c r="G133" s="39">
        <v>211</v>
      </c>
      <c r="H133" s="39">
        <v>439</v>
      </c>
      <c r="I133" s="29">
        <f t="shared" si="8"/>
        <v>0.4806378132118451</v>
      </c>
      <c r="J133" s="39">
        <f t="shared" si="12"/>
        <v>387</v>
      </c>
      <c r="K133" s="21">
        <v>130515</v>
      </c>
      <c r="L133" s="21">
        <v>399</v>
      </c>
      <c r="M133" s="40">
        <f t="shared" si="10"/>
        <v>338.27906976744185</v>
      </c>
      <c r="O133" s="21">
        <v>130515</v>
      </c>
      <c r="P133" s="21">
        <v>399</v>
      </c>
    </row>
    <row r="134" spans="1:16" ht="12.75">
      <c r="A134" s="19"/>
      <c r="B134" s="19" t="s">
        <v>213</v>
      </c>
      <c r="C134" s="19" t="s">
        <v>18</v>
      </c>
      <c r="D134" s="39">
        <v>771</v>
      </c>
      <c r="E134" s="39">
        <v>2071</v>
      </c>
      <c r="F134" s="29">
        <f t="shared" si="7"/>
        <v>0.3722839208112023</v>
      </c>
      <c r="G134" s="39">
        <v>921</v>
      </c>
      <c r="H134" s="39">
        <v>1849</v>
      </c>
      <c r="I134" s="29">
        <f t="shared" si="8"/>
        <v>0.49810708491076255</v>
      </c>
      <c r="J134" s="39">
        <f t="shared" si="12"/>
        <v>1692</v>
      </c>
      <c r="K134" s="21">
        <v>391465</v>
      </c>
      <c r="L134" s="21">
        <v>2075</v>
      </c>
      <c r="M134" s="40">
        <f t="shared" si="10"/>
        <v>232.5886524822695</v>
      </c>
      <c r="O134" s="21">
        <v>391465</v>
      </c>
      <c r="P134" s="21">
        <v>2075</v>
      </c>
    </row>
    <row r="135" spans="1:16" ht="12.75">
      <c r="A135" s="19"/>
      <c r="B135" s="19" t="s">
        <v>214</v>
      </c>
      <c r="C135" s="19" t="s">
        <v>18</v>
      </c>
      <c r="D135" s="39">
        <v>247</v>
      </c>
      <c r="E135" s="39">
        <v>368</v>
      </c>
      <c r="F135" s="29">
        <f t="shared" si="7"/>
        <v>0.6711956521739131</v>
      </c>
      <c r="G135" s="39">
        <v>236</v>
      </c>
      <c r="H135" s="39">
        <v>484</v>
      </c>
      <c r="I135" s="29">
        <f t="shared" si="8"/>
        <v>0.48760330578512395</v>
      </c>
      <c r="J135" s="39">
        <f t="shared" si="12"/>
        <v>483</v>
      </c>
      <c r="K135" s="21">
        <v>392037</v>
      </c>
      <c r="L135" s="21">
        <v>31055</v>
      </c>
      <c r="M135" s="40">
        <f t="shared" si="10"/>
        <v>875.9668737060041</v>
      </c>
      <c r="O135" s="21">
        <v>392037</v>
      </c>
      <c r="P135" s="21">
        <v>31055</v>
      </c>
    </row>
    <row r="136" spans="1:16" ht="12.75">
      <c r="A136" s="19"/>
      <c r="B136" s="19" t="s">
        <v>215</v>
      </c>
      <c r="C136" s="19" t="s">
        <v>18</v>
      </c>
      <c r="D136" s="39">
        <v>3084</v>
      </c>
      <c r="E136" s="39">
        <v>4216</v>
      </c>
      <c r="F136" s="29">
        <f t="shared" si="7"/>
        <v>0.7314990512333965</v>
      </c>
      <c r="G136" s="39">
        <v>1588</v>
      </c>
      <c r="H136" s="39">
        <v>2399</v>
      </c>
      <c r="I136" s="29">
        <f t="shared" si="8"/>
        <v>0.6619424760316799</v>
      </c>
      <c r="J136" s="39">
        <f t="shared" si="12"/>
        <v>4672</v>
      </c>
      <c r="K136" s="42">
        <v>16942</v>
      </c>
      <c r="L136" s="21">
        <v>18983</v>
      </c>
      <c r="M136" s="40">
        <f t="shared" si="10"/>
        <v>7.689426369863014</v>
      </c>
      <c r="O136" s="42">
        <v>16942</v>
      </c>
      <c r="P136" s="21">
        <v>18983</v>
      </c>
    </row>
    <row r="137" spans="1:16" ht="12.75">
      <c r="A137" s="19"/>
      <c r="B137" s="19" t="s">
        <v>216</v>
      </c>
      <c r="C137" s="19" t="s">
        <v>18</v>
      </c>
      <c r="D137" s="39">
        <v>195</v>
      </c>
      <c r="E137" s="39">
        <v>457</v>
      </c>
      <c r="F137" s="29">
        <f t="shared" si="7"/>
        <v>0.42669584245076586</v>
      </c>
      <c r="G137" s="39">
        <v>37</v>
      </c>
      <c r="H137" s="39">
        <v>217</v>
      </c>
      <c r="I137" s="29">
        <f t="shared" si="8"/>
        <v>0.17050691244239632</v>
      </c>
      <c r="J137" s="39">
        <f t="shared" si="12"/>
        <v>232</v>
      </c>
      <c r="K137" s="21">
        <v>171682</v>
      </c>
      <c r="L137" s="21">
        <v>19912</v>
      </c>
      <c r="M137" s="40">
        <f t="shared" si="10"/>
        <v>825.8362068965517</v>
      </c>
      <c r="O137" s="21">
        <v>171682</v>
      </c>
      <c r="P137" s="21">
        <v>19912</v>
      </c>
    </row>
    <row r="138" spans="1:16" ht="12.75">
      <c r="A138" s="19"/>
      <c r="B138" s="19" t="s">
        <v>217</v>
      </c>
      <c r="C138" s="19" t="s">
        <v>18</v>
      </c>
      <c r="D138" s="39">
        <v>76</v>
      </c>
      <c r="E138" s="39">
        <v>105</v>
      </c>
      <c r="F138" s="29">
        <f aca="true" t="shared" si="13" ref="F138:F172">SUM(D138/E138)</f>
        <v>0.7238095238095238</v>
      </c>
      <c r="G138" s="39">
        <v>31</v>
      </c>
      <c r="H138" s="39">
        <v>54</v>
      </c>
      <c r="I138" s="29">
        <f aca="true" t="shared" si="14" ref="I138:I170">SUM(G138/H138)</f>
        <v>0.5740740740740741</v>
      </c>
      <c r="J138" s="39">
        <f t="shared" si="12"/>
        <v>107</v>
      </c>
      <c r="K138" s="42">
        <v>39293</v>
      </c>
      <c r="L138" s="42">
        <v>13000</v>
      </c>
      <c r="M138" s="40">
        <f t="shared" si="10"/>
        <v>488.7196261682243</v>
      </c>
      <c r="O138" s="42">
        <v>39293</v>
      </c>
      <c r="P138" s="42">
        <v>13000</v>
      </c>
    </row>
    <row r="139" spans="1:16" ht="12.75">
      <c r="A139" s="19"/>
      <c r="B139" s="19" t="s">
        <v>218</v>
      </c>
      <c r="C139" s="19" t="s">
        <v>18</v>
      </c>
      <c r="D139" s="39">
        <v>1262</v>
      </c>
      <c r="E139" s="39">
        <v>3200</v>
      </c>
      <c r="F139" s="29">
        <f t="shared" si="13"/>
        <v>0.394375</v>
      </c>
      <c r="G139" s="39">
        <v>1535</v>
      </c>
      <c r="H139" s="39">
        <v>4264</v>
      </c>
      <c r="I139" s="29">
        <f t="shared" si="14"/>
        <v>0.3599906191369606</v>
      </c>
      <c r="J139" s="39">
        <f t="shared" si="12"/>
        <v>2797</v>
      </c>
      <c r="K139" s="21">
        <v>214975</v>
      </c>
      <c r="L139" s="21">
        <v>135000</v>
      </c>
      <c r="M139" s="40">
        <f t="shared" si="10"/>
        <v>125.12513407222023</v>
      </c>
      <c r="O139" s="21">
        <v>214975</v>
      </c>
      <c r="P139" s="21">
        <v>135000</v>
      </c>
    </row>
    <row r="140" spans="1:16" ht="12.75">
      <c r="A140" s="19"/>
      <c r="B140" s="19" t="s">
        <v>219</v>
      </c>
      <c r="C140" s="19" t="s">
        <v>18</v>
      </c>
      <c r="D140" s="39" t="s">
        <v>56</v>
      </c>
      <c r="E140" s="39" t="s">
        <v>56</v>
      </c>
      <c r="F140" s="29" t="s">
        <v>56</v>
      </c>
      <c r="G140" s="39">
        <v>317</v>
      </c>
      <c r="H140" s="39">
        <v>442</v>
      </c>
      <c r="I140" s="29">
        <f t="shared" si="14"/>
        <v>0.7171945701357466</v>
      </c>
      <c r="J140" s="39">
        <v>317</v>
      </c>
      <c r="K140" s="42">
        <v>18781</v>
      </c>
      <c r="L140" s="42">
        <v>45440</v>
      </c>
      <c r="M140" s="40">
        <f t="shared" si="10"/>
        <v>202.58990536277602</v>
      </c>
      <c r="O140" s="42">
        <v>18781</v>
      </c>
      <c r="P140" s="42">
        <v>45440</v>
      </c>
    </row>
    <row r="141" spans="1:13" ht="12.75">
      <c r="A141" s="19"/>
      <c r="B141" s="19" t="s">
        <v>220</v>
      </c>
      <c r="C141" s="19" t="s">
        <v>18</v>
      </c>
      <c r="D141" s="41" t="s">
        <v>261</v>
      </c>
      <c r="E141" s="41" t="s">
        <v>261</v>
      </c>
      <c r="F141" s="41" t="s">
        <v>261</v>
      </c>
      <c r="G141" s="41" t="s">
        <v>261</v>
      </c>
      <c r="H141" s="41" t="s">
        <v>261</v>
      </c>
      <c r="I141" s="41" t="s">
        <v>261</v>
      </c>
      <c r="J141" s="41" t="s">
        <v>261</v>
      </c>
      <c r="K141" s="42">
        <v>107470</v>
      </c>
      <c r="L141" s="42">
        <v>15000</v>
      </c>
      <c r="M141" s="41" t="s">
        <v>261</v>
      </c>
    </row>
    <row r="142" spans="1:16" ht="12.75">
      <c r="A142" s="19"/>
      <c r="B142" s="19" t="s">
        <v>221</v>
      </c>
      <c r="C142" s="19" t="s">
        <v>222</v>
      </c>
      <c r="D142" s="39">
        <v>198</v>
      </c>
      <c r="E142" s="39">
        <v>198</v>
      </c>
      <c r="F142" s="29">
        <f t="shared" si="13"/>
        <v>1</v>
      </c>
      <c r="G142" s="39">
        <v>133</v>
      </c>
      <c r="H142" s="39">
        <v>265</v>
      </c>
      <c r="I142" s="29">
        <f t="shared" si="14"/>
        <v>0.5018867924528302</v>
      </c>
      <c r="J142" s="39">
        <f t="shared" si="12"/>
        <v>331</v>
      </c>
      <c r="K142" s="21">
        <v>186472</v>
      </c>
      <c r="L142" s="21">
        <v>20441</v>
      </c>
      <c r="M142" s="40">
        <f t="shared" si="10"/>
        <v>625.1148036253776</v>
      </c>
      <c r="O142" s="21">
        <v>186472</v>
      </c>
      <c r="P142" s="21">
        <v>20441</v>
      </c>
    </row>
    <row r="143" spans="1:16" ht="12.75">
      <c r="A143" s="19"/>
      <c r="B143" s="19" t="s">
        <v>223</v>
      </c>
      <c r="C143" s="19" t="s">
        <v>222</v>
      </c>
      <c r="D143" s="39">
        <v>145</v>
      </c>
      <c r="E143" s="39">
        <v>158</v>
      </c>
      <c r="F143" s="29">
        <f t="shared" si="13"/>
        <v>0.9177215189873418</v>
      </c>
      <c r="G143" s="39">
        <v>171</v>
      </c>
      <c r="H143" s="39">
        <v>273</v>
      </c>
      <c r="I143" s="29">
        <f t="shared" si="14"/>
        <v>0.6263736263736264</v>
      </c>
      <c r="J143" s="39">
        <f t="shared" si="12"/>
        <v>316</v>
      </c>
      <c r="K143" s="42">
        <v>108468</v>
      </c>
      <c r="L143" s="42">
        <v>16290</v>
      </c>
      <c r="M143" s="40">
        <f t="shared" si="10"/>
        <v>394.80379746835445</v>
      </c>
      <c r="O143" s="42">
        <v>108468</v>
      </c>
      <c r="P143" s="42">
        <v>16290</v>
      </c>
    </row>
    <row r="144" spans="1:16" ht="12.75">
      <c r="A144" s="19"/>
      <c r="B144" s="19" t="s">
        <v>224</v>
      </c>
      <c r="C144" s="19" t="s">
        <v>222</v>
      </c>
      <c r="D144" s="39">
        <v>269</v>
      </c>
      <c r="E144" s="39">
        <v>711</v>
      </c>
      <c r="F144" s="29">
        <f t="shared" si="13"/>
        <v>0.37834036568213786</v>
      </c>
      <c r="G144" s="39">
        <v>43</v>
      </c>
      <c r="H144" s="39">
        <v>93</v>
      </c>
      <c r="I144" s="29">
        <f t="shared" si="14"/>
        <v>0.46236559139784944</v>
      </c>
      <c r="J144" s="39">
        <f t="shared" si="12"/>
        <v>312</v>
      </c>
      <c r="K144" s="21">
        <v>126097</v>
      </c>
      <c r="L144" s="21">
        <v>21016</v>
      </c>
      <c r="M144" s="40">
        <f t="shared" si="10"/>
        <v>471.51602564102564</v>
      </c>
      <c r="O144" s="21">
        <v>126097</v>
      </c>
      <c r="P144" s="21">
        <v>21016</v>
      </c>
    </row>
    <row r="145" spans="1:16" ht="12.75">
      <c r="A145" s="19"/>
      <c r="B145" s="19" t="s">
        <v>225</v>
      </c>
      <c r="C145" s="19" t="s">
        <v>222</v>
      </c>
      <c r="D145" s="39">
        <v>2877</v>
      </c>
      <c r="E145" s="39">
        <v>4025</v>
      </c>
      <c r="F145" s="29">
        <f t="shared" si="13"/>
        <v>0.7147826086956521</v>
      </c>
      <c r="G145" s="39">
        <v>1511</v>
      </c>
      <c r="H145" s="39">
        <v>2344</v>
      </c>
      <c r="I145" s="29">
        <f t="shared" si="14"/>
        <v>0.6446245733788396</v>
      </c>
      <c r="J145" s="39">
        <f t="shared" si="12"/>
        <v>4388</v>
      </c>
      <c r="K145" s="42">
        <v>145262</v>
      </c>
      <c r="L145" s="42">
        <v>97175</v>
      </c>
      <c r="M145" s="40">
        <f t="shared" si="10"/>
        <v>55.25</v>
      </c>
      <c r="O145" s="42">
        <v>145262</v>
      </c>
      <c r="P145" s="42">
        <v>97175</v>
      </c>
    </row>
    <row r="146" spans="1:16" ht="12.75">
      <c r="A146" s="19"/>
      <c r="B146" s="19" t="s">
        <v>226</v>
      </c>
      <c r="C146" s="19" t="s">
        <v>222</v>
      </c>
      <c r="D146" s="39">
        <v>26</v>
      </c>
      <c r="E146" s="39">
        <v>43</v>
      </c>
      <c r="F146" s="29">
        <f t="shared" si="13"/>
        <v>0.6046511627906976</v>
      </c>
      <c r="G146" s="39">
        <v>103</v>
      </c>
      <c r="H146" s="39">
        <v>137</v>
      </c>
      <c r="I146" s="29">
        <f t="shared" si="14"/>
        <v>0.7518248175182481</v>
      </c>
      <c r="J146" s="39">
        <f t="shared" si="12"/>
        <v>129</v>
      </c>
      <c r="K146" s="42">
        <v>166626</v>
      </c>
      <c r="L146" s="42">
        <v>23118</v>
      </c>
      <c r="M146" s="40">
        <f t="shared" si="10"/>
        <v>1470.8837209302326</v>
      </c>
      <c r="O146" s="42">
        <v>166626</v>
      </c>
      <c r="P146" s="42">
        <v>23118</v>
      </c>
    </row>
    <row r="147" spans="1:16" ht="12.75">
      <c r="A147" s="19"/>
      <c r="B147" s="19" t="s">
        <v>227</v>
      </c>
      <c r="C147" s="19" t="s">
        <v>228</v>
      </c>
      <c r="D147" s="39">
        <v>215</v>
      </c>
      <c r="E147" s="39">
        <v>1000</v>
      </c>
      <c r="F147" s="29">
        <f t="shared" si="13"/>
        <v>0.215</v>
      </c>
      <c r="G147" s="39">
        <v>18</v>
      </c>
      <c r="H147" s="39">
        <v>200</v>
      </c>
      <c r="I147" s="29">
        <f t="shared" si="14"/>
        <v>0.09</v>
      </c>
      <c r="J147" s="39">
        <f>D147+G147</f>
        <v>233</v>
      </c>
      <c r="K147" s="21">
        <v>308054</v>
      </c>
      <c r="L147" s="21">
        <v>55066</v>
      </c>
      <c r="M147" s="40">
        <f t="shared" si="10"/>
        <v>1558.4549356223176</v>
      </c>
      <c r="O147" s="21">
        <v>308054</v>
      </c>
      <c r="P147" s="21">
        <v>55066</v>
      </c>
    </row>
    <row r="148" spans="1:16" ht="12.75">
      <c r="A148" s="19"/>
      <c r="B148" s="19" t="s">
        <v>229</v>
      </c>
      <c r="C148" s="19" t="s">
        <v>19</v>
      </c>
      <c r="D148" s="39">
        <v>1640</v>
      </c>
      <c r="E148" s="39">
        <v>1685</v>
      </c>
      <c r="F148" s="29">
        <f t="shared" si="13"/>
        <v>0.973293768545994</v>
      </c>
      <c r="G148" s="39">
        <v>1920</v>
      </c>
      <c r="H148" s="39">
        <v>2421</v>
      </c>
      <c r="I148" s="29">
        <f t="shared" si="14"/>
        <v>0.7930607187112764</v>
      </c>
      <c r="J148" s="39">
        <f>D148+G148</f>
        <v>3560</v>
      </c>
      <c r="K148" s="42">
        <v>218022</v>
      </c>
      <c r="L148" s="42">
        <v>30655</v>
      </c>
      <c r="M148" s="40">
        <f t="shared" si="10"/>
        <v>69.85308988764045</v>
      </c>
      <c r="O148" s="42">
        <v>218022</v>
      </c>
      <c r="P148" s="42">
        <v>30655</v>
      </c>
    </row>
    <row r="149" spans="1:16" ht="12.75">
      <c r="A149" s="19"/>
      <c r="B149" s="19" t="s">
        <v>230</v>
      </c>
      <c r="C149" s="19" t="s">
        <v>19</v>
      </c>
      <c r="D149" s="39">
        <v>65</v>
      </c>
      <c r="E149" s="39">
        <v>123</v>
      </c>
      <c r="F149" s="29">
        <f t="shared" si="13"/>
        <v>0.5284552845528455</v>
      </c>
      <c r="G149" s="39">
        <v>6</v>
      </c>
      <c r="H149" s="39">
        <v>26</v>
      </c>
      <c r="I149" s="29">
        <f t="shared" si="14"/>
        <v>0.23076923076923078</v>
      </c>
      <c r="J149" s="39">
        <f>D149+G149</f>
        <v>71</v>
      </c>
      <c r="K149" s="42">
        <v>43311</v>
      </c>
      <c r="L149" s="42">
        <v>18924</v>
      </c>
      <c r="M149" s="40">
        <f t="shared" si="10"/>
        <v>876.5492957746479</v>
      </c>
      <c r="O149" s="42">
        <v>43311</v>
      </c>
      <c r="P149" s="42">
        <v>18924</v>
      </c>
    </row>
    <row r="150" spans="1:16" ht="12.75">
      <c r="A150" s="19"/>
      <c r="B150" s="19" t="s">
        <v>231</v>
      </c>
      <c r="C150" s="19" t="s">
        <v>19</v>
      </c>
      <c r="D150" s="39">
        <v>59</v>
      </c>
      <c r="E150" s="39">
        <v>950</v>
      </c>
      <c r="F150" s="29">
        <f t="shared" si="13"/>
        <v>0.06210526315789474</v>
      </c>
      <c r="G150" s="39" t="s">
        <v>56</v>
      </c>
      <c r="H150" s="39" t="s">
        <v>56</v>
      </c>
      <c r="I150" s="29" t="s">
        <v>56</v>
      </c>
      <c r="J150" s="39">
        <v>59</v>
      </c>
      <c r="K150" s="21">
        <v>381441</v>
      </c>
      <c r="L150" s="21">
        <v>59292</v>
      </c>
      <c r="M150" s="40">
        <f t="shared" si="10"/>
        <v>7470.050847457627</v>
      </c>
      <c r="O150" s="21">
        <v>381441</v>
      </c>
      <c r="P150" s="21">
        <v>59292</v>
      </c>
    </row>
    <row r="151" spans="1:16" ht="12.75">
      <c r="A151" s="19"/>
      <c r="B151" s="19" t="s">
        <v>232</v>
      </c>
      <c r="C151" s="19" t="s">
        <v>19</v>
      </c>
      <c r="D151" s="39">
        <v>266</v>
      </c>
      <c r="E151" s="39">
        <v>609</v>
      </c>
      <c r="F151" s="29">
        <f t="shared" si="13"/>
        <v>0.4367816091954023</v>
      </c>
      <c r="G151" s="39" t="s">
        <v>261</v>
      </c>
      <c r="H151" s="39" t="s">
        <v>261</v>
      </c>
      <c r="I151" s="29" t="s">
        <v>261</v>
      </c>
      <c r="J151" s="39">
        <v>266</v>
      </c>
      <c r="K151" s="21">
        <v>87374</v>
      </c>
      <c r="L151" s="21">
        <v>7883</v>
      </c>
      <c r="M151" s="40">
        <f t="shared" si="10"/>
        <v>358.109022556391</v>
      </c>
      <c r="O151" s="21">
        <v>87374</v>
      </c>
      <c r="P151" s="21">
        <v>7883</v>
      </c>
    </row>
    <row r="152" spans="1:16" ht="12.75">
      <c r="A152" s="19"/>
      <c r="B152" s="19" t="s">
        <v>233</v>
      </c>
      <c r="C152" s="19" t="s">
        <v>20</v>
      </c>
      <c r="D152" s="39" t="s">
        <v>56</v>
      </c>
      <c r="E152" s="39" t="s">
        <v>56</v>
      </c>
      <c r="F152" s="29" t="s">
        <v>56</v>
      </c>
      <c r="G152" s="39">
        <v>649</v>
      </c>
      <c r="H152" s="39">
        <v>1108</v>
      </c>
      <c r="I152" s="29">
        <f t="shared" si="14"/>
        <v>0.5857400722021661</v>
      </c>
      <c r="J152" s="39">
        <v>649</v>
      </c>
      <c r="K152" s="21">
        <v>41207</v>
      </c>
      <c r="L152" s="21">
        <v>212285</v>
      </c>
      <c r="M152" s="40">
        <f t="shared" si="10"/>
        <v>390.58859784283516</v>
      </c>
      <c r="O152" s="21">
        <v>41207</v>
      </c>
      <c r="P152" s="21">
        <v>212285</v>
      </c>
    </row>
    <row r="153" spans="1:16" ht="12.75">
      <c r="A153" s="19"/>
      <c r="B153" s="19" t="s">
        <v>234</v>
      </c>
      <c r="C153" s="19" t="s">
        <v>235</v>
      </c>
      <c r="D153" s="39" t="s">
        <v>56</v>
      </c>
      <c r="E153" s="39" t="s">
        <v>56</v>
      </c>
      <c r="F153" s="29" t="s">
        <v>56</v>
      </c>
      <c r="G153" s="39">
        <v>243</v>
      </c>
      <c r="H153" s="39">
        <v>358</v>
      </c>
      <c r="I153" s="29">
        <f t="shared" si="14"/>
        <v>0.6787709497206704</v>
      </c>
      <c r="J153" s="39">
        <v>243</v>
      </c>
      <c r="K153" s="21">
        <v>207382</v>
      </c>
      <c r="L153" s="21">
        <v>45642</v>
      </c>
      <c r="M153" s="40">
        <f t="shared" si="10"/>
        <v>1041.2510288065844</v>
      </c>
      <c r="O153" s="21">
        <v>207382</v>
      </c>
      <c r="P153" s="21">
        <v>45642</v>
      </c>
    </row>
    <row r="154" spans="1:16" ht="12.75">
      <c r="A154" s="19"/>
      <c r="B154" s="19" t="s">
        <v>236</v>
      </c>
      <c r="C154" s="19" t="s">
        <v>237</v>
      </c>
      <c r="D154" s="39">
        <v>110</v>
      </c>
      <c r="E154" s="39">
        <v>365</v>
      </c>
      <c r="F154" s="29">
        <f t="shared" si="13"/>
        <v>0.3013698630136986</v>
      </c>
      <c r="G154" s="39">
        <v>70</v>
      </c>
      <c r="H154" s="39">
        <v>180</v>
      </c>
      <c r="I154" s="29">
        <f t="shared" si="14"/>
        <v>0.3888888888888889</v>
      </c>
      <c r="J154" s="39">
        <f>D154+G154</f>
        <v>180</v>
      </c>
      <c r="K154" s="21">
        <v>250000</v>
      </c>
      <c r="L154" s="21">
        <v>129828</v>
      </c>
      <c r="M154" s="40">
        <f t="shared" si="10"/>
        <v>2110.1555555555556</v>
      </c>
      <c r="O154" s="21">
        <v>250000</v>
      </c>
      <c r="P154" s="21">
        <v>129828</v>
      </c>
    </row>
    <row r="155" spans="1:16" ht="12.75">
      <c r="A155" s="19"/>
      <c r="B155" s="19" t="s">
        <v>238</v>
      </c>
      <c r="C155" s="19" t="s">
        <v>21</v>
      </c>
      <c r="D155" s="39">
        <v>167</v>
      </c>
      <c r="E155" s="39">
        <v>392</v>
      </c>
      <c r="F155" s="29">
        <f t="shared" si="13"/>
        <v>0.4260204081632653</v>
      </c>
      <c r="G155" s="39" t="s">
        <v>261</v>
      </c>
      <c r="H155" s="39" t="s">
        <v>261</v>
      </c>
      <c r="I155" s="29" t="s">
        <v>261</v>
      </c>
      <c r="J155" s="39">
        <v>167</v>
      </c>
      <c r="K155" s="21">
        <v>44826</v>
      </c>
      <c r="L155" s="21">
        <v>7328</v>
      </c>
      <c r="M155" s="40">
        <f t="shared" si="10"/>
        <v>312.29940119760477</v>
      </c>
      <c r="O155" s="21">
        <v>44826</v>
      </c>
      <c r="P155" s="21">
        <v>7328</v>
      </c>
    </row>
    <row r="156" spans="1:16" ht="12.75">
      <c r="A156" s="19"/>
      <c r="B156" s="19" t="s">
        <v>239</v>
      </c>
      <c r="C156" s="19" t="s">
        <v>21</v>
      </c>
      <c r="D156" s="39">
        <v>119</v>
      </c>
      <c r="E156" s="39">
        <v>125</v>
      </c>
      <c r="F156" s="29">
        <f t="shared" si="13"/>
        <v>0.952</v>
      </c>
      <c r="G156" s="39">
        <v>24</v>
      </c>
      <c r="H156" s="39">
        <v>25</v>
      </c>
      <c r="I156" s="29">
        <f t="shared" si="14"/>
        <v>0.96</v>
      </c>
      <c r="J156" s="39">
        <f>D156+G156</f>
        <v>143</v>
      </c>
      <c r="K156" s="21">
        <v>55753</v>
      </c>
      <c r="L156" s="21">
        <v>41700</v>
      </c>
      <c r="M156" s="40">
        <f t="shared" si="10"/>
        <v>681.4895104895105</v>
      </c>
      <c r="O156" s="21">
        <v>55753</v>
      </c>
      <c r="P156" s="21">
        <v>41700</v>
      </c>
    </row>
    <row r="157" spans="1:16" ht="12.75">
      <c r="A157" s="19"/>
      <c r="B157" s="19" t="s">
        <v>240</v>
      </c>
      <c r="C157" s="19" t="s">
        <v>21</v>
      </c>
      <c r="D157" s="39">
        <v>232</v>
      </c>
      <c r="E157" s="39">
        <v>630</v>
      </c>
      <c r="F157" s="29">
        <f t="shared" si="13"/>
        <v>0.3682539682539683</v>
      </c>
      <c r="G157" s="39">
        <v>392</v>
      </c>
      <c r="H157" s="39">
        <v>683</v>
      </c>
      <c r="I157" s="29">
        <f t="shared" si="14"/>
        <v>0.5739385065885798</v>
      </c>
      <c r="J157" s="39">
        <f>D157+G157</f>
        <v>624</v>
      </c>
      <c r="K157" s="21">
        <v>182031</v>
      </c>
      <c r="L157" s="21">
        <v>52198</v>
      </c>
      <c r="M157" s="40">
        <f t="shared" si="10"/>
        <v>375.3669871794872</v>
      </c>
      <c r="O157" s="21">
        <v>182031</v>
      </c>
      <c r="P157" s="21">
        <v>52198</v>
      </c>
    </row>
    <row r="158" spans="1:16" ht="12.75">
      <c r="A158" s="19"/>
      <c r="B158" s="19" t="s">
        <v>241</v>
      </c>
      <c r="C158" s="19" t="s">
        <v>21</v>
      </c>
      <c r="D158" s="39">
        <v>15</v>
      </c>
      <c r="E158" s="39">
        <v>235</v>
      </c>
      <c r="F158" s="29">
        <f t="shared" si="13"/>
        <v>0.06382978723404255</v>
      </c>
      <c r="G158" s="39">
        <v>8</v>
      </c>
      <c r="H158" s="39">
        <v>152</v>
      </c>
      <c r="I158" s="29">
        <f t="shared" si="14"/>
        <v>0.05263157894736842</v>
      </c>
      <c r="J158" s="39">
        <f>D158+G158</f>
        <v>23</v>
      </c>
      <c r="K158" s="21">
        <v>187302</v>
      </c>
      <c r="L158" s="21">
        <v>36919</v>
      </c>
      <c r="M158" s="40">
        <f t="shared" si="10"/>
        <v>9748.739130434782</v>
      </c>
      <c r="O158" s="21">
        <v>187302</v>
      </c>
      <c r="P158" s="21">
        <v>36919</v>
      </c>
    </row>
    <row r="159" spans="1:16" ht="12.75">
      <c r="A159" s="19"/>
      <c r="B159" s="19" t="s">
        <v>242</v>
      </c>
      <c r="C159" s="19" t="s">
        <v>21</v>
      </c>
      <c r="D159" s="39">
        <v>211</v>
      </c>
      <c r="E159" s="39">
        <v>501</v>
      </c>
      <c r="F159" s="29">
        <f t="shared" si="13"/>
        <v>0.42115768463073855</v>
      </c>
      <c r="G159" s="39">
        <v>347</v>
      </c>
      <c r="H159" s="39">
        <v>1355</v>
      </c>
      <c r="I159" s="29">
        <f t="shared" si="14"/>
        <v>0.25608856088560883</v>
      </c>
      <c r="J159" s="39">
        <f>D159+G159</f>
        <v>558</v>
      </c>
      <c r="K159" s="21">
        <v>181000</v>
      </c>
      <c r="L159" s="21">
        <v>130293</v>
      </c>
      <c r="M159" s="40">
        <f t="shared" si="10"/>
        <v>557.8727598566309</v>
      </c>
      <c r="O159" s="21">
        <v>181000</v>
      </c>
      <c r="P159" s="21">
        <v>130293</v>
      </c>
    </row>
    <row r="160" spans="1:16" ht="12.75">
      <c r="A160" s="19"/>
      <c r="B160" s="19" t="s">
        <v>244</v>
      </c>
      <c r="C160" s="19" t="s">
        <v>21</v>
      </c>
      <c r="D160" s="39" t="s">
        <v>261</v>
      </c>
      <c r="E160" s="39" t="s">
        <v>261</v>
      </c>
      <c r="F160" s="29" t="s">
        <v>261</v>
      </c>
      <c r="G160" s="39">
        <v>407</v>
      </c>
      <c r="H160" s="39">
        <v>967</v>
      </c>
      <c r="I160" s="29">
        <f t="shared" si="14"/>
        <v>0.42088934850051707</v>
      </c>
      <c r="J160" s="39">
        <v>407</v>
      </c>
      <c r="K160" s="21">
        <v>92327</v>
      </c>
      <c r="L160" s="21">
        <v>5251</v>
      </c>
      <c r="M160" s="40">
        <f t="shared" si="10"/>
        <v>239.74938574938574</v>
      </c>
      <c r="O160" s="21">
        <v>92327</v>
      </c>
      <c r="P160" s="21">
        <v>5251</v>
      </c>
    </row>
    <row r="161" spans="1:16" ht="12.75">
      <c r="A161" s="19"/>
      <c r="B161" s="19" t="s">
        <v>243</v>
      </c>
      <c r="C161" s="19" t="s">
        <v>21</v>
      </c>
      <c r="D161" s="39">
        <v>267</v>
      </c>
      <c r="E161" s="39">
        <v>612</v>
      </c>
      <c r="F161" s="29">
        <f t="shared" si="13"/>
        <v>0.4362745098039216</v>
      </c>
      <c r="G161" s="39">
        <v>356</v>
      </c>
      <c r="H161" s="39">
        <v>1233</v>
      </c>
      <c r="I161" s="29">
        <f t="shared" si="14"/>
        <v>0.28872668288726683</v>
      </c>
      <c r="J161" s="39">
        <f>D161+G161</f>
        <v>623</v>
      </c>
      <c r="K161" s="21">
        <v>290894</v>
      </c>
      <c r="L161" s="21">
        <v>41333</v>
      </c>
      <c r="M161" s="40">
        <f t="shared" si="10"/>
        <v>533.2696629213483</v>
      </c>
      <c r="O161" s="21">
        <v>290894</v>
      </c>
      <c r="P161" s="21">
        <v>41333</v>
      </c>
    </row>
    <row r="162" spans="1:13" ht="12.75">
      <c r="A162" s="19"/>
      <c r="B162" s="19" t="s">
        <v>245</v>
      </c>
      <c r="C162" s="19" t="s">
        <v>21</v>
      </c>
      <c r="D162" s="39" t="s">
        <v>261</v>
      </c>
      <c r="E162" s="39" t="s">
        <v>261</v>
      </c>
      <c r="F162" s="29" t="s">
        <v>261</v>
      </c>
      <c r="G162" s="29" t="s">
        <v>261</v>
      </c>
      <c r="H162" s="29" t="s">
        <v>261</v>
      </c>
      <c r="I162" s="29" t="s">
        <v>261</v>
      </c>
      <c r="J162" s="29" t="s">
        <v>261</v>
      </c>
      <c r="K162" s="21">
        <v>138780</v>
      </c>
      <c r="L162" s="21">
        <v>41602</v>
      </c>
      <c r="M162" s="40" t="s">
        <v>261</v>
      </c>
    </row>
    <row r="163" spans="1:16" ht="12.75">
      <c r="A163" s="19"/>
      <c r="B163" s="19" t="s">
        <v>246</v>
      </c>
      <c r="C163" s="19" t="s">
        <v>247</v>
      </c>
      <c r="D163" s="39">
        <v>4235</v>
      </c>
      <c r="E163" s="39">
        <v>6819</v>
      </c>
      <c r="F163" s="29">
        <f t="shared" si="13"/>
        <v>0.6210588062765802</v>
      </c>
      <c r="G163" s="39">
        <v>2456</v>
      </c>
      <c r="H163" s="39">
        <v>4026</v>
      </c>
      <c r="I163" s="29">
        <f t="shared" si="14"/>
        <v>0.6100347739692003</v>
      </c>
      <c r="J163" s="39">
        <f>D163+G163</f>
        <v>6691</v>
      </c>
      <c r="K163" s="21">
        <v>90212</v>
      </c>
      <c r="L163" s="21">
        <v>20893</v>
      </c>
      <c r="M163" s="40">
        <f t="shared" si="10"/>
        <v>16.605141234494095</v>
      </c>
      <c r="O163" s="21">
        <v>90212</v>
      </c>
      <c r="P163" s="21">
        <v>20893</v>
      </c>
    </row>
    <row r="164" spans="1:16" ht="12.75">
      <c r="A164" s="19"/>
      <c r="B164" s="19" t="s">
        <v>248</v>
      </c>
      <c r="C164" s="19" t="s">
        <v>22</v>
      </c>
      <c r="D164" s="39" t="s">
        <v>265</v>
      </c>
      <c r="E164" s="39" t="s">
        <v>266</v>
      </c>
      <c r="F164" s="29" t="s">
        <v>56</v>
      </c>
      <c r="G164" s="39">
        <v>530</v>
      </c>
      <c r="H164" s="39">
        <v>662</v>
      </c>
      <c r="I164" s="29">
        <f t="shared" si="14"/>
        <v>0.8006042296072508</v>
      </c>
      <c r="J164" s="39">
        <v>530</v>
      </c>
      <c r="K164" s="21">
        <v>156580</v>
      </c>
      <c r="L164" s="21">
        <v>44008</v>
      </c>
      <c r="M164" s="40">
        <f t="shared" si="10"/>
        <v>378.46792452830186</v>
      </c>
      <c r="O164" s="21">
        <v>156580</v>
      </c>
      <c r="P164" s="21">
        <v>44008</v>
      </c>
    </row>
    <row r="165" spans="1:16" ht="12.75">
      <c r="A165" s="19"/>
      <c r="B165" s="19" t="s">
        <v>249</v>
      </c>
      <c r="C165" s="19" t="s">
        <v>22</v>
      </c>
      <c r="D165" s="39">
        <v>173</v>
      </c>
      <c r="E165" s="39">
        <v>543</v>
      </c>
      <c r="F165" s="29">
        <f t="shared" si="13"/>
        <v>0.31860036832412525</v>
      </c>
      <c r="G165" s="39">
        <v>7</v>
      </c>
      <c r="H165" s="39">
        <v>13</v>
      </c>
      <c r="I165" s="29">
        <f t="shared" si="14"/>
        <v>0.5384615384615384</v>
      </c>
      <c r="J165" s="39">
        <f>D165+G165</f>
        <v>180</v>
      </c>
      <c r="K165" s="21">
        <v>128138</v>
      </c>
      <c r="L165" s="21">
        <v>24554</v>
      </c>
      <c r="M165" s="40">
        <f t="shared" si="10"/>
        <v>848.2888888888889</v>
      </c>
      <c r="O165" s="21">
        <v>128138</v>
      </c>
      <c r="P165" s="21">
        <v>24554</v>
      </c>
    </row>
    <row r="166" spans="1:16" ht="12.75">
      <c r="A166" s="19"/>
      <c r="B166" s="19" t="s">
        <v>250</v>
      </c>
      <c r="C166" s="19" t="s">
        <v>22</v>
      </c>
      <c r="D166" s="39">
        <v>1008</v>
      </c>
      <c r="E166" s="39">
        <v>1684</v>
      </c>
      <c r="F166" s="29">
        <f t="shared" si="13"/>
        <v>0.5985748218527316</v>
      </c>
      <c r="G166" s="39">
        <v>935</v>
      </c>
      <c r="H166" s="39">
        <v>1226</v>
      </c>
      <c r="I166" s="29">
        <f t="shared" si="14"/>
        <v>0.7626427406199021</v>
      </c>
      <c r="J166" s="39">
        <f>D166+G166</f>
        <v>1943</v>
      </c>
      <c r="K166" s="21">
        <v>221847</v>
      </c>
      <c r="L166" s="21">
        <v>35151</v>
      </c>
      <c r="M166" s="40">
        <f t="shared" si="10"/>
        <v>132.26865671641792</v>
      </c>
      <c r="O166" s="21">
        <v>221847</v>
      </c>
      <c r="P166" s="21">
        <v>35151</v>
      </c>
    </row>
    <row r="167" spans="1:16" ht="12.75">
      <c r="A167" s="19"/>
      <c r="B167" s="19" t="s">
        <v>251</v>
      </c>
      <c r="C167" s="19" t="s">
        <v>22</v>
      </c>
      <c r="D167" s="39" t="s">
        <v>56</v>
      </c>
      <c r="E167" s="39" t="s">
        <v>56</v>
      </c>
      <c r="F167" s="29" t="s">
        <v>56</v>
      </c>
      <c r="G167" s="39">
        <v>2142</v>
      </c>
      <c r="H167" s="39">
        <v>4868</v>
      </c>
      <c r="I167" s="29">
        <f t="shared" si="14"/>
        <v>0.4400164338537387</v>
      </c>
      <c r="J167" s="39">
        <v>2141</v>
      </c>
      <c r="K167" s="21">
        <v>100809</v>
      </c>
      <c r="L167" s="21">
        <v>106804</v>
      </c>
      <c r="M167" s="40">
        <f t="shared" si="10"/>
        <v>96.97010742643624</v>
      </c>
      <c r="O167" s="21">
        <v>100809</v>
      </c>
      <c r="P167" s="21">
        <v>106804</v>
      </c>
    </row>
    <row r="168" spans="1:16" ht="12.75">
      <c r="A168" s="19"/>
      <c r="B168" s="19" t="s">
        <v>252</v>
      </c>
      <c r="C168" s="19" t="s">
        <v>22</v>
      </c>
      <c r="D168" s="39" t="s">
        <v>261</v>
      </c>
      <c r="E168" s="39" t="s">
        <v>261</v>
      </c>
      <c r="F168" s="29" t="s">
        <v>261</v>
      </c>
      <c r="G168" s="39" t="s">
        <v>261</v>
      </c>
      <c r="H168" s="39" t="s">
        <v>261</v>
      </c>
      <c r="I168" s="29" t="s">
        <v>261</v>
      </c>
      <c r="J168" s="39" t="s">
        <v>261</v>
      </c>
      <c r="K168" s="21">
        <v>34689.64</v>
      </c>
      <c r="L168" s="21">
        <v>145794.17</v>
      </c>
      <c r="M168" s="40" t="s">
        <v>261</v>
      </c>
      <c r="O168" s="43"/>
      <c r="P168" s="43"/>
    </row>
    <row r="169" spans="1:16" ht="12.75">
      <c r="A169" s="19"/>
      <c r="B169" s="19" t="s">
        <v>253</v>
      </c>
      <c r="C169" s="19" t="s">
        <v>22</v>
      </c>
      <c r="D169" s="39">
        <v>827</v>
      </c>
      <c r="E169" s="39">
        <v>831</v>
      </c>
      <c r="F169" s="29">
        <f t="shared" si="13"/>
        <v>0.9951865222623345</v>
      </c>
      <c r="G169" s="39">
        <v>713</v>
      </c>
      <c r="H169" s="39">
        <v>1032</v>
      </c>
      <c r="I169" s="29">
        <f t="shared" si="14"/>
        <v>0.6908914728682171</v>
      </c>
      <c r="J169" s="39">
        <f>D169+G169</f>
        <v>1540</v>
      </c>
      <c r="K169" s="21">
        <v>113444</v>
      </c>
      <c r="L169" s="21">
        <v>694830</v>
      </c>
      <c r="M169" s="40">
        <f t="shared" si="10"/>
        <v>524.8532467532467</v>
      </c>
      <c r="O169" s="21">
        <v>113444</v>
      </c>
      <c r="P169" s="21">
        <v>694830</v>
      </c>
    </row>
    <row r="170" spans="1:16" ht="12.75">
      <c r="A170" s="19"/>
      <c r="B170" s="19" t="s">
        <v>254</v>
      </c>
      <c r="C170" s="19" t="s">
        <v>22</v>
      </c>
      <c r="D170" s="39">
        <v>799</v>
      </c>
      <c r="E170" s="39">
        <v>976</v>
      </c>
      <c r="F170" s="29">
        <f t="shared" si="13"/>
        <v>0.8186475409836066</v>
      </c>
      <c r="G170" s="39">
        <v>588</v>
      </c>
      <c r="H170" s="39">
        <v>988</v>
      </c>
      <c r="I170" s="29">
        <f t="shared" si="14"/>
        <v>0.5951417004048583</v>
      </c>
      <c r="J170" s="39">
        <f>D170+G170</f>
        <v>1387</v>
      </c>
      <c r="K170" s="21">
        <v>113335</v>
      </c>
      <c r="L170" s="21">
        <v>9083</v>
      </c>
      <c r="M170" s="40">
        <f t="shared" si="10"/>
        <v>88.26099495313626</v>
      </c>
      <c r="O170" s="21">
        <v>113335</v>
      </c>
      <c r="P170" s="21">
        <v>9083</v>
      </c>
    </row>
    <row r="171" spans="1:16" ht="12.75">
      <c r="A171" s="19"/>
      <c r="B171" s="19" t="s">
        <v>255</v>
      </c>
      <c r="C171" s="19" t="s">
        <v>22</v>
      </c>
      <c r="D171" s="39">
        <v>127</v>
      </c>
      <c r="E171" s="39">
        <v>288</v>
      </c>
      <c r="F171" s="29">
        <f t="shared" si="13"/>
        <v>0.4409722222222222</v>
      </c>
      <c r="G171" s="39" t="s">
        <v>264</v>
      </c>
      <c r="H171" s="39" t="s">
        <v>264</v>
      </c>
      <c r="I171" s="29" t="s">
        <v>261</v>
      </c>
      <c r="J171" s="39">
        <v>127</v>
      </c>
      <c r="K171" s="21">
        <v>85202.9</v>
      </c>
      <c r="L171" s="21">
        <v>10361.82</v>
      </c>
      <c r="M171" s="40">
        <f t="shared" si="10"/>
        <v>752.4781102362205</v>
      </c>
      <c r="O171" s="21">
        <v>85202.9</v>
      </c>
      <c r="P171" s="21">
        <v>10361.82</v>
      </c>
    </row>
    <row r="172" spans="1:16" ht="12.75">
      <c r="A172" s="19"/>
      <c r="B172" s="19" t="s">
        <v>256</v>
      </c>
      <c r="C172" s="19" t="s">
        <v>22</v>
      </c>
      <c r="D172" s="39">
        <v>31</v>
      </c>
      <c r="E172" s="39">
        <v>205</v>
      </c>
      <c r="F172" s="29">
        <f t="shared" si="13"/>
        <v>0.15121951219512195</v>
      </c>
      <c r="G172" s="39" t="s">
        <v>56</v>
      </c>
      <c r="H172" s="39" t="s">
        <v>56</v>
      </c>
      <c r="I172" s="29" t="s">
        <v>56</v>
      </c>
      <c r="J172" s="39">
        <v>31</v>
      </c>
      <c r="K172" s="21">
        <v>27246</v>
      </c>
      <c r="L172" s="21">
        <v>21532</v>
      </c>
      <c r="M172" s="40">
        <f t="shared" si="10"/>
        <v>1573.483870967742</v>
      </c>
      <c r="O172" s="21">
        <v>27246</v>
      </c>
      <c r="P172" s="21">
        <v>21532</v>
      </c>
    </row>
    <row r="173" spans="4:13" ht="12.75">
      <c r="D173" s="32"/>
      <c r="E173" s="32"/>
      <c r="G173" s="32"/>
      <c r="H173" s="32"/>
      <c r="J173" s="32"/>
      <c r="M173" s="9"/>
    </row>
    <row r="174" spans="4:13" ht="12.75">
      <c r="D174" s="32"/>
      <c r="E174" s="32"/>
      <c r="G174" s="32"/>
      <c r="H174" s="32"/>
      <c r="J174" s="32"/>
      <c r="M174" s="9"/>
    </row>
    <row r="175" spans="1:16" ht="12.75">
      <c r="A175" t="s">
        <v>66</v>
      </c>
      <c r="D175" s="32">
        <f aca="true" t="shared" si="15" ref="D175:L175">SUM(D24:D84)</f>
        <v>34034</v>
      </c>
      <c r="E175" s="32">
        <f t="shared" si="15"/>
        <v>78640</v>
      </c>
      <c r="F175" s="26">
        <f>SUM(D175/E175)</f>
        <v>0.4327822990844354</v>
      </c>
      <c r="G175" s="32">
        <f>SUM(G24:G84)</f>
        <v>22967</v>
      </c>
      <c r="H175" s="32">
        <f t="shared" si="15"/>
        <v>41578</v>
      </c>
      <c r="I175" s="26">
        <f>SUM(G175/H175)</f>
        <v>0.5523834720284766</v>
      </c>
      <c r="J175" s="32">
        <f t="shared" si="15"/>
        <v>53300</v>
      </c>
      <c r="K175" s="11">
        <f t="shared" si="15"/>
        <v>9227130.99</v>
      </c>
      <c r="L175" s="6">
        <f t="shared" si="15"/>
        <v>4016302.12</v>
      </c>
      <c r="M175" s="9">
        <f>SUM(O175+P175)/J175</f>
        <v>190.98135290806752</v>
      </c>
      <c r="O175" s="11">
        <f>SUM(O24:O84)</f>
        <v>7393327.99</v>
      </c>
      <c r="P175" s="6">
        <f>SUM(P24:P84)</f>
        <v>2785978.12</v>
      </c>
    </row>
    <row r="176" spans="11:15" ht="12.75">
      <c r="K176" s="11"/>
      <c r="O176" s="11"/>
    </row>
    <row r="177" spans="1:16" s="4" customFormat="1" ht="12.75">
      <c r="A177" s="4" t="s">
        <v>65</v>
      </c>
      <c r="D177" s="5"/>
      <c r="E177" s="5"/>
      <c r="F177" s="27"/>
      <c r="G177" s="5"/>
      <c r="H177" s="5"/>
      <c r="I177" s="27"/>
      <c r="J177" s="5"/>
      <c r="K177" s="7"/>
      <c r="L177" s="7"/>
      <c r="M177" s="5"/>
      <c r="O177" s="7"/>
      <c r="P177" s="7"/>
    </row>
    <row r="178" spans="2:16" s="4" customFormat="1" ht="12.75">
      <c r="B178" s="31" t="s">
        <v>65</v>
      </c>
      <c r="D178" s="5"/>
      <c r="E178" s="5"/>
      <c r="F178" s="27"/>
      <c r="G178" s="5"/>
      <c r="H178" s="5"/>
      <c r="I178" s="27"/>
      <c r="J178" s="5"/>
      <c r="K178" s="7"/>
      <c r="L178" s="7"/>
      <c r="M178" s="5"/>
      <c r="O178" s="7"/>
      <c r="P178" s="7"/>
    </row>
    <row r="179" spans="1:16" s="19" customFormat="1" ht="12.75">
      <c r="A179" s="19" t="s">
        <v>79</v>
      </c>
      <c r="B179" s="38" t="s">
        <v>262</v>
      </c>
      <c r="D179" s="20"/>
      <c r="E179" s="20"/>
      <c r="F179" s="29"/>
      <c r="G179" s="20"/>
      <c r="H179" s="20"/>
      <c r="I179" s="29"/>
      <c r="J179" s="20"/>
      <c r="K179" s="21"/>
      <c r="L179" s="21"/>
      <c r="M179" s="20"/>
      <c r="O179" s="21"/>
      <c r="P179" s="21"/>
    </row>
    <row r="180" spans="1:2" ht="12.75">
      <c r="A180" t="s">
        <v>80</v>
      </c>
      <c r="B180" s="19" t="s">
        <v>269</v>
      </c>
    </row>
    <row r="181" spans="1:2" ht="12.75">
      <c r="A181" t="s">
        <v>81</v>
      </c>
      <c r="B181" t="s">
        <v>86</v>
      </c>
    </row>
    <row r="182" spans="1:2" ht="12.75">
      <c r="A182" t="s">
        <v>82</v>
      </c>
      <c r="B182" t="s">
        <v>258</v>
      </c>
    </row>
    <row r="183" spans="1:2" ht="12.75">
      <c r="A183" t="s">
        <v>83</v>
      </c>
      <c r="B183" t="s">
        <v>87</v>
      </c>
    </row>
    <row r="184" ht="12.75">
      <c r="B184" t="s">
        <v>88</v>
      </c>
    </row>
  </sheetData>
  <mergeCells count="9">
    <mergeCell ref="P14:P18"/>
    <mergeCell ref="A1:N1"/>
    <mergeCell ref="A3:N3"/>
    <mergeCell ref="B4:N4"/>
    <mergeCell ref="O14:O18"/>
    <mergeCell ref="B5:N5"/>
    <mergeCell ref="B6:N6"/>
    <mergeCell ref="B7:N7"/>
    <mergeCell ref="A2:N2"/>
  </mergeCells>
  <printOptions gridLines="1"/>
  <pageMargins left="0.75" right="0.75" top="1" bottom="1" header="0.5" footer="0.5"/>
  <pageSetup fitToHeight="9"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Carol M. White Physical Education GPRA Data for FY2007 (MS Excel)</dc:title>
  <dc:subject/>
  <dc:creator>deborah.rudy</dc:creator>
  <cp:keywords/>
  <dc:description/>
  <cp:lastModifiedBy>Gizelle.Young</cp:lastModifiedBy>
  <cp:lastPrinted>2008-12-30T15:58:30Z</cp:lastPrinted>
  <dcterms:created xsi:type="dcterms:W3CDTF">2007-09-27T14:39:23Z</dcterms:created>
  <dcterms:modified xsi:type="dcterms:W3CDTF">2009-01-08T14:25:49Z</dcterms:modified>
  <cp:category/>
  <cp:version/>
  <cp:contentType/>
  <cp:contentStatus/>
</cp:coreProperties>
</file>