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2120" windowHeight="8835" activeTab="0"/>
  </bookViews>
  <sheets>
    <sheet name="NIRT'07 Spreadsheet (3-01)" sheetId="1" r:id="rId1"/>
  </sheets>
  <definedNames>
    <definedName name="area">'NIRT''07 Spreadsheet (3-01)'!$A$36</definedName>
    <definedName name="_xlnm.Print_Area" localSheetId="0">'NIRT''07 Spreadsheet (3-01)'!$A$11:$Q$55</definedName>
  </definedNames>
  <calcPr fullCalcOnLoad="1"/>
</workbook>
</file>

<file path=xl/sharedStrings.xml><?xml version="1.0" encoding="utf-8"?>
<sst xmlns="http://schemas.openxmlformats.org/spreadsheetml/2006/main" count="217" uniqueCount="192">
  <si>
    <t>PD Tentative Commitment</t>
  </si>
  <si>
    <t>Rate</t>
  </si>
  <si>
    <t>Req
$mil</t>
  </si>
  <si>
    <t>f</t>
  </si>
  <si>
    <t>Prop. No.</t>
  </si>
  <si>
    <t>Institution</t>
  </si>
  <si>
    <t>Cat.</t>
  </si>
  <si>
    <t>0707610</t>
  </si>
  <si>
    <t>0709131</t>
  </si>
  <si>
    <t>U Washington</t>
  </si>
  <si>
    <t>U Minnesota Twin Cities</t>
  </si>
  <si>
    <t>E, E/V, V, V, V</t>
  </si>
  <si>
    <t>E, E, E, V, V/G</t>
  </si>
  <si>
    <t>0707817</t>
  </si>
  <si>
    <t>Purdue U</t>
  </si>
  <si>
    <t>0707383</t>
  </si>
  <si>
    <t>U Michigan Ann Arbor</t>
  </si>
  <si>
    <t xml:space="preserve">E, E/V, E/V, V/G, G </t>
  </si>
  <si>
    <t>E, E, V, G, G</t>
  </si>
  <si>
    <t>E, E, V/G, V/G, G</t>
  </si>
  <si>
    <t>E/V, V, V,  V/G, G</t>
  </si>
  <si>
    <t>0709333</t>
  </si>
  <si>
    <t>U Nebraska Lincoln</t>
  </si>
  <si>
    <t>0709293</t>
  </si>
  <si>
    <t>U Texas Arlington</t>
  </si>
  <si>
    <t>0709283</t>
  </si>
  <si>
    <t>Texas Eng Exp Station</t>
  </si>
  <si>
    <t xml:space="preserve"> U of Cal Berkeley </t>
  </si>
  <si>
    <t xml:space="preserve"> Cornell University-Endowed </t>
  </si>
  <si>
    <t>t</t>
  </si>
  <si>
    <t>E, V, V, V</t>
  </si>
  <si>
    <t>E/V, V, V, V/G</t>
  </si>
  <si>
    <t>E/V, V, V, V</t>
  </si>
  <si>
    <t>0708347</t>
  </si>
  <si>
    <t>Brigham Young University</t>
  </si>
  <si>
    <t>E, V, V, G</t>
  </si>
  <si>
    <t>m</t>
  </si>
  <si>
    <t xml:space="preserve"> U of Houston </t>
  </si>
  <si>
    <t>E, E, E/V, V</t>
  </si>
  <si>
    <t>E, E/V, E/V, V</t>
  </si>
  <si>
    <t xml:space="preserve"> Johns Hopkins University </t>
  </si>
  <si>
    <t xml:space="preserve"> U of Cal Santa Barbara </t>
  </si>
  <si>
    <t>E, E/V, V, G</t>
  </si>
  <si>
    <t>b</t>
  </si>
  <si>
    <t xml:space="preserve"> Montana State University </t>
  </si>
  <si>
    <t xml:space="preserve"> Stevens Inst of Technology </t>
  </si>
  <si>
    <t xml:space="preserve"> U of Ill Urbana-Champaign </t>
  </si>
  <si>
    <t xml:space="preserve"> USC Research Foundation </t>
  </si>
  <si>
    <t>E, E, E/V</t>
  </si>
  <si>
    <t>E, E/V, V</t>
  </si>
  <si>
    <t>0708379</t>
  </si>
  <si>
    <t>0708459</t>
  </si>
  <si>
    <t>0709358</t>
  </si>
  <si>
    <t>c</t>
  </si>
  <si>
    <t xml:space="preserve"> SUNY Binghamton </t>
  </si>
  <si>
    <t xml:space="preserve"> U of Central Florida </t>
  </si>
  <si>
    <t xml:space="preserve"> U of Cal Irvine </t>
  </si>
  <si>
    <t xml:space="preserve"> U of Texas Austin </t>
  </si>
  <si>
    <t>E, E, E/V, V, V/G</t>
  </si>
  <si>
    <t>E, E, E, V</t>
  </si>
  <si>
    <t>E, E/V, V, V</t>
  </si>
  <si>
    <t>E, E, E, E/V</t>
  </si>
  <si>
    <t>E/V, E/V, V, G</t>
  </si>
  <si>
    <t>Rnk*</t>
  </si>
  <si>
    <t>Total**</t>
  </si>
  <si>
    <t>em</t>
  </si>
  <si>
    <t>s</t>
  </si>
  <si>
    <t>d</t>
  </si>
  <si>
    <t xml:space="preserve"> U of Virginia </t>
  </si>
  <si>
    <t xml:space="preserve"> U of Wisconsin Madison </t>
  </si>
  <si>
    <t xml:space="preserve"> Columbia University </t>
  </si>
  <si>
    <t xml:space="preserve"> Rice U</t>
  </si>
  <si>
    <t>E, E, V, V, V</t>
  </si>
  <si>
    <t xml:space="preserve"> Harvard University </t>
  </si>
  <si>
    <t xml:space="preserve"> U of Texas San Antonio </t>
  </si>
  <si>
    <t>E, E, E, E</t>
  </si>
  <si>
    <t>Khosla-ECCS</t>
  </si>
  <si>
    <t>Hui-ECCS</t>
  </si>
  <si>
    <t>Raper/Herold (CBET 1415)</t>
  </si>
  <si>
    <t xml:space="preserve">NIRT: Composition Graded, Epitaxial Oxide Nanostructures: Fabrication and Properties </t>
  </si>
  <si>
    <t>NIRT/GOALI: Development of a Multiscale Hierarchical Nanomanufacturing Tool</t>
  </si>
  <si>
    <t xml:space="preserve">Active NIRT: Hierarchical Manufacturing and Modeling for Phase Transforming Active Nanostructures </t>
  </si>
  <si>
    <t>NIRT: Nanomanufacturing and Analysis of Active Hierarchical Nanofilamentary Nanostructures</t>
  </si>
  <si>
    <t xml:space="preserve"> NIRT: Active Nanostructures with Giant Piezo-response </t>
  </si>
  <si>
    <t>Goldberg-ECCS              Hess (DMR) $600K              GOALI $100K</t>
  </si>
  <si>
    <t xml:space="preserve">
Regalbuto (CBET 1401) 525K
Wesson (CBET 7644)
Lee (CBET 7643) 112.8K</t>
  </si>
  <si>
    <t>Wesson (CBET 7644) 218K
Demir (CBET 5345)</t>
  </si>
  <si>
    <t>Schultz (CBET 1443)  100K
Phelan (CBET 1406)  400K  
Kramer (EEC) 200K</t>
  </si>
  <si>
    <t>Schultz (CBET 1443)  400K 
Phelan (CBET 1406) 425.6K  
Kramer (EEC)  200K</t>
  </si>
  <si>
    <t>Burka (CBET 1403) 400K  
Kramer (EEC)  200K</t>
  </si>
  <si>
    <r>
      <t>Heineken/Hamilton (CBET 1402/1491) $750K   
?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Demir (CBET 5345)  
Kramer (EEC)  200K</t>
    </r>
  </si>
  <si>
    <t xml:space="preserve">  ? Demir (CBET 5345)  
Kramer (EEC)  100K</t>
  </si>
  <si>
    <t>Ekstein (CBET 1179) 450K
Lee (CBET 7643) 300K  
Kramer (EEC)  200K</t>
  </si>
  <si>
    <t>Goldberg-ECCS  
Kramer (EEC)  300K</t>
  </si>
  <si>
    <t>Hui-ECCS  
Kramer (EEC)  100K</t>
  </si>
  <si>
    <t>Doumanidis (CMMI)  500K
Heineken/Hamilton (CBET 1402/1491)   100K  
Kramer (EEC)  200K</t>
  </si>
  <si>
    <t>Doumanidis (CMMI)  500K</t>
  </si>
  <si>
    <t>Doumanidis (CMMI) 500K</t>
  </si>
  <si>
    <t>Cooper (CMMI) 500K   
Kramer (EEC)  200K</t>
  </si>
  <si>
    <t xml:space="preserve">Chong (CMMI)  500K
Kramer (EEC)  100K </t>
  </si>
  <si>
    <t>Hsia (CMMI)   500K
Kramer (EEC)  200K</t>
  </si>
  <si>
    <t>Khosla-ECCS                            Doumanidis (CMMI)</t>
  </si>
  <si>
    <t>SBE 500K
Ekstein (CBET 1179) 150K
Lee (CBET 7643) 150K       Doumanidis (CMMI) 150K</t>
  </si>
  <si>
    <t>Doumanidis (CMMI)  500K
Prentice (CBET)  116K  
Kramer (EEC)  200K  
Wellek (CBET 1414)  100K</t>
  </si>
  <si>
    <t>CBET</t>
  </si>
  <si>
    <t>CMMI</t>
  </si>
  <si>
    <t>ECCS</t>
  </si>
  <si>
    <t>EEC</t>
  </si>
  <si>
    <t>OTH</t>
  </si>
  <si>
    <t>Senich 100K EPSCoR 300K</t>
  </si>
  <si>
    <t>Heineken/Hamilton (CBET 1402/1491) $250K   
? Demir (CBET 5345) EPSCoR 300K</t>
  </si>
  <si>
    <t>Wellek (CBET 1414)  519.2K
Prentice (CBET) 400K
Regalbuto (CBET 1401) 200K  
Kramer (EEC)  200K, Senich 100K</t>
  </si>
  <si>
    <t>Daniel T Schwartz               206-543-8388 dts@u.washington.edu</t>
  </si>
  <si>
    <t>Michael Tsapatsis             612-626-0920 tsapatsi@cems.umn.edu</t>
  </si>
  <si>
    <t>Efstathios I Meletis            817-272-2559 meletis@mae.uta.edu</t>
  </si>
  <si>
    <t>Yuris Dzenis             402-472-0713 ydzenis@unl.edu</t>
  </si>
  <si>
    <t>Xianfan Xu               765-494-5639 xxu@ecn.purdue.edu</t>
  </si>
  <si>
    <t>Michael J Solomon                734-764-3119 mjsolo@umich.edu</t>
  </si>
  <si>
    <t>Dimitris C Lagoudas               979-845-1604 lagoudas@aero.tamu.edu</t>
  </si>
  <si>
    <t>Costas P Grigoropoulos             510-642-2525 cgrigoro@me.berkeley.edu</t>
  </si>
  <si>
    <t>David C Erickson                   607-255-4861 de54@cornell.edu</t>
  </si>
  <si>
    <t>John N Harb                  801-422-4393 jharb@et.byu.edu</t>
  </si>
  <si>
    <t>Mark O Robbins                 410-516-7204 mr@pha.jhu.edu</t>
  </si>
  <si>
    <t>Kimberly Turner                   805-893-5106 turner@engineering.ucsb.edu</t>
  </si>
  <si>
    <t>Matthew R Libera                 201-216-5259 mlibera@stevens.edu</t>
  </si>
  <si>
    <t>Michael S Strano                     217-333-3634 strano@uiuc.edu</t>
  </si>
  <si>
    <t>Trevor Douglas                    406-994-6566 tdouglas@chemistry.montana.edu</t>
  </si>
  <si>
    <t>Benny D Freeman               512-232-2803 freeman@che.utexas.edu</t>
  </si>
  <si>
    <t>Sudipta Seal           407-823-5277 sseal@pegasus.cc.ucf.edu</t>
  </si>
  <si>
    <t>Chuan-Jian Zhong                607-777-4605 cjzhong@binghamton.edu</t>
  </si>
  <si>
    <t>Marc J Madou                 949-824-6585 mmadou@uci.edu</t>
  </si>
  <si>
    <t>David Berube             803-777-2217 berube@sc.edu</t>
  </si>
  <si>
    <t>John C Bean        434-924-7575 john-bean@virginia.edu</t>
  </si>
  <si>
    <t>Chang-Beom Eom              608-263-6305 eom@engr.wisc.edu</t>
  </si>
  <si>
    <t>Colin Nuckolls               212-854-6289 cn37@columbia.edu</t>
  </si>
  <si>
    <t>James M Tour                 713-348-6246 tour@rice.edu</t>
  </si>
  <si>
    <t>Marko Loncar              617-495-1000 loncar@deas.harvard.edu</t>
  </si>
  <si>
    <t>Andrey A Chabanov               210-458-4340 Andrey.Chabanov@utsa.edu</t>
  </si>
  <si>
    <t>Pradeep Sharma         713-743-4256 psharma@uh.edu</t>
  </si>
  <si>
    <t>Program solicitation NSF 06610 (ANN)</t>
  </si>
  <si>
    <t>Themes:</t>
  </si>
  <si>
    <t>B. Catalysis</t>
  </si>
  <si>
    <t>C. Devices</t>
  </si>
  <si>
    <t>E. Manufacturing</t>
  </si>
  <si>
    <t>Principal Investigator</t>
  </si>
  <si>
    <t>Award Title</t>
  </si>
  <si>
    <t>List of FY 2007 NIRT Awards (29 awards, $30,427,000)</t>
  </si>
  <si>
    <t>A. Biological Phenomena (3 Awards; $3,000,000)</t>
  </si>
  <si>
    <t>B. Catalysis (4 Awards; 4,100,000)</t>
  </si>
  <si>
    <t>1,</t>
  </si>
  <si>
    <t>D. EM, Energy Materials (1 Award; $1,000,000)</t>
  </si>
  <si>
    <t>F. Materials (3 Awards; $3,420,000)</t>
  </si>
  <si>
    <t>G. Societal (1 Award; $1,400,000)</t>
  </si>
  <si>
    <t>H. Transport (2 Awards; $2,000,000)</t>
  </si>
  <si>
    <t>C. Devices (6 Awards; $7,847,000)</t>
  </si>
  <si>
    <t>4 year budget</t>
  </si>
  <si>
    <t>E. Manufacturing (7 Awards; $7,660,000)</t>
  </si>
  <si>
    <t>TOTAL</t>
  </si>
  <si>
    <t>Sum H</t>
  </si>
  <si>
    <t>Sum G</t>
  </si>
  <si>
    <t>Sum F</t>
  </si>
  <si>
    <t>Sum E</t>
  </si>
  <si>
    <t>Sum D</t>
  </si>
  <si>
    <t>Sum C</t>
  </si>
  <si>
    <t>Sum B</t>
  </si>
  <si>
    <t>Sum A</t>
  </si>
  <si>
    <t>D. Enegy materials</t>
  </si>
  <si>
    <t>G. Transport phenomena</t>
  </si>
  <si>
    <t>A. Biological phenomena</t>
  </si>
  <si>
    <t>F. Societal dimensions</t>
  </si>
  <si>
    <t xml:space="preserve"> NIRT: Single molecule detection in living cells using carbon nanotube optical probes  </t>
  </si>
  <si>
    <t xml:space="preserve"> NIRT:  Exploiting Protein Cage Dynamics to Engineer Active Nanostructures </t>
  </si>
  <si>
    <t xml:space="preserve"> NIRT: Self-Assembled Nanohydrogels for Differential Cell Adhesion and Infection Control</t>
  </si>
  <si>
    <t xml:space="preserve"> NIRT: Functionalization of alloy metal nanoparticles for enhanced transport and catalysis in membranes </t>
  </si>
  <si>
    <t xml:space="preserve"> NIRT: Engineered therapeutic nanoparticles as catalytic antioxidants </t>
  </si>
  <si>
    <t xml:space="preserve"> NIRT: Nanostructured Bimetallic, Trimetallic and Core-Shell Fuel-Cell Catalysts with Controlled Size, Composition, and Morphology</t>
  </si>
  <si>
    <t xml:space="preserve"> NIRT: C-MEMS/C-NEMS for Miniature Biofuel Cells                                                                                          </t>
  </si>
  <si>
    <t xml:space="preserve"> NIRT:  Surface State Engineering - Charge Storage and Conduction in Organo-Silicon Heterostructures as a Basis for Nanoscale Devices  </t>
  </si>
  <si>
    <t xml:space="preserve"> NIRT: Molecular electronic devices with carbon-based electrodes on active substrates  </t>
  </si>
  <si>
    <t xml:space="preserve"> NIRT--Synthesis, Actuation and Control of Single-Molecule Nanocars  </t>
  </si>
  <si>
    <t xml:space="preserve"> NIRT: Photon and Plasmon Engineering in Active Optical Devices based on Synthesized Nanostructures  </t>
  </si>
  <si>
    <t xml:space="preserve"> NIRT: Optics on a nanoscale using polaritonic and plasmonic materials (Minority Co-PI)  </t>
  </si>
  <si>
    <t xml:space="preserve">NIRT:Chemically Directed Surface Alignment and Wiring of Self-Assembled Nanoelectrical Circuits </t>
  </si>
  <si>
    <t>NIRT: Protein-aided nanomanufacturing</t>
  </si>
  <si>
    <t xml:space="preserve">NIRT: Precise Building Blocks for Hierarchical Nanomanufacturing of Membranes with Molecular Resolution </t>
  </si>
  <si>
    <t xml:space="preserve">NIRT: Active nanofluidic manufacturing and hierarchical assembly of anisotropic nanocolloids </t>
  </si>
  <si>
    <t xml:space="preserve"> NIRT: Active Electromechanical Nanostructures Without the Use of Piezoelectric Constituents  </t>
  </si>
  <si>
    <t xml:space="preserve"> NIRT: Interfacial Forces in Active Nanodevices</t>
  </si>
  <si>
    <t xml:space="preserve"> NIRT:  Reversible Frictional Adhesion of Natural and Bio-Inspired Multi-Scale Structures</t>
  </si>
  <si>
    <t xml:space="preserve"> NIRT: Intuitive Toxicology and Public Engagement </t>
  </si>
  <si>
    <t xml:space="preserve"> NIRT: Gated Transport through Carbon Nanotube Membranes </t>
  </si>
  <si>
    <t xml:space="preserve"> NIRT: Active Nanophotofluidic Systems for Single Molecule/Particle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</si>
</sst>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[$-409]dddd\,\ mmmm\ dd\,\ yyyy"/>
    <numFmt numFmtId="167" formatCode="[$-409]h:mm:ss\ AM/PM"/>
    <numFmt numFmtId="168" formatCode="&quot;$&quot;#,##0"/>
    <numFmt numFmtId="169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3" fillId="2" borderId="1" xfId="0" applyNumberFormat="1" applyFont="1" applyFill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168" fontId="1" fillId="0" borderId="0" xfId="0" applyNumberFormat="1" applyFont="1" applyAlignment="1">
      <alignment wrapText="1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3"/>
  <sheetViews>
    <sheetView tabSelected="1" zoomScaleSheetLayoutView="75" workbookViewId="0" topLeftCell="A51">
      <selection activeCell="E62" sqref="E62"/>
    </sheetView>
  </sheetViews>
  <sheetFormatPr defaultColWidth="9.140625" defaultRowHeight="12.75"/>
  <cols>
    <col min="1" max="1" width="3.28125" style="0" customWidth="1"/>
    <col min="2" max="2" width="3.8515625" style="0" hidden="1" customWidth="1"/>
    <col min="3" max="3" width="9.00390625" style="8" customWidth="1"/>
    <col min="4" max="4" width="16.28125" style="2" customWidth="1"/>
    <col min="5" max="5" width="14.28125" style="2" customWidth="1"/>
    <col min="6" max="6" width="28.28125" style="25" customWidth="1"/>
    <col min="7" max="7" width="0.13671875" style="4" customWidth="1"/>
    <col min="8" max="8" width="13.8515625" style="44" customWidth="1"/>
    <col min="9" max="9" width="0.13671875" style="2" hidden="1" customWidth="1"/>
    <col min="10" max="10" width="4.57421875" style="20" hidden="1" customWidth="1"/>
    <col min="11" max="11" width="3.7109375" style="20" hidden="1" customWidth="1"/>
    <col min="12" max="12" width="7.7109375" style="27" hidden="1" customWidth="1"/>
    <col min="13" max="13" width="9.140625" style="0" hidden="1" customWidth="1"/>
    <col min="14" max="14" width="8.00390625" style="0" hidden="1" customWidth="1"/>
    <col min="15" max="15" width="9.421875" style="0" hidden="1" customWidth="1"/>
    <col min="16" max="16" width="10.28125" style="0" hidden="1" customWidth="1"/>
    <col min="17" max="17" width="0.13671875" style="0" hidden="1" customWidth="1"/>
  </cols>
  <sheetData>
    <row r="1" spans="1:4" ht="20.25">
      <c r="A1" s="42"/>
      <c r="D1" s="43" t="s">
        <v>146</v>
      </c>
    </row>
    <row r="2" spans="3:4" ht="12.75">
      <c r="C2" s="1" t="s">
        <v>139</v>
      </c>
      <c r="D2" s="10"/>
    </row>
    <row r="3" spans="3:4" ht="12.75">
      <c r="C3" s="1" t="s">
        <v>140</v>
      </c>
      <c r="D3" s="9" t="s">
        <v>168</v>
      </c>
    </row>
    <row r="4" spans="3:4" ht="12.75">
      <c r="C4" s="9"/>
      <c r="D4" s="9" t="s">
        <v>141</v>
      </c>
    </row>
    <row r="5" spans="3:4" ht="12.75">
      <c r="C5" s="9"/>
      <c r="D5" s="9" t="s">
        <v>142</v>
      </c>
    </row>
    <row r="6" spans="3:4" ht="12.75">
      <c r="C6" s="9"/>
      <c r="D6" s="9" t="s">
        <v>166</v>
      </c>
    </row>
    <row r="7" spans="3:4" ht="12.75">
      <c r="C7" s="9"/>
      <c r="D7" s="9" t="s">
        <v>143</v>
      </c>
    </row>
    <row r="8" spans="3:4" ht="12.75">
      <c r="C8" s="9"/>
      <c r="D8" s="9" t="s">
        <v>169</v>
      </c>
    </row>
    <row r="9" spans="3:4" ht="12.75">
      <c r="C9" s="9"/>
      <c r="D9" s="9" t="s">
        <v>167</v>
      </c>
    </row>
    <row r="11" spans="1:17" s="1" customFormat="1" ht="23.25" customHeight="1">
      <c r="A11" s="14"/>
      <c r="B11" s="14" t="s">
        <v>6</v>
      </c>
      <c r="C11" s="16" t="s">
        <v>4</v>
      </c>
      <c r="D11" s="15" t="s">
        <v>144</v>
      </c>
      <c r="E11" s="15" t="s">
        <v>5</v>
      </c>
      <c r="F11" s="24" t="s">
        <v>145</v>
      </c>
      <c r="G11" s="15" t="s">
        <v>2</v>
      </c>
      <c r="H11" s="45" t="s">
        <v>155</v>
      </c>
      <c r="I11" s="15" t="s">
        <v>1</v>
      </c>
      <c r="J11" s="18" t="s">
        <v>63</v>
      </c>
      <c r="K11" s="22" t="s">
        <v>64</v>
      </c>
      <c r="L11" s="15" t="s">
        <v>0</v>
      </c>
      <c r="M11" s="13" t="s">
        <v>104</v>
      </c>
      <c r="N11" s="13" t="s">
        <v>105</v>
      </c>
      <c r="O11" s="13" t="s">
        <v>106</v>
      </c>
      <c r="P11" s="13" t="s">
        <v>107</v>
      </c>
      <c r="Q11" s="13" t="s">
        <v>108</v>
      </c>
    </row>
    <row r="12" spans="2:17" s="1" customFormat="1" ht="24" customHeight="1">
      <c r="B12" s="14"/>
      <c r="C12" s="14" t="s">
        <v>147</v>
      </c>
      <c r="D12" s="15"/>
      <c r="E12" s="15"/>
      <c r="F12" s="24"/>
      <c r="G12" s="15"/>
      <c r="H12" s="45"/>
      <c r="I12" s="15"/>
      <c r="J12" s="18"/>
      <c r="K12" s="22"/>
      <c r="L12" s="15"/>
      <c r="M12" s="13"/>
      <c r="N12" s="13"/>
      <c r="O12" s="13"/>
      <c r="P12" s="13"/>
      <c r="Q12" s="13"/>
    </row>
    <row r="13" spans="1:17" ht="48.75" customHeight="1">
      <c r="A13" s="5">
        <v>1</v>
      </c>
      <c r="B13" s="5" t="s">
        <v>43</v>
      </c>
      <c r="C13" s="7" t="s">
        <v>51</v>
      </c>
      <c r="D13" s="6" t="s">
        <v>125</v>
      </c>
      <c r="E13" s="40" t="s">
        <v>46</v>
      </c>
      <c r="F13" s="40" t="s">
        <v>170</v>
      </c>
      <c r="G13" s="11">
        <v>1.39</v>
      </c>
      <c r="H13" s="46">
        <v>1000000</v>
      </c>
      <c r="I13" s="12" t="s">
        <v>48</v>
      </c>
      <c r="J13" s="17">
        <v>2</v>
      </c>
      <c r="K13" s="23">
        <v>52</v>
      </c>
      <c r="L13" s="12" t="s">
        <v>91</v>
      </c>
      <c r="M13" s="13">
        <v>900</v>
      </c>
      <c r="N13" s="37"/>
      <c r="O13" s="37"/>
      <c r="P13" s="37">
        <v>100</v>
      </c>
      <c r="Q13" s="37"/>
    </row>
    <row r="14" spans="1:17" ht="46.5" customHeight="1">
      <c r="A14" s="5">
        <v>2</v>
      </c>
      <c r="B14" s="5" t="s">
        <v>43</v>
      </c>
      <c r="C14" s="7" t="s">
        <v>52</v>
      </c>
      <c r="D14" s="6" t="s">
        <v>126</v>
      </c>
      <c r="E14" s="40" t="s">
        <v>44</v>
      </c>
      <c r="F14" s="40" t="s">
        <v>171</v>
      </c>
      <c r="G14" s="29">
        <v>1.4</v>
      </c>
      <c r="H14" s="46">
        <v>1000000</v>
      </c>
      <c r="I14" s="12" t="s">
        <v>49</v>
      </c>
      <c r="J14" s="17">
        <v>3</v>
      </c>
      <c r="K14" s="23">
        <v>52</v>
      </c>
      <c r="L14" s="12" t="s">
        <v>110</v>
      </c>
      <c r="M14" s="13">
        <v>700</v>
      </c>
      <c r="N14" s="37"/>
      <c r="O14" s="37"/>
      <c r="P14" s="37"/>
      <c r="Q14" s="37">
        <v>300</v>
      </c>
    </row>
    <row r="15" spans="1:17" ht="52.5" customHeight="1">
      <c r="A15" s="5">
        <v>3</v>
      </c>
      <c r="B15" s="5" t="s">
        <v>43</v>
      </c>
      <c r="C15" s="7" t="s">
        <v>50</v>
      </c>
      <c r="D15" s="6" t="s">
        <v>124</v>
      </c>
      <c r="E15" s="40" t="s">
        <v>45</v>
      </c>
      <c r="F15" s="40" t="s">
        <v>172</v>
      </c>
      <c r="G15" s="11">
        <v>1.38</v>
      </c>
      <c r="H15" s="46">
        <v>1000000</v>
      </c>
      <c r="I15" s="12" t="s">
        <v>48</v>
      </c>
      <c r="J15" s="17">
        <v>1</v>
      </c>
      <c r="K15" s="23">
        <v>52</v>
      </c>
      <c r="L15" s="12" t="s">
        <v>90</v>
      </c>
      <c r="M15" s="13">
        <v>800</v>
      </c>
      <c r="N15" s="37"/>
      <c r="O15" s="37"/>
      <c r="P15" s="37">
        <v>200</v>
      </c>
      <c r="Q15" s="37"/>
    </row>
    <row r="16" spans="1:17" ht="22.5" customHeight="1">
      <c r="A16" s="48"/>
      <c r="B16" s="5"/>
      <c r="C16" s="7"/>
      <c r="D16" s="6"/>
      <c r="E16" s="40"/>
      <c r="F16" s="49" t="s">
        <v>165</v>
      </c>
      <c r="G16" s="11"/>
      <c r="H16" s="46">
        <f>SUM(H13:H15)</f>
        <v>3000000</v>
      </c>
      <c r="I16" s="12"/>
      <c r="J16" s="17"/>
      <c r="K16" s="23"/>
      <c r="L16" s="12"/>
      <c r="M16" s="13"/>
      <c r="N16" s="37"/>
      <c r="O16" s="37"/>
      <c r="P16" s="37"/>
      <c r="Q16" s="37"/>
    </row>
    <row r="17" spans="2:17" s="1" customFormat="1" ht="21.75" customHeight="1">
      <c r="B17" s="14"/>
      <c r="C17" s="14" t="s">
        <v>148</v>
      </c>
      <c r="D17" s="15"/>
      <c r="E17" s="15"/>
      <c r="F17" s="24"/>
      <c r="G17" s="15"/>
      <c r="H17" s="45"/>
      <c r="I17" s="15"/>
      <c r="J17" s="18"/>
      <c r="K17" s="22"/>
      <c r="L17" s="15"/>
      <c r="M17" s="13"/>
      <c r="N17" s="13"/>
      <c r="O17" s="13"/>
      <c r="P17" s="13"/>
      <c r="Q17" s="13"/>
    </row>
    <row r="18" spans="1:17" ht="57" customHeight="1">
      <c r="A18" s="5">
        <v>4</v>
      </c>
      <c r="B18" s="5" t="s">
        <v>53</v>
      </c>
      <c r="C18" s="32" t="str">
        <f>"0708779"</f>
        <v>0708779</v>
      </c>
      <c r="D18" s="33" t="s">
        <v>127</v>
      </c>
      <c r="E18" s="33" t="s">
        <v>57</v>
      </c>
      <c r="F18" s="33" t="s">
        <v>173</v>
      </c>
      <c r="G18" s="11">
        <v>1.4</v>
      </c>
      <c r="H18" s="46">
        <v>1100000</v>
      </c>
      <c r="I18" s="12" t="s">
        <v>61</v>
      </c>
      <c r="J18" s="17">
        <v>1</v>
      </c>
      <c r="K18" s="23">
        <v>30</v>
      </c>
      <c r="L18" s="12" t="s">
        <v>111</v>
      </c>
      <c r="M18" s="13">
        <v>800</v>
      </c>
      <c r="N18" s="37"/>
      <c r="O18" s="37"/>
      <c r="P18" s="37">
        <v>200</v>
      </c>
      <c r="Q18" s="37">
        <v>100</v>
      </c>
    </row>
    <row r="19" spans="1:17" ht="50.25" customHeight="1">
      <c r="A19" s="5">
        <f>A18+1</f>
        <v>5</v>
      </c>
      <c r="B19" s="5" t="s">
        <v>53</v>
      </c>
      <c r="C19" s="32" t="str">
        <f>"0708172"</f>
        <v>0708172</v>
      </c>
      <c r="D19" s="33" t="s">
        <v>128</v>
      </c>
      <c r="E19" s="33" t="s">
        <v>55</v>
      </c>
      <c r="F19" s="33" t="s">
        <v>174</v>
      </c>
      <c r="G19" s="11">
        <v>1.4</v>
      </c>
      <c r="H19" s="46">
        <v>1000000</v>
      </c>
      <c r="I19" s="12" t="s">
        <v>59</v>
      </c>
      <c r="J19" s="17">
        <v>2</v>
      </c>
      <c r="K19" s="23">
        <v>30</v>
      </c>
      <c r="L19" s="12" t="s">
        <v>92</v>
      </c>
      <c r="M19" s="13">
        <v>800</v>
      </c>
      <c r="N19" s="37"/>
      <c r="O19" s="37"/>
      <c r="P19" s="37">
        <v>200</v>
      </c>
      <c r="Q19" s="37"/>
    </row>
    <row r="20" spans="1:17" ht="58.5" customHeight="1">
      <c r="A20" s="5">
        <f>A19+1</f>
        <v>6</v>
      </c>
      <c r="B20" s="5" t="s">
        <v>53</v>
      </c>
      <c r="C20" s="32" t="str">
        <f>"0709113"</f>
        <v>0709113</v>
      </c>
      <c r="D20" s="33" t="s">
        <v>129</v>
      </c>
      <c r="E20" s="33" t="s">
        <v>54</v>
      </c>
      <c r="F20" s="33" t="s">
        <v>175</v>
      </c>
      <c r="G20" s="11">
        <v>1.08</v>
      </c>
      <c r="H20" s="46">
        <v>1000000</v>
      </c>
      <c r="I20" s="12" t="s">
        <v>58</v>
      </c>
      <c r="J20" s="19">
        <v>3</v>
      </c>
      <c r="K20" s="23">
        <v>30</v>
      </c>
      <c r="L20" s="12" t="s">
        <v>85</v>
      </c>
      <c r="M20" s="13">
        <v>1000</v>
      </c>
      <c r="N20" s="37"/>
      <c r="O20" s="37"/>
      <c r="P20" s="37"/>
      <c r="Q20" s="37"/>
    </row>
    <row r="21" spans="1:17" ht="43.5" customHeight="1">
      <c r="A21" s="5">
        <f>A20+1</f>
        <v>7</v>
      </c>
      <c r="B21" s="5" t="s">
        <v>53</v>
      </c>
      <c r="C21" s="32" t="str">
        <f>"0709085"</f>
        <v>0709085</v>
      </c>
      <c r="D21" s="33" t="s">
        <v>130</v>
      </c>
      <c r="E21" s="33" t="s">
        <v>56</v>
      </c>
      <c r="F21" s="33" t="s">
        <v>176</v>
      </c>
      <c r="G21" s="11">
        <v>1.4</v>
      </c>
      <c r="H21" s="46">
        <v>1000000</v>
      </c>
      <c r="I21" s="12" t="s">
        <v>60</v>
      </c>
      <c r="J21" s="17">
        <v>4</v>
      </c>
      <c r="K21" s="23">
        <v>30</v>
      </c>
      <c r="L21" s="12" t="s">
        <v>86</v>
      </c>
      <c r="M21" s="13">
        <v>1000</v>
      </c>
      <c r="N21" s="37"/>
      <c r="O21" s="37"/>
      <c r="P21" s="37"/>
      <c r="Q21" s="37"/>
    </row>
    <row r="22" spans="1:17" ht="18" customHeight="1">
      <c r="A22" s="48"/>
      <c r="B22" s="5"/>
      <c r="C22" s="32"/>
      <c r="D22" s="33"/>
      <c r="E22" s="33"/>
      <c r="F22" s="49" t="s">
        <v>164</v>
      </c>
      <c r="G22" s="11"/>
      <c r="H22" s="46">
        <f>SUM(H18:H21)</f>
        <v>4100000</v>
      </c>
      <c r="I22" s="12"/>
      <c r="J22" s="17"/>
      <c r="K22" s="23"/>
      <c r="L22" s="12"/>
      <c r="M22" s="13"/>
      <c r="N22" s="37"/>
      <c r="O22" s="37"/>
      <c r="P22" s="37"/>
      <c r="Q22" s="37"/>
    </row>
    <row r="23" spans="2:17" s="1" customFormat="1" ht="15.75" customHeight="1">
      <c r="B23" s="14"/>
      <c r="C23" s="14" t="s">
        <v>154</v>
      </c>
      <c r="D23" s="15"/>
      <c r="E23" s="15"/>
      <c r="F23" s="24"/>
      <c r="G23" s="15"/>
      <c r="H23" s="45"/>
      <c r="I23" s="15"/>
      <c r="J23" s="18"/>
      <c r="K23" s="22"/>
      <c r="L23" s="15"/>
      <c r="M23" s="13"/>
      <c r="N23" s="13"/>
      <c r="O23" s="13"/>
      <c r="P23" s="13"/>
      <c r="Q23" s="13"/>
    </row>
    <row r="24" spans="1:17" ht="60.75" customHeight="1">
      <c r="A24" s="5">
        <v>8</v>
      </c>
      <c r="B24" s="32" t="s">
        <v>67</v>
      </c>
      <c r="C24" s="32" t="str">
        <f>"0708923"</f>
        <v>0708923</v>
      </c>
      <c r="D24" s="33" t="s">
        <v>132</v>
      </c>
      <c r="E24" s="33" t="s">
        <v>68</v>
      </c>
      <c r="F24" s="33" t="s">
        <v>177</v>
      </c>
      <c r="G24" s="34">
        <v>1.4</v>
      </c>
      <c r="H24" s="46">
        <v>1350000</v>
      </c>
      <c r="I24" s="33" t="s">
        <v>38</v>
      </c>
      <c r="J24" s="35">
        <v>1</v>
      </c>
      <c r="K24" s="23">
        <v>24</v>
      </c>
      <c r="L24" s="39" t="s">
        <v>93</v>
      </c>
      <c r="M24" s="37"/>
      <c r="N24" s="37"/>
      <c r="O24" s="13">
        <v>1060</v>
      </c>
      <c r="P24" s="37">
        <v>290</v>
      </c>
      <c r="Q24" s="37"/>
    </row>
    <row r="25" spans="1:17" ht="48" customHeight="1">
      <c r="A25" s="5">
        <f>A24+1</f>
        <v>9</v>
      </c>
      <c r="B25" s="32" t="s">
        <v>67</v>
      </c>
      <c r="C25" s="32" t="str">
        <f>"0708759"</f>
        <v>0708759</v>
      </c>
      <c r="D25" s="33" t="s">
        <v>133</v>
      </c>
      <c r="E25" s="33" t="s">
        <v>69</v>
      </c>
      <c r="F25" s="33" t="s">
        <v>83</v>
      </c>
      <c r="G25" s="34">
        <v>1.4</v>
      </c>
      <c r="H25" s="46">
        <v>1300000</v>
      </c>
      <c r="I25" s="33" t="s">
        <v>62</v>
      </c>
      <c r="J25" s="35">
        <v>3</v>
      </c>
      <c r="K25" s="23">
        <v>24</v>
      </c>
      <c r="L25" s="39" t="s">
        <v>84</v>
      </c>
      <c r="M25" s="37"/>
      <c r="N25" s="37"/>
      <c r="O25" s="13">
        <v>600</v>
      </c>
      <c r="P25" s="37"/>
      <c r="Q25" s="37">
        <v>700</v>
      </c>
    </row>
    <row r="26" spans="1:17" ht="52.5" customHeight="1">
      <c r="A26" s="5">
        <f>A25+1</f>
        <v>10</v>
      </c>
      <c r="B26" s="32" t="s">
        <v>67</v>
      </c>
      <c r="C26" s="32" t="str">
        <f>"0707748"</f>
        <v>0707748</v>
      </c>
      <c r="D26" s="33" t="s">
        <v>134</v>
      </c>
      <c r="E26" s="33" t="s">
        <v>70</v>
      </c>
      <c r="F26" s="33" t="s">
        <v>178</v>
      </c>
      <c r="G26" s="34">
        <v>1.6</v>
      </c>
      <c r="H26" s="46">
        <v>1350000</v>
      </c>
      <c r="I26" s="33" t="s">
        <v>59</v>
      </c>
      <c r="J26" s="36">
        <v>1</v>
      </c>
      <c r="K26" s="23">
        <v>24</v>
      </c>
      <c r="L26" s="39" t="s">
        <v>76</v>
      </c>
      <c r="M26" s="37"/>
      <c r="N26" s="37"/>
      <c r="O26" s="13">
        <v>1350</v>
      </c>
      <c r="P26" s="37"/>
      <c r="Q26" s="37"/>
    </row>
    <row r="27" spans="1:17" ht="45" customHeight="1">
      <c r="A27" s="5">
        <f>A26+1</f>
        <v>11</v>
      </c>
      <c r="B27" s="32" t="s">
        <v>67</v>
      </c>
      <c r="C27" s="32" t="str">
        <f>"0708765"</f>
        <v>0708765</v>
      </c>
      <c r="D27" s="33" t="s">
        <v>135</v>
      </c>
      <c r="E27" s="33" t="s">
        <v>71</v>
      </c>
      <c r="F27" s="33" t="s">
        <v>179</v>
      </c>
      <c r="G27" s="34">
        <v>1.17</v>
      </c>
      <c r="H27" s="46">
        <v>1170000</v>
      </c>
      <c r="I27" s="33" t="s">
        <v>72</v>
      </c>
      <c r="J27" s="36">
        <v>2</v>
      </c>
      <c r="K27" s="23">
        <v>24</v>
      </c>
      <c r="L27" s="39" t="s">
        <v>101</v>
      </c>
      <c r="M27" s="37"/>
      <c r="N27" s="37">
        <v>200</v>
      </c>
      <c r="O27" s="13">
        <v>970</v>
      </c>
      <c r="P27" s="37"/>
      <c r="Q27" s="37"/>
    </row>
    <row r="28" spans="1:17" ht="50.25" customHeight="1">
      <c r="A28" s="5">
        <f>A27+1</f>
        <v>12</v>
      </c>
      <c r="B28" s="32" t="s">
        <v>67</v>
      </c>
      <c r="C28" s="32" t="str">
        <f>"0708905"</f>
        <v>0708905</v>
      </c>
      <c r="D28" s="33" t="s">
        <v>136</v>
      </c>
      <c r="E28" s="33" t="s">
        <v>73</v>
      </c>
      <c r="F28" s="33" t="s">
        <v>180</v>
      </c>
      <c r="G28" s="34">
        <v>1.4</v>
      </c>
      <c r="H28" s="46">
        <v>1300000</v>
      </c>
      <c r="I28" s="33" t="s">
        <v>75</v>
      </c>
      <c r="J28" s="36">
        <v>1</v>
      </c>
      <c r="K28" s="38">
        <v>23</v>
      </c>
      <c r="L28" s="39" t="s">
        <v>77</v>
      </c>
      <c r="M28" s="37"/>
      <c r="N28" s="37"/>
      <c r="O28" s="13">
        <v>1300</v>
      </c>
      <c r="P28" s="37"/>
      <c r="Q28" s="37"/>
    </row>
    <row r="29" spans="1:17" ht="61.5" customHeight="1">
      <c r="A29" s="5">
        <f>A28+1</f>
        <v>13</v>
      </c>
      <c r="B29" s="32" t="s">
        <v>67</v>
      </c>
      <c r="C29" s="32" t="str">
        <f>"0709323"</f>
        <v>0709323</v>
      </c>
      <c r="D29" s="33" t="s">
        <v>137</v>
      </c>
      <c r="E29" s="33" t="s">
        <v>74</v>
      </c>
      <c r="F29" s="33" t="s">
        <v>181</v>
      </c>
      <c r="G29" s="34">
        <v>1.6</v>
      </c>
      <c r="H29" s="46">
        <v>1377000</v>
      </c>
      <c r="I29" s="33" t="s">
        <v>39</v>
      </c>
      <c r="J29" s="36">
        <v>2</v>
      </c>
      <c r="K29" s="38">
        <v>23</v>
      </c>
      <c r="L29" s="39" t="s">
        <v>94</v>
      </c>
      <c r="M29" s="37"/>
      <c r="N29" s="37"/>
      <c r="O29" s="13">
        <v>1277</v>
      </c>
      <c r="P29" s="37">
        <v>100</v>
      </c>
      <c r="Q29" s="37"/>
    </row>
    <row r="30" spans="1:17" ht="20.25" customHeight="1">
      <c r="A30" s="48"/>
      <c r="B30" s="32"/>
      <c r="C30" s="32"/>
      <c r="D30" s="33"/>
      <c r="E30" s="33"/>
      <c r="F30" s="49" t="s">
        <v>163</v>
      </c>
      <c r="G30" s="34"/>
      <c r="H30" s="46">
        <f>SUM(H24:H29)</f>
        <v>7847000</v>
      </c>
      <c r="I30" s="33"/>
      <c r="J30" s="36"/>
      <c r="K30" s="38"/>
      <c r="L30" s="39"/>
      <c r="M30" s="37"/>
      <c r="N30" s="37"/>
      <c r="O30" s="13"/>
      <c r="P30" s="37"/>
      <c r="Q30" s="37"/>
    </row>
    <row r="31" spans="2:17" s="1" customFormat="1" ht="21.75" customHeight="1">
      <c r="B31" s="14"/>
      <c r="C31" s="14" t="s">
        <v>150</v>
      </c>
      <c r="D31" s="15"/>
      <c r="E31" s="15"/>
      <c r="F31" s="24"/>
      <c r="G31" s="15"/>
      <c r="H31" s="45"/>
      <c r="I31" s="15"/>
      <c r="J31" s="18"/>
      <c r="K31" s="22"/>
      <c r="L31" s="15"/>
      <c r="M31" s="13"/>
      <c r="N31" s="13"/>
      <c r="O31" s="13"/>
      <c r="P31" s="13"/>
      <c r="Q31" s="13"/>
    </row>
    <row r="32" spans="1:17" ht="50.25" customHeight="1">
      <c r="A32" s="5">
        <v>14</v>
      </c>
      <c r="B32" s="5" t="s">
        <v>65</v>
      </c>
      <c r="C32" s="7" t="s">
        <v>33</v>
      </c>
      <c r="D32" s="6" t="s">
        <v>121</v>
      </c>
      <c r="E32" s="40" t="s">
        <v>34</v>
      </c>
      <c r="F32" s="40" t="s">
        <v>182</v>
      </c>
      <c r="G32" s="11">
        <v>1.39</v>
      </c>
      <c r="H32" s="46">
        <v>1000000</v>
      </c>
      <c r="I32" s="12" t="s">
        <v>35</v>
      </c>
      <c r="J32" s="17">
        <v>1</v>
      </c>
      <c r="K32" s="23">
        <v>28</v>
      </c>
      <c r="L32" s="12" t="s">
        <v>89</v>
      </c>
      <c r="M32" s="13">
        <v>800</v>
      </c>
      <c r="N32" s="37"/>
      <c r="O32" s="37"/>
      <c r="P32" s="37">
        <v>200</v>
      </c>
      <c r="Q32" s="37"/>
    </row>
    <row r="33" spans="1:17" ht="19.5" customHeight="1">
      <c r="A33" s="48"/>
      <c r="B33" s="5"/>
      <c r="C33" s="7"/>
      <c r="D33" s="6"/>
      <c r="E33" s="40"/>
      <c r="F33" s="49" t="s">
        <v>162</v>
      </c>
      <c r="G33" s="11" t="s">
        <v>149</v>
      </c>
      <c r="H33" s="46">
        <v>1000000</v>
      </c>
      <c r="I33" s="12"/>
      <c r="J33" s="17"/>
      <c r="K33" s="23"/>
      <c r="L33" s="12"/>
      <c r="M33" s="13"/>
      <c r="N33" s="37"/>
      <c r="O33" s="37"/>
      <c r="P33" s="37"/>
      <c r="Q33" s="37"/>
    </row>
    <row r="34" spans="2:17" s="1" customFormat="1" ht="18.75" customHeight="1">
      <c r="B34" s="14"/>
      <c r="C34" s="14" t="s">
        <v>156</v>
      </c>
      <c r="D34" s="15"/>
      <c r="E34" s="15"/>
      <c r="F34" s="24"/>
      <c r="G34" s="15"/>
      <c r="H34" s="45"/>
      <c r="I34" s="15"/>
      <c r="J34" s="18"/>
      <c r="K34" s="22"/>
      <c r="L34" s="15"/>
      <c r="M34" s="13"/>
      <c r="N34" s="13"/>
      <c r="O34" s="13"/>
      <c r="P34" s="13"/>
      <c r="Q34" s="13"/>
    </row>
    <row r="35" spans="1:17" ht="45" customHeight="1">
      <c r="A35" s="5">
        <v>15</v>
      </c>
      <c r="B35" s="5" t="s">
        <v>3</v>
      </c>
      <c r="C35" s="7" t="s">
        <v>8</v>
      </c>
      <c r="D35" s="6" t="s">
        <v>112</v>
      </c>
      <c r="E35" s="40" t="s">
        <v>9</v>
      </c>
      <c r="F35" s="40" t="s">
        <v>183</v>
      </c>
      <c r="G35" s="11">
        <v>1.4</v>
      </c>
      <c r="H35" s="46">
        <v>1280000</v>
      </c>
      <c r="I35" s="12" t="s">
        <v>11</v>
      </c>
      <c r="J35" s="17">
        <v>1</v>
      </c>
      <c r="K35" s="23">
        <v>20</v>
      </c>
      <c r="L35" s="12" t="s">
        <v>95</v>
      </c>
      <c r="M35" s="37">
        <v>300</v>
      </c>
      <c r="N35" s="13">
        <v>700</v>
      </c>
      <c r="O35" s="37"/>
      <c r="P35" s="37">
        <v>280</v>
      </c>
      <c r="Q35" s="37"/>
    </row>
    <row r="36" spans="1:17" ht="52.5" customHeight="1">
      <c r="A36" s="5">
        <f aca="true" t="shared" si="0" ref="A36:A41">A35+1</f>
        <v>16</v>
      </c>
      <c r="B36" s="5" t="s">
        <v>3</v>
      </c>
      <c r="C36" s="7" t="s">
        <v>7</v>
      </c>
      <c r="D36" s="6" t="s">
        <v>113</v>
      </c>
      <c r="E36" s="40" t="s">
        <v>10</v>
      </c>
      <c r="F36" s="40" t="s">
        <v>184</v>
      </c>
      <c r="G36" s="11">
        <v>1.4</v>
      </c>
      <c r="H36" s="46">
        <v>1280000</v>
      </c>
      <c r="I36" s="12" t="s">
        <v>12</v>
      </c>
      <c r="J36" s="17">
        <v>2</v>
      </c>
      <c r="K36" s="23">
        <v>20</v>
      </c>
      <c r="L36" s="12" t="s">
        <v>103</v>
      </c>
      <c r="M36" s="37">
        <v>500</v>
      </c>
      <c r="N36" s="13">
        <v>600</v>
      </c>
      <c r="O36" s="37"/>
      <c r="P36" s="37">
        <v>180</v>
      </c>
      <c r="Q36" s="37"/>
    </row>
    <row r="37" spans="1:17" ht="48" customHeight="1">
      <c r="A37" s="5">
        <f t="shared" si="0"/>
        <v>17</v>
      </c>
      <c r="B37" s="5" t="s">
        <v>3</v>
      </c>
      <c r="C37" s="7" t="s">
        <v>23</v>
      </c>
      <c r="D37" s="6" t="s">
        <v>114</v>
      </c>
      <c r="E37" s="40" t="s">
        <v>24</v>
      </c>
      <c r="F37" s="40" t="s">
        <v>79</v>
      </c>
      <c r="G37" s="11">
        <v>1.39</v>
      </c>
      <c r="H37" s="46">
        <v>1000000</v>
      </c>
      <c r="I37" s="12" t="s">
        <v>19</v>
      </c>
      <c r="J37" s="17">
        <v>3</v>
      </c>
      <c r="K37" s="23">
        <v>20</v>
      </c>
      <c r="L37" s="12" t="s">
        <v>96</v>
      </c>
      <c r="M37" s="37"/>
      <c r="N37" s="37">
        <v>400</v>
      </c>
      <c r="O37" s="13">
        <v>600</v>
      </c>
      <c r="P37" s="37"/>
      <c r="Q37" s="37"/>
    </row>
    <row r="38" spans="1:17" ht="51.75" customHeight="1">
      <c r="A38" s="5">
        <f t="shared" si="0"/>
        <v>18</v>
      </c>
      <c r="B38" s="5" t="s">
        <v>3</v>
      </c>
      <c r="C38" s="7" t="s">
        <v>21</v>
      </c>
      <c r="D38" s="6" t="s">
        <v>115</v>
      </c>
      <c r="E38" s="40" t="s">
        <v>22</v>
      </c>
      <c r="F38" s="40" t="s">
        <v>82</v>
      </c>
      <c r="G38" s="11">
        <v>1.4</v>
      </c>
      <c r="H38" s="46">
        <v>1000000</v>
      </c>
      <c r="I38" s="12" t="s">
        <v>18</v>
      </c>
      <c r="J38" s="17">
        <v>4</v>
      </c>
      <c r="K38" s="23">
        <v>20</v>
      </c>
      <c r="L38" s="12" t="s">
        <v>109</v>
      </c>
      <c r="M38" s="37"/>
      <c r="N38" s="13">
        <v>600</v>
      </c>
      <c r="O38" s="37">
        <v>300</v>
      </c>
      <c r="P38" s="37"/>
      <c r="Q38" s="37">
        <v>100</v>
      </c>
    </row>
    <row r="39" spans="1:17" ht="36.75" customHeight="1">
      <c r="A39" s="5">
        <f t="shared" si="0"/>
        <v>19</v>
      </c>
      <c r="B39" s="5" t="s">
        <v>3</v>
      </c>
      <c r="C39" s="7" t="s">
        <v>13</v>
      </c>
      <c r="D39" s="6" t="s">
        <v>116</v>
      </c>
      <c r="E39" s="40" t="s">
        <v>14</v>
      </c>
      <c r="F39" s="40" t="s">
        <v>80</v>
      </c>
      <c r="G39" s="11">
        <v>1.38</v>
      </c>
      <c r="H39" s="46">
        <v>1000000</v>
      </c>
      <c r="I39" s="12" t="s">
        <v>11</v>
      </c>
      <c r="J39" s="17">
        <v>5</v>
      </c>
      <c r="K39" s="23">
        <v>20</v>
      </c>
      <c r="L39" s="12" t="s">
        <v>97</v>
      </c>
      <c r="M39" s="37">
        <v>100</v>
      </c>
      <c r="N39" s="13">
        <v>600</v>
      </c>
      <c r="O39" s="37">
        <v>300</v>
      </c>
      <c r="P39" s="37"/>
      <c r="Q39" s="37"/>
    </row>
    <row r="40" spans="1:17" ht="49.5" customHeight="1">
      <c r="A40" s="5">
        <f t="shared" si="0"/>
        <v>20</v>
      </c>
      <c r="B40" s="5" t="s">
        <v>3</v>
      </c>
      <c r="C40" s="7" t="s">
        <v>15</v>
      </c>
      <c r="D40" s="6" t="s">
        <v>117</v>
      </c>
      <c r="E40" s="40" t="s">
        <v>16</v>
      </c>
      <c r="F40" s="40" t="s">
        <v>185</v>
      </c>
      <c r="G40" s="11">
        <v>1.4</v>
      </c>
      <c r="H40" s="46">
        <v>1100000</v>
      </c>
      <c r="I40" s="12" t="s">
        <v>17</v>
      </c>
      <c r="J40" s="17">
        <v>6</v>
      </c>
      <c r="K40" s="23">
        <v>20</v>
      </c>
      <c r="L40" s="12" t="s">
        <v>78</v>
      </c>
      <c r="M40" s="13">
        <v>500</v>
      </c>
      <c r="N40" s="37">
        <v>400</v>
      </c>
      <c r="O40" s="37">
        <v>200</v>
      </c>
      <c r="P40" s="37"/>
      <c r="Q40" s="37"/>
    </row>
    <row r="41" spans="1:17" ht="49.5" customHeight="1">
      <c r="A41" s="5">
        <f t="shared" si="0"/>
        <v>21</v>
      </c>
      <c r="B41" s="5" t="s">
        <v>3</v>
      </c>
      <c r="C41" s="7" t="s">
        <v>25</v>
      </c>
      <c r="D41" s="6" t="s">
        <v>118</v>
      </c>
      <c r="E41" s="40" t="s">
        <v>26</v>
      </c>
      <c r="F41" s="40" t="s">
        <v>81</v>
      </c>
      <c r="G41" s="11">
        <v>1.4</v>
      </c>
      <c r="H41" s="46">
        <v>1000000</v>
      </c>
      <c r="I41" s="12" t="s">
        <v>20</v>
      </c>
      <c r="J41" s="17">
        <v>7</v>
      </c>
      <c r="K41" s="23">
        <v>20</v>
      </c>
      <c r="L41" s="12" t="s">
        <v>97</v>
      </c>
      <c r="M41" s="37">
        <v>200</v>
      </c>
      <c r="N41" s="13">
        <v>600</v>
      </c>
      <c r="O41" s="37">
        <v>200</v>
      </c>
      <c r="P41" s="37"/>
      <c r="Q41" s="37"/>
    </row>
    <row r="42" spans="1:17" ht="18.75" customHeight="1">
      <c r="A42" s="48"/>
      <c r="B42" s="5"/>
      <c r="C42" s="7"/>
      <c r="D42" s="6"/>
      <c r="E42" s="40"/>
      <c r="F42" s="49" t="s">
        <v>161</v>
      </c>
      <c r="G42" s="11"/>
      <c r="H42" s="46">
        <f>SUM(H35:H41)</f>
        <v>7660000</v>
      </c>
      <c r="I42" s="12"/>
      <c r="J42" s="17"/>
      <c r="K42" s="23"/>
      <c r="L42" s="12"/>
      <c r="M42" s="37"/>
      <c r="N42" s="13"/>
      <c r="O42" s="37"/>
      <c r="P42" s="37"/>
      <c r="Q42" s="37"/>
    </row>
    <row r="43" spans="2:17" s="1" customFormat="1" ht="15" customHeight="1">
      <c r="B43" s="14"/>
      <c r="C43" s="14" t="s">
        <v>151</v>
      </c>
      <c r="D43" s="15"/>
      <c r="E43" s="15"/>
      <c r="F43" s="24"/>
      <c r="G43" s="15"/>
      <c r="H43" s="45"/>
      <c r="I43" s="15"/>
      <c r="J43" s="18"/>
      <c r="K43" s="22"/>
      <c r="L43" s="15"/>
      <c r="M43" s="13"/>
      <c r="N43" s="13"/>
      <c r="O43" s="13"/>
      <c r="P43" s="13"/>
      <c r="Q43" s="13"/>
    </row>
    <row r="44" spans="1:17" ht="51.75" customHeight="1">
      <c r="A44" s="5">
        <v>23</v>
      </c>
      <c r="B44" s="5" t="s">
        <v>36</v>
      </c>
      <c r="C44" s="32" t="str">
        <f>"0708096"</f>
        <v>0708096</v>
      </c>
      <c r="D44" s="33" t="s">
        <v>138</v>
      </c>
      <c r="E44" s="33" t="s">
        <v>37</v>
      </c>
      <c r="F44" s="33" t="s">
        <v>186</v>
      </c>
      <c r="G44" s="11">
        <v>1.45</v>
      </c>
      <c r="H44" s="46">
        <v>1220000</v>
      </c>
      <c r="I44" s="12" t="s">
        <v>38</v>
      </c>
      <c r="J44" s="17">
        <v>1</v>
      </c>
      <c r="K44" s="23">
        <v>20</v>
      </c>
      <c r="L44" s="12" t="s">
        <v>98</v>
      </c>
      <c r="M44" s="37"/>
      <c r="N44" s="13">
        <v>940</v>
      </c>
      <c r="O44" s="37"/>
      <c r="P44" s="37">
        <v>280</v>
      </c>
      <c r="Q44" s="37"/>
    </row>
    <row r="45" spans="1:17" ht="43.5" customHeight="1">
      <c r="A45" s="5">
        <f>A44+1</f>
        <v>24</v>
      </c>
      <c r="B45" s="5" t="s">
        <v>36</v>
      </c>
      <c r="C45" s="32" t="str">
        <f>"0709187"</f>
        <v>0709187</v>
      </c>
      <c r="D45" s="33" t="s">
        <v>122</v>
      </c>
      <c r="E45" s="33" t="s">
        <v>40</v>
      </c>
      <c r="F45" s="33" t="s">
        <v>187</v>
      </c>
      <c r="G45" s="11">
        <v>1.4</v>
      </c>
      <c r="H45" s="46">
        <v>1200000</v>
      </c>
      <c r="I45" s="12" t="s">
        <v>32</v>
      </c>
      <c r="J45" s="17">
        <v>1</v>
      </c>
      <c r="K45" s="23">
        <v>20</v>
      </c>
      <c r="L45" s="12" t="s">
        <v>99</v>
      </c>
      <c r="M45" s="37"/>
      <c r="N45" s="13">
        <v>1100</v>
      </c>
      <c r="O45" s="37"/>
      <c r="P45" s="37">
        <v>100</v>
      </c>
      <c r="Q45" s="37"/>
    </row>
    <row r="46" spans="1:17" ht="51.75" customHeight="1">
      <c r="A46" s="5">
        <f>A45+1</f>
        <v>25</v>
      </c>
      <c r="B46" s="5" t="s">
        <v>36</v>
      </c>
      <c r="C46" s="30" t="str">
        <f>"0708367"</f>
        <v>0708367</v>
      </c>
      <c r="D46" s="33" t="s">
        <v>123</v>
      </c>
      <c r="E46" s="33" t="s">
        <v>41</v>
      </c>
      <c r="F46" s="33" t="s">
        <v>188</v>
      </c>
      <c r="G46" s="28">
        <v>1.4</v>
      </c>
      <c r="H46" s="46">
        <v>1000000</v>
      </c>
      <c r="I46" s="12" t="s">
        <v>42</v>
      </c>
      <c r="J46" s="17">
        <v>2</v>
      </c>
      <c r="K46" s="23">
        <v>20</v>
      </c>
      <c r="L46" s="12" t="s">
        <v>100</v>
      </c>
      <c r="M46" s="37"/>
      <c r="N46" s="13">
        <v>800</v>
      </c>
      <c r="O46" s="37"/>
      <c r="P46" s="37">
        <v>200</v>
      </c>
      <c r="Q46" s="37"/>
    </row>
    <row r="47" spans="1:17" ht="18.75" customHeight="1">
      <c r="A47" s="48"/>
      <c r="B47" s="5"/>
      <c r="C47" s="30"/>
      <c r="D47" s="33"/>
      <c r="E47" s="33"/>
      <c r="F47" s="49" t="s">
        <v>160</v>
      </c>
      <c r="G47" s="28"/>
      <c r="H47" s="46">
        <f>SUM(H44:H46)</f>
        <v>3420000</v>
      </c>
      <c r="I47" s="12"/>
      <c r="J47" s="17"/>
      <c r="K47" s="23"/>
      <c r="L47" s="12"/>
      <c r="M47" s="37"/>
      <c r="N47" s="13"/>
      <c r="O47" s="37"/>
      <c r="P47" s="37"/>
      <c r="Q47" s="37"/>
    </row>
    <row r="48" spans="2:17" s="1" customFormat="1" ht="17.25" customHeight="1">
      <c r="B48" s="14"/>
      <c r="C48" s="14" t="s">
        <v>152</v>
      </c>
      <c r="D48" s="15"/>
      <c r="E48" s="15"/>
      <c r="F48" s="24"/>
      <c r="G48" s="15"/>
      <c r="H48" s="45"/>
      <c r="I48" s="15"/>
      <c r="J48" s="18"/>
      <c r="K48" s="22"/>
      <c r="L48" s="15"/>
      <c r="M48" s="13"/>
      <c r="N48" s="13"/>
      <c r="O48" s="13"/>
      <c r="P48" s="13"/>
      <c r="Q48" s="13"/>
    </row>
    <row r="49" spans="1:17" ht="48.75" customHeight="1">
      <c r="A49" s="5">
        <v>26</v>
      </c>
      <c r="B49" s="5" t="s">
        <v>66</v>
      </c>
      <c r="C49" s="30" t="str">
        <f>"0709056"</f>
        <v>0709056</v>
      </c>
      <c r="D49" s="31" t="s">
        <v>131</v>
      </c>
      <c r="E49" s="31" t="s">
        <v>47</v>
      </c>
      <c r="F49" s="31" t="s">
        <v>189</v>
      </c>
      <c r="G49" s="11">
        <v>1.4</v>
      </c>
      <c r="H49" s="46">
        <v>1400000</v>
      </c>
      <c r="I49" s="12" t="s">
        <v>32</v>
      </c>
      <c r="J49" s="17">
        <v>1</v>
      </c>
      <c r="K49" s="23">
        <v>5</v>
      </c>
      <c r="L49" s="12" t="s">
        <v>102</v>
      </c>
      <c r="M49" s="37">
        <v>300</v>
      </c>
      <c r="N49" s="37">
        <v>200</v>
      </c>
      <c r="O49" s="37">
        <v>200</v>
      </c>
      <c r="P49" s="37">
        <v>200</v>
      </c>
      <c r="Q49" s="13">
        <v>500</v>
      </c>
    </row>
    <row r="50" spans="1:17" ht="19.5" customHeight="1">
      <c r="A50" s="48"/>
      <c r="B50" s="5"/>
      <c r="C50" s="30"/>
      <c r="D50" s="31"/>
      <c r="E50" s="31"/>
      <c r="F50" s="57" t="s">
        <v>159</v>
      </c>
      <c r="G50" s="11"/>
      <c r="H50" s="46">
        <v>1400000</v>
      </c>
      <c r="I50" s="12"/>
      <c r="J50" s="17"/>
      <c r="K50" s="23"/>
      <c r="L50" s="12"/>
      <c r="M50" s="37"/>
      <c r="N50" s="37"/>
      <c r="O50" s="37"/>
      <c r="P50" s="37"/>
      <c r="Q50" s="13"/>
    </row>
    <row r="51" spans="2:17" s="1" customFormat="1" ht="17.25" customHeight="1">
      <c r="B51" s="14"/>
      <c r="C51" s="14" t="s">
        <v>153</v>
      </c>
      <c r="D51" s="15"/>
      <c r="E51" s="15"/>
      <c r="F51" s="24"/>
      <c r="G51" s="15"/>
      <c r="H51" s="45"/>
      <c r="I51" s="15"/>
      <c r="J51" s="18"/>
      <c r="K51" s="22"/>
      <c r="L51" s="15"/>
      <c r="M51" s="13"/>
      <c r="N51" s="13"/>
      <c r="O51" s="13"/>
      <c r="P51" s="13"/>
      <c r="Q51" s="13"/>
    </row>
    <row r="52" spans="1:17" ht="62.25" customHeight="1">
      <c r="A52" s="5">
        <v>27</v>
      </c>
      <c r="B52" s="5" t="s">
        <v>29</v>
      </c>
      <c r="C52" s="30" t="str">
        <f>"0709090"</f>
        <v>0709090</v>
      </c>
      <c r="D52" s="31" t="s">
        <v>119</v>
      </c>
      <c r="E52" s="41" t="s">
        <v>27</v>
      </c>
      <c r="F52" s="41" t="s">
        <v>190</v>
      </c>
      <c r="G52" s="11">
        <v>1.43</v>
      </c>
      <c r="H52" s="46">
        <v>1000000</v>
      </c>
      <c r="I52" s="12" t="s">
        <v>30</v>
      </c>
      <c r="J52" s="17">
        <v>1</v>
      </c>
      <c r="K52" s="23">
        <v>18</v>
      </c>
      <c r="L52" s="12" t="s">
        <v>88</v>
      </c>
      <c r="M52" s="13">
        <v>800</v>
      </c>
      <c r="N52" s="37"/>
      <c r="O52" s="37"/>
      <c r="P52" s="37">
        <v>200</v>
      </c>
      <c r="Q52" s="37"/>
    </row>
    <row r="53" spans="1:17" ht="48.75" customHeight="1">
      <c r="A53" s="5">
        <f>A52+1</f>
        <v>28</v>
      </c>
      <c r="B53" s="5" t="s">
        <v>29</v>
      </c>
      <c r="C53" s="30" t="str">
        <f>"0708599"</f>
        <v>0708599</v>
      </c>
      <c r="D53" s="31" t="s">
        <v>120</v>
      </c>
      <c r="E53" s="31" t="s">
        <v>28</v>
      </c>
      <c r="F53" s="31" t="s">
        <v>191</v>
      </c>
      <c r="G53" s="11">
        <v>1.4</v>
      </c>
      <c r="H53" s="46">
        <v>1000000</v>
      </c>
      <c r="I53" s="12" t="s">
        <v>31</v>
      </c>
      <c r="J53" s="17">
        <v>2</v>
      </c>
      <c r="K53" s="23">
        <v>18</v>
      </c>
      <c r="L53" s="12" t="s">
        <v>87</v>
      </c>
      <c r="M53" s="13">
        <v>700</v>
      </c>
      <c r="N53" s="37"/>
      <c r="O53" s="37"/>
      <c r="P53" s="37">
        <v>300</v>
      </c>
      <c r="Q53" s="37"/>
    </row>
    <row r="54" spans="1:17" ht="14.25" customHeight="1">
      <c r="A54" s="48"/>
      <c r="B54" s="48"/>
      <c r="C54" s="50"/>
      <c r="D54" s="51"/>
      <c r="E54" s="51"/>
      <c r="F54" s="58" t="s">
        <v>158</v>
      </c>
      <c r="G54" s="52"/>
      <c r="H54" s="53">
        <f>SUM(H52:H53)</f>
        <v>2000000</v>
      </c>
      <c r="I54" s="54"/>
      <c r="J54" s="55"/>
      <c r="K54" s="56"/>
      <c r="L54" s="54"/>
      <c r="M54" s="3"/>
      <c r="N54" s="4"/>
      <c r="O54" s="4"/>
      <c r="P54" s="4"/>
      <c r="Q54" s="4"/>
    </row>
    <row r="55" spans="6:8" ht="23.25" customHeight="1">
      <c r="F55" s="2" t="s">
        <v>157</v>
      </c>
      <c r="H55" s="44">
        <f>SUM(H13:H54)/2</f>
        <v>30427000</v>
      </c>
    </row>
    <row r="593" spans="3:12" s="1" customFormat="1" ht="12.75">
      <c r="C593" s="9"/>
      <c r="D593" s="10"/>
      <c r="E593" s="10"/>
      <c r="F593" s="26"/>
      <c r="G593" s="3"/>
      <c r="H593" s="47"/>
      <c r="I593" s="10"/>
      <c r="J593" s="21"/>
      <c r="K593" s="21"/>
      <c r="L593" s="10"/>
    </row>
  </sheetData>
  <printOptions/>
  <pageMargins left="0.25" right="0.17" top="0.75" bottom="0.35" header="0.33" footer="0.5"/>
  <pageSetup horizontalDpi="600" verticalDpi="600" orientation="landscape" r:id="rId1"/>
  <headerFooter alignWithMargins="0">
    <oddHeader>&amp;LPage &amp;P&amp;CNIRT 2007&amp;R&amp;D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cmuza</dc:creator>
  <cp:keywords/>
  <dc:description/>
  <cp:lastModifiedBy>NSFUSER</cp:lastModifiedBy>
  <cp:lastPrinted>2007-09-28T17:22:35Z</cp:lastPrinted>
  <dcterms:created xsi:type="dcterms:W3CDTF">2002-10-28T16:18:33Z</dcterms:created>
  <dcterms:modified xsi:type="dcterms:W3CDTF">2007-10-14T16:41:23Z</dcterms:modified>
  <cp:category/>
  <cp:version/>
  <cp:contentType/>
  <cp:contentStatus/>
</cp:coreProperties>
</file>