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05" windowWidth="10920" windowHeight="6840" tabRatio="835" activeTab="0"/>
  </bookViews>
  <sheets>
    <sheet name="Water Cooler Calculator" sheetId="1" r:id="rId1"/>
    <sheet name="Assumptions" sheetId="2" r:id="rId2"/>
  </sheets>
  <definedNames>
    <definedName name="_xlnm.Print_Area" localSheetId="1">'Assumptions'!$A$1:$D$40</definedName>
    <definedName name="_xlnm.Print_Area" localSheetId="0">'Water Cooler Calculator'!$A$1:$M$44</definedName>
  </definedNames>
  <calcPr fullCalcOnLoad="1"/>
</workbook>
</file>

<file path=xl/sharedStrings.xml><?xml version="1.0" encoding="utf-8"?>
<sst xmlns="http://schemas.openxmlformats.org/spreadsheetml/2006/main" count="90" uniqueCount="66">
  <si>
    <t>Enter your own values in the gray boxes or use our default values.</t>
  </si>
  <si>
    <t>Number of units</t>
  </si>
  <si>
    <t>ENERGY STAR Qualified Unit</t>
  </si>
  <si>
    <t>Conventional Unit</t>
  </si>
  <si>
    <t xml:space="preserve"> Savings with ENERGY STAR</t>
  </si>
  <si>
    <t>Total</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</si>
  <si>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</si>
  <si>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</si>
  <si>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</si>
  <si>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Category</t>
  </si>
  <si>
    <t>Value</t>
  </si>
  <si>
    <t>Data Source</t>
  </si>
  <si>
    <t>Power</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</si>
  <si>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</si>
  <si>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</si>
  <si>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</si>
  <si>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</si>
  <si>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</si>
  <si>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</si>
  <si>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</si>
  <si>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</si>
  <si>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</si>
  <si>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</si>
  <si>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</si>
  <si>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</si>
  <si>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</si>
  <si>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</si>
  <si>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</si>
  <si>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</si>
  <si>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costs</t>
  </si>
  <si>
    <t>Electric Rate ($/kWh)</t>
  </si>
  <si>
    <t>Energy and Water Prices</t>
  </si>
  <si>
    <t>Assumption</t>
  </si>
  <si>
    <t>Cold Water Only</t>
  </si>
  <si>
    <t>Energy Consumption</t>
  </si>
  <si>
    <t>Hot/Cold Water Only</t>
  </si>
  <si>
    <t>kWh/day</t>
  </si>
  <si>
    <t>ES</t>
  </si>
  <si>
    <t xml:space="preserve">nonES </t>
  </si>
  <si>
    <t>Hot/Cold Water</t>
  </si>
  <si>
    <t>Assumptions for Water Cooler(s)</t>
  </si>
  <si>
    <t>Monthly Cooler Rental Fee ($/month)</t>
  </si>
  <si>
    <t>Energy Consumption (kWh/day)*</t>
  </si>
  <si>
    <t>Contract Cycle Costs</t>
  </si>
  <si>
    <t>* Standby Energy Use Only</t>
  </si>
  <si>
    <t>Contract period energy saved (kWh)</t>
  </si>
  <si>
    <t>Savings as a percent of total contract price</t>
  </si>
  <si>
    <t>Rental Cost Per Unit</t>
  </si>
  <si>
    <t>EPA 2005</t>
  </si>
  <si>
    <t>Contract Period</t>
  </si>
  <si>
    <t>Months</t>
  </si>
  <si>
    <t>Contract Period (months)</t>
  </si>
  <si>
    <t>Contract Cost Estimate for Leasing</t>
  </si>
  <si>
    <t>Electricity consumption (kWh)</t>
  </si>
  <si>
    <t>Contract period savings</t>
  </si>
  <si>
    <t xml:space="preserve">For questions or comments, please send your email to: </t>
  </si>
  <si>
    <t>Escalcs@cadmusgroup.com</t>
  </si>
  <si>
    <r>
      <t>lbs CO</t>
    </r>
    <r>
      <rPr>
        <vertAlign val="subscript"/>
        <sz val="10"/>
        <rFont val="Univers"/>
        <family val="2"/>
      </rPr>
      <t>2</t>
    </r>
    <r>
      <rPr>
        <sz val="10"/>
        <rFont val="Univers"/>
        <family val="2"/>
      </rPr>
      <t>/year</t>
    </r>
  </si>
  <si>
    <t>LBNL 2007</t>
  </si>
  <si>
    <t>Industry Data 2007</t>
  </si>
  <si>
    <t>EIA 2008</t>
  </si>
  <si>
    <t>EPA 2008</t>
  </si>
  <si>
    <t>EPA 2007</t>
  </si>
  <si>
    <t>Constants updated 08/08</t>
  </si>
  <si>
    <t>Commercial Electricity Price</t>
  </si>
  <si>
    <t>Residential Electricity Price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</si>
</sst>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
    <numFmt numFmtId="181" formatCode="#,##0.000;[Red]#,##0.000"/>
    <numFmt numFmtId="182" formatCode="&quot;$&quot;#,##0.00;[Red]&quot;$&quot;#,##0.00"/>
    <numFmt numFmtId="183" formatCode="&quot;Yes&quot;;&quot;Yes&quot;;&quot;No&quot;"/>
    <numFmt numFmtId="184" formatCode="&quot;True&quot;;&quot;True&quot;;&quot;False&quot;"/>
    <numFmt numFmtId="185" formatCode="&quot;On&quot;;&quot;On&quot;;&quot;Off&quot;"/>
    <numFmt numFmtId="186" formatCode="[$€-2]\ #,##0.00_);[Red]\([$€-2]\ #,##0.00\)"/>
    <numFmt numFmtId="187" formatCode="&quot;$&quot;#,##0.0000"/>
  </numFmts>
  <fonts count="3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u val="single"/>
      <sz val="10"/>
      <color indexed="12"/>
      <name val="Arial"/>
      <family val="2"/>
    </font>
    <font>
      <b/>
      <i/>
      <sz val="10"/>
      <name val="Univers"/>
      <family val="2"/>
    </font>
    <font>
      <b/>
      <sz val="12"/>
      <color indexed="9"/>
      <name val="Univers"/>
      <family val="2"/>
    </font>
    <font>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5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167" fontId="3" fillId="4" borderId="17"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8"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8"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9" fillId="0" borderId="11" xfId="0" applyFont="1" applyBorder="1" applyAlignment="1" applyProtection="1">
      <alignment/>
      <protection/>
    </xf>
    <xf numFmtId="0" fontId="9" fillId="0" borderId="18" xfId="0" applyFont="1" applyBorder="1" applyAlignment="1" applyProtection="1">
      <alignment horizontal="left"/>
      <protection/>
    </xf>
    <xf numFmtId="0" fontId="9"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9"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8" fillId="0" borderId="11" xfId="0" applyFont="1" applyBorder="1" applyAlignment="1" applyProtection="1">
      <alignment horizontal="center"/>
      <protection/>
    </xf>
    <xf numFmtId="0" fontId="8"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7" borderId="0" xfId="0" applyNumberFormat="1" applyFont="1" applyFill="1" applyBorder="1" applyAlignment="1" applyProtection="1">
      <alignmen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 fontId="1" fillId="0" borderId="11" xfId="0" applyNumberFormat="1" applyFont="1" applyFill="1" applyBorder="1" applyAlignment="1" applyProtection="1">
      <alignment/>
      <protection locked="0"/>
    </xf>
    <xf numFmtId="178" fontId="1" fillId="0" borderId="12" xfId="0" applyNumberFormat="1" applyFont="1" applyFill="1" applyBorder="1" applyAlignment="1" applyProtection="1">
      <alignment horizontal="left"/>
      <protection/>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180" fontId="1" fillId="0" borderId="0" xfId="0" applyNumberFormat="1" applyFont="1" applyFill="1" applyBorder="1" applyAlignment="1" applyProtection="1">
      <alignment/>
      <protection locked="0"/>
    </xf>
    <xf numFmtId="0" fontId="14" fillId="0" borderId="0" xfId="0" applyFont="1" applyFill="1" applyAlignment="1">
      <alignment horizontal="left" wrapText="1"/>
    </xf>
    <xf numFmtId="1" fontId="1" fillId="0" borderId="11" xfId="0" applyNumberFormat="1" applyFont="1" applyFill="1" applyBorder="1" applyAlignment="1" applyProtection="1">
      <alignment horizontal="right"/>
      <protection/>
    </xf>
    <xf numFmtId="177" fontId="1" fillId="20" borderId="21" xfId="0" applyNumberFormat="1" applyFont="1" applyFill="1" applyBorder="1" applyAlignment="1" applyProtection="1">
      <alignment/>
      <protection locked="0"/>
    </xf>
    <xf numFmtId="0" fontId="9" fillId="0" borderId="15" xfId="0" applyFont="1" applyFill="1" applyBorder="1" applyAlignment="1" applyProtection="1">
      <alignment/>
      <protection/>
    </xf>
    <xf numFmtId="0" fontId="1" fillId="7" borderId="11" xfId="0" applyFont="1" applyFill="1" applyBorder="1" applyAlignment="1" applyProtection="1">
      <alignment/>
      <protection/>
    </xf>
    <xf numFmtId="171" fontId="3" fillId="7" borderId="0" xfId="0" applyNumberFormat="1" applyFont="1" applyFill="1" applyBorder="1" applyAlignment="1" applyProtection="1">
      <alignment horizontal="center" wrapText="1"/>
      <protection/>
    </xf>
    <xf numFmtId="0" fontId="7"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178" fontId="1" fillId="0" borderId="0" xfId="0" applyNumberFormat="1" applyFont="1" applyFill="1" applyBorder="1" applyAlignment="1" applyProtection="1">
      <alignment horizontal="left"/>
      <protection/>
    </xf>
    <xf numFmtId="1" fontId="1" fillId="0" borderId="0" xfId="0" applyNumberFormat="1" applyFont="1" applyFill="1" applyBorder="1" applyAlignment="1" applyProtection="1">
      <alignment horizontal="center"/>
      <protection/>
    </xf>
    <xf numFmtId="0" fontId="1" fillId="0" borderId="0" xfId="0" applyFont="1" applyAlignment="1" applyProtection="1">
      <alignment horizontal="center"/>
      <protection/>
    </xf>
    <xf numFmtId="179" fontId="1" fillId="0" borderId="0" xfId="0" applyNumberFormat="1" applyFont="1" applyBorder="1" applyAlignment="1" applyProtection="1">
      <alignment horizontal="left"/>
      <protection/>
    </xf>
    <xf numFmtId="179" fontId="1" fillId="0" borderId="0" xfId="0" applyNumberFormat="1" applyFont="1" applyAlignment="1" applyProtection="1">
      <alignment horizontal="left"/>
      <protection/>
    </xf>
    <xf numFmtId="1" fontId="1" fillId="7" borderId="0" xfId="0" applyNumberFormat="1" applyFont="1" applyFill="1" applyBorder="1" applyAlignment="1" applyProtection="1">
      <alignment/>
      <protection/>
    </xf>
    <xf numFmtId="3" fontId="1" fillId="20" borderId="21" xfId="0" applyNumberFormat="1" applyFont="1" applyFill="1" applyBorder="1" applyAlignment="1" applyProtection="1">
      <alignment/>
      <protection locked="0"/>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1" fontId="16" fillId="0" borderId="0" xfId="0" applyNumberFormat="1" applyFont="1" applyFill="1" applyBorder="1" applyAlignment="1" applyProtection="1">
      <alignment horizontal="left"/>
      <protection locked="0"/>
    </xf>
    <xf numFmtId="178" fontId="16" fillId="0" borderId="0" xfId="0" applyNumberFormat="1" applyFont="1" applyFill="1" applyBorder="1" applyAlignment="1" applyProtection="1">
      <alignment horizontal="left"/>
      <protection/>
    </xf>
    <xf numFmtId="1" fontId="16" fillId="0" borderId="0" xfId="0" applyNumberFormat="1" applyFont="1" applyFill="1" applyBorder="1" applyAlignment="1" applyProtection="1">
      <alignment horizontal="center"/>
      <protection/>
    </xf>
    <xf numFmtId="182" fontId="1" fillId="20" borderId="21" xfId="0" applyNumberFormat="1" applyFont="1" applyFill="1" applyBorder="1" applyAlignment="1" applyProtection="1">
      <alignment horizontal="right"/>
      <protection locked="0"/>
    </xf>
    <xf numFmtId="176" fontId="1" fillId="20" borderId="21" xfId="0" applyNumberFormat="1" applyFont="1" applyFill="1" applyBorder="1" applyAlignment="1" applyProtection="1">
      <alignment horizontal="right"/>
      <protection locked="0"/>
    </xf>
    <xf numFmtId="0" fontId="9" fillId="4" borderId="16" xfId="0" applyFont="1" applyFill="1" applyBorder="1" applyAlignment="1" applyProtection="1">
      <alignment/>
      <protection/>
    </xf>
    <xf numFmtId="0" fontId="1" fillId="22" borderId="16" xfId="0" applyFont="1" applyFill="1" applyBorder="1" applyAlignment="1" applyProtection="1">
      <alignment horizontal="left"/>
      <protection/>
    </xf>
    <xf numFmtId="0" fontId="1" fillId="22" borderId="17" xfId="0" applyFont="1" applyFill="1" applyBorder="1" applyAlignment="1" applyProtection="1">
      <alignment/>
      <protection/>
    </xf>
    <xf numFmtId="3" fontId="3" fillId="22" borderId="17" xfId="0" applyNumberFormat="1" applyFont="1" applyFill="1" applyBorder="1" applyAlignment="1" applyProtection="1">
      <alignment/>
      <protection/>
    </xf>
    <xf numFmtId="3" fontId="3" fillId="22" borderId="10" xfId="0" applyNumberFormat="1" applyFont="1" applyFill="1" applyBorder="1" applyAlignment="1" applyProtection="1">
      <alignment/>
      <protection/>
    </xf>
    <xf numFmtId="3" fontId="9" fillId="22" borderId="17" xfId="0" applyNumberFormat="1" applyFont="1" applyFill="1" applyBorder="1" applyAlignment="1" applyProtection="1">
      <alignment/>
      <protection/>
    </xf>
    <xf numFmtId="3" fontId="9" fillId="22" borderId="0" xfId="0" applyNumberFormat="1" applyFont="1" applyFill="1" applyBorder="1" applyAlignment="1" applyProtection="1">
      <alignment/>
      <protection/>
    </xf>
    <xf numFmtId="9" fontId="9" fillId="22" borderId="0" xfId="58" applyFont="1" applyFill="1" applyBorder="1" applyAlignment="1" applyProtection="1">
      <alignment/>
      <protection/>
    </xf>
    <xf numFmtId="7"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indent="2"/>
      <protection/>
    </xf>
    <xf numFmtId="3" fontId="2" fillId="4" borderId="0" xfId="0" applyNumberFormat="1" applyFont="1" applyFill="1" applyBorder="1" applyAlignment="1" applyProtection="1">
      <alignment horizontal="left"/>
      <protection/>
    </xf>
    <xf numFmtId="171" fontId="1" fillId="0" borderId="11" xfId="0" applyNumberFormat="1" applyFont="1" applyFill="1" applyBorder="1" applyAlignment="1" applyProtection="1">
      <alignment horizontal="right"/>
      <protection/>
    </xf>
    <xf numFmtId="180" fontId="1" fillId="0" borderId="11" xfId="0" applyNumberFormat="1" applyFont="1" applyFill="1" applyBorder="1" applyAlignment="1" applyProtection="1">
      <alignment horizontal="right"/>
      <protection/>
    </xf>
    <xf numFmtId="187"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0" borderId="0" xfId="0" applyFont="1" applyFill="1" applyAlignment="1">
      <alignment wrapText="1"/>
    </xf>
    <xf numFmtId="0" fontId="13" fillId="0" borderId="0" xfId="52" applyFill="1" applyAlignment="1" applyProtection="1">
      <alignment/>
      <protection/>
    </xf>
    <xf numFmtId="0" fontId="11" fillId="0" borderId="0" xfId="0" applyFont="1" applyAlignment="1">
      <alignment horizontal="center" wrapText="1"/>
    </xf>
    <xf numFmtId="0" fontId="11" fillId="0" borderId="0" xfId="0" applyFont="1" applyFill="1" applyAlignment="1">
      <alignment horizontal="center" wrapText="1"/>
    </xf>
    <xf numFmtId="0" fontId="1" fillId="0" borderId="0" xfId="0" applyFont="1" applyAlignment="1">
      <alignment horizontal="left" wrapText="1"/>
    </xf>
    <xf numFmtId="0" fontId="12" fillId="0" borderId="0" xfId="0" applyFont="1" applyAlignment="1">
      <alignment horizontal="center" wrapText="1"/>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2" fillId="0" borderId="0" xfId="0" applyFont="1" applyFill="1" applyAlignment="1">
      <alignment horizontal="center" wrapText="1"/>
    </xf>
    <xf numFmtId="0" fontId="9" fillId="4" borderId="22" xfId="0" applyFont="1" applyFill="1" applyBorder="1" applyAlignment="1" applyProtection="1">
      <alignment horizontal="center" wrapText="1"/>
      <protection/>
    </xf>
    <xf numFmtId="0" fontId="8" fillId="0" borderId="16" xfId="0"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47625</xdr:colOff>
      <xdr:row>17</xdr:row>
      <xdr:rowOff>142875</xdr:rowOff>
    </xdr:from>
    <xdr:to>
      <xdr:col>0</xdr:col>
      <xdr:colOff>2571750</xdr:colOff>
      <xdr:row>19</xdr:row>
      <xdr:rowOff>152400</xdr:rowOff>
    </xdr:to>
    <xdr:sp>
      <xdr:nvSpPr>
        <xdr:cNvPr id="2" name="AutoShape 99"/>
        <xdr:cNvSpPr>
          <a:spLocks/>
        </xdr:cNvSpPr>
      </xdr:nvSpPr>
      <xdr:spPr>
        <a:xfrm>
          <a:off x="47625" y="3457575"/>
          <a:ext cx="2524125" cy="4286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45"/>
  <sheetViews>
    <sheetView tabSelected="1" zoomScale="85" zoomScaleNormal="85" zoomScalePageLayoutView="0" workbookViewId="0" topLeftCell="A1">
      <selection activeCell="N6" sqref="N6"/>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6" t="s">
        <v>52</v>
      </c>
      <c r="B7" s="146"/>
      <c r="C7" s="146"/>
      <c r="D7" s="146"/>
      <c r="E7" s="146"/>
      <c r="F7" s="146"/>
      <c r="G7" s="146"/>
      <c r="H7" s="146"/>
      <c r="I7" s="146"/>
      <c r="J7" s="146"/>
      <c r="K7" s="146"/>
      <c r="L7" s="146"/>
      <c r="M7" s="146"/>
    </row>
    <row r="8" spans="1:13" ht="15.75" customHeight="1">
      <c r="A8" s="147" t="str">
        <f>""&amp;C16&amp;" ENERGY STAR Qualified Water Cooler(s)"</f>
        <v>100 ENERGY STAR Qualified Water Cooler(s)</v>
      </c>
      <c r="B8" s="147"/>
      <c r="C8" s="147"/>
      <c r="D8" s="147"/>
      <c r="E8" s="147"/>
      <c r="F8" s="147"/>
      <c r="G8" s="147"/>
      <c r="H8" s="147"/>
      <c r="I8" s="147"/>
      <c r="J8" s="147"/>
      <c r="K8" s="147"/>
      <c r="L8" s="147"/>
      <c r="M8" s="147"/>
    </row>
    <row r="9" spans="1:13" s="3" customFormat="1" ht="12.75">
      <c r="A9" s="2"/>
      <c r="B9" s="2"/>
      <c r="C9" s="105"/>
      <c r="D9" s="2"/>
      <c r="E9" s="2"/>
      <c r="F9" s="2"/>
      <c r="G9" s="2"/>
      <c r="H9" s="2"/>
      <c r="I9" s="2"/>
      <c r="J9" s="2"/>
      <c r="K9" s="2"/>
      <c r="L9" s="2"/>
      <c r="M9" s="2"/>
    </row>
    <row r="10" spans="1:13" ht="15.75" customHeight="1">
      <c r="A10" s="32"/>
      <c r="B10" s="32"/>
      <c r="C10" s="32"/>
      <c r="D10" s="32"/>
      <c r="E10" s="32"/>
      <c r="F10" s="32"/>
      <c r="G10" s="32"/>
      <c r="H10" s="32"/>
      <c r="I10" s="32"/>
      <c r="J10" s="32"/>
      <c r="K10" s="32"/>
      <c r="L10" s="32"/>
      <c r="M10" s="32"/>
    </row>
    <row r="11" spans="1:13" s="3" customFormat="1" ht="24" customHeight="1">
      <c r="A11" s="148" t="s">
        <v>25</v>
      </c>
      <c r="B11" s="148"/>
      <c r="C11" s="148"/>
      <c r="D11" s="148"/>
      <c r="E11" s="148"/>
      <c r="F11" s="148"/>
      <c r="G11" s="148"/>
      <c r="H11" s="148"/>
      <c r="I11" s="148"/>
      <c r="J11" s="148"/>
      <c r="K11" s="148"/>
      <c r="L11" s="148"/>
      <c r="M11" s="148"/>
    </row>
    <row r="12" spans="1:13" s="3" customFormat="1" ht="12.75">
      <c r="A12" s="2"/>
      <c r="B12" s="2"/>
      <c r="C12" s="2"/>
      <c r="D12" s="2"/>
      <c r="E12" s="2"/>
      <c r="F12" s="2"/>
      <c r="G12" s="2"/>
      <c r="H12" s="2"/>
      <c r="I12" s="2"/>
      <c r="J12" s="2"/>
      <c r="K12" s="2"/>
      <c r="L12" s="2"/>
      <c r="M12" s="2"/>
    </row>
    <row r="13" ht="15.75" customHeight="1">
      <c r="A13" s="23"/>
    </row>
    <row r="14" spans="1:13" ht="15.75">
      <c r="A14" s="149" t="s">
        <v>0</v>
      </c>
      <c r="B14" s="149"/>
      <c r="C14" s="149"/>
      <c r="D14" s="149"/>
      <c r="E14" s="149"/>
      <c r="F14" s="149"/>
      <c r="G14" s="149"/>
      <c r="H14" s="149"/>
      <c r="I14" s="149"/>
      <c r="J14" s="149"/>
      <c r="K14" s="149"/>
      <c r="L14" s="149"/>
      <c r="M14" s="149"/>
    </row>
    <row r="15" spans="1:13" ht="4.5" customHeight="1" thickBot="1">
      <c r="A15" s="33"/>
      <c r="B15" s="34"/>
      <c r="C15" s="34"/>
      <c r="D15" s="34">
        <v>4</v>
      </c>
      <c r="E15" s="34"/>
      <c r="F15" s="34"/>
      <c r="G15" s="34"/>
      <c r="H15" s="34"/>
      <c r="I15" s="34"/>
      <c r="J15" s="34"/>
      <c r="K15" s="34"/>
      <c r="L15" s="34"/>
      <c r="M15" s="4"/>
    </row>
    <row r="16" spans="1:14" ht="15.75" customHeight="1" thickBot="1">
      <c r="A16" s="5" t="s">
        <v>1</v>
      </c>
      <c r="B16" s="6"/>
      <c r="C16" s="82">
        <v>100</v>
      </c>
      <c r="D16" s="7"/>
      <c r="E16" s="7"/>
      <c r="F16" s="7"/>
      <c r="G16" s="7"/>
      <c r="H16" s="7"/>
      <c r="I16" s="7"/>
      <c r="J16" s="7"/>
      <c r="K16" s="7"/>
      <c r="L16" s="7"/>
      <c r="M16" s="8"/>
      <c r="N16" s="9"/>
    </row>
    <row r="17" spans="1:13" ht="15.75" customHeight="1" thickBot="1">
      <c r="A17" s="10" t="s">
        <v>30</v>
      </c>
      <c r="B17" s="6"/>
      <c r="C17" s="107">
        <f>Assumptions!B32</f>
        <v>0.0952</v>
      </c>
      <c r="D17" s="7"/>
      <c r="E17" s="7"/>
      <c r="F17" s="7"/>
      <c r="G17" s="7"/>
      <c r="H17" s="7"/>
      <c r="I17" s="7"/>
      <c r="J17" s="7"/>
      <c r="K17" s="7"/>
      <c r="L17" s="7"/>
      <c r="M17" s="8"/>
    </row>
    <row r="18" spans="1:13" ht="15.75" customHeight="1" thickBot="1">
      <c r="A18" s="10" t="s">
        <v>51</v>
      </c>
      <c r="B18" s="6"/>
      <c r="C18" s="120">
        <f>Assumptions!B26</f>
        <v>12</v>
      </c>
      <c r="D18" s="7"/>
      <c r="E18" s="7"/>
      <c r="F18" s="7"/>
      <c r="G18" s="7"/>
      <c r="H18" s="7"/>
      <c r="I18" s="7"/>
      <c r="J18" s="119"/>
      <c r="K18" s="7"/>
      <c r="L18" s="7"/>
      <c r="M18" s="8"/>
    </row>
    <row r="19" spans="1:13" ht="17.25" customHeight="1">
      <c r="A19" s="5"/>
      <c r="B19" s="7"/>
      <c r="C19" s="102"/>
      <c r="D19" s="91"/>
      <c r="E19" s="91"/>
      <c r="F19" s="7"/>
      <c r="G19" s="7"/>
      <c r="H19" s="7"/>
      <c r="I19" s="7"/>
      <c r="J19" s="7"/>
      <c r="K19" s="7"/>
      <c r="L19" s="7"/>
      <c r="M19" s="8"/>
    </row>
    <row r="20" spans="1:13" ht="15" customHeight="1">
      <c r="A20" s="5"/>
      <c r="B20" s="7"/>
      <c r="C20" s="103"/>
      <c r="D20" s="31"/>
      <c r="E20" s="31"/>
      <c r="F20" s="7"/>
      <c r="G20" s="7"/>
      <c r="H20" s="7"/>
      <c r="I20" s="7"/>
      <c r="J20" s="7"/>
      <c r="K20" s="7"/>
      <c r="L20" s="7"/>
      <c r="M20" s="8"/>
    </row>
    <row r="21" spans="1:13" ht="27.75" customHeight="1">
      <c r="A21" s="43"/>
      <c r="B21" s="150" t="s">
        <v>2</v>
      </c>
      <c r="C21" s="150"/>
      <c r="D21" s="150"/>
      <c r="E21" s="36"/>
      <c r="F21" s="150" t="s">
        <v>3</v>
      </c>
      <c r="G21" s="150"/>
      <c r="H21" s="150"/>
      <c r="I21" s="36"/>
      <c r="J21" s="151"/>
      <c r="K21" s="151"/>
      <c r="L21" s="151"/>
      <c r="M21" s="8"/>
    </row>
    <row r="22" spans="1:13" ht="10.5" customHeight="1" thickBot="1">
      <c r="A22" s="35"/>
      <c r="B22" s="36"/>
      <c r="C22" s="36"/>
      <c r="D22" s="36"/>
      <c r="E22" s="36"/>
      <c r="F22" s="36"/>
      <c r="G22" s="85"/>
      <c r="H22" s="36"/>
      <c r="I22" s="36"/>
      <c r="J22" s="36"/>
      <c r="K22" s="36"/>
      <c r="L22" s="36"/>
      <c r="M22" s="8"/>
    </row>
    <row r="23" spans="1:13" ht="15.75" customHeight="1" thickBot="1">
      <c r="A23" s="109" t="s">
        <v>41</v>
      </c>
      <c r="B23" s="36"/>
      <c r="C23" s="126">
        <f>IF(Assumptions!$E$3=1,Assumptions!B7,IF(Assumptions!$E$3=2,Assumptions!B10))</f>
        <v>9</v>
      </c>
      <c r="D23" s="110"/>
      <c r="E23" s="110"/>
      <c r="F23" s="110"/>
      <c r="G23" s="126">
        <f>IF(Assumptions!$E$3=1,Assumptions!B15,IF(Assumptions!$E$3=2,Assumptions!B18))</f>
        <v>9</v>
      </c>
      <c r="H23" s="36"/>
      <c r="I23" s="36"/>
      <c r="J23" s="36"/>
      <c r="K23" s="36"/>
      <c r="L23" s="36"/>
      <c r="M23" s="8"/>
    </row>
    <row r="24" spans="1:13" ht="15.75" customHeight="1" thickBot="1">
      <c r="A24" s="5" t="s">
        <v>42</v>
      </c>
      <c r="B24" s="7"/>
      <c r="C24" s="127">
        <f>IF(Assumptions!E3=1,Assumptions!G4,IF(Assumptions!E3=2,Assumptions!G5))</f>
        <v>1.2</v>
      </c>
      <c r="D24" s="11"/>
      <c r="E24" s="11"/>
      <c r="F24" s="11"/>
      <c r="G24" s="127">
        <f>IF(Assumptions!E3=1,Assumptions!H4,IF(Assumptions!E3=2,Assumptions!H5))</f>
        <v>2.19</v>
      </c>
      <c r="H24" s="11"/>
      <c r="I24" s="11"/>
      <c r="J24" s="12"/>
      <c r="K24" s="7"/>
      <c r="L24" s="11"/>
      <c r="M24" s="8"/>
    </row>
    <row r="25" spans="1:13" ht="4.5" customHeight="1">
      <c r="A25" s="13"/>
      <c r="B25" s="14"/>
      <c r="C25" s="80"/>
      <c r="D25" s="14"/>
      <c r="E25" s="14"/>
      <c r="F25" s="14"/>
      <c r="G25" s="81"/>
      <c r="H25" s="14"/>
      <c r="I25" s="14"/>
      <c r="J25" s="14"/>
      <c r="K25" s="14"/>
      <c r="L25" s="14"/>
      <c r="M25" s="15"/>
    </row>
    <row r="26" ht="14.25" customHeight="1">
      <c r="A26" s="111" t="s">
        <v>44</v>
      </c>
    </row>
    <row r="27" ht="15.75" customHeight="1">
      <c r="A27" s="37"/>
    </row>
    <row r="28" spans="1:13" ht="15.75">
      <c r="A28" s="149" t="str">
        <f>"Contract Costs and Savings for "&amp;C16&amp;" Water Cooler(s)"</f>
        <v>Contract Costs and Savings for 100 Water Cooler(s)</v>
      </c>
      <c r="B28" s="149"/>
      <c r="C28" s="149"/>
      <c r="D28" s="149"/>
      <c r="E28" s="149"/>
      <c r="F28" s="149"/>
      <c r="G28" s="149"/>
      <c r="H28" s="149"/>
      <c r="I28" s="149"/>
      <c r="J28" s="149"/>
      <c r="K28" s="149"/>
      <c r="L28" s="149"/>
      <c r="M28" s="149"/>
    </row>
    <row r="29" spans="1:13" ht="31.5" customHeight="1">
      <c r="A29" s="128" t="s">
        <v>43</v>
      </c>
      <c r="B29" s="153" t="str">
        <f>""&amp;C16&amp;" ENERGY STAR Qualified Units"</f>
        <v>100 ENERGY STAR Qualified Units</v>
      </c>
      <c r="C29" s="153"/>
      <c r="D29" s="153"/>
      <c r="E29" s="38"/>
      <c r="F29" s="153" t="str">
        <f>""&amp;C16&amp;" Conventional Units"</f>
        <v>100 Conventional Units</v>
      </c>
      <c r="G29" s="153"/>
      <c r="H29" s="153"/>
      <c r="I29" s="38"/>
      <c r="J29" s="153" t="s">
        <v>4</v>
      </c>
      <c r="K29" s="153"/>
      <c r="L29" s="153"/>
      <c r="M29" s="16"/>
    </row>
    <row r="30" spans="1:13" ht="15.75" customHeight="1">
      <c r="A30" s="20" t="s">
        <v>29</v>
      </c>
      <c r="B30" s="17"/>
      <c r="C30" s="19">
        <f>C31*C17</f>
        <v>4169.76</v>
      </c>
      <c r="D30" s="17"/>
      <c r="E30" s="17"/>
      <c r="F30" s="17"/>
      <c r="G30" s="19">
        <f>G31*C17</f>
        <v>7609.812000000001</v>
      </c>
      <c r="H30" s="17"/>
      <c r="I30" s="17"/>
      <c r="J30" s="17"/>
      <c r="K30" s="19">
        <f>G30-C30</f>
        <v>3440.0520000000006</v>
      </c>
      <c r="L30" s="17"/>
      <c r="M30" s="18"/>
    </row>
    <row r="31" spans="1:13" s="23" customFormat="1" ht="15.75" customHeight="1" hidden="1" outlineLevel="1">
      <c r="A31" s="137" t="s">
        <v>53</v>
      </c>
      <c r="B31" s="21"/>
      <c r="C31" s="138">
        <f>(C16*C18*C24)*(365/12)</f>
        <v>43800</v>
      </c>
      <c r="D31" s="21"/>
      <c r="E31" s="21"/>
      <c r="F31" s="21"/>
      <c r="G31" s="138">
        <f>(C16*C18*G24)*(365/12)</f>
        <v>79935</v>
      </c>
      <c r="H31" s="21"/>
      <c r="I31" s="21"/>
      <c r="J31" s="21"/>
      <c r="K31" s="138">
        <f>G31-C31</f>
        <v>36135</v>
      </c>
      <c r="L31" s="21"/>
      <c r="M31" s="22"/>
    </row>
    <row r="32" spans="1:13" ht="15.75" customHeight="1" collapsed="1">
      <c r="A32" s="20" t="str">
        <f>"Rental Cost of"&amp;C16&amp;" unit(s)"</f>
        <v>Rental Cost of100 unit(s)</v>
      </c>
      <c r="B32" s="17"/>
      <c r="C32" s="92">
        <f>C16*C18*$C$23</f>
        <v>10800</v>
      </c>
      <c r="D32" s="17"/>
      <c r="E32" s="17"/>
      <c r="F32" s="17"/>
      <c r="G32" s="92">
        <f>C16*C18*G23</f>
        <v>10800</v>
      </c>
      <c r="H32" s="17"/>
      <c r="I32" s="17"/>
      <c r="J32" s="17"/>
      <c r="K32" s="19">
        <f>G32-C32</f>
        <v>0</v>
      </c>
      <c r="L32" s="17"/>
      <c r="M32" s="18"/>
    </row>
    <row r="33" spans="1:13" s="23" customFormat="1" ht="15.75" customHeight="1">
      <c r="A33" s="79" t="s">
        <v>5</v>
      </c>
      <c r="B33" s="17"/>
      <c r="C33" s="93">
        <f>C30+C32</f>
        <v>14969.76</v>
      </c>
      <c r="D33" s="21"/>
      <c r="E33" s="21"/>
      <c r="F33" s="21"/>
      <c r="G33" s="93">
        <f>G30+G32</f>
        <v>18409.812</v>
      </c>
      <c r="H33" s="21"/>
      <c r="I33" s="21"/>
      <c r="J33" s="21"/>
      <c r="K33" s="39">
        <f>K30+K32</f>
        <v>3440.0520000000006</v>
      </c>
      <c r="L33" s="21"/>
      <c r="M33" s="22"/>
    </row>
    <row r="34" spans="1:13" ht="6" customHeight="1">
      <c r="A34" s="24"/>
      <c r="B34" s="25"/>
      <c r="C34" s="25"/>
      <c r="D34" s="25"/>
      <c r="E34" s="25"/>
      <c r="F34" s="25"/>
      <c r="G34" s="25"/>
      <c r="H34" s="25"/>
      <c r="I34" s="25"/>
      <c r="J34" s="25"/>
      <c r="K34" s="25"/>
      <c r="L34" s="25"/>
      <c r="M34" s="26"/>
    </row>
    <row r="35" spans="1:13" ht="14.25">
      <c r="A35" s="40"/>
      <c r="B35" s="40"/>
      <c r="C35" s="40"/>
      <c r="D35" s="40"/>
      <c r="E35" s="40"/>
      <c r="F35" s="40"/>
      <c r="G35" s="40"/>
      <c r="H35" s="40"/>
      <c r="I35" s="40"/>
      <c r="J35" s="40"/>
      <c r="K35" s="40"/>
      <c r="L35" s="40"/>
      <c r="M35" s="40"/>
    </row>
    <row r="36" ht="15" customHeight="1"/>
    <row r="37" spans="1:13" ht="15.75" customHeight="1">
      <c r="A37" s="152" t="str">
        <f>"Summary of Benefits for "&amp;C16&amp;" Water Cooler(s)"</f>
        <v>Summary of Benefits for 100 Water Cooler(s)</v>
      </c>
      <c r="B37" s="152"/>
      <c r="C37" s="152"/>
      <c r="D37" s="152"/>
      <c r="E37" s="152"/>
      <c r="F37" s="152"/>
      <c r="G37" s="152"/>
      <c r="H37" s="152"/>
      <c r="I37" s="152"/>
      <c r="J37" s="152"/>
      <c r="K37" s="152"/>
      <c r="L37" s="152"/>
      <c r="M37" s="152"/>
    </row>
    <row r="38" spans="1:13" ht="15.75" customHeight="1">
      <c r="A38" s="129" t="s">
        <v>45</v>
      </c>
      <c r="B38" s="130"/>
      <c r="C38" s="130"/>
      <c r="D38" s="130"/>
      <c r="E38" s="130"/>
      <c r="F38" s="130"/>
      <c r="G38" s="130"/>
      <c r="H38" s="130"/>
      <c r="I38" s="130"/>
      <c r="J38" s="130"/>
      <c r="K38" s="133">
        <f>$C$16*$C$18*($G$24-$C$24)*(365/12)</f>
        <v>36135</v>
      </c>
      <c r="L38" s="131"/>
      <c r="M38" s="132"/>
    </row>
    <row r="39" spans="1:13" ht="15.75" customHeight="1">
      <c r="A39" s="27" t="s">
        <v>54</v>
      </c>
      <c r="B39" s="42"/>
      <c r="C39" s="42"/>
      <c r="D39" s="42"/>
      <c r="E39" s="42"/>
      <c r="F39" s="42"/>
      <c r="G39" s="42"/>
      <c r="H39" s="42"/>
      <c r="I39" s="42"/>
      <c r="J39" s="42"/>
      <c r="K39" s="134">
        <f>K33</f>
        <v>3440.0520000000006</v>
      </c>
      <c r="L39" s="94"/>
      <c r="M39" s="97"/>
    </row>
    <row r="40" spans="1:13" ht="15.75" customHeight="1">
      <c r="A40" s="27" t="s">
        <v>6</v>
      </c>
      <c r="B40" s="42"/>
      <c r="C40" s="42"/>
      <c r="D40" s="42"/>
      <c r="E40" s="42"/>
      <c r="F40" s="42"/>
      <c r="G40" s="42"/>
      <c r="H40" s="42"/>
      <c r="I40" s="42"/>
      <c r="J40" s="42"/>
      <c r="K40" s="134">
        <f>K38*Assumptions!B36</f>
        <v>55647.9</v>
      </c>
      <c r="L40" s="94"/>
      <c r="M40" s="97"/>
    </row>
    <row r="41" spans="1:13" ht="15.75" customHeight="1">
      <c r="A41" s="27" t="s">
        <v>7</v>
      </c>
      <c r="B41" s="42"/>
      <c r="C41" s="42"/>
      <c r="D41" s="42"/>
      <c r="E41" s="42"/>
      <c r="F41" s="42"/>
      <c r="G41" s="42"/>
      <c r="H41" s="42"/>
      <c r="I41" s="42"/>
      <c r="J41" s="42"/>
      <c r="K41" s="134">
        <f>K38*Assumptions!B36/Assumptions!B40</f>
        <v>4.623070532524715</v>
      </c>
      <c r="L41" s="95"/>
      <c r="M41" s="98"/>
    </row>
    <row r="42" spans="1:13" ht="15.75" customHeight="1">
      <c r="A42" s="27" t="s">
        <v>8</v>
      </c>
      <c r="B42" s="42"/>
      <c r="C42" s="42"/>
      <c r="D42" s="42"/>
      <c r="E42" s="42"/>
      <c r="F42" s="42"/>
      <c r="G42" s="42"/>
      <c r="H42" s="42"/>
      <c r="I42" s="42"/>
      <c r="J42" s="42"/>
      <c r="K42" s="134">
        <f>K38*Assumptions!B36/Assumptions!B39</f>
        <v>5.736896907216495</v>
      </c>
      <c r="L42" s="95"/>
      <c r="M42" s="98"/>
    </row>
    <row r="43" spans="1:13" ht="15.75" customHeight="1">
      <c r="A43" s="83" t="s">
        <v>46</v>
      </c>
      <c r="B43" s="42"/>
      <c r="C43" s="42"/>
      <c r="D43" s="42"/>
      <c r="E43" s="42"/>
      <c r="F43" s="42"/>
      <c r="G43" s="42"/>
      <c r="H43" s="42"/>
      <c r="I43" s="42"/>
      <c r="J43" s="42"/>
      <c r="K43" s="135">
        <f>K33/G33</f>
        <v>0.18685970285845396</v>
      </c>
      <c r="L43" s="96"/>
      <c r="M43" s="99"/>
    </row>
    <row r="44" spans="1:13" s="30" customFormat="1" ht="4.5" customHeight="1">
      <c r="A44" s="84"/>
      <c r="B44" s="28"/>
      <c r="C44" s="28"/>
      <c r="D44" s="28"/>
      <c r="E44" s="28"/>
      <c r="F44" s="28"/>
      <c r="G44" s="28"/>
      <c r="H44" s="28"/>
      <c r="I44" s="28"/>
      <c r="J44" s="28"/>
      <c r="K44" s="28"/>
      <c r="L44" s="28"/>
      <c r="M44" s="29"/>
    </row>
    <row r="45" s="30" customFormat="1" ht="15.75" customHeight="1">
      <c r="A45" s="41"/>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mergeCells count="12">
    <mergeCell ref="A37:M37"/>
    <mergeCell ref="B29:D29"/>
    <mergeCell ref="F29:H29"/>
    <mergeCell ref="J29:L29"/>
    <mergeCell ref="B21:D21"/>
    <mergeCell ref="F21:H21"/>
    <mergeCell ref="J21:L21"/>
    <mergeCell ref="A28:M28"/>
    <mergeCell ref="A7:M7"/>
    <mergeCell ref="A8:M8"/>
    <mergeCell ref="A11:M11"/>
    <mergeCell ref="A14:M14"/>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48"/>
  <sheetViews>
    <sheetView zoomScale="75" zoomScaleNormal="75" zoomScalePageLayoutView="0" workbookViewId="0" topLeftCell="A1">
      <selection activeCell="A34" sqref="A34"/>
    </sheetView>
  </sheetViews>
  <sheetFormatPr defaultColWidth="9.140625" defaultRowHeight="12.75"/>
  <cols>
    <col min="1" max="1" width="51.57421875" style="47" bestFit="1" customWidth="1"/>
    <col min="2" max="2" width="10.140625" style="67" bestFit="1" customWidth="1"/>
    <col min="3" max="3" width="13.57421875" style="68" bestFit="1" customWidth="1"/>
    <col min="4" max="4" width="82.140625" style="64" customWidth="1"/>
    <col min="5" max="5" width="9.140625" style="47" customWidth="1"/>
    <col min="6" max="6" width="18.421875" style="47" bestFit="1" customWidth="1"/>
    <col min="7" max="7" width="9.140625" style="47" customWidth="1"/>
    <col min="8" max="8" width="9.57421875" style="47" bestFit="1" customWidth="1"/>
    <col min="9" max="21" width="9.140625" style="47" customWidth="1"/>
    <col min="22" max="16384" width="9.140625" style="48" customWidth="1"/>
  </cols>
  <sheetData>
    <row r="1" spans="1:9" ht="15.75">
      <c r="A1" s="154" t="s">
        <v>40</v>
      </c>
      <c r="B1" s="155"/>
      <c r="C1" s="155"/>
      <c r="D1" s="156"/>
      <c r="E1" s="46"/>
      <c r="F1" s="46"/>
      <c r="G1" s="46"/>
      <c r="H1" s="46"/>
      <c r="I1" s="46"/>
    </row>
    <row r="2" spans="1:9" ht="15.75">
      <c r="A2" s="88"/>
      <c r="B2" s="49"/>
      <c r="C2" s="49"/>
      <c r="D2" s="89"/>
      <c r="E2" s="121"/>
      <c r="F2" s="121"/>
      <c r="G2" s="121"/>
      <c r="H2" s="121"/>
      <c r="I2" s="121"/>
    </row>
    <row r="3" spans="1:11" ht="15">
      <c r="A3" s="70" t="s">
        <v>9</v>
      </c>
      <c r="B3" s="157" t="s">
        <v>10</v>
      </c>
      <c r="C3" s="157"/>
      <c r="D3" s="108" t="s">
        <v>11</v>
      </c>
      <c r="E3" s="122">
        <v>2</v>
      </c>
      <c r="F3" s="122"/>
      <c r="G3" s="122" t="s">
        <v>37</v>
      </c>
      <c r="H3" s="122" t="s">
        <v>38</v>
      </c>
      <c r="I3" s="122"/>
      <c r="J3" s="113"/>
      <c r="K3" s="113"/>
    </row>
    <row r="4" spans="1:11" ht="15">
      <c r="A4" s="75" t="s">
        <v>12</v>
      </c>
      <c r="B4" s="50"/>
      <c r="C4" s="51"/>
      <c r="D4" s="52"/>
      <c r="E4" s="122"/>
      <c r="F4" s="123" t="s">
        <v>33</v>
      </c>
      <c r="G4" s="124">
        <v>0.16</v>
      </c>
      <c r="H4" s="124">
        <v>0.29</v>
      </c>
      <c r="I4" s="122"/>
      <c r="J4" s="113"/>
      <c r="K4" s="113"/>
    </row>
    <row r="5" spans="1:11" ht="12.75">
      <c r="A5" s="53" t="s">
        <v>2</v>
      </c>
      <c r="B5" s="54"/>
      <c r="C5" s="44"/>
      <c r="D5" s="45"/>
      <c r="E5" s="122"/>
      <c r="F5" s="123" t="s">
        <v>39</v>
      </c>
      <c r="G5" s="124">
        <v>1.2</v>
      </c>
      <c r="H5" s="124">
        <v>2.19</v>
      </c>
      <c r="I5" s="122"/>
      <c r="J5" s="113"/>
      <c r="K5" s="113"/>
    </row>
    <row r="6" spans="1:11" ht="12.75">
      <c r="A6" s="53" t="s">
        <v>33</v>
      </c>
      <c r="B6" s="54"/>
      <c r="C6" s="44"/>
      <c r="D6" s="45"/>
      <c r="E6" s="122"/>
      <c r="F6" s="125"/>
      <c r="G6" s="124"/>
      <c r="H6" s="122"/>
      <c r="I6" s="122"/>
      <c r="J6" s="113"/>
      <c r="K6" s="113"/>
    </row>
    <row r="7" spans="1:11" ht="12.75">
      <c r="A7" s="86" t="s">
        <v>47</v>
      </c>
      <c r="B7" s="139">
        <v>7</v>
      </c>
      <c r="C7" s="44"/>
      <c r="D7" s="90" t="s">
        <v>59</v>
      </c>
      <c r="E7" s="112"/>
      <c r="F7" s="115"/>
      <c r="G7" s="114"/>
      <c r="H7" s="114"/>
      <c r="I7" s="112"/>
      <c r="J7" s="113"/>
      <c r="K7" s="113"/>
    </row>
    <row r="8" spans="1:11" ht="12.75">
      <c r="A8" s="77" t="s">
        <v>34</v>
      </c>
      <c r="B8" s="104">
        <v>0.16</v>
      </c>
      <c r="C8" s="101" t="s">
        <v>36</v>
      </c>
      <c r="D8" s="90" t="s">
        <v>58</v>
      </c>
      <c r="E8" s="113"/>
      <c r="F8" s="116"/>
      <c r="G8" s="117"/>
      <c r="H8" s="118"/>
      <c r="I8" s="113"/>
      <c r="J8" s="113"/>
      <c r="K8" s="113"/>
    </row>
    <row r="9" spans="1:11" ht="12.75">
      <c r="A9" s="53" t="s">
        <v>35</v>
      </c>
      <c r="B9" s="100"/>
      <c r="C9" s="101"/>
      <c r="D9" s="45"/>
      <c r="E9" s="113"/>
      <c r="F9" s="113"/>
      <c r="G9" s="113"/>
      <c r="H9" s="3"/>
      <c r="I9" s="113"/>
      <c r="J9" s="113"/>
      <c r="K9" s="113"/>
    </row>
    <row r="10" spans="1:11" ht="12.75">
      <c r="A10" s="86" t="s">
        <v>47</v>
      </c>
      <c r="B10" s="136">
        <v>9</v>
      </c>
      <c r="C10" s="101"/>
      <c r="D10" s="90" t="s">
        <v>59</v>
      </c>
      <c r="E10" s="113"/>
      <c r="F10" s="113"/>
      <c r="G10" s="113"/>
      <c r="H10" s="3"/>
      <c r="I10" s="113"/>
      <c r="J10" s="113"/>
      <c r="K10" s="113"/>
    </row>
    <row r="11" spans="1:4" ht="12.75">
      <c r="A11" s="77" t="s">
        <v>34</v>
      </c>
      <c r="B11" s="140">
        <v>1.2</v>
      </c>
      <c r="C11" s="101" t="s">
        <v>36</v>
      </c>
      <c r="D11" s="90" t="s">
        <v>58</v>
      </c>
    </row>
    <row r="12" spans="1:4" ht="12.75">
      <c r="A12" s="78"/>
      <c r="B12" s="54"/>
      <c r="C12" s="44"/>
      <c r="D12" s="45"/>
    </row>
    <row r="13" spans="1:4" ht="12.75">
      <c r="A13" s="69" t="s">
        <v>3</v>
      </c>
      <c r="B13" s="54"/>
      <c r="C13" s="44"/>
      <c r="D13" s="45"/>
    </row>
    <row r="14" spans="1:4" ht="12.75">
      <c r="A14" s="53" t="s">
        <v>33</v>
      </c>
      <c r="B14" s="54"/>
      <c r="C14" s="44"/>
      <c r="D14" s="45"/>
    </row>
    <row r="15" spans="1:4" ht="12.75">
      <c r="A15" s="86" t="s">
        <v>47</v>
      </c>
      <c r="B15" s="136">
        <v>7</v>
      </c>
      <c r="C15" s="44"/>
      <c r="D15" s="90" t="s">
        <v>59</v>
      </c>
    </row>
    <row r="16" spans="1:4" ht="12.75">
      <c r="A16" s="77" t="s">
        <v>34</v>
      </c>
      <c r="B16" s="104">
        <v>0.29</v>
      </c>
      <c r="C16" s="101" t="s">
        <v>36</v>
      </c>
      <c r="D16" s="90" t="s">
        <v>58</v>
      </c>
    </row>
    <row r="17" spans="1:21" s="64" customFormat="1" ht="12.75">
      <c r="A17" s="53" t="s">
        <v>35</v>
      </c>
      <c r="B17" s="106"/>
      <c r="C17" s="101"/>
      <c r="D17" s="45"/>
      <c r="E17" s="63"/>
      <c r="F17" s="63"/>
      <c r="G17" s="63"/>
      <c r="H17" s="63"/>
      <c r="I17" s="63"/>
      <c r="J17" s="63"/>
      <c r="K17" s="63"/>
      <c r="L17" s="63"/>
      <c r="M17" s="63"/>
      <c r="N17" s="63"/>
      <c r="O17" s="63"/>
      <c r="P17" s="63"/>
      <c r="Q17" s="63"/>
      <c r="R17" s="63"/>
      <c r="S17" s="63"/>
      <c r="T17" s="63"/>
      <c r="U17" s="63"/>
    </row>
    <row r="18" spans="1:21" s="64" customFormat="1" ht="12.75">
      <c r="A18" s="86" t="s">
        <v>47</v>
      </c>
      <c r="B18" s="136">
        <v>9</v>
      </c>
      <c r="C18" s="101"/>
      <c r="D18" s="90" t="s">
        <v>59</v>
      </c>
      <c r="E18" s="63"/>
      <c r="F18" s="63"/>
      <c r="G18" s="63"/>
      <c r="H18" s="63"/>
      <c r="I18" s="63"/>
      <c r="J18" s="63"/>
      <c r="K18" s="63"/>
      <c r="L18" s="63"/>
      <c r="M18" s="63"/>
      <c r="N18" s="63"/>
      <c r="O18" s="63"/>
      <c r="P18" s="63"/>
      <c r="Q18" s="63"/>
      <c r="R18" s="63"/>
      <c r="S18" s="63"/>
      <c r="T18" s="63"/>
      <c r="U18" s="63"/>
    </row>
    <row r="19" spans="1:21" s="64" customFormat="1" ht="12.75">
      <c r="A19" s="77" t="s">
        <v>34</v>
      </c>
      <c r="B19" s="140">
        <v>2.19</v>
      </c>
      <c r="C19" s="101" t="s">
        <v>36</v>
      </c>
      <c r="D19" s="90" t="s">
        <v>58</v>
      </c>
      <c r="E19" s="63"/>
      <c r="F19" s="63"/>
      <c r="G19" s="63"/>
      <c r="H19" s="63"/>
      <c r="I19" s="63"/>
      <c r="J19" s="63"/>
      <c r="K19" s="63"/>
      <c r="L19" s="63"/>
      <c r="M19" s="63"/>
      <c r="N19" s="63"/>
      <c r="O19" s="63"/>
      <c r="P19" s="63"/>
      <c r="Q19" s="63"/>
      <c r="R19" s="63"/>
      <c r="S19" s="63"/>
      <c r="T19" s="63"/>
      <c r="U19" s="63"/>
    </row>
    <row r="20" spans="1:4" ht="12.75">
      <c r="A20" s="78"/>
      <c r="B20" s="57"/>
      <c r="C20" s="55"/>
      <c r="D20" s="45"/>
    </row>
    <row r="21" spans="1:4" ht="15">
      <c r="A21" s="71" t="s">
        <v>13</v>
      </c>
      <c r="B21" s="56"/>
      <c r="C21" s="58"/>
      <c r="D21" s="45"/>
    </row>
    <row r="22" spans="1:4" ht="12.75">
      <c r="A22" s="86" t="s">
        <v>18</v>
      </c>
      <c r="B22" s="136">
        <v>20</v>
      </c>
      <c r="C22" s="44"/>
      <c r="D22" s="45" t="s">
        <v>24</v>
      </c>
    </row>
    <row r="23" spans="1:4" ht="12.75">
      <c r="A23" s="86" t="s">
        <v>22</v>
      </c>
      <c r="B23" s="54">
        <v>0</v>
      </c>
      <c r="C23" s="44"/>
      <c r="D23" s="45" t="s">
        <v>32</v>
      </c>
    </row>
    <row r="24" spans="1:4" ht="12.75">
      <c r="A24" s="86"/>
      <c r="B24" s="87"/>
      <c r="C24" s="44"/>
      <c r="D24" s="45"/>
    </row>
    <row r="25" spans="1:4" ht="15">
      <c r="A25" s="71" t="s">
        <v>14</v>
      </c>
      <c r="B25" s="54"/>
      <c r="C25" s="44"/>
      <c r="D25" s="45"/>
    </row>
    <row r="26" spans="1:4" ht="12.75">
      <c r="A26" s="78" t="s">
        <v>49</v>
      </c>
      <c r="B26" s="54">
        <v>12</v>
      </c>
      <c r="C26" s="44" t="s">
        <v>50</v>
      </c>
      <c r="D26" s="45" t="s">
        <v>48</v>
      </c>
    </row>
    <row r="27" spans="1:4" ht="12.75">
      <c r="A27" s="78"/>
      <c r="B27" s="54"/>
      <c r="C27" s="44"/>
      <c r="D27" s="90"/>
    </row>
    <row r="28" spans="1:4" ht="15">
      <c r="A28" s="70" t="s">
        <v>15</v>
      </c>
      <c r="B28" s="54"/>
      <c r="C28" s="44"/>
      <c r="D28" s="45"/>
    </row>
    <row r="29" spans="1:4" ht="25.5">
      <c r="A29" s="76" t="s">
        <v>16</v>
      </c>
      <c r="B29" s="60">
        <v>0.04</v>
      </c>
      <c r="C29" s="44"/>
      <c r="D29" s="61" t="s">
        <v>17</v>
      </c>
    </row>
    <row r="30" spans="1:4" ht="12.75">
      <c r="A30" s="45"/>
      <c r="B30" s="62"/>
      <c r="C30" s="44"/>
      <c r="D30" s="45"/>
    </row>
    <row r="31" spans="1:4" ht="15">
      <c r="A31" s="72" t="s">
        <v>31</v>
      </c>
      <c r="B31" s="62"/>
      <c r="C31" s="44"/>
      <c r="D31" s="45"/>
    </row>
    <row r="32" spans="1:4" ht="12.75">
      <c r="A32" s="73" t="s">
        <v>64</v>
      </c>
      <c r="B32" s="141">
        <v>0.0952</v>
      </c>
      <c r="C32" s="44" t="s">
        <v>26</v>
      </c>
      <c r="D32" s="90" t="s">
        <v>60</v>
      </c>
    </row>
    <row r="33" spans="1:4" ht="12.75">
      <c r="A33" s="73" t="s">
        <v>65</v>
      </c>
      <c r="B33" s="141">
        <v>0.1059</v>
      </c>
      <c r="C33" s="44" t="s">
        <v>26</v>
      </c>
      <c r="D33" s="90" t="s">
        <v>60</v>
      </c>
    </row>
    <row r="34" spans="1:4" ht="12.75">
      <c r="A34" s="73"/>
      <c r="B34" s="62"/>
      <c r="C34" s="44"/>
      <c r="D34" s="45"/>
    </row>
    <row r="35" spans="1:4" ht="15">
      <c r="A35" s="72" t="s">
        <v>23</v>
      </c>
      <c r="B35" s="62"/>
      <c r="C35" s="44"/>
      <c r="D35" s="45"/>
    </row>
    <row r="36" spans="1:4" ht="15.75">
      <c r="A36" s="73" t="s">
        <v>27</v>
      </c>
      <c r="B36" s="62">
        <v>1.54</v>
      </c>
      <c r="C36" s="44" t="s">
        <v>28</v>
      </c>
      <c r="D36" s="45" t="s">
        <v>61</v>
      </c>
    </row>
    <row r="37" spans="1:4" ht="12.75">
      <c r="A37" s="45"/>
      <c r="B37" s="62"/>
      <c r="C37" s="44"/>
      <c r="D37" s="45"/>
    </row>
    <row r="38" spans="1:4" ht="16.5">
      <c r="A38" s="72" t="s">
        <v>21</v>
      </c>
      <c r="B38" s="65"/>
      <c r="C38" s="44"/>
      <c r="D38" s="45"/>
    </row>
    <row r="39" spans="1:4" ht="15.75">
      <c r="A39" s="73" t="s">
        <v>19</v>
      </c>
      <c r="B39" s="65">
        <v>9700</v>
      </c>
      <c r="C39" s="44" t="s">
        <v>57</v>
      </c>
      <c r="D39" s="45" t="s">
        <v>62</v>
      </c>
    </row>
    <row r="40" spans="1:4" ht="15.75">
      <c r="A40" s="74" t="s">
        <v>20</v>
      </c>
      <c r="B40" s="142">
        <v>12037</v>
      </c>
      <c r="C40" s="66" t="s">
        <v>57</v>
      </c>
      <c r="D40" s="143" t="s">
        <v>62</v>
      </c>
    </row>
    <row r="41" ht="12.75">
      <c r="A41" s="63"/>
    </row>
    <row r="42" spans="1:2" ht="12.75">
      <c r="A42" s="144" t="s">
        <v>55</v>
      </c>
      <c r="B42" s="145" t="s">
        <v>56</v>
      </c>
    </row>
    <row r="43" ht="12.75">
      <c r="A43" s="112" t="s">
        <v>63</v>
      </c>
    </row>
    <row r="127" spans="5:9" ht="12.75">
      <c r="E127" s="59"/>
      <c r="F127" s="59"/>
      <c r="G127" s="59"/>
      <c r="H127" s="59"/>
      <c r="I127" s="59"/>
    </row>
    <row r="131" ht="12.75" customHeight="1"/>
    <row r="135" ht="12.75" customHeight="1"/>
    <row r="137" ht="24.75" customHeight="1"/>
    <row r="139" spans="1:21" s="64" customFormat="1" ht="12.75">
      <c r="A139" s="47"/>
      <c r="B139" s="67"/>
      <c r="C139" s="68"/>
      <c r="E139" s="63"/>
      <c r="F139" s="63"/>
      <c r="G139" s="63"/>
      <c r="H139" s="63"/>
      <c r="I139" s="63"/>
      <c r="J139" s="63"/>
      <c r="K139" s="63"/>
      <c r="L139" s="63"/>
      <c r="M139" s="63"/>
      <c r="N139" s="63"/>
      <c r="O139" s="63"/>
      <c r="P139" s="63"/>
      <c r="Q139" s="63"/>
      <c r="R139" s="63"/>
      <c r="S139" s="63"/>
      <c r="T139" s="63"/>
      <c r="U139" s="63"/>
    </row>
    <row r="140" spans="1:21" s="64" customFormat="1" ht="12.75">
      <c r="A140" s="47"/>
      <c r="B140" s="67"/>
      <c r="C140" s="68"/>
      <c r="E140" s="63"/>
      <c r="F140" s="63"/>
      <c r="G140" s="63"/>
      <c r="H140" s="63"/>
      <c r="I140" s="63"/>
      <c r="J140" s="63"/>
      <c r="K140" s="63"/>
      <c r="L140" s="63"/>
      <c r="M140" s="63"/>
      <c r="N140" s="63"/>
      <c r="O140" s="63"/>
      <c r="P140" s="63"/>
      <c r="Q140" s="63"/>
      <c r="R140" s="63"/>
      <c r="S140" s="63"/>
      <c r="T140" s="63"/>
      <c r="U140" s="63"/>
    </row>
    <row r="141" spans="1:21" s="64" customFormat="1" ht="12.75">
      <c r="A141" s="47"/>
      <c r="B141" s="67"/>
      <c r="C141" s="68"/>
      <c r="E141" s="63"/>
      <c r="F141" s="63"/>
      <c r="G141" s="63"/>
      <c r="H141" s="63"/>
      <c r="I141" s="63"/>
      <c r="J141" s="63"/>
      <c r="K141" s="63"/>
      <c r="L141" s="63"/>
      <c r="M141" s="63"/>
      <c r="N141" s="63"/>
      <c r="O141" s="63"/>
      <c r="P141" s="63"/>
      <c r="Q141" s="63"/>
      <c r="R141" s="63"/>
      <c r="S141" s="63"/>
      <c r="T141" s="63"/>
      <c r="U141" s="63"/>
    </row>
    <row r="142" spans="1:21" s="64" customFormat="1" ht="12.75">
      <c r="A142" s="47"/>
      <c r="B142" s="67"/>
      <c r="C142" s="68"/>
      <c r="E142" s="63"/>
      <c r="F142" s="63"/>
      <c r="G142" s="63"/>
      <c r="H142" s="63"/>
      <c r="I142" s="63"/>
      <c r="J142" s="63"/>
      <c r="K142" s="63"/>
      <c r="L142" s="63"/>
      <c r="M142" s="63"/>
      <c r="N142" s="63"/>
      <c r="O142" s="63"/>
      <c r="P142" s="63"/>
      <c r="Q142" s="63"/>
      <c r="R142" s="63"/>
      <c r="S142" s="63"/>
      <c r="T142" s="63"/>
      <c r="U142" s="63"/>
    </row>
    <row r="143" spans="1:21" s="64" customFormat="1" ht="12.75">
      <c r="A143" s="47"/>
      <c r="B143" s="67"/>
      <c r="C143" s="68"/>
      <c r="E143" s="63"/>
      <c r="F143" s="63"/>
      <c r="G143" s="63"/>
      <c r="H143" s="63"/>
      <c r="I143" s="63"/>
      <c r="J143" s="63"/>
      <c r="K143" s="63"/>
      <c r="L143" s="63"/>
      <c r="M143" s="63"/>
      <c r="N143" s="63"/>
      <c r="O143" s="63"/>
      <c r="P143" s="63"/>
      <c r="Q143" s="63"/>
      <c r="R143" s="63"/>
      <c r="S143" s="63"/>
      <c r="T143" s="63"/>
      <c r="U143" s="63"/>
    </row>
    <row r="144" spans="1:21" s="64" customFormat="1" ht="12.75">
      <c r="A144" s="47"/>
      <c r="B144" s="67"/>
      <c r="C144" s="68"/>
      <c r="E144" s="63"/>
      <c r="F144" s="63"/>
      <c r="G144" s="63"/>
      <c r="H144" s="63"/>
      <c r="I144" s="63"/>
      <c r="J144" s="63"/>
      <c r="K144" s="63"/>
      <c r="L144" s="63"/>
      <c r="M144" s="63"/>
      <c r="N144" s="63"/>
      <c r="O144" s="63"/>
      <c r="P144" s="63"/>
      <c r="Q144" s="63"/>
      <c r="R144" s="63"/>
      <c r="S144" s="63"/>
      <c r="T144" s="63"/>
      <c r="U144" s="63"/>
    </row>
    <row r="145" spans="1:21" s="64" customFormat="1" ht="12.75">
      <c r="A145" s="47"/>
      <c r="B145" s="67"/>
      <c r="C145" s="68"/>
      <c r="E145" s="63"/>
      <c r="F145" s="63"/>
      <c r="G145" s="63"/>
      <c r="H145" s="63"/>
      <c r="I145" s="63"/>
      <c r="J145" s="63"/>
      <c r="K145" s="63"/>
      <c r="L145" s="63"/>
      <c r="M145" s="63"/>
      <c r="N145" s="63"/>
      <c r="O145" s="63"/>
      <c r="P145" s="63"/>
      <c r="Q145" s="63"/>
      <c r="R145" s="63"/>
      <c r="S145" s="63"/>
      <c r="T145" s="63"/>
      <c r="U145" s="63"/>
    </row>
    <row r="146" spans="1:21" s="64" customFormat="1" ht="12.75">
      <c r="A146" s="47"/>
      <c r="B146" s="67"/>
      <c r="C146" s="68"/>
      <c r="E146" s="63"/>
      <c r="F146" s="63"/>
      <c r="G146" s="63"/>
      <c r="H146" s="63"/>
      <c r="I146" s="63"/>
      <c r="J146" s="63"/>
      <c r="K146" s="63"/>
      <c r="L146" s="63"/>
      <c r="M146" s="63"/>
      <c r="N146" s="63"/>
      <c r="O146" s="63"/>
      <c r="P146" s="63"/>
      <c r="Q146" s="63"/>
      <c r="R146" s="63"/>
      <c r="S146" s="63"/>
      <c r="T146" s="63"/>
      <c r="U146" s="63"/>
    </row>
    <row r="147" spans="1:21" s="64" customFormat="1" ht="12.75">
      <c r="A147" s="47"/>
      <c r="B147" s="67"/>
      <c r="C147" s="68"/>
      <c r="E147" s="63"/>
      <c r="F147" s="63"/>
      <c r="G147" s="63"/>
      <c r="H147" s="63"/>
      <c r="I147" s="63"/>
      <c r="J147" s="63"/>
      <c r="K147" s="63"/>
      <c r="L147" s="63"/>
      <c r="M147" s="63"/>
      <c r="N147" s="63"/>
      <c r="O147" s="63"/>
      <c r="P147" s="63"/>
      <c r="Q147" s="63"/>
      <c r="R147" s="63"/>
      <c r="S147" s="63"/>
      <c r="T147" s="63"/>
      <c r="U147" s="63"/>
    </row>
    <row r="148" spans="1:21" s="64" customFormat="1" ht="12.75">
      <c r="A148" s="47"/>
      <c r="B148" s="67"/>
      <c r="C148" s="68"/>
      <c r="E148" s="63"/>
      <c r="F148" s="63"/>
      <c r="G148" s="63"/>
      <c r="H148" s="63"/>
      <c r="I148" s="63"/>
      <c r="J148" s="63"/>
      <c r="K148" s="63"/>
      <c r="L148" s="63"/>
      <c r="M148" s="63"/>
      <c r="N148" s="63"/>
      <c r="O148" s="63"/>
      <c r="P148" s="63"/>
      <c r="Q148" s="63"/>
      <c r="R148" s="63"/>
      <c r="S148" s="63"/>
      <c r="T148" s="63"/>
      <c r="U148" s="63"/>
    </row>
  </sheetData>
  <sheetProtection/>
  <mergeCells count="2">
    <mergeCell ref="A1:D1"/>
    <mergeCell ref="B3:C3"/>
  </mergeCells>
  <hyperlinks>
    <hyperlink ref="B42" r:id="rId1" display="mailto: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2005-02-08T16:21:12Z</cp:lastPrinted>
  <dcterms:created xsi:type="dcterms:W3CDTF">2004-07-12T13:20:55Z</dcterms:created>
  <dcterms:modified xsi:type="dcterms:W3CDTF">2008-11-17T15:49:38Z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661220940</vt:i4>
  </property>
  <property fmtid="{D5CDD505-2E9C-101B-9397-08002B2CF9AE}" pid="3" name="_EmailSubject">
    <vt:lpwstr>ceiling fan calculator edits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-1849987131</vt:i4>
  </property>
  <property fmtid="{D5CDD505-2E9C-101B-9397-08002B2CF9AE}" pid="7" name="_ReviewingToolsShownOnce">
    <vt:lpwstr/>
  </property>
</Properties>
</file>