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Data" sheetId="1" r:id="rId1"/>
    <sheet name="Notes" sheetId="2" r:id="rId2"/>
  </sheets>
  <definedNames>
    <definedName name="DATABASE">'Data'!#REF!</definedName>
    <definedName name="DATABASE_MI">'Data'!#REF!</definedName>
    <definedName name="_xlnm.Print_Area" localSheetId="0">'Data'!$A$1:$AN$41</definedName>
    <definedName name="_xlnm.Print_Area">'Data'!$B$1:$AJ$46</definedName>
    <definedName name="PRINT_AREA_MI">'Data'!$B$1:$AI$46</definedName>
    <definedName name="TITLE">'Data'!$A$1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<sst xmlns="http://schemas.openxmlformats.org/spreadsheetml/2006/main" count="176" uniqueCount="70">
  <si>
    <t>[648 represents 648,000]</t>
  </si>
  <si>
    <t>ITEM</t>
  </si>
  <si>
    <t>Number of farms with milk cows</t>
  </si>
  <si>
    <t>Cows and heifers that have calved, kept for milk \1</t>
  </si>
  <si>
    <t xml:space="preserve">Milk produced on farms </t>
  </si>
  <si>
    <t xml:space="preserve">    Production per cow</t>
  </si>
  <si>
    <t xml:space="preserve">  Milk marketed by producers \2</t>
  </si>
  <si>
    <t>Value of milk produced</t>
  </si>
  <si>
    <t xml:space="preserve">  Gross producers income</t>
  </si>
  <si>
    <t xml:space="preserve">    Cash receipts from marketing of milk and cream \2</t>
  </si>
  <si>
    <t>Number of dairy manufacturing plants</t>
  </si>
  <si>
    <t>Manufactured dairy products:</t>
  </si>
  <si>
    <t xml:space="preserve">  Butter (including whey butter)</t>
  </si>
  <si>
    <t xml:space="preserve">  Cheese, total \3</t>
  </si>
  <si>
    <t xml:space="preserve">    American (excluding full-skim American)</t>
  </si>
  <si>
    <t xml:space="preserve">    Swiss (including block)</t>
  </si>
  <si>
    <t xml:space="preserve">    Muenster, Brick, and Limburger</t>
  </si>
  <si>
    <t xml:space="preserve">    Cream and Neufchatel</t>
  </si>
  <si>
    <t xml:space="preserve">    All Italian varieties</t>
  </si>
  <si>
    <t xml:space="preserve">  Cottage cheese: Creamed and lowfat</t>
  </si>
  <si>
    <t xml:space="preserve">      Creamed</t>
  </si>
  <si>
    <t xml:space="preserve">      Lowfat</t>
  </si>
  <si>
    <t xml:space="preserve">    Curd, pot, and bakers</t>
  </si>
  <si>
    <t xml:space="preserve">  Condensed bulk milk</t>
  </si>
  <si>
    <t xml:space="preserve">  Evaporated and condensed canned milk</t>
  </si>
  <si>
    <t xml:space="preserve">  Dry whole milk</t>
  </si>
  <si>
    <t xml:space="preserve">  Nonfat dry milk \4</t>
  </si>
  <si>
    <t xml:space="preserve">  Dry whey \5</t>
  </si>
  <si>
    <t xml:space="preserve">  Yogurt, plain and fruit-flavored</t>
  </si>
  <si>
    <t xml:space="preserve">  Ice cream, regular</t>
  </si>
  <si>
    <t xml:space="preserve">  Milk sherbet</t>
  </si>
  <si>
    <t xml:space="preserve">  Ice cream, lowfat \6</t>
  </si>
  <si>
    <t xml:space="preserve">  Frozen yogurt</t>
  </si>
  <si>
    <t>SYMBOL</t>
  </si>
  <si>
    <t>NA Not available.</t>
  </si>
  <si>
    <t>FOOTNOTES</t>
  </si>
  <si>
    <t>\1 For 1970, cows and heifers 2 years old and over.</t>
  </si>
  <si>
    <t>\2 Comprises sales to plants and dealers, and retail sales by</t>
  </si>
  <si>
    <t>farmers direct to consumers.</t>
  </si>
  <si>
    <t>\3 Includes varieties not shown separately.</t>
  </si>
  <si>
    <t>Beginning 1974, includes full-skim.</t>
  </si>
  <si>
    <t>\4 Includes dry skim milk for animal feed through 2001.</t>
  </si>
  <si>
    <t>\5 Includes animal but excludes modified whey production.</t>
  </si>
  <si>
    <t>\6 Includes freezer-made milkshake in most states.</t>
  </si>
  <si>
    <t>Source: U.S. Department of Agriculture, National Agricultural Statistics Service,</t>
  </si>
  <si>
    <t>Milk Disposition and Income Final Estimates 1998-2002, May 2004;</t>
  </si>
  <si>
    <t>Dairy Products, annual; and</t>
  </si>
  <si>
    <t>Milk: Production, Disposition, and Income, annual.</t>
  </si>
  <si>
    <t>http://www.nass.usda.gov/index.asp</t>
  </si>
  <si>
    <t>Unit</t>
  </si>
  <si>
    <t>1,000</t>
  </si>
  <si>
    <t xml:space="preserve">Number </t>
  </si>
  <si>
    <t>Million head</t>
  </si>
  <si>
    <t>Billion pounds</t>
  </si>
  <si>
    <t>1,000 pounds</t>
  </si>
  <si>
    <t xml:space="preserve">Billion pounds </t>
  </si>
  <si>
    <t>Billion dollars</t>
  </si>
  <si>
    <t xml:space="preserve">Million pounds </t>
  </si>
  <si>
    <t xml:space="preserve">Million gallons </t>
  </si>
  <si>
    <t>Million gallons</t>
  </si>
  <si>
    <t>(NA)</t>
  </si>
  <si>
    <t>50</t>
  </si>
  <si>
    <t>17.9</t>
  </si>
  <si>
    <t>1,846</t>
  </si>
  <si>
    <t xml:space="preserve"> </t>
  </si>
  <si>
    <r>
      <t xml:space="preserve">Table 832. </t>
    </r>
    <r>
      <rPr>
        <b/>
        <sz val="12"/>
        <rFont val="Courier New"/>
        <family val="3"/>
      </rPr>
      <t>Milk Production and Manufactured Dairy Products</t>
    </r>
  </si>
  <si>
    <t>HEADNOTE</t>
  </si>
  <si>
    <t>Back to data</t>
  </si>
  <si>
    <t>For more information:</t>
  </si>
  <si>
    <t>[See notes]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</si>
</sst>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sz val="12"/>
      <name val="Courier New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5" fillId="0" borderId="1" xfId="0" applyNumberFormat="1" applyFont="1" applyAlignment="1">
      <alignment horizontal="fill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fill"/>
    </xf>
    <xf numFmtId="0" fontId="5" fillId="0" borderId="1" xfId="0" applyNumberFormat="1" applyFont="1" applyAlignment="1">
      <alignment horizontal="left"/>
    </xf>
    <xf numFmtId="3" fontId="5" fillId="0" borderId="1" xfId="0" applyNumberFormat="1" applyFont="1" applyAlignment="1">
      <alignment/>
    </xf>
    <xf numFmtId="0" fontId="5" fillId="0" borderId="1" xfId="0" applyNumberFormat="1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0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0" fontId="7" fillId="0" borderId="0" xfId="16" applyNumberFormat="1" applyAlignment="1">
      <alignment/>
    </xf>
    <xf numFmtId="0" fontId="7" fillId="0" borderId="0" xfId="16" applyNumberFormat="1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6"/>
  <sheetViews>
    <sheetView showGridLines="0"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88671875" defaultRowHeight="15"/>
  <cols>
    <col min="1" max="1" width="57.6640625" style="2" customWidth="1"/>
    <col min="2" max="2" width="16.6640625" style="2" customWidth="1"/>
    <col min="3" max="32" width="8.88671875" style="2" customWidth="1"/>
    <col min="33" max="16384" width="9.6640625" style="2" customWidth="1"/>
  </cols>
  <sheetData>
    <row r="1" ht="16.5">
      <c r="A1" s="1" t="s">
        <v>65</v>
      </c>
    </row>
    <row r="2" ht="15.75" customHeight="1"/>
    <row r="3" ht="15.75" customHeight="1">
      <c r="A3" s="24" t="s">
        <v>69</v>
      </c>
    </row>
    <row r="4" ht="15.75" customHeight="1">
      <c r="A4" s="1"/>
    </row>
    <row r="5" spans="1:40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6.5">
      <c r="A6" s="4" t="s">
        <v>1</v>
      </c>
      <c r="B6" s="4" t="s">
        <v>49</v>
      </c>
      <c r="C6" s="5">
        <v>1970</v>
      </c>
      <c r="D6" s="5">
        <v>1971</v>
      </c>
      <c r="E6" s="5">
        <v>1972</v>
      </c>
      <c r="F6" s="5">
        <v>1973</v>
      </c>
      <c r="G6" s="5">
        <v>1974</v>
      </c>
      <c r="H6" s="5">
        <v>1975</v>
      </c>
      <c r="I6" s="5">
        <v>1976</v>
      </c>
      <c r="J6" s="5">
        <v>1977</v>
      </c>
      <c r="K6" s="5">
        <v>1978</v>
      </c>
      <c r="L6" s="5">
        <v>1979</v>
      </c>
      <c r="M6" s="5">
        <v>1980</v>
      </c>
      <c r="N6" s="5">
        <v>1981</v>
      </c>
      <c r="O6" s="5">
        <v>1982</v>
      </c>
      <c r="P6" s="5">
        <v>1983</v>
      </c>
      <c r="Q6" s="5">
        <v>1984</v>
      </c>
      <c r="R6" s="5">
        <v>1985</v>
      </c>
      <c r="S6" s="5">
        <v>1986</v>
      </c>
      <c r="T6" s="5">
        <v>1987</v>
      </c>
      <c r="U6" s="5">
        <v>1988</v>
      </c>
      <c r="V6" s="5">
        <v>1989</v>
      </c>
      <c r="W6" s="5">
        <v>1990</v>
      </c>
      <c r="X6" s="5">
        <v>1991</v>
      </c>
      <c r="Y6" s="5">
        <v>1992</v>
      </c>
      <c r="Z6" s="5">
        <v>1993</v>
      </c>
      <c r="AA6" s="5">
        <v>1994</v>
      </c>
      <c r="AB6" s="5">
        <v>1995</v>
      </c>
      <c r="AC6" s="5">
        <v>1996</v>
      </c>
      <c r="AD6" s="5">
        <v>1997</v>
      </c>
      <c r="AE6" s="5">
        <v>1998</v>
      </c>
      <c r="AF6" s="5">
        <v>1999</v>
      </c>
      <c r="AG6" s="5">
        <v>2000</v>
      </c>
      <c r="AH6" s="5">
        <v>2001</v>
      </c>
      <c r="AI6" s="5">
        <v>2002</v>
      </c>
      <c r="AJ6" s="5">
        <v>2003</v>
      </c>
      <c r="AK6" s="5">
        <v>2004</v>
      </c>
      <c r="AL6" s="5">
        <v>2005</v>
      </c>
      <c r="AM6" s="5">
        <v>2006</v>
      </c>
      <c r="AN6" s="5">
        <v>2007</v>
      </c>
    </row>
    <row r="7" spans="1:40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5.75">
      <c r="A8" s="7" t="s">
        <v>2</v>
      </c>
      <c r="B8" s="7" t="s">
        <v>50</v>
      </c>
      <c r="C8" s="8">
        <v>647.86</v>
      </c>
      <c r="D8" s="8">
        <v>592</v>
      </c>
      <c r="E8" s="8">
        <v>539</v>
      </c>
      <c r="F8" s="8">
        <v>497</v>
      </c>
      <c r="G8" s="8">
        <v>470</v>
      </c>
      <c r="H8" s="8">
        <v>444</v>
      </c>
      <c r="I8" s="8">
        <v>416</v>
      </c>
      <c r="J8" s="8">
        <v>394</v>
      </c>
      <c r="K8" s="8">
        <v>375</v>
      </c>
      <c r="L8" s="8">
        <v>349</v>
      </c>
      <c r="M8" s="8">
        <v>334.18</v>
      </c>
      <c r="N8" s="8">
        <v>320</v>
      </c>
      <c r="O8" s="8">
        <v>308</v>
      </c>
      <c r="P8" s="8">
        <v>298</v>
      </c>
      <c r="Q8" s="8">
        <v>282.43</v>
      </c>
      <c r="R8" s="8">
        <v>269.05</v>
      </c>
      <c r="S8" s="8">
        <v>249.19</v>
      </c>
      <c r="T8" s="8">
        <v>227.88</v>
      </c>
      <c r="U8" s="8">
        <v>216</v>
      </c>
      <c r="V8" s="8">
        <v>203</v>
      </c>
      <c r="W8" s="8">
        <v>193</v>
      </c>
      <c r="X8" s="8">
        <v>181</v>
      </c>
      <c r="Y8" s="8">
        <v>171</v>
      </c>
      <c r="Z8" s="8">
        <v>157</v>
      </c>
      <c r="AA8" s="8">
        <v>148</v>
      </c>
      <c r="AB8" s="8">
        <v>140.09</v>
      </c>
      <c r="AC8" s="8">
        <v>131</v>
      </c>
      <c r="AD8" s="8">
        <v>124</v>
      </c>
      <c r="AE8" s="8">
        <v>117</v>
      </c>
      <c r="AF8" s="8">
        <v>111</v>
      </c>
      <c r="AG8" s="8">
        <v>105</v>
      </c>
      <c r="AH8" s="8">
        <v>97</v>
      </c>
      <c r="AI8" s="8">
        <v>91</v>
      </c>
      <c r="AJ8" s="8">
        <v>86</v>
      </c>
      <c r="AK8" s="9">
        <v>82</v>
      </c>
      <c r="AL8" s="9">
        <v>78</v>
      </c>
      <c r="AM8" s="9">
        <v>75</v>
      </c>
      <c r="AN8" s="9">
        <v>72</v>
      </c>
    </row>
    <row r="9" spans="3:37" ht="15.75" customHeight="1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40" ht="15.75">
      <c r="A10" s="11" t="s">
        <v>3</v>
      </c>
      <c r="B10" s="11" t="s">
        <v>52</v>
      </c>
      <c r="C10" s="12">
        <v>13.3</v>
      </c>
      <c r="D10" s="12">
        <v>11.8</v>
      </c>
      <c r="E10" s="12">
        <v>11.7</v>
      </c>
      <c r="F10" s="12">
        <v>11.4</v>
      </c>
      <c r="G10" s="12">
        <v>11.2</v>
      </c>
      <c r="H10" s="12">
        <v>11.1</v>
      </c>
      <c r="I10" s="12">
        <v>11</v>
      </c>
      <c r="J10" s="12">
        <v>10.9</v>
      </c>
      <c r="K10" s="12">
        <v>10.8</v>
      </c>
      <c r="L10" s="12">
        <v>10.7</v>
      </c>
      <c r="M10" s="12">
        <v>10.8</v>
      </c>
      <c r="N10" s="12">
        <v>10.9</v>
      </c>
      <c r="O10" s="12">
        <v>11</v>
      </c>
      <c r="P10" s="12">
        <v>11.1</v>
      </c>
      <c r="Q10" s="12">
        <v>10.8</v>
      </c>
      <c r="R10" s="12">
        <v>11</v>
      </c>
      <c r="S10" s="12">
        <v>10.8</v>
      </c>
      <c r="T10" s="12">
        <v>10.3</v>
      </c>
      <c r="U10" s="12">
        <v>10.2</v>
      </c>
      <c r="V10" s="12">
        <v>10</v>
      </c>
      <c r="W10" s="12">
        <v>10</v>
      </c>
      <c r="X10" s="12">
        <v>9.8</v>
      </c>
      <c r="Y10" s="12">
        <v>9.7</v>
      </c>
      <c r="Z10" s="12">
        <v>9.6</v>
      </c>
      <c r="AA10" s="12">
        <v>9.5</v>
      </c>
      <c r="AB10" s="12">
        <v>9.458</v>
      </c>
      <c r="AC10" s="12">
        <v>9.361</v>
      </c>
      <c r="AD10" s="12">
        <v>9.258</v>
      </c>
      <c r="AE10" s="12">
        <v>9.151</v>
      </c>
      <c r="AF10" s="12">
        <v>9.153</v>
      </c>
      <c r="AG10" s="12">
        <v>9.199</v>
      </c>
      <c r="AH10" s="12">
        <v>9.103</v>
      </c>
      <c r="AI10" s="12">
        <v>9.139</v>
      </c>
      <c r="AJ10" s="12">
        <v>9.1</v>
      </c>
      <c r="AK10" s="12">
        <v>9</v>
      </c>
      <c r="AL10" s="13">
        <v>9</v>
      </c>
      <c r="AM10" s="2">
        <v>9.1</v>
      </c>
      <c r="AN10" s="2">
        <v>9.2</v>
      </c>
    </row>
    <row r="11" spans="1:40" ht="15.75">
      <c r="A11" s="14" t="s">
        <v>4</v>
      </c>
      <c r="B11" s="14" t="s">
        <v>53</v>
      </c>
      <c r="C11" s="10">
        <v>117</v>
      </c>
      <c r="D11" s="10">
        <v>116</v>
      </c>
      <c r="E11" s="10">
        <v>117</v>
      </c>
      <c r="F11" s="10">
        <v>119</v>
      </c>
      <c r="G11" s="10">
        <v>120</v>
      </c>
      <c r="H11" s="10">
        <v>115</v>
      </c>
      <c r="I11" s="10">
        <v>120</v>
      </c>
      <c r="J11" s="10">
        <v>123</v>
      </c>
      <c r="K11" s="10">
        <v>121</v>
      </c>
      <c r="L11" s="10">
        <v>123</v>
      </c>
      <c r="M11" s="10">
        <v>128</v>
      </c>
      <c r="N11" s="10">
        <v>133</v>
      </c>
      <c r="O11" s="10">
        <v>136</v>
      </c>
      <c r="P11" s="10">
        <v>140</v>
      </c>
      <c r="Q11" s="10">
        <v>135</v>
      </c>
      <c r="R11" s="10">
        <v>143</v>
      </c>
      <c r="S11" s="10">
        <v>143</v>
      </c>
      <c r="T11" s="10">
        <v>143</v>
      </c>
      <c r="U11" s="10">
        <v>145</v>
      </c>
      <c r="V11" s="10">
        <v>144</v>
      </c>
      <c r="W11" s="10">
        <v>148</v>
      </c>
      <c r="X11" s="10">
        <v>148</v>
      </c>
      <c r="Y11" s="10">
        <v>151</v>
      </c>
      <c r="Z11" s="10">
        <v>151</v>
      </c>
      <c r="AA11" s="10">
        <v>153.664</v>
      </c>
      <c r="AB11" s="10">
        <v>155.425</v>
      </c>
      <c r="AC11" s="10">
        <v>154.259</v>
      </c>
      <c r="AD11" s="10">
        <v>156</v>
      </c>
      <c r="AE11" s="10">
        <v>157.262</v>
      </c>
      <c r="AF11" s="10">
        <v>162.589</v>
      </c>
      <c r="AG11" s="10">
        <v>167.393</v>
      </c>
      <c r="AH11" s="10">
        <v>165.332</v>
      </c>
      <c r="AI11" s="10">
        <v>170.063</v>
      </c>
      <c r="AJ11" s="10">
        <v>170</v>
      </c>
      <c r="AK11" s="10">
        <v>171</v>
      </c>
      <c r="AL11" s="15">
        <v>177</v>
      </c>
      <c r="AM11" s="2">
        <v>182</v>
      </c>
      <c r="AN11" s="2">
        <v>186</v>
      </c>
    </row>
    <row r="12" spans="1:40" ht="15.75">
      <c r="A12" s="1" t="s">
        <v>5</v>
      </c>
      <c r="B12" s="1" t="s">
        <v>54</v>
      </c>
      <c r="C12" s="12">
        <v>9.8</v>
      </c>
      <c r="D12" s="12">
        <v>10</v>
      </c>
      <c r="E12" s="12">
        <v>10.3</v>
      </c>
      <c r="F12" s="12">
        <v>10.1</v>
      </c>
      <c r="G12" s="12">
        <v>10.3</v>
      </c>
      <c r="H12" s="12">
        <v>10.4</v>
      </c>
      <c r="I12" s="12">
        <v>10.9</v>
      </c>
      <c r="J12" s="12">
        <v>11.2</v>
      </c>
      <c r="K12" s="12">
        <v>11.2</v>
      </c>
      <c r="L12" s="12">
        <v>11.5</v>
      </c>
      <c r="M12" s="12">
        <v>11.9</v>
      </c>
      <c r="N12" s="12">
        <v>12.2</v>
      </c>
      <c r="O12" s="12">
        <v>12.3</v>
      </c>
      <c r="P12" s="12">
        <v>12.6</v>
      </c>
      <c r="Q12" s="12">
        <v>12.5</v>
      </c>
      <c r="R12" s="12">
        <v>13</v>
      </c>
      <c r="S12" s="12">
        <v>13.3</v>
      </c>
      <c r="T12" s="12">
        <v>13.8</v>
      </c>
      <c r="U12" s="12">
        <v>14.2</v>
      </c>
      <c r="V12" s="12">
        <v>14.3</v>
      </c>
      <c r="W12" s="12">
        <v>14.8</v>
      </c>
      <c r="X12" s="12">
        <v>15</v>
      </c>
      <c r="Y12" s="12">
        <v>15.6</v>
      </c>
      <c r="Z12" s="12">
        <v>15.7</v>
      </c>
      <c r="AA12" s="12">
        <v>16.175</v>
      </c>
      <c r="AB12" s="12">
        <v>16.433</v>
      </c>
      <c r="AC12" s="12">
        <v>16.4</v>
      </c>
      <c r="AD12" s="12">
        <v>16.915</v>
      </c>
      <c r="AE12" s="12">
        <v>17.2</v>
      </c>
      <c r="AF12" s="12">
        <v>17.8</v>
      </c>
      <c r="AG12" s="12">
        <v>18.2</v>
      </c>
      <c r="AH12" s="12">
        <v>18.2</v>
      </c>
      <c r="AI12" s="12">
        <v>18.6</v>
      </c>
      <c r="AJ12" s="12">
        <v>18.8</v>
      </c>
      <c r="AK12" s="12">
        <v>19</v>
      </c>
      <c r="AL12" s="2">
        <v>19.6</v>
      </c>
      <c r="AM12" s="13">
        <v>20</v>
      </c>
      <c r="AN12" s="2">
        <v>20.3</v>
      </c>
    </row>
    <row r="13" spans="1:40" ht="15.75">
      <c r="A13" s="1" t="s">
        <v>6</v>
      </c>
      <c r="B13" s="1" t="s">
        <v>55</v>
      </c>
      <c r="C13" s="10">
        <v>113</v>
      </c>
      <c r="D13" s="10">
        <v>115</v>
      </c>
      <c r="E13" s="10">
        <v>116</v>
      </c>
      <c r="F13" s="10">
        <v>112</v>
      </c>
      <c r="G13" s="10">
        <v>112</v>
      </c>
      <c r="H13" s="10">
        <v>112</v>
      </c>
      <c r="I13" s="10">
        <v>117</v>
      </c>
      <c r="J13" s="10">
        <v>120</v>
      </c>
      <c r="K13" s="10">
        <v>119</v>
      </c>
      <c r="L13" s="10">
        <v>121</v>
      </c>
      <c r="M13" s="10">
        <v>126</v>
      </c>
      <c r="N13" s="10">
        <v>130</v>
      </c>
      <c r="O13" s="10">
        <v>133</v>
      </c>
      <c r="P13" s="10">
        <v>137</v>
      </c>
      <c r="Q13" s="10">
        <v>132</v>
      </c>
      <c r="R13" s="10">
        <v>141</v>
      </c>
      <c r="S13" s="10">
        <v>141</v>
      </c>
      <c r="T13" s="10">
        <v>140</v>
      </c>
      <c r="U13" s="10">
        <v>143</v>
      </c>
      <c r="V13" s="10">
        <v>142</v>
      </c>
      <c r="W13" s="10">
        <v>146</v>
      </c>
      <c r="X13" s="10">
        <v>146</v>
      </c>
      <c r="Y13" s="10">
        <v>149</v>
      </c>
      <c r="Z13" s="10">
        <v>149</v>
      </c>
      <c r="AA13" s="10">
        <v>151.965</v>
      </c>
      <c r="AB13" s="10">
        <v>153.849</v>
      </c>
      <c r="AC13" s="10">
        <v>152.769</v>
      </c>
      <c r="AD13" s="10">
        <v>155.174</v>
      </c>
      <c r="AE13" s="10">
        <v>156</v>
      </c>
      <c r="AF13" s="10">
        <v>161</v>
      </c>
      <c r="AG13" s="10">
        <v>166</v>
      </c>
      <c r="AH13" s="10">
        <v>164</v>
      </c>
      <c r="AI13" s="10">
        <v>169</v>
      </c>
      <c r="AJ13" s="10">
        <v>169</v>
      </c>
      <c r="AK13" s="10">
        <v>170</v>
      </c>
      <c r="AL13" s="2">
        <v>176</v>
      </c>
      <c r="AM13" s="2">
        <v>181</v>
      </c>
      <c r="AN13" s="2">
        <v>184</v>
      </c>
    </row>
    <row r="14" spans="1:40" ht="15.75">
      <c r="A14" s="1" t="s">
        <v>7</v>
      </c>
      <c r="B14" s="1" t="s">
        <v>56</v>
      </c>
      <c r="C14" s="12">
        <v>6.8</v>
      </c>
      <c r="D14" s="12">
        <v>7</v>
      </c>
      <c r="E14" s="12">
        <v>7.4</v>
      </c>
      <c r="F14" s="12">
        <v>8.3</v>
      </c>
      <c r="G14" s="12">
        <v>9.7</v>
      </c>
      <c r="H14" s="12">
        <v>10.2</v>
      </c>
      <c r="I14" s="12">
        <v>11.7</v>
      </c>
      <c r="J14" s="12">
        <v>12</v>
      </c>
      <c r="K14" s="12">
        <v>13</v>
      </c>
      <c r="L14" s="12">
        <v>14.9</v>
      </c>
      <c r="M14" s="12">
        <v>16.9</v>
      </c>
      <c r="N14" s="12">
        <v>18.4</v>
      </c>
      <c r="O14" s="12">
        <v>18.6</v>
      </c>
      <c r="P14" s="12">
        <v>19.1</v>
      </c>
      <c r="Q14" s="12">
        <v>18.3</v>
      </c>
      <c r="R14" s="12">
        <v>18.4</v>
      </c>
      <c r="S14" s="12">
        <v>18</v>
      </c>
      <c r="T14" s="12">
        <v>18</v>
      </c>
      <c r="U14" s="16" t="s">
        <v>62</v>
      </c>
      <c r="V14" s="12">
        <v>19.6</v>
      </c>
      <c r="W14" s="12">
        <v>20.4</v>
      </c>
      <c r="X14" s="12">
        <v>18.3</v>
      </c>
      <c r="Y14" s="12">
        <v>20</v>
      </c>
      <c r="Z14" s="12">
        <v>19.5</v>
      </c>
      <c r="AA14" s="12">
        <v>20.161937</v>
      </c>
      <c r="AB14" s="12">
        <v>20.098996</v>
      </c>
      <c r="AC14" s="12">
        <v>23.043699</v>
      </c>
      <c r="AD14" s="12">
        <v>21.1</v>
      </c>
      <c r="AE14" s="12">
        <v>24.3</v>
      </c>
      <c r="AF14" s="12">
        <v>23.4</v>
      </c>
      <c r="AG14" s="12">
        <v>20.8</v>
      </c>
      <c r="AH14" s="12">
        <v>24.9</v>
      </c>
      <c r="AI14" s="12">
        <v>20.7</v>
      </c>
      <c r="AJ14" s="12">
        <v>21.4</v>
      </c>
      <c r="AK14" s="2">
        <v>27.6</v>
      </c>
      <c r="AL14" s="2">
        <v>26.9</v>
      </c>
      <c r="AM14" s="2">
        <v>23.6</v>
      </c>
      <c r="AN14" s="2">
        <v>35.7</v>
      </c>
    </row>
    <row r="15" spans="1:40" ht="15.75">
      <c r="A15" s="1" t="s">
        <v>8</v>
      </c>
      <c r="B15" s="1" t="s">
        <v>56</v>
      </c>
      <c r="C15" s="12">
        <v>6.7</v>
      </c>
      <c r="D15" s="12">
        <v>6.9</v>
      </c>
      <c r="E15" s="12">
        <v>7.3</v>
      </c>
      <c r="F15" s="12">
        <v>8.2</v>
      </c>
      <c r="G15" s="12">
        <v>9.6</v>
      </c>
      <c r="H15" s="12">
        <v>10</v>
      </c>
      <c r="I15" s="12">
        <v>11.6</v>
      </c>
      <c r="J15" s="12">
        <v>11.9</v>
      </c>
      <c r="K15" s="12">
        <v>12.8</v>
      </c>
      <c r="L15" s="12">
        <v>14.8</v>
      </c>
      <c r="M15" s="12">
        <v>16.7</v>
      </c>
      <c r="N15" s="12">
        <v>18.2</v>
      </c>
      <c r="O15" s="12">
        <v>18.3</v>
      </c>
      <c r="P15" s="12">
        <v>18.9</v>
      </c>
      <c r="Q15" s="12">
        <v>18</v>
      </c>
      <c r="R15" s="12">
        <v>18.1</v>
      </c>
      <c r="S15" s="12">
        <v>17.8</v>
      </c>
      <c r="T15" s="12">
        <v>17.8</v>
      </c>
      <c r="U15" s="12">
        <v>17.7</v>
      </c>
      <c r="V15" s="12">
        <v>19.4</v>
      </c>
      <c r="W15" s="12">
        <v>20.2</v>
      </c>
      <c r="X15" s="12">
        <v>18.1</v>
      </c>
      <c r="Y15" s="12">
        <v>19.8</v>
      </c>
      <c r="Z15" s="12">
        <v>19.3</v>
      </c>
      <c r="AA15" s="12">
        <v>19.98805</v>
      </c>
      <c r="AB15" s="12">
        <v>19.93894</v>
      </c>
      <c r="AC15" s="12">
        <v>22.8</v>
      </c>
      <c r="AD15" s="12">
        <v>21.033164</v>
      </c>
      <c r="AE15" s="12">
        <v>24.1</v>
      </c>
      <c r="AF15" s="12">
        <v>23.2</v>
      </c>
      <c r="AG15" s="12">
        <v>20.6</v>
      </c>
      <c r="AH15" s="12">
        <v>24.7</v>
      </c>
      <c r="AI15" s="12">
        <v>20.6</v>
      </c>
      <c r="AJ15" s="12">
        <v>21.3</v>
      </c>
      <c r="AK15" s="12">
        <v>27.4</v>
      </c>
      <c r="AL15" s="2">
        <v>26.7</v>
      </c>
      <c r="AM15" s="2">
        <v>23.4</v>
      </c>
      <c r="AN15" s="2">
        <v>35.5</v>
      </c>
    </row>
    <row r="16" spans="1:40" ht="15.75">
      <c r="A16" s="1" t="s">
        <v>9</v>
      </c>
      <c r="B16" s="1" t="s">
        <v>56</v>
      </c>
      <c r="C16" s="12">
        <v>6.5</v>
      </c>
      <c r="D16" s="12">
        <v>6.8</v>
      </c>
      <c r="E16" s="12">
        <v>7.1</v>
      </c>
      <c r="F16" s="12">
        <v>8.1</v>
      </c>
      <c r="G16" s="12">
        <v>9.5</v>
      </c>
      <c r="H16" s="12">
        <v>9.9</v>
      </c>
      <c r="I16" s="12">
        <v>11.4</v>
      </c>
      <c r="J16" s="12">
        <v>11.7</v>
      </c>
      <c r="K16" s="12">
        <v>12.7</v>
      </c>
      <c r="L16" s="12">
        <v>14.6</v>
      </c>
      <c r="M16" s="12">
        <v>16.6</v>
      </c>
      <c r="N16" s="12">
        <v>18.1</v>
      </c>
      <c r="O16" s="12">
        <v>18.2</v>
      </c>
      <c r="P16" s="12">
        <v>18.7</v>
      </c>
      <c r="Q16" s="12">
        <v>17.9</v>
      </c>
      <c r="R16" s="12">
        <v>18.1</v>
      </c>
      <c r="S16" s="12">
        <v>17.7</v>
      </c>
      <c r="T16" s="12">
        <v>17.7</v>
      </c>
      <c r="U16" s="12">
        <v>17.6</v>
      </c>
      <c r="V16" s="12">
        <v>19.4</v>
      </c>
      <c r="W16" s="12">
        <v>20.1</v>
      </c>
      <c r="X16" s="12">
        <v>18</v>
      </c>
      <c r="Y16" s="12">
        <v>19.7</v>
      </c>
      <c r="Z16" s="12">
        <v>19.3</v>
      </c>
      <c r="AA16" s="12">
        <v>20</v>
      </c>
      <c r="AB16" s="12">
        <v>19.893608</v>
      </c>
      <c r="AC16" s="12">
        <v>22.8203</v>
      </c>
      <c r="AD16" s="12">
        <v>20.9</v>
      </c>
      <c r="AE16" s="12">
        <v>24.1</v>
      </c>
      <c r="AF16" s="12">
        <v>23.2</v>
      </c>
      <c r="AG16" s="12">
        <v>20.6</v>
      </c>
      <c r="AH16" s="12">
        <v>24.7</v>
      </c>
      <c r="AI16" s="12">
        <v>20.6</v>
      </c>
      <c r="AJ16" s="12">
        <v>21.2</v>
      </c>
      <c r="AK16" s="12">
        <v>27.4</v>
      </c>
      <c r="AL16" s="2">
        <v>26.7</v>
      </c>
      <c r="AM16" s="2">
        <v>23.4</v>
      </c>
      <c r="AN16" s="2">
        <v>35.4</v>
      </c>
    </row>
    <row r="17" spans="3:37" ht="15.75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7" t="s">
        <v>64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40" ht="15.75">
      <c r="A18" s="1" t="s">
        <v>10</v>
      </c>
      <c r="B18" s="1" t="s">
        <v>51</v>
      </c>
      <c r="C18" s="10">
        <v>3749</v>
      </c>
      <c r="D18" s="10">
        <v>3497</v>
      </c>
      <c r="E18" s="10">
        <v>3295</v>
      </c>
      <c r="F18" s="10">
        <v>3097</v>
      </c>
      <c r="G18" s="10">
        <v>2934</v>
      </c>
      <c r="H18" s="10">
        <v>2801</v>
      </c>
      <c r="I18" s="10">
        <v>2695</v>
      </c>
      <c r="J18" s="10">
        <v>2589</v>
      </c>
      <c r="K18" s="10">
        <v>2461</v>
      </c>
      <c r="L18" s="10">
        <v>2350</v>
      </c>
      <c r="M18" s="10">
        <v>2257</v>
      </c>
      <c r="N18" s="10">
        <v>2176</v>
      </c>
      <c r="O18" s="10">
        <v>2076</v>
      </c>
      <c r="P18" s="10">
        <v>2120</v>
      </c>
      <c r="Q18" s="10">
        <v>2059</v>
      </c>
      <c r="R18" s="10">
        <v>2061</v>
      </c>
      <c r="S18" s="10">
        <v>1998</v>
      </c>
      <c r="T18" s="10">
        <v>1933</v>
      </c>
      <c r="U18" s="18" t="s">
        <v>63</v>
      </c>
      <c r="V18" s="10">
        <v>1754</v>
      </c>
      <c r="W18" s="10">
        <v>1723</v>
      </c>
      <c r="X18" s="10">
        <v>1680</v>
      </c>
      <c r="Y18" s="10">
        <v>1603</v>
      </c>
      <c r="Z18" s="10">
        <v>1534</v>
      </c>
      <c r="AA18" s="10">
        <v>1532</v>
      </c>
      <c r="AB18" s="10">
        <v>1495</v>
      </c>
      <c r="AC18" s="10">
        <v>1422</v>
      </c>
      <c r="AD18" s="10">
        <v>1384</v>
      </c>
      <c r="AE18" s="10">
        <v>1323</v>
      </c>
      <c r="AF18" s="10">
        <v>1192</v>
      </c>
      <c r="AG18" s="10">
        <v>1164</v>
      </c>
      <c r="AH18" s="10">
        <v>1179</v>
      </c>
      <c r="AI18" s="10">
        <v>1149</v>
      </c>
      <c r="AJ18" s="10">
        <v>1119</v>
      </c>
      <c r="AK18" s="10">
        <v>1093</v>
      </c>
      <c r="AL18" s="10">
        <v>1088</v>
      </c>
      <c r="AM18" s="10">
        <v>1094</v>
      </c>
      <c r="AN18" s="10">
        <v>1109</v>
      </c>
    </row>
    <row r="19" spans="1:40" ht="15.75">
      <c r="A19" s="1" t="s">
        <v>11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0" ht="15.75">
      <c r="A20" s="1" t="s">
        <v>12</v>
      </c>
      <c r="B20" s="1" t="s">
        <v>57</v>
      </c>
      <c r="C20" s="10">
        <v>1137</v>
      </c>
      <c r="D20" s="10">
        <v>1144</v>
      </c>
      <c r="E20" s="10">
        <v>1102</v>
      </c>
      <c r="F20" s="10">
        <v>919</v>
      </c>
      <c r="G20" s="10">
        <v>962</v>
      </c>
      <c r="H20" s="10">
        <v>984</v>
      </c>
      <c r="I20" s="10">
        <v>979</v>
      </c>
      <c r="J20" s="10">
        <v>1086</v>
      </c>
      <c r="K20" s="10">
        <v>994</v>
      </c>
      <c r="L20" s="10">
        <v>985</v>
      </c>
      <c r="M20" s="10">
        <v>1145</v>
      </c>
      <c r="N20" s="10">
        <v>1229</v>
      </c>
      <c r="O20" s="10">
        <v>1257</v>
      </c>
      <c r="P20" s="10">
        <v>1299</v>
      </c>
      <c r="Q20" s="10">
        <v>1103</v>
      </c>
      <c r="R20" s="10">
        <v>1248</v>
      </c>
      <c r="S20" s="10">
        <v>1202</v>
      </c>
      <c r="T20" s="10">
        <v>1104</v>
      </c>
      <c r="U20" s="10">
        <v>1208</v>
      </c>
      <c r="V20" s="10">
        <v>1295</v>
      </c>
      <c r="W20" s="10">
        <v>1302</v>
      </c>
      <c r="X20" s="10">
        <v>1336</v>
      </c>
      <c r="Y20" s="10">
        <v>1365</v>
      </c>
      <c r="Z20" s="10">
        <v>1315</v>
      </c>
      <c r="AA20" s="10">
        <v>1296</v>
      </c>
      <c r="AB20" s="10">
        <v>1264.474</v>
      </c>
      <c r="AC20" s="10">
        <v>1174.475</v>
      </c>
      <c r="AD20" s="10">
        <v>1151.25</v>
      </c>
      <c r="AE20" s="10">
        <v>1168</v>
      </c>
      <c r="AF20" s="10">
        <v>1277</v>
      </c>
      <c r="AG20" s="10">
        <v>1256</v>
      </c>
      <c r="AH20" s="10">
        <v>1232</v>
      </c>
      <c r="AI20" s="10">
        <v>1355</v>
      </c>
      <c r="AJ20" s="10">
        <v>1242</v>
      </c>
      <c r="AK20" s="10">
        <v>1247</v>
      </c>
      <c r="AL20" s="10">
        <v>1347</v>
      </c>
      <c r="AM20" s="10">
        <v>1448</v>
      </c>
      <c r="AN20" s="10">
        <v>1533</v>
      </c>
    </row>
    <row r="21" spans="1:40" ht="15.75">
      <c r="A21" s="1" t="s">
        <v>13</v>
      </c>
      <c r="B21" s="1" t="s">
        <v>57</v>
      </c>
      <c r="C21" s="10">
        <v>2201</v>
      </c>
      <c r="D21" s="10">
        <v>2374</v>
      </c>
      <c r="E21" s="10">
        <v>2605</v>
      </c>
      <c r="F21" s="10">
        <v>2685</v>
      </c>
      <c r="G21" s="10">
        <v>2937</v>
      </c>
      <c r="H21" s="10">
        <v>2811</v>
      </c>
      <c r="I21" s="10">
        <v>3320</v>
      </c>
      <c r="J21" s="10">
        <v>3359</v>
      </c>
      <c r="K21" s="10">
        <v>3520</v>
      </c>
      <c r="L21" s="10">
        <v>3717</v>
      </c>
      <c r="M21" s="10">
        <v>3984</v>
      </c>
      <c r="N21" s="10">
        <v>4298</v>
      </c>
      <c r="O21" s="10">
        <v>4542</v>
      </c>
      <c r="P21" s="10">
        <v>4819</v>
      </c>
      <c r="Q21" s="10">
        <v>4674</v>
      </c>
      <c r="R21" s="10">
        <v>5081</v>
      </c>
      <c r="S21" s="10">
        <v>5209</v>
      </c>
      <c r="T21" s="10">
        <v>5344</v>
      </c>
      <c r="U21" s="10">
        <v>5572</v>
      </c>
      <c r="V21" s="10">
        <v>5615</v>
      </c>
      <c r="W21" s="10">
        <v>6059</v>
      </c>
      <c r="X21" s="10">
        <v>6055</v>
      </c>
      <c r="Y21" s="10">
        <v>6488</v>
      </c>
      <c r="Z21" s="10">
        <v>6528</v>
      </c>
      <c r="AA21" s="10">
        <v>6735</v>
      </c>
      <c r="AB21" s="10">
        <v>6916.896</v>
      </c>
      <c r="AC21" s="10">
        <v>7217.518</v>
      </c>
      <c r="AD21" s="10">
        <v>7330</v>
      </c>
      <c r="AE21" s="10">
        <v>7492</v>
      </c>
      <c r="AF21" s="10">
        <v>7941</v>
      </c>
      <c r="AG21" s="10">
        <v>8258</v>
      </c>
      <c r="AH21" s="10">
        <v>8261</v>
      </c>
      <c r="AI21" s="10">
        <v>8547</v>
      </c>
      <c r="AJ21" s="10">
        <v>8557</v>
      </c>
      <c r="AK21" s="10">
        <v>8873</v>
      </c>
      <c r="AL21" s="10">
        <v>9149</v>
      </c>
      <c r="AM21" s="10">
        <v>9525</v>
      </c>
      <c r="AN21" s="10">
        <v>9700</v>
      </c>
    </row>
    <row r="22" spans="1:40" ht="15.75">
      <c r="A22" s="1" t="s">
        <v>14</v>
      </c>
      <c r="B22" s="1" t="s">
        <v>57</v>
      </c>
      <c r="C22" s="10">
        <v>1428</v>
      </c>
      <c r="D22" s="10">
        <v>1512</v>
      </c>
      <c r="E22" s="10">
        <v>1644</v>
      </c>
      <c r="F22" s="10">
        <v>1673</v>
      </c>
      <c r="G22" s="10">
        <v>1859</v>
      </c>
      <c r="H22" s="10">
        <v>1655</v>
      </c>
      <c r="I22" s="10">
        <v>2049</v>
      </c>
      <c r="J22" s="10">
        <v>2043</v>
      </c>
      <c r="K22" s="10">
        <v>2074</v>
      </c>
      <c r="L22" s="10">
        <v>2190</v>
      </c>
      <c r="M22" s="10">
        <v>2376</v>
      </c>
      <c r="N22" s="10">
        <v>2642</v>
      </c>
      <c r="O22" s="10">
        <v>2752</v>
      </c>
      <c r="P22" s="10">
        <v>2928</v>
      </c>
      <c r="Q22" s="10">
        <v>2648</v>
      </c>
      <c r="R22" s="10">
        <v>2855</v>
      </c>
      <c r="S22" s="10">
        <v>2798</v>
      </c>
      <c r="T22" s="10">
        <v>2717</v>
      </c>
      <c r="U22" s="10">
        <v>2757</v>
      </c>
      <c r="V22" s="10">
        <v>2674</v>
      </c>
      <c r="W22" s="10">
        <v>2894</v>
      </c>
      <c r="X22" s="10">
        <v>2769</v>
      </c>
      <c r="Y22" s="10">
        <v>2937</v>
      </c>
      <c r="Z22" s="10">
        <v>2957</v>
      </c>
      <c r="AA22" s="10">
        <v>2974</v>
      </c>
      <c r="AB22" s="10">
        <v>3131.39</v>
      </c>
      <c r="AC22" s="10">
        <v>3280.773</v>
      </c>
      <c r="AD22" s="10">
        <v>3286</v>
      </c>
      <c r="AE22" s="10">
        <v>3315</v>
      </c>
      <c r="AF22" s="10">
        <v>3568</v>
      </c>
      <c r="AG22" s="10">
        <v>3642</v>
      </c>
      <c r="AH22" s="10">
        <v>3544</v>
      </c>
      <c r="AI22" s="10">
        <v>3691</v>
      </c>
      <c r="AJ22" s="10">
        <v>3622</v>
      </c>
      <c r="AK22" s="10">
        <v>3739</v>
      </c>
      <c r="AL22" s="10">
        <v>3808</v>
      </c>
      <c r="AM22" s="10">
        <v>3913</v>
      </c>
      <c r="AN22" s="10">
        <v>3878</v>
      </c>
    </row>
    <row r="23" spans="1:40" ht="15.75">
      <c r="A23" s="1" t="s">
        <v>15</v>
      </c>
      <c r="B23" s="1" t="s">
        <v>57</v>
      </c>
      <c r="C23" s="10">
        <v>144</v>
      </c>
      <c r="D23" s="10">
        <v>154</v>
      </c>
      <c r="E23" s="10">
        <v>178</v>
      </c>
      <c r="F23" s="10">
        <v>164</v>
      </c>
      <c r="G23" s="10">
        <v>175</v>
      </c>
      <c r="H23" s="10">
        <v>174</v>
      </c>
      <c r="I23" s="10">
        <v>196</v>
      </c>
      <c r="J23" s="10">
        <v>189</v>
      </c>
      <c r="K23" s="10">
        <v>209</v>
      </c>
      <c r="L23" s="10">
        <v>213</v>
      </c>
      <c r="M23" s="10">
        <v>219</v>
      </c>
      <c r="N23" s="10">
        <v>214</v>
      </c>
      <c r="O23" s="10">
        <v>221</v>
      </c>
      <c r="P23" s="10">
        <v>209</v>
      </c>
      <c r="Q23" s="10">
        <v>208</v>
      </c>
      <c r="R23" s="10">
        <v>223</v>
      </c>
      <c r="S23" s="10">
        <v>227</v>
      </c>
      <c r="T23" s="10">
        <v>227</v>
      </c>
      <c r="U23" s="10">
        <v>250</v>
      </c>
      <c r="V23" s="10">
        <v>231</v>
      </c>
      <c r="W23" s="10">
        <v>261</v>
      </c>
      <c r="X23" s="10">
        <v>234</v>
      </c>
      <c r="Y23" s="10">
        <v>237</v>
      </c>
      <c r="Z23" s="10">
        <v>231</v>
      </c>
      <c r="AA23" s="10">
        <v>221</v>
      </c>
      <c r="AB23" s="10">
        <v>221.713</v>
      </c>
      <c r="AC23" s="10">
        <v>219.047</v>
      </c>
      <c r="AD23" s="10">
        <v>207.583</v>
      </c>
      <c r="AE23" s="10">
        <v>206</v>
      </c>
      <c r="AF23" s="10">
        <v>220</v>
      </c>
      <c r="AG23" s="10">
        <v>229</v>
      </c>
      <c r="AH23" s="10">
        <v>246</v>
      </c>
      <c r="AI23" s="10">
        <v>254</v>
      </c>
      <c r="AJ23" s="10">
        <v>265</v>
      </c>
      <c r="AK23" s="10">
        <v>281</v>
      </c>
      <c r="AL23" s="10">
        <v>300</v>
      </c>
      <c r="AM23" s="10">
        <v>314</v>
      </c>
      <c r="AN23" s="10">
        <v>314</v>
      </c>
    </row>
    <row r="24" spans="1:40" ht="15.75">
      <c r="A24" s="1" t="s">
        <v>16</v>
      </c>
      <c r="B24" s="1" t="s">
        <v>57</v>
      </c>
      <c r="C24" s="10">
        <v>59</v>
      </c>
      <c r="D24" s="10">
        <v>65</v>
      </c>
      <c r="E24" s="10">
        <v>70</v>
      </c>
      <c r="F24" s="10">
        <v>71</v>
      </c>
      <c r="G24" s="10">
        <v>75</v>
      </c>
      <c r="H24" s="10">
        <v>74</v>
      </c>
      <c r="I24" s="10">
        <v>76</v>
      </c>
      <c r="J24" s="10">
        <v>73</v>
      </c>
      <c r="K24" s="10">
        <v>78</v>
      </c>
      <c r="L24" s="10">
        <v>80</v>
      </c>
      <c r="M24" s="10">
        <v>87</v>
      </c>
      <c r="N24" s="10">
        <v>82</v>
      </c>
      <c r="O24" s="10">
        <v>87</v>
      </c>
      <c r="P24" s="10">
        <v>85</v>
      </c>
      <c r="Q24" s="10">
        <v>93</v>
      </c>
      <c r="R24" s="10">
        <v>103</v>
      </c>
      <c r="S24" s="10">
        <v>110</v>
      </c>
      <c r="T24" s="10">
        <v>123</v>
      </c>
      <c r="U24" s="10">
        <v>109</v>
      </c>
      <c r="V24" s="10">
        <v>110</v>
      </c>
      <c r="W24" s="10">
        <v>118</v>
      </c>
      <c r="X24" s="10">
        <v>122</v>
      </c>
      <c r="Y24" s="10">
        <v>132</v>
      </c>
      <c r="Z24" s="10">
        <v>131</v>
      </c>
      <c r="AA24" s="10">
        <v>127</v>
      </c>
      <c r="AB24" s="10">
        <f>109.128+10.426</f>
        <v>119.554</v>
      </c>
      <c r="AC24" s="10">
        <f>106.815+10.647+0.719</f>
        <v>118.181</v>
      </c>
      <c r="AD24" s="10">
        <f>100.191+8.535+0.746</f>
        <v>109.472</v>
      </c>
      <c r="AE24" s="10">
        <v>103</v>
      </c>
      <c r="AF24" s="10">
        <v>89</v>
      </c>
      <c r="AG24" s="10">
        <v>95</v>
      </c>
      <c r="AH24" s="10">
        <v>92</v>
      </c>
      <c r="AI24" s="10">
        <v>92</v>
      </c>
      <c r="AJ24" s="10">
        <v>90</v>
      </c>
      <c r="AK24" s="10">
        <v>82</v>
      </c>
      <c r="AL24" s="10">
        <v>88</v>
      </c>
      <c r="AM24" s="10">
        <v>105</v>
      </c>
      <c r="AN24" s="10">
        <v>112</v>
      </c>
    </row>
    <row r="25" spans="1:40" ht="15.75">
      <c r="A25" s="1" t="s">
        <v>17</v>
      </c>
      <c r="B25" s="1" t="s">
        <v>57</v>
      </c>
      <c r="C25" s="10">
        <v>126</v>
      </c>
      <c r="D25" s="10">
        <v>130</v>
      </c>
      <c r="E25" s="10">
        <v>133</v>
      </c>
      <c r="F25" s="10">
        <v>140</v>
      </c>
      <c r="G25" s="10">
        <v>150</v>
      </c>
      <c r="H25" s="10">
        <v>160</v>
      </c>
      <c r="I25" s="10">
        <v>168</v>
      </c>
      <c r="J25" s="10">
        <v>176</v>
      </c>
      <c r="K25" s="10">
        <v>198</v>
      </c>
      <c r="L25" s="10">
        <v>212</v>
      </c>
      <c r="M25" s="10">
        <v>229</v>
      </c>
      <c r="N25" s="10">
        <v>241</v>
      </c>
      <c r="O25" s="10">
        <v>263</v>
      </c>
      <c r="P25" s="10">
        <v>270</v>
      </c>
      <c r="Q25" s="10">
        <v>276</v>
      </c>
      <c r="R25" s="10">
        <v>294</v>
      </c>
      <c r="S25" s="10">
        <v>322</v>
      </c>
      <c r="T25" s="10">
        <v>342</v>
      </c>
      <c r="U25" s="10">
        <v>376</v>
      </c>
      <c r="V25" s="10">
        <v>401</v>
      </c>
      <c r="W25" s="10">
        <v>431</v>
      </c>
      <c r="X25" s="10">
        <v>447</v>
      </c>
      <c r="Y25" s="10">
        <v>517</v>
      </c>
      <c r="Z25" s="10">
        <v>540</v>
      </c>
      <c r="AA25" s="10">
        <v>573</v>
      </c>
      <c r="AB25" s="10">
        <v>543.789</v>
      </c>
      <c r="AC25" s="10">
        <v>574.7</v>
      </c>
      <c r="AD25" s="10">
        <v>614.921</v>
      </c>
      <c r="AE25" s="10">
        <v>621</v>
      </c>
      <c r="AF25" s="10">
        <v>639</v>
      </c>
      <c r="AG25" s="10">
        <v>687</v>
      </c>
      <c r="AH25" s="10">
        <v>645</v>
      </c>
      <c r="AI25" s="10">
        <v>686</v>
      </c>
      <c r="AJ25" s="10">
        <v>677</v>
      </c>
      <c r="AK25" s="10">
        <v>699</v>
      </c>
      <c r="AL25" s="10">
        <v>715</v>
      </c>
      <c r="AM25" s="10">
        <v>756</v>
      </c>
      <c r="AN25" s="10">
        <v>773</v>
      </c>
    </row>
    <row r="26" spans="1:40" ht="15.75">
      <c r="A26" s="1" t="s">
        <v>18</v>
      </c>
      <c r="B26" s="1" t="s">
        <v>57</v>
      </c>
      <c r="C26" s="10">
        <v>394</v>
      </c>
      <c r="D26" s="10">
        <v>454</v>
      </c>
      <c r="E26" s="10">
        <v>512</v>
      </c>
      <c r="F26" s="10">
        <v>565</v>
      </c>
      <c r="G26" s="10">
        <v>606</v>
      </c>
      <c r="H26" s="10">
        <v>672</v>
      </c>
      <c r="I26" s="10">
        <v>747</v>
      </c>
      <c r="J26" s="10">
        <v>793</v>
      </c>
      <c r="K26" s="10">
        <v>876</v>
      </c>
      <c r="L26" s="10">
        <v>929</v>
      </c>
      <c r="M26" s="10">
        <v>983</v>
      </c>
      <c r="N26" s="10">
        <v>994</v>
      </c>
      <c r="O26" s="10">
        <v>1088</v>
      </c>
      <c r="P26" s="10">
        <v>1200</v>
      </c>
      <c r="Q26" s="10">
        <v>1319</v>
      </c>
      <c r="R26" s="10">
        <v>1491</v>
      </c>
      <c r="S26" s="10">
        <v>1633</v>
      </c>
      <c r="T26" s="10">
        <v>1800</v>
      </c>
      <c r="U26" s="10">
        <v>1937</v>
      </c>
      <c r="V26" s="10">
        <v>2043</v>
      </c>
      <c r="W26" s="10">
        <v>2207</v>
      </c>
      <c r="X26" s="10">
        <v>2329</v>
      </c>
      <c r="Y26" s="10">
        <v>2509</v>
      </c>
      <c r="Z26" s="10">
        <v>2495</v>
      </c>
      <c r="AA26" s="10">
        <v>2626</v>
      </c>
      <c r="AB26" s="10">
        <v>2674.39</v>
      </c>
      <c r="AC26" s="10">
        <v>2812.397</v>
      </c>
      <c r="AD26" s="10">
        <v>2881</v>
      </c>
      <c r="AE26" s="10">
        <v>3005</v>
      </c>
      <c r="AF26" s="10">
        <v>3152</v>
      </c>
      <c r="AG26" s="10">
        <v>3289</v>
      </c>
      <c r="AH26" s="10">
        <v>3426</v>
      </c>
      <c r="AI26" s="10">
        <v>3470</v>
      </c>
      <c r="AJ26" s="10">
        <v>3524</v>
      </c>
      <c r="AK26" s="10">
        <v>3662</v>
      </c>
      <c r="AL26" s="10">
        <v>3803</v>
      </c>
      <c r="AM26" s="10">
        <v>3973</v>
      </c>
      <c r="AN26" s="10">
        <v>4134</v>
      </c>
    </row>
    <row r="27" spans="1:40" ht="15.75">
      <c r="A27" s="1" t="s">
        <v>19</v>
      </c>
      <c r="B27" s="1" t="s">
        <v>57</v>
      </c>
      <c r="C27" s="10">
        <v>978</v>
      </c>
      <c r="D27" s="10">
        <v>1004</v>
      </c>
      <c r="E27" s="10">
        <v>1013</v>
      </c>
      <c r="F27" s="10">
        <v>958</v>
      </c>
      <c r="G27" s="10">
        <v>856</v>
      </c>
      <c r="H27" s="10">
        <v>862</v>
      </c>
      <c r="I27" s="10">
        <v>875</v>
      </c>
      <c r="J27" s="10">
        <v>878</v>
      </c>
      <c r="K27" s="10">
        <v>871</v>
      </c>
      <c r="L27" s="10">
        <v>840</v>
      </c>
      <c r="M27" s="10">
        <v>825</v>
      </c>
      <c r="N27" s="10">
        <v>773</v>
      </c>
      <c r="O27" s="10">
        <v>749</v>
      </c>
      <c r="P27" s="10">
        <v>743</v>
      </c>
      <c r="Q27" s="10">
        <v>736</v>
      </c>
      <c r="R27" s="10">
        <v>716</v>
      </c>
      <c r="S27" s="10">
        <v>705</v>
      </c>
      <c r="T27" s="10">
        <f aca="true" t="shared" si="0" ref="T27:AI27">T28+T29</f>
        <v>945.333</v>
      </c>
      <c r="U27" s="10">
        <f t="shared" si="0"/>
        <v>937.9369999999999</v>
      </c>
      <c r="V27" s="10">
        <f t="shared" si="0"/>
        <v>873.144</v>
      </c>
      <c r="W27" s="10">
        <f t="shared" si="0"/>
        <v>832.469</v>
      </c>
      <c r="X27" s="10">
        <f t="shared" si="0"/>
        <v>819.037</v>
      </c>
      <c r="Y27" s="10">
        <f t="shared" si="0"/>
        <v>786.844</v>
      </c>
      <c r="Z27" s="10">
        <f t="shared" si="0"/>
        <v>747.527</v>
      </c>
      <c r="AA27" s="10">
        <f t="shared" si="0"/>
        <v>731.031</v>
      </c>
      <c r="AB27" s="10">
        <f t="shared" si="0"/>
        <v>710.817</v>
      </c>
      <c r="AC27" s="10">
        <f t="shared" si="0"/>
        <v>690.303</v>
      </c>
      <c r="AD27" s="10">
        <f t="shared" si="0"/>
        <v>706.212</v>
      </c>
      <c r="AE27" s="10">
        <f t="shared" si="0"/>
        <v>728.0070000000001</v>
      </c>
      <c r="AF27" s="10">
        <f t="shared" si="0"/>
        <v>719.866</v>
      </c>
      <c r="AG27" s="10">
        <f t="shared" si="0"/>
        <v>735.1179999999999</v>
      </c>
      <c r="AH27" s="10">
        <f t="shared" si="0"/>
        <v>741.856</v>
      </c>
      <c r="AI27" s="10">
        <f t="shared" si="0"/>
        <v>748.4549999999999</v>
      </c>
      <c r="AJ27" s="10">
        <v>769</v>
      </c>
      <c r="AK27" s="10">
        <v>788</v>
      </c>
      <c r="AL27" s="10">
        <v>784</v>
      </c>
      <c r="AM27" s="10">
        <v>778</v>
      </c>
      <c r="AN27" s="10">
        <v>782</v>
      </c>
    </row>
    <row r="28" spans="1:40" ht="15.75">
      <c r="A28" s="1" t="s">
        <v>20</v>
      </c>
      <c r="B28" s="1" t="s">
        <v>57</v>
      </c>
      <c r="C28" s="18" t="s">
        <v>60</v>
      </c>
      <c r="D28" s="18" t="s">
        <v>60</v>
      </c>
      <c r="E28" s="18" t="s">
        <v>60</v>
      </c>
      <c r="F28" s="18" t="s">
        <v>60</v>
      </c>
      <c r="G28" s="18" t="s">
        <v>60</v>
      </c>
      <c r="H28" s="18" t="s">
        <v>60</v>
      </c>
      <c r="I28" s="18" t="s">
        <v>60</v>
      </c>
      <c r="J28" s="18" t="s">
        <v>60</v>
      </c>
      <c r="K28" s="18" t="s">
        <v>60</v>
      </c>
      <c r="L28" s="18" t="s">
        <v>60</v>
      </c>
      <c r="M28" s="18" t="s">
        <v>60</v>
      </c>
      <c r="N28" s="18" t="s">
        <v>60</v>
      </c>
      <c r="O28" s="18" t="s">
        <v>60</v>
      </c>
      <c r="P28" s="18" t="s">
        <v>60</v>
      </c>
      <c r="Q28" s="18" t="s">
        <v>60</v>
      </c>
      <c r="R28" s="18" t="s">
        <v>60</v>
      </c>
      <c r="S28" s="18" t="s">
        <v>60</v>
      </c>
      <c r="T28" s="10">
        <v>674.805</v>
      </c>
      <c r="U28" s="10">
        <v>647.083</v>
      </c>
      <c r="V28" s="10">
        <v>572.263</v>
      </c>
      <c r="W28" s="10">
        <v>530.636</v>
      </c>
      <c r="X28" s="10">
        <v>497.928</v>
      </c>
      <c r="Y28" s="10">
        <v>457.34</v>
      </c>
      <c r="Z28" s="10">
        <v>430.518</v>
      </c>
      <c r="AA28" s="10">
        <v>409.954</v>
      </c>
      <c r="AB28" s="10">
        <v>384.889</v>
      </c>
      <c r="AC28" s="10">
        <v>360.413</v>
      </c>
      <c r="AD28" s="10">
        <v>359.525</v>
      </c>
      <c r="AE28" s="10">
        <v>366.761</v>
      </c>
      <c r="AF28" s="10">
        <v>360.551</v>
      </c>
      <c r="AG28" s="10">
        <v>371.46</v>
      </c>
      <c r="AH28" s="10">
        <v>371.623</v>
      </c>
      <c r="AI28" s="10">
        <v>374.162</v>
      </c>
      <c r="AJ28" s="10">
        <v>385.176</v>
      </c>
      <c r="AK28" s="10">
        <v>382</v>
      </c>
      <c r="AL28" s="10">
        <v>377</v>
      </c>
      <c r="AM28" s="10">
        <v>369</v>
      </c>
      <c r="AN28" s="10">
        <v>361</v>
      </c>
    </row>
    <row r="29" spans="1:40" ht="15.75">
      <c r="A29" s="1" t="s">
        <v>21</v>
      </c>
      <c r="B29" s="1" t="s">
        <v>57</v>
      </c>
      <c r="C29" s="18" t="s">
        <v>60</v>
      </c>
      <c r="D29" s="18" t="s">
        <v>60</v>
      </c>
      <c r="E29" s="18" t="s">
        <v>60</v>
      </c>
      <c r="F29" s="18" t="s">
        <v>60</v>
      </c>
      <c r="G29" s="18" t="s">
        <v>60</v>
      </c>
      <c r="H29" s="18" t="s">
        <v>60</v>
      </c>
      <c r="I29" s="18" t="s">
        <v>60</v>
      </c>
      <c r="J29" s="18" t="s">
        <v>60</v>
      </c>
      <c r="K29" s="18" t="s">
        <v>60</v>
      </c>
      <c r="L29" s="18" t="s">
        <v>60</v>
      </c>
      <c r="M29" s="18" t="s">
        <v>60</v>
      </c>
      <c r="N29" s="18" t="s">
        <v>60</v>
      </c>
      <c r="O29" s="18" t="s">
        <v>60</v>
      </c>
      <c r="P29" s="18" t="s">
        <v>60</v>
      </c>
      <c r="Q29" s="18" t="s">
        <v>60</v>
      </c>
      <c r="R29" s="18" t="s">
        <v>60</v>
      </c>
      <c r="S29" s="18" t="s">
        <v>60</v>
      </c>
      <c r="T29" s="10">
        <v>270.528</v>
      </c>
      <c r="U29" s="10">
        <v>290.854</v>
      </c>
      <c r="V29" s="10">
        <v>300.881</v>
      </c>
      <c r="W29" s="10">
        <v>301.833</v>
      </c>
      <c r="X29" s="10">
        <v>321.109</v>
      </c>
      <c r="Y29" s="10">
        <v>329.504</v>
      </c>
      <c r="Z29" s="10">
        <v>317.009</v>
      </c>
      <c r="AA29" s="10">
        <v>321.077</v>
      </c>
      <c r="AB29" s="10">
        <v>325.928</v>
      </c>
      <c r="AC29" s="10">
        <v>329.89</v>
      </c>
      <c r="AD29" s="10">
        <v>346.687</v>
      </c>
      <c r="AE29" s="10">
        <v>361.246</v>
      </c>
      <c r="AF29" s="10">
        <v>359.315</v>
      </c>
      <c r="AG29" s="10">
        <v>363.658</v>
      </c>
      <c r="AH29" s="10">
        <v>370.233</v>
      </c>
      <c r="AI29" s="10">
        <v>374.293</v>
      </c>
      <c r="AJ29" s="10">
        <v>384</v>
      </c>
      <c r="AK29" s="10">
        <v>396</v>
      </c>
      <c r="AL29" s="10">
        <v>408</v>
      </c>
      <c r="AM29" s="10">
        <v>409</v>
      </c>
      <c r="AN29" s="10">
        <v>421</v>
      </c>
    </row>
    <row r="30" spans="1:40" ht="15.75">
      <c r="A30" s="1" t="s">
        <v>22</v>
      </c>
      <c r="B30" s="1" t="s">
        <v>57</v>
      </c>
      <c r="C30" s="10">
        <v>726</v>
      </c>
      <c r="D30" s="10">
        <v>745</v>
      </c>
      <c r="E30" s="10">
        <v>784</v>
      </c>
      <c r="F30" s="10">
        <v>763</v>
      </c>
      <c r="G30" s="10">
        <v>690</v>
      </c>
      <c r="H30" s="10">
        <v>701</v>
      </c>
      <c r="I30" s="10">
        <v>711</v>
      </c>
      <c r="J30" s="10">
        <v>684</v>
      </c>
      <c r="K30" s="10">
        <v>688</v>
      </c>
      <c r="L30" s="10">
        <v>669</v>
      </c>
      <c r="M30" s="10">
        <v>667</v>
      </c>
      <c r="N30" s="10">
        <v>648</v>
      </c>
      <c r="O30" s="10">
        <v>629</v>
      </c>
      <c r="P30" s="10">
        <v>618</v>
      </c>
      <c r="Q30" s="10">
        <v>606</v>
      </c>
      <c r="R30" s="10">
        <v>599</v>
      </c>
      <c r="S30" s="10">
        <v>600</v>
      </c>
      <c r="T30" s="10">
        <v>574</v>
      </c>
      <c r="U30" s="10">
        <v>557</v>
      </c>
      <c r="V30" s="10">
        <v>527</v>
      </c>
      <c r="W30" s="10">
        <v>493</v>
      </c>
      <c r="X30" s="10">
        <v>491</v>
      </c>
      <c r="Y30" s="10">
        <v>502</v>
      </c>
      <c r="Z30" s="10">
        <v>471</v>
      </c>
      <c r="AA30" s="10">
        <v>463</v>
      </c>
      <c r="AB30" s="10">
        <v>458.918</v>
      </c>
      <c r="AC30" s="10">
        <v>448.327</v>
      </c>
      <c r="AD30" s="10">
        <v>458.46</v>
      </c>
      <c r="AE30" s="10">
        <v>466</v>
      </c>
      <c r="AF30" s="10">
        <v>465</v>
      </c>
      <c r="AG30" s="10">
        <v>461</v>
      </c>
      <c r="AH30" s="10">
        <v>453.195</v>
      </c>
      <c r="AI30" s="10">
        <v>436.618</v>
      </c>
      <c r="AJ30" s="10">
        <v>448.281</v>
      </c>
      <c r="AK30" s="10">
        <v>464</v>
      </c>
      <c r="AL30" s="10">
        <v>469</v>
      </c>
      <c r="AM30" s="10">
        <v>459</v>
      </c>
      <c r="AN30" s="10">
        <v>461</v>
      </c>
    </row>
    <row r="31" spans="1:40" ht="15.75">
      <c r="A31" s="1" t="s">
        <v>23</v>
      </c>
      <c r="B31" s="1" t="s">
        <v>57</v>
      </c>
      <c r="C31" s="10">
        <v>1237</v>
      </c>
      <c r="D31" s="10">
        <v>1241</v>
      </c>
      <c r="E31" s="10">
        <v>1214</v>
      </c>
      <c r="F31" s="10">
        <v>1115</v>
      </c>
      <c r="G31" s="10">
        <v>964</v>
      </c>
      <c r="H31" s="10">
        <v>1041</v>
      </c>
      <c r="I31" s="10">
        <v>1044</v>
      </c>
      <c r="J31" s="10">
        <v>1091</v>
      </c>
      <c r="K31" s="10">
        <v>987</v>
      </c>
      <c r="L31" s="10">
        <v>975</v>
      </c>
      <c r="M31" s="10">
        <v>952</v>
      </c>
      <c r="N31" s="10">
        <v>972</v>
      </c>
      <c r="O31" s="10">
        <v>975</v>
      </c>
      <c r="P31" s="10">
        <v>1013</v>
      </c>
      <c r="Q31" s="10">
        <v>1159</v>
      </c>
      <c r="R31" s="10">
        <v>1232</v>
      </c>
      <c r="S31" s="10">
        <v>1362</v>
      </c>
      <c r="T31" s="10">
        <v>1383</v>
      </c>
      <c r="U31" s="10">
        <v>1364</v>
      </c>
      <c r="V31" s="10">
        <v>1417</v>
      </c>
      <c r="W31" s="10">
        <v>1426</v>
      </c>
      <c r="X31" s="10">
        <v>1530</v>
      </c>
      <c r="Y31" s="10">
        <v>1624</v>
      </c>
      <c r="Z31" s="10">
        <v>1605</v>
      </c>
      <c r="AA31" s="10">
        <v>1593.466</v>
      </c>
      <c r="AB31" s="10">
        <f>108.949+93.253+48.61+1121.027</f>
        <v>1371.839</v>
      </c>
      <c r="AC31" s="10">
        <f>114.933+100.407+39.031+1015.432</f>
        <v>1269.803</v>
      </c>
      <c r="AD31" s="10">
        <v>1275</v>
      </c>
      <c r="AE31" s="10">
        <v>1263</v>
      </c>
      <c r="AF31" s="10">
        <v>1365</v>
      </c>
      <c r="AG31" s="10">
        <v>1202</v>
      </c>
      <c r="AH31" s="10">
        <v>1110</v>
      </c>
      <c r="AI31" s="10">
        <v>1191</v>
      </c>
      <c r="AJ31" s="10">
        <v>1047</v>
      </c>
      <c r="AK31" s="10">
        <v>1021</v>
      </c>
      <c r="AL31" s="10">
        <v>1182</v>
      </c>
      <c r="AM31" s="10">
        <v>1427</v>
      </c>
      <c r="AN31" s="10">
        <v>1852</v>
      </c>
    </row>
    <row r="32" spans="1:40" ht="15.75">
      <c r="A32" s="1" t="s">
        <v>24</v>
      </c>
      <c r="B32" s="1" t="s">
        <v>57</v>
      </c>
      <c r="C32" s="10">
        <v>1293</v>
      </c>
      <c r="D32" s="10">
        <v>1291</v>
      </c>
      <c r="E32" s="10">
        <v>1202</v>
      </c>
      <c r="F32" s="10">
        <v>1117</v>
      </c>
      <c r="G32" s="10">
        <v>1053</v>
      </c>
      <c r="H32" s="10">
        <v>938</v>
      </c>
      <c r="I32" s="10">
        <v>942</v>
      </c>
      <c r="J32" s="10">
        <v>827</v>
      </c>
      <c r="K32" s="10">
        <v>798</v>
      </c>
      <c r="L32" s="10">
        <v>810</v>
      </c>
      <c r="M32" s="10">
        <v>740</v>
      </c>
      <c r="N32" s="10">
        <v>778</v>
      </c>
      <c r="O32" s="10">
        <v>754</v>
      </c>
      <c r="P32" s="10">
        <v>710</v>
      </c>
      <c r="Q32" s="10">
        <v>666</v>
      </c>
      <c r="R32" s="10">
        <v>656</v>
      </c>
      <c r="S32" s="10">
        <v>602</v>
      </c>
      <c r="T32" s="10">
        <v>597</v>
      </c>
      <c r="U32" s="10">
        <v>612</v>
      </c>
      <c r="V32" s="10">
        <v>545</v>
      </c>
      <c r="W32" s="10">
        <v>615</v>
      </c>
      <c r="X32" s="10">
        <f>543.094+16.952</f>
        <v>560.046</v>
      </c>
      <c r="Y32" s="10">
        <f>582.115+16.456</f>
        <v>598.571</v>
      </c>
      <c r="Z32" s="10">
        <v>557</v>
      </c>
      <c r="AA32" s="10">
        <v>565</v>
      </c>
      <c r="AB32" s="10">
        <f>476.656+26.077</f>
        <v>502.733</v>
      </c>
      <c r="AC32" s="10">
        <f>463.613+28.681</f>
        <v>492.294</v>
      </c>
      <c r="AD32" s="10">
        <f>549.129+29.836</f>
        <v>578.965</v>
      </c>
      <c r="AE32" s="10">
        <v>490</v>
      </c>
      <c r="AF32" s="10">
        <v>498</v>
      </c>
      <c r="AG32" s="10">
        <v>465</v>
      </c>
      <c r="AH32" s="10">
        <v>468</v>
      </c>
      <c r="AI32" s="10">
        <v>593</v>
      </c>
      <c r="AJ32" s="10">
        <v>595</v>
      </c>
      <c r="AK32" s="10">
        <v>549</v>
      </c>
      <c r="AL32" s="10">
        <v>548</v>
      </c>
      <c r="AM32" s="10">
        <v>507</v>
      </c>
      <c r="AN32" s="10">
        <v>516</v>
      </c>
    </row>
    <row r="33" spans="1:40" ht="15.75">
      <c r="A33" s="1" t="s">
        <v>25</v>
      </c>
      <c r="B33" s="1" t="s">
        <v>57</v>
      </c>
      <c r="C33" s="10">
        <v>69</v>
      </c>
      <c r="D33" s="10">
        <v>72</v>
      </c>
      <c r="E33" s="10">
        <v>75</v>
      </c>
      <c r="F33" s="10">
        <v>78</v>
      </c>
      <c r="G33" s="10">
        <v>68</v>
      </c>
      <c r="H33" s="10">
        <v>63</v>
      </c>
      <c r="I33" s="10">
        <v>78</v>
      </c>
      <c r="J33" s="10">
        <v>69</v>
      </c>
      <c r="K33" s="10">
        <v>75</v>
      </c>
      <c r="L33" s="10">
        <v>85</v>
      </c>
      <c r="M33" s="10">
        <v>83</v>
      </c>
      <c r="N33" s="10">
        <v>93</v>
      </c>
      <c r="O33" s="10">
        <v>102</v>
      </c>
      <c r="P33" s="10">
        <v>111</v>
      </c>
      <c r="Q33" s="10">
        <v>120</v>
      </c>
      <c r="R33" s="10">
        <v>119</v>
      </c>
      <c r="S33" s="10">
        <v>122</v>
      </c>
      <c r="T33" s="10">
        <v>146</v>
      </c>
      <c r="U33" s="10">
        <v>172</v>
      </c>
      <c r="V33" s="10">
        <v>176</v>
      </c>
      <c r="W33" s="10">
        <v>175</v>
      </c>
      <c r="X33" s="10">
        <v>107</v>
      </c>
      <c r="Y33" s="10">
        <v>168</v>
      </c>
      <c r="Z33" s="10">
        <v>154</v>
      </c>
      <c r="AA33" s="10">
        <v>167</v>
      </c>
      <c r="AB33" s="10">
        <v>171.317</v>
      </c>
      <c r="AC33" s="10">
        <v>134.351</v>
      </c>
      <c r="AD33" s="10">
        <v>122.091</v>
      </c>
      <c r="AE33" s="10">
        <v>143</v>
      </c>
      <c r="AF33" s="10">
        <v>118</v>
      </c>
      <c r="AG33" s="10">
        <v>111</v>
      </c>
      <c r="AH33" s="10">
        <v>41</v>
      </c>
      <c r="AI33" s="10">
        <v>47</v>
      </c>
      <c r="AJ33" s="10">
        <v>39</v>
      </c>
      <c r="AK33" s="10">
        <v>42</v>
      </c>
      <c r="AL33" s="10">
        <v>32</v>
      </c>
      <c r="AM33" s="10">
        <v>31</v>
      </c>
      <c r="AN33" s="10">
        <v>32</v>
      </c>
    </row>
    <row r="34" spans="1:40" ht="15.75">
      <c r="A34" s="1" t="s">
        <v>26</v>
      </c>
      <c r="B34" s="1" t="s">
        <v>57</v>
      </c>
      <c r="C34" s="10">
        <v>1456</v>
      </c>
      <c r="D34" s="10">
        <v>1429</v>
      </c>
      <c r="E34" s="10">
        <v>1236</v>
      </c>
      <c r="F34" s="10">
        <v>926</v>
      </c>
      <c r="G34" s="10">
        <v>1026</v>
      </c>
      <c r="H34" s="10">
        <v>1019</v>
      </c>
      <c r="I34" s="10">
        <v>932</v>
      </c>
      <c r="J34" s="10">
        <v>1115</v>
      </c>
      <c r="K34" s="10">
        <v>927</v>
      </c>
      <c r="L34" s="10">
        <v>915</v>
      </c>
      <c r="M34" s="10">
        <v>1168</v>
      </c>
      <c r="N34" s="10">
        <v>1322</v>
      </c>
      <c r="O34" s="10">
        <v>1410</v>
      </c>
      <c r="P34" s="10">
        <v>1510</v>
      </c>
      <c r="Q34" s="10">
        <v>1168</v>
      </c>
      <c r="R34" s="10">
        <v>1398</v>
      </c>
      <c r="S34" s="10">
        <v>1294</v>
      </c>
      <c r="T34" s="10">
        <v>1077</v>
      </c>
      <c r="U34" s="10">
        <v>998</v>
      </c>
      <c r="V34" s="10">
        <v>893</v>
      </c>
      <c r="W34" s="10">
        <v>902</v>
      </c>
      <c r="X34" s="10">
        <v>885</v>
      </c>
      <c r="Y34" s="10">
        <v>872</v>
      </c>
      <c r="Z34" s="10">
        <v>964</v>
      </c>
      <c r="AA34" s="10">
        <v>1242</v>
      </c>
      <c r="AB34" s="10">
        <f>1232.994+9.56</f>
        <v>1242.5539999999999</v>
      </c>
      <c r="AC34" s="10">
        <f>1061.771+6.279</f>
        <v>1068.05</v>
      </c>
      <c r="AD34" s="10">
        <f>1217.562+5.291</f>
        <v>1222.8529999999998</v>
      </c>
      <c r="AE34" s="10">
        <v>1140</v>
      </c>
      <c r="AF34" s="10">
        <v>1364</v>
      </c>
      <c r="AG34" s="10">
        <v>1457</v>
      </c>
      <c r="AH34" s="10">
        <v>1419</v>
      </c>
      <c r="AI34" s="10">
        <v>1596</v>
      </c>
      <c r="AJ34" s="10">
        <v>1589</v>
      </c>
      <c r="AK34" s="10">
        <v>1412</v>
      </c>
      <c r="AL34" s="10">
        <v>1210</v>
      </c>
      <c r="AM34" s="10">
        <v>1244</v>
      </c>
      <c r="AN34" s="10">
        <v>1298</v>
      </c>
    </row>
    <row r="35" spans="1:40" ht="15.75">
      <c r="A35" s="1" t="s">
        <v>27</v>
      </c>
      <c r="B35" s="1" t="s">
        <v>57</v>
      </c>
      <c r="C35" s="10">
        <v>621</v>
      </c>
      <c r="D35" s="10">
        <v>679</v>
      </c>
      <c r="E35" s="10">
        <v>762</v>
      </c>
      <c r="F35" s="10">
        <v>772</v>
      </c>
      <c r="G35" s="10">
        <v>851</v>
      </c>
      <c r="H35" s="10">
        <v>596</v>
      </c>
      <c r="I35" s="10">
        <v>662</v>
      </c>
      <c r="J35" s="10">
        <v>628</v>
      </c>
      <c r="K35" s="10">
        <v>711</v>
      </c>
      <c r="L35" s="10">
        <v>733</v>
      </c>
      <c r="M35" s="10">
        <v>690</v>
      </c>
      <c r="N35" s="10">
        <v>779</v>
      </c>
      <c r="O35" s="10">
        <v>791</v>
      </c>
      <c r="P35" s="10">
        <v>892</v>
      </c>
      <c r="Q35" s="10">
        <v>898</v>
      </c>
      <c r="R35" s="10">
        <v>987</v>
      </c>
      <c r="S35" s="10">
        <v>1031</v>
      </c>
      <c r="T35" s="10">
        <v>1097</v>
      </c>
      <c r="U35" s="10">
        <v>1137</v>
      </c>
      <c r="V35" s="10">
        <v>1069</v>
      </c>
      <c r="W35" s="10">
        <v>1143</v>
      </c>
      <c r="X35" s="10">
        <v>1167</v>
      </c>
      <c r="Y35" s="10">
        <v>1237</v>
      </c>
      <c r="Z35" s="10">
        <v>1196</v>
      </c>
      <c r="AA35" s="10">
        <f>1067.133+144.654</f>
        <v>1211.787</v>
      </c>
      <c r="AB35" s="10">
        <f>1029.766+117.499</f>
        <v>1147.265</v>
      </c>
      <c r="AC35" s="10">
        <f>1044.686+71.828</f>
        <v>1116.514</v>
      </c>
      <c r="AD35" s="10">
        <f>1076.529+60.295</f>
        <v>1136.824</v>
      </c>
      <c r="AE35" s="10">
        <v>1178</v>
      </c>
      <c r="AF35" s="10">
        <v>1147</v>
      </c>
      <c r="AG35" s="10">
        <v>1188</v>
      </c>
      <c r="AH35" s="10">
        <v>1046</v>
      </c>
      <c r="AI35" s="10">
        <v>1115</v>
      </c>
      <c r="AJ35" s="10">
        <v>1085</v>
      </c>
      <c r="AK35" s="10">
        <v>1035</v>
      </c>
      <c r="AL35" s="10">
        <v>1041</v>
      </c>
      <c r="AM35" s="10">
        <v>1110</v>
      </c>
      <c r="AN35" s="10">
        <v>1134</v>
      </c>
    </row>
    <row r="36" spans="1:40" ht="15.75">
      <c r="A36" s="1" t="s">
        <v>28</v>
      </c>
      <c r="B36" s="1" t="s">
        <v>57</v>
      </c>
      <c r="C36" s="18" t="s">
        <v>60</v>
      </c>
      <c r="D36" s="18" t="s">
        <v>60</v>
      </c>
      <c r="E36" s="18" t="s">
        <v>60</v>
      </c>
      <c r="F36" s="18" t="s">
        <v>60</v>
      </c>
      <c r="G36" s="18" t="s">
        <v>60</v>
      </c>
      <c r="H36" s="18" t="s">
        <v>60</v>
      </c>
      <c r="I36" s="18" t="s">
        <v>60</v>
      </c>
      <c r="J36" s="18" t="s">
        <v>60</v>
      </c>
      <c r="K36" s="18" t="s">
        <v>60</v>
      </c>
      <c r="L36" s="18" t="s">
        <v>60</v>
      </c>
      <c r="M36" s="18" t="s">
        <v>60</v>
      </c>
      <c r="N36" s="18" t="s">
        <v>60</v>
      </c>
      <c r="O36" s="18" t="s">
        <v>60</v>
      </c>
      <c r="P36" s="18" t="s">
        <v>60</v>
      </c>
      <c r="Q36" s="18" t="s">
        <v>60</v>
      </c>
      <c r="R36" s="18" t="s">
        <v>60</v>
      </c>
      <c r="S36" s="18" t="s">
        <v>60</v>
      </c>
      <c r="T36" s="18" t="s">
        <v>60</v>
      </c>
      <c r="U36" s="18" t="s">
        <v>60</v>
      </c>
      <c r="V36" s="18" t="s">
        <v>60</v>
      </c>
      <c r="W36" s="18" t="s">
        <v>60</v>
      </c>
      <c r="X36" s="18" t="s">
        <v>60</v>
      </c>
      <c r="Y36" s="18" t="s">
        <v>60</v>
      </c>
      <c r="Z36" s="18" t="s">
        <v>60</v>
      </c>
      <c r="AA36" s="10">
        <v>1393</v>
      </c>
      <c r="AB36" s="10">
        <v>1645.938</v>
      </c>
      <c r="AC36" s="10">
        <v>1588.142</v>
      </c>
      <c r="AD36" s="10">
        <v>1574.05</v>
      </c>
      <c r="AE36" s="10">
        <v>1639</v>
      </c>
      <c r="AF36" s="10">
        <v>1717</v>
      </c>
      <c r="AG36" s="10">
        <v>1837</v>
      </c>
      <c r="AH36" s="10">
        <v>2003</v>
      </c>
      <c r="AI36" s="10">
        <v>2311</v>
      </c>
      <c r="AJ36" s="10">
        <v>2507</v>
      </c>
      <c r="AK36" s="10">
        <v>2707</v>
      </c>
      <c r="AL36" s="10">
        <v>3058</v>
      </c>
      <c r="AM36" s="10">
        <v>3301</v>
      </c>
      <c r="AN36" s="10">
        <v>3478</v>
      </c>
    </row>
    <row r="37" spans="1:40" ht="15.75">
      <c r="A37" s="1" t="s">
        <v>29</v>
      </c>
      <c r="B37" s="1" t="s">
        <v>58</v>
      </c>
      <c r="C37" s="10">
        <v>762</v>
      </c>
      <c r="D37" s="10">
        <v>766</v>
      </c>
      <c r="E37" s="10">
        <v>768</v>
      </c>
      <c r="F37" s="10">
        <v>774</v>
      </c>
      <c r="G37" s="10">
        <v>782</v>
      </c>
      <c r="H37" s="10">
        <v>837</v>
      </c>
      <c r="I37" s="10">
        <v>818</v>
      </c>
      <c r="J37" s="10">
        <v>810</v>
      </c>
      <c r="K37" s="10">
        <v>815</v>
      </c>
      <c r="L37" s="10">
        <v>811</v>
      </c>
      <c r="M37" s="10">
        <v>830</v>
      </c>
      <c r="N37" s="10">
        <v>852</v>
      </c>
      <c r="O37" s="10">
        <v>852</v>
      </c>
      <c r="P37" s="10">
        <v>882</v>
      </c>
      <c r="Q37" s="10">
        <v>894</v>
      </c>
      <c r="R37" s="10">
        <v>901</v>
      </c>
      <c r="S37" s="10">
        <v>924</v>
      </c>
      <c r="T37" s="10">
        <v>928</v>
      </c>
      <c r="U37" s="10">
        <v>882</v>
      </c>
      <c r="V37" s="10">
        <v>831</v>
      </c>
      <c r="W37" s="10">
        <v>824</v>
      </c>
      <c r="X37" s="10">
        <v>863</v>
      </c>
      <c r="Y37" s="10">
        <v>866.11</v>
      </c>
      <c r="Z37" s="10">
        <v>866</v>
      </c>
      <c r="AA37" s="10">
        <v>876</v>
      </c>
      <c r="AB37" s="10">
        <v>862.232</v>
      </c>
      <c r="AC37" s="10">
        <v>878.572</v>
      </c>
      <c r="AD37" s="10">
        <v>914</v>
      </c>
      <c r="AE37" s="10">
        <v>935</v>
      </c>
      <c r="AF37" s="10">
        <v>972</v>
      </c>
      <c r="AG37" s="10">
        <v>980</v>
      </c>
      <c r="AH37" s="10">
        <v>970</v>
      </c>
      <c r="AI37" s="10">
        <v>1005</v>
      </c>
      <c r="AJ37" s="10">
        <v>993</v>
      </c>
      <c r="AK37" s="10">
        <v>920</v>
      </c>
      <c r="AL37" s="10">
        <v>960</v>
      </c>
      <c r="AM37" s="10">
        <v>982</v>
      </c>
      <c r="AN37" s="10">
        <v>951</v>
      </c>
    </row>
    <row r="38" spans="1:40" ht="15.75">
      <c r="A38" s="1" t="s">
        <v>30</v>
      </c>
      <c r="B38" s="1" t="s">
        <v>59</v>
      </c>
      <c r="C38" s="10">
        <v>49</v>
      </c>
      <c r="D38" s="10">
        <v>49</v>
      </c>
      <c r="E38" s="10">
        <v>50</v>
      </c>
      <c r="F38" s="10">
        <v>53</v>
      </c>
      <c r="G38" s="10">
        <v>50</v>
      </c>
      <c r="H38" s="10">
        <v>49</v>
      </c>
      <c r="I38" s="10">
        <v>50</v>
      </c>
      <c r="J38" s="10">
        <v>50</v>
      </c>
      <c r="K38" s="10">
        <v>48</v>
      </c>
      <c r="L38" s="10">
        <v>45</v>
      </c>
      <c r="M38" s="10">
        <v>45</v>
      </c>
      <c r="N38" s="10">
        <v>46</v>
      </c>
      <c r="O38" s="10">
        <v>46</v>
      </c>
      <c r="P38" s="10">
        <v>48</v>
      </c>
      <c r="Q38" s="10">
        <v>47</v>
      </c>
      <c r="R38" s="10">
        <v>48</v>
      </c>
      <c r="S38" s="10">
        <v>50</v>
      </c>
      <c r="T38" s="18" t="s">
        <v>61</v>
      </c>
      <c r="U38" s="10">
        <v>52</v>
      </c>
      <c r="V38" s="10">
        <v>53</v>
      </c>
      <c r="W38" s="10">
        <v>50</v>
      </c>
      <c r="X38" s="10">
        <v>47</v>
      </c>
      <c r="Y38" s="10">
        <v>50</v>
      </c>
      <c r="Z38" s="10">
        <v>51</v>
      </c>
      <c r="AA38" s="10">
        <v>54</v>
      </c>
      <c r="AB38" s="10">
        <v>53.496</v>
      </c>
      <c r="AC38" s="10">
        <v>52.611</v>
      </c>
      <c r="AD38" s="10">
        <v>52.784</v>
      </c>
      <c r="AE38" s="10">
        <v>55</v>
      </c>
      <c r="AF38" s="10">
        <v>54</v>
      </c>
      <c r="AG38" s="10">
        <v>52</v>
      </c>
      <c r="AH38" s="10">
        <v>53</v>
      </c>
      <c r="AI38" s="10">
        <v>57</v>
      </c>
      <c r="AJ38" s="10">
        <v>54</v>
      </c>
      <c r="AK38" s="10">
        <v>55</v>
      </c>
      <c r="AL38" s="10">
        <v>56</v>
      </c>
      <c r="AM38" s="10">
        <v>59</v>
      </c>
      <c r="AN38" s="10">
        <v>63</v>
      </c>
    </row>
    <row r="39" spans="1:40" ht="15.75">
      <c r="A39" s="1" t="s">
        <v>31</v>
      </c>
      <c r="B39" s="1" t="s">
        <v>59</v>
      </c>
      <c r="C39" s="10">
        <v>287</v>
      </c>
      <c r="D39" s="10">
        <v>288</v>
      </c>
      <c r="E39" s="10">
        <v>291</v>
      </c>
      <c r="F39" s="10">
        <v>292</v>
      </c>
      <c r="G39" s="10">
        <v>296</v>
      </c>
      <c r="H39" s="10">
        <v>299</v>
      </c>
      <c r="I39" s="10">
        <v>286</v>
      </c>
      <c r="J39" s="10">
        <v>308</v>
      </c>
      <c r="K39" s="10">
        <v>310</v>
      </c>
      <c r="L39" s="10">
        <v>297</v>
      </c>
      <c r="M39" s="10">
        <v>293</v>
      </c>
      <c r="N39" s="10">
        <v>280</v>
      </c>
      <c r="O39" s="10">
        <v>281</v>
      </c>
      <c r="P39" s="10">
        <v>295</v>
      </c>
      <c r="Q39" s="10">
        <v>300</v>
      </c>
      <c r="R39" s="10">
        <v>301</v>
      </c>
      <c r="S39" s="10">
        <v>315</v>
      </c>
      <c r="T39" s="10">
        <v>328</v>
      </c>
      <c r="U39" s="10">
        <v>355</v>
      </c>
      <c r="V39" s="10">
        <v>377</v>
      </c>
      <c r="W39" s="10">
        <v>352</v>
      </c>
      <c r="X39" s="10">
        <v>341.793</v>
      </c>
      <c r="Y39" s="10">
        <v>328.185</v>
      </c>
      <c r="Z39" s="10">
        <v>325</v>
      </c>
      <c r="AA39" s="10">
        <v>359</v>
      </c>
      <c r="AB39" s="10">
        <v>356.861</v>
      </c>
      <c r="AC39" s="10">
        <v>366.126</v>
      </c>
      <c r="AD39" s="10">
        <v>385.591</v>
      </c>
      <c r="AE39" s="10">
        <v>407</v>
      </c>
      <c r="AF39" s="10">
        <v>381</v>
      </c>
      <c r="AG39" s="10">
        <v>373</v>
      </c>
      <c r="AH39" s="10">
        <v>380</v>
      </c>
      <c r="AI39" s="10">
        <v>339</v>
      </c>
      <c r="AJ39" s="10">
        <v>398</v>
      </c>
      <c r="AK39" s="10">
        <v>387</v>
      </c>
      <c r="AL39" s="10">
        <v>360</v>
      </c>
      <c r="AM39" s="10">
        <v>377</v>
      </c>
      <c r="AN39" s="10">
        <v>383</v>
      </c>
    </row>
    <row r="40" spans="1:40" ht="15.75">
      <c r="A40" s="1" t="s">
        <v>32</v>
      </c>
      <c r="B40" s="1" t="s">
        <v>59</v>
      </c>
      <c r="C40" s="18" t="s">
        <v>60</v>
      </c>
      <c r="D40" s="18" t="s">
        <v>60</v>
      </c>
      <c r="E40" s="18" t="s">
        <v>60</v>
      </c>
      <c r="F40" s="18" t="s">
        <v>60</v>
      </c>
      <c r="G40" s="18" t="s">
        <v>60</v>
      </c>
      <c r="H40" s="18" t="s">
        <v>60</v>
      </c>
      <c r="I40" s="18" t="s">
        <v>60</v>
      </c>
      <c r="J40" s="18" t="s">
        <v>60</v>
      </c>
      <c r="K40" s="18" t="s">
        <v>60</v>
      </c>
      <c r="L40" s="18" t="s">
        <v>60</v>
      </c>
      <c r="M40" s="18" t="s">
        <v>60</v>
      </c>
      <c r="N40" s="18" t="s">
        <v>60</v>
      </c>
      <c r="O40" s="18" t="s">
        <v>60</v>
      </c>
      <c r="P40" s="18" t="s">
        <v>60</v>
      </c>
      <c r="Q40" s="18" t="s">
        <v>60</v>
      </c>
      <c r="R40" s="18" t="s">
        <v>60</v>
      </c>
      <c r="S40" s="18" t="s">
        <v>60</v>
      </c>
      <c r="T40" s="18" t="s">
        <v>60</v>
      </c>
      <c r="U40" s="18" t="s">
        <v>60</v>
      </c>
      <c r="V40" s="18" t="s">
        <v>60</v>
      </c>
      <c r="W40" s="18" t="s">
        <v>60</v>
      </c>
      <c r="X40" s="18" t="s">
        <v>60</v>
      </c>
      <c r="Y40" s="18" t="s">
        <v>60</v>
      </c>
      <c r="Z40" s="18" t="s">
        <v>60</v>
      </c>
      <c r="AA40" s="10">
        <v>150.565</v>
      </c>
      <c r="AB40" s="10">
        <v>152.097</v>
      </c>
      <c r="AC40" s="10">
        <v>114.068</v>
      </c>
      <c r="AD40" s="10">
        <v>92.397</v>
      </c>
      <c r="AE40" s="10">
        <v>97</v>
      </c>
      <c r="AF40" s="10">
        <v>91</v>
      </c>
      <c r="AG40" s="10">
        <v>94</v>
      </c>
      <c r="AH40" s="10">
        <v>71</v>
      </c>
      <c r="AI40" s="10">
        <v>71</v>
      </c>
      <c r="AJ40" s="10">
        <v>70</v>
      </c>
      <c r="AK40" s="10">
        <v>65</v>
      </c>
      <c r="AL40" s="10">
        <v>66</v>
      </c>
      <c r="AM40" s="10">
        <v>66</v>
      </c>
      <c r="AN40" s="10">
        <v>61</v>
      </c>
    </row>
    <row r="41" spans="1:40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N41" s="20"/>
    </row>
    <row r="42" spans="1:39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ht="15.75">
      <c r="A43" s="1" t="s">
        <v>44</v>
      </c>
    </row>
    <row r="44" ht="15.75">
      <c r="A44" s="2" t="s">
        <v>45</v>
      </c>
    </row>
    <row r="45" ht="15.75">
      <c r="A45" s="1" t="s">
        <v>46</v>
      </c>
    </row>
    <row r="46" ht="15.75">
      <c r="A46" s="1" t="s">
        <v>47</v>
      </c>
    </row>
  </sheetData>
  <hyperlinks>
    <hyperlink ref="A3" location="Notes!A1" display="[See notes]"/>
  </hyperlinks>
  <printOptions/>
  <pageMargins left="0.5" right="0.5" top="0.5" bottom="0.5" header="0" footer="0"/>
  <pageSetup horizontalDpi="600" verticalDpi="600" orientation="landscape" scale="65" r:id="rId1"/>
  <headerFooter alignWithMargins="0">
    <oddFooter>&amp;L&amp;""&amp;10&amp;D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GridLines="0" zoomScale="75" zoomScaleNormal="75" workbookViewId="0" topLeftCell="A1">
      <selection activeCell="A3" sqref="A3"/>
    </sheetView>
  </sheetViews>
  <sheetFormatPr defaultColWidth="8.88671875" defaultRowHeight="15"/>
  <cols>
    <col min="1" max="16384" width="8.88671875" style="21" customWidth="1"/>
  </cols>
  <sheetData>
    <row r="1" ht="16.5">
      <c r="A1" s="1" t="s">
        <v>65</v>
      </c>
    </row>
    <row r="2" ht="15.75">
      <c r="A2" s="2"/>
    </row>
    <row r="3" ht="15.75">
      <c r="A3" s="23" t="s">
        <v>67</v>
      </c>
    </row>
    <row r="4" ht="15.75">
      <c r="A4" s="2"/>
    </row>
    <row r="5" ht="15.75">
      <c r="A5" s="2" t="s">
        <v>66</v>
      </c>
    </row>
    <row r="6" ht="16.5">
      <c r="A6" s="22" t="s">
        <v>0</v>
      </c>
    </row>
    <row r="8" ht="15.75">
      <c r="A8" s="9" t="s">
        <v>33</v>
      </c>
    </row>
    <row r="9" ht="15.75">
      <c r="A9" s="1" t="s">
        <v>34</v>
      </c>
    </row>
    <row r="11" ht="15.75">
      <c r="A11" s="1" t="s">
        <v>35</v>
      </c>
    </row>
    <row r="12" ht="15.75">
      <c r="A12" s="1" t="s">
        <v>36</v>
      </c>
    </row>
    <row r="13" ht="15.75">
      <c r="A13" s="1" t="s">
        <v>37</v>
      </c>
    </row>
    <row r="14" ht="15.75">
      <c r="A14" s="1" t="s">
        <v>38</v>
      </c>
    </row>
    <row r="15" ht="15.75">
      <c r="A15" s="1" t="s">
        <v>39</v>
      </c>
    </row>
    <row r="16" ht="15.75">
      <c r="A16" s="1" t="s">
        <v>40</v>
      </c>
    </row>
    <row r="17" ht="15.75">
      <c r="A17" s="1" t="s">
        <v>41</v>
      </c>
    </row>
    <row r="18" ht="15.75">
      <c r="A18" s="1" t="s">
        <v>42</v>
      </c>
    </row>
    <row r="19" ht="15.75">
      <c r="A19" s="1" t="s">
        <v>43</v>
      </c>
    </row>
    <row r="20" ht="15.75">
      <c r="A20" s="2"/>
    </row>
    <row r="21" ht="15.75">
      <c r="A21" s="1" t="s">
        <v>44</v>
      </c>
    </row>
    <row r="22" ht="15.75">
      <c r="A22" s="2" t="s">
        <v>45</v>
      </c>
    </row>
    <row r="23" ht="15.75">
      <c r="A23" s="1" t="s">
        <v>46</v>
      </c>
    </row>
    <row r="24" ht="15.75">
      <c r="A24" s="1" t="s">
        <v>47</v>
      </c>
    </row>
    <row r="25" ht="15.75">
      <c r="A25" s="1"/>
    </row>
    <row r="26" ht="15.75">
      <c r="A26" s="21" t="s">
        <v>68</v>
      </c>
    </row>
    <row r="27" ht="15.75">
      <c r="A27" s="19" t="s">
        <v>48</v>
      </c>
    </row>
  </sheetData>
  <hyperlinks>
    <hyperlink ref="A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johan001</dc:creator>
  <cp:keywords/>
  <dc:description/>
  <cp:lastModifiedBy>johan001</cp:lastModifiedBy>
  <cp:lastPrinted>2008-04-29T11:58:17Z</cp:lastPrinted>
  <dcterms:created xsi:type="dcterms:W3CDTF">2008-04-29T11:58:30Z</dcterms:created>
  <dcterms:modified xsi:type="dcterms:W3CDTF">2008-11-04T19:51:32Z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