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360" windowHeight="8370" tabRatio="392" activeTab="0"/>
  </bookViews>
  <sheets>
    <sheet name="A" sheetId="1" r:id="rId1"/>
  </sheets>
  <definedNames>
    <definedName name="_xlnm.Print_Area" localSheetId="0">'A'!$A$1:$I$37</definedName>
  </definedNames>
  <calcPr fullCalcOnLoad="1"/>
</workbook>
</file>

<file path=xl/sharedStrings.xml><?xml version="1.0" encoding="utf-8"?>
<sst xmlns="http://schemas.openxmlformats.org/spreadsheetml/2006/main" count="39" uniqueCount="38">
  <si>
    <t>DIPP Calculator</t>
  </si>
  <si>
    <t>Base Period Information</t>
  </si>
  <si>
    <t>4 (B) - Number of Cows Milked</t>
  </si>
  <si>
    <t>4 (C) - Pounds Marketed (not cwt.)</t>
  </si>
  <si>
    <t>4 (D) - Days Marketed</t>
  </si>
  <si>
    <t>Claim Period Information</t>
  </si>
  <si>
    <t>5 (B) - Number of Cows Milked</t>
  </si>
  <si>
    <t>10 - Gross Payment Price (from handler sheet)</t>
  </si>
  <si>
    <t>11 - Promotional Fees (from handler sheet)</t>
  </si>
  <si>
    <t>Enter Here:</t>
  </si>
  <si>
    <t>15 - Days Off Market</t>
  </si>
  <si>
    <t>17 - Base Production (lbs./cows/day)</t>
  </si>
  <si>
    <t>18 - Calculated Production</t>
  </si>
  <si>
    <t>19 - Claim Period</t>
  </si>
  <si>
    <t>20 - Payment Due</t>
  </si>
  <si>
    <t>12 - Hauling Fees (from handler sheet)</t>
  </si>
  <si>
    <t>13 - Net Payment Price</t>
  </si>
  <si>
    <t>16 - Cows Milked (from Claim Period in 5 (B))</t>
  </si>
  <si>
    <t>Part C - Calculations - County Office Use Only</t>
  </si>
  <si>
    <t>lbs. per day</t>
  </si>
  <si>
    <t>Milkings per day</t>
  </si>
  <si>
    <t>lbs. per milking</t>
  </si>
  <si>
    <t>Base Pounds</t>
  </si>
  <si>
    <t>Base Days</t>
  </si>
  <si>
    <t>Days Off Market</t>
  </si>
  <si>
    <t>Days Between</t>
  </si>
  <si>
    <t>Days Off Market Calculator</t>
  </si>
  <si>
    <t>Date of Last Pickup Before Removal</t>
  </si>
  <si>
    <t>Claim Reinstatement lbs. (first pickup)</t>
  </si>
  <si>
    <t>Dairy Operation</t>
  </si>
  <si>
    <t>9 (B) - Claim Period Pounds (not cwt.)</t>
  </si>
  <si>
    <t>Date of First Pickup After Reinstatement</t>
  </si>
  <si>
    <t>Claim Reinstatement lbs./lbs. per milking</t>
  </si>
  <si>
    <t>Days Between x Milkings per Day</t>
  </si>
  <si>
    <t># of milkings missed minus above figure</t>
  </si>
  <si>
    <t>Part B - County Office Use Only (Claim Period)</t>
  </si>
  <si>
    <t>Part A - Completed by Milk Producer (Base &amp; Claim Period)</t>
  </si>
  <si>
    <t>Johnson Dairy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</si>
</sst>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0.00_)"/>
    <numFmt numFmtId="167" formatCode="0.00_);\(0.00\)"/>
    <numFmt numFmtId="168" formatCode="0_);\(0\)"/>
    <numFmt numFmtId="169" formatCode="[$-409]dddd\,\ mmmm\ dd\,\ yyyy"/>
    <numFmt numFmtId="170" formatCode="m/d/yy;@"/>
    <numFmt numFmtId="171" formatCode="#,##0;[Red]#,##0"/>
    <numFmt numFmtId="172" formatCode="0.0_);\(0.0\)"/>
    <numFmt numFmtId="173" formatCode="#,##0.0_);\(#,##0.0\)"/>
  </numFmts>
  <fonts count="10">
    <font>
      <sz val="12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color indexed="10"/>
      <name val="Arial"/>
      <family val="2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2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37" fontId="0" fillId="3" borderId="0" xfId="0" applyNumberFormat="1" applyFont="1" applyFill="1" applyBorder="1" applyAlignment="1" applyProtection="1">
      <alignment/>
      <protection locked="0"/>
    </xf>
    <xf numFmtId="37" fontId="0" fillId="3" borderId="0" xfId="0" applyNumberFormat="1" applyFont="1" applyFill="1" applyAlignment="1" applyProtection="1">
      <alignment/>
      <protection locked="0"/>
    </xf>
    <xf numFmtId="0" fontId="0" fillId="4" borderId="0" xfId="0" applyFill="1" applyAlignment="1" applyProtection="1">
      <alignment/>
      <protection/>
    </xf>
    <xf numFmtId="0" fontId="5" fillId="4" borderId="0" xfId="0" applyFont="1" applyFill="1" applyAlignment="1" applyProtection="1">
      <alignment/>
      <protection/>
    </xf>
    <xf numFmtId="164" fontId="0" fillId="3" borderId="0" xfId="0" applyNumberFormat="1" applyFont="1" applyFill="1" applyAlignment="1" applyProtection="1">
      <alignment/>
      <protection locked="0"/>
    </xf>
    <xf numFmtId="7" fontId="0" fillId="3" borderId="0" xfId="0" applyNumberFormat="1" applyFont="1" applyFill="1" applyAlignment="1" applyProtection="1">
      <alignment/>
      <protection locked="0"/>
    </xf>
    <xf numFmtId="170" fontId="0" fillId="3" borderId="0" xfId="0" applyNumberFormat="1" applyFont="1" applyFill="1" applyAlignment="1" applyProtection="1">
      <alignment/>
      <protection locked="0"/>
    </xf>
    <xf numFmtId="37" fontId="0" fillId="3" borderId="0" xfId="0" applyNumberFormat="1" applyFont="1" applyFill="1" applyAlignment="1" applyProtection="1">
      <alignment/>
      <protection locked="0"/>
    </xf>
    <xf numFmtId="0" fontId="0" fillId="5" borderId="0" xfId="0" applyFont="1" applyFill="1" applyAlignment="1" applyProtection="1">
      <alignment/>
      <protection/>
    </xf>
    <xf numFmtId="0" fontId="3" fillId="5" borderId="0" xfId="0" applyFont="1" applyFill="1" applyAlignment="1" applyProtection="1">
      <alignment/>
      <protection/>
    </xf>
    <xf numFmtId="165" fontId="0" fillId="4" borderId="0" xfId="0" applyNumberFormat="1" applyFont="1" applyFill="1" applyAlignment="1" applyProtection="1">
      <alignment/>
      <protection/>
    </xf>
    <xf numFmtId="164" fontId="0" fillId="4" borderId="0" xfId="0" applyNumberFormat="1" applyFont="1" applyFill="1" applyAlignment="1" applyProtection="1">
      <alignment/>
      <protection/>
    </xf>
    <xf numFmtId="0" fontId="0" fillId="6" borderId="0" xfId="0" applyFill="1" applyAlignment="1" applyProtection="1">
      <alignment wrapText="1"/>
      <protection/>
    </xf>
    <xf numFmtId="0" fontId="0" fillId="5" borderId="0" xfId="0" applyFill="1" applyAlignment="1" applyProtection="1">
      <alignment wrapText="1"/>
      <protection/>
    </xf>
    <xf numFmtId="0" fontId="0" fillId="7" borderId="0" xfId="0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0" fontId="0" fillId="6" borderId="0" xfId="0" applyFill="1" applyAlignment="1" applyProtection="1">
      <alignment horizontal="right"/>
      <protection/>
    </xf>
    <xf numFmtId="37" fontId="0" fillId="6" borderId="0" xfId="0" applyNumberFormat="1" applyFill="1" applyAlignment="1" applyProtection="1">
      <alignment/>
      <protection/>
    </xf>
    <xf numFmtId="168" fontId="0" fillId="6" borderId="0" xfId="0" applyNumberFormat="1" applyFill="1" applyAlignment="1" applyProtection="1">
      <alignment/>
      <protection/>
    </xf>
    <xf numFmtId="37" fontId="0" fillId="2" borderId="0" xfId="0" applyNumberFormat="1" applyFont="1" applyFill="1" applyBorder="1" applyAlignment="1" applyProtection="1">
      <alignment/>
      <protection/>
    </xf>
    <xf numFmtId="168" fontId="0" fillId="6" borderId="0" xfId="0" applyNumberFormat="1" applyFont="1" applyFill="1" applyAlignment="1" applyProtection="1">
      <alignment/>
      <protection/>
    </xf>
    <xf numFmtId="37" fontId="0" fillId="2" borderId="0" xfId="0" applyNumberFormat="1" applyFont="1" applyFill="1" applyAlignment="1" applyProtection="1">
      <alignment/>
      <protection/>
    </xf>
    <xf numFmtId="37" fontId="0" fillId="5" borderId="0" xfId="0" applyNumberFormat="1" applyFont="1" applyFill="1" applyAlignment="1" applyProtection="1">
      <alignment/>
      <protection/>
    </xf>
    <xf numFmtId="0" fontId="0" fillId="6" borderId="0" xfId="0" applyFill="1" applyAlignment="1" applyProtection="1">
      <alignment horizontal="center"/>
      <protection/>
    </xf>
    <xf numFmtId="0" fontId="0" fillId="4" borderId="0" xfId="0" applyFont="1" applyFill="1" applyAlignment="1" applyProtection="1">
      <alignment/>
      <protection/>
    </xf>
    <xf numFmtId="0" fontId="4" fillId="6" borderId="0" xfId="0" applyFont="1" applyFill="1" applyAlignment="1" applyProtection="1">
      <alignment horizontal="right"/>
      <protection/>
    </xf>
    <xf numFmtId="167" fontId="4" fillId="6" borderId="0" xfId="0" applyNumberFormat="1" applyFont="1" applyFill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170" fontId="0" fillId="3" borderId="0" xfId="0" applyNumberFormat="1" applyFill="1" applyAlignment="1" applyProtection="1">
      <alignment/>
      <protection/>
    </xf>
    <xf numFmtId="1" fontId="0" fillId="3" borderId="0" xfId="0" applyNumberFormat="1" applyFill="1" applyAlignment="1" applyProtection="1">
      <alignment/>
      <protection/>
    </xf>
    <xf numFmtId="39" fontId="0" fillId="3" borderId="0" xfId="0" applyNumberFormat="1" applyFill="1" applyAlignment="1" applyProtection="1">
      <alignment/>
      <protection/>
    </xf>
    <xf numFmtId="168" fontId="0" fillId="0" borderId="0" xfId="0" applyNumberFormat="1" applyFont="1" applyFill="1" applyAlignment="1" applyProtection="1">
      <alignment/>
      <protection locked="0"/>
    </xf>
    <xf numFmtId="39" fontId="0" fillId="7" borderId="0" xfId="0" applyNumberFormat="1" applyFont="1" applyFill="1" applyAlignment="1" applyProtection="1">
      <alignment/>
      <protection/>
    </xf>
    <xf numFmtId="37" fontId="0" fillId="7" borderId="0" xfId="0" applyNumberFormat="1" applyFill="1" applyAlignment="1" applyProtection="1">
      <alignment/>
      <protection/>
    </xf>
    <xf numFmtId="166" fontId="0" fillId="7" borderId="0" xfId="0" applyNumberFormat="1" applyFill="1" applyAlignment="1" applyProtection="1">
      <alignment/>
      <protection/>
    </xf>
    <xf numFmtId="164" fontId="0" fillId="7" borderId="0" xfId="0" applyNumberFormat="1" applyFill="1" applyAlignment="1" applyProtection="1">
      <alignment/>
      <protection/>
    </xf>
    <xf numFmtId="7" fontId="2" fillId="8" borderId="0" xfId="0" applyNumberFormat="1" applyFont="1" applyFill="1" applyAlignment="1" applyProtection="1">
      <alignment horizontal="right"/>
      <protection/>
    </xf>
    <xf numFmtId="0" fontId="2" fillId="9" borderId="0" xfId="0" applyFont="1" applyFill="1" applyAlignment="1" applyProtection="1">
      <alignment horizontal="center"/>
      <protection/>
    </xf>
    <xf numFmtId="0" fontId="2" fillId="9" borderId="0" xfId="0" applyFont="1" applyFill="1" applyBorder="1" applyAlignment="1" applyProtection="1">
      <alignment horizontal="center"/>
      <protection/>
    </xf>
    <xf numFmtId="0" fontId="9" fillId="7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/>
      <protection/>
    </xf>
    <xf numFmtId="0" fontId="0" fillId="4" borderId="0" xfId="0" applyFill="1" applyAlignment="1" applyProtection="1">
      <alignment horizontal="left" wrapText="1"/>
      <protection/>
    </xf>
    <xf numFmtId="0" fontId="4" fillId="2" borderId="0" xfId="0" applyFont="1" applyFill="1" applyAlignment="1" applyProtection="1">
      <alignment horizontal="left"/>
      <protection/>
    </xf>
    <xf numFmtId="0" fontId="0" fillId="0" borderId="1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1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1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" fillId="8" borderId="0" xfId="0" applyFont="1" applyFill="1" applyAlignment="1" applyProtection="1">
      <alignment/>
      <protection/>
    </xf>
    <xf numFmtId="0" fontId="0" fillId="8" borderId="0" xfId="0" applyFill="1" applyAlignment="1" applyProtection="1">
      <alignment/>
      <protection/>
    </xf>
    <xf numFmtId="7" fontId="2" fillId="7" borderId="0" xfId="0" applyNumberFormat="1" applyFont="1" applyFill="1" applyAlignment="1" applyProtection="1">
      <alignment horizontal="right"/>
      <protection/>
    </xf>
    <xf numFmtId="0" fontId="0" fillId="7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45"/>
  <sheetViews>
    <sheetView tabSelected="1" defaultGridColor="0" colorId="22" workbookViewId="0" topLeftCell="A1">
      <selection activeCell="D3" sqref="D3:H3"/>
    </sheetView>
  </sheetViews>
  <sheetFormatPr defaultColWidth="9.77734375" defaultRowHeight="15"/>
  <cols>
    <col min="1" max="1" width="1.33203125" style="18" customWidth="1"/>
    <col min="2" max="3" width="9.77734375" style="18" customWidth="1"/>
    <col min="4" max="4" width="18.6640625" style="18" customWidth="1"/>
    <col min="5" max="5" width="15.77734375" style="18" customWidth="1"/>
    <col min="6" max="6" width="0.88671875" style="18" customWidth="1"/>
    <col min="7" max="7" width="33.6640625" style="18" customWidth="1"/>
    <col min="8" max="8" width="12.21484375" style="18" customWidth="1"/>
    <col min="9" max="9" width="1.33203125" style="18" customWidth="1"/>
    <col min="10" max="16384" width="9.77734375" style="18" customWidth="1"/>
  </cols>
  <sheetData>
    <row r="1" spans="1:9" ht="27" customHeight="1">
      <c r="A1" s="17"/>
      <c r="B1" s="44" t="s">
        <v>0</v>
      </c>
      <c r="C1" s="44"/>
      <c r="D1" s="44"/>
      <c r="E1" s="44"/>
      <c r="F1" s="44"/>
      <c r="G1" s="44"/>
      <c r="H1" s="44"/>
      <c r="I1" s="17"/>
    </row>
    <row r="2" spans="1:9" ht="7.5" customHeight="1">
      <c r="A2" s="19"/>
      <c r="B2" s="19"/>
      <c r="C2" s="19"/>
      <c r="D2" s="19"/>
      <c r="E2" s="19"/>
      <c r="F2" s="19"/>
      <c r="G2" s="19"/>
      <c r="H2" s="19"/>
      <c r="I2" s="19"/>
    </row>
    <row r="3" spans="1:9" ht="19.5" customHeight="1">
      <c r="A3" s="19"/>
      <c r="B3" s="42" t="s">
        <v>29</v>
      </c>
      <c r="C3" s="43"/>
      <c r="D3" s="48" t="s">
        <v>37</v>
      </c>
      <c r="E3" s="49"/>
      <c r="F3" s="49"/>
      <c r="G3" s="49"/>
      <c r="H3" s="50"/>
      <c r="I3" s="19"/>
    </row>
    <row r="4" spans="1:9" ht="7.5" customHeight="1">
      <c r="A4" s="19"/>
      <c r="B4" s="19"/>
      <c r="C4" s="19"/>
      <c r="D4" s="19"/>
      <c r="E4" s="19"/>
      <c r="F4" s="19"/>
      <c r="G4" s="19"/>
      <c r="H4" s="19"/>
      <c r="I4" s="19"/>
    </row>
    <row r="5" spans="1:9" ht="15">
      <c r="A5" s="19"/>
      <c r="B5" s="51" t="s">
        <v>36</v>
      </c>
      <c r="C5" s="52"/>
      <c r="D5" s="52"/>
      <c r="E5" s="52"/>
      <c r="F5" s="19"/>
      <c r="G5" s="53" t="s">
        <v>26</v>
      </c>
      <c r="H5" s="54"/>
      <c r="I5" s="19"/>
    </row>
    <row r="6" spans="1:9" ht="8.25" customHeight="1">
      <c r="A6" s="19"/>
      <c r="B6" s="2"/>
      <c r="C6" s="2"/>
      <c r="D6" s="2"/>
      <c r="E6" s="2"/>
      <c r="F6" s="19"/>
      <c r="G6" s="20"/>
      <c r="H6" s="20"/>
      <c r="I6" s="19"/>
    </row>
    <row r="7" spans="1:9" ht="15.75">
      <c r="A7" s="19"/>
      <c r="B7" s="1" t="s">
        <v>1</v>
      </c>
      <c r="C7" s="2"/>
      <c r="D7" s="2"/>
      <c r="E7" s="2"/>
      <c r="F7" s="19"/>
      <c r="G7" s="20"/>
      <c r="H7" s="20"/>
      <c r="I7" s="19"/>
    </row>
    <row r="8" spans="1:9" ht="15">
      <c r="A8" s="19"/>
      <c r="B8" s="2"/>
      <c r="C8" s="2"/>
      <c r="D8" s="2"/>
      <c r="E8" s="2"/>
      <c r="F8" s="19"/>
      <c r="G8" s="20"/>
      <c r="H8" s="20"/>
      <c r="I8" s="19"/>
    </row>
    <row r="9" spans="1:9" ht="15">
      <c r="A9" s="19"/>
      <c r="B9" s="2" t="s">
        <v>2</v>
      </c>
      <c r="C9" s="2"/>
      <c r="D9" s="2"/>
      <c r="E9" s="3">
        <v>2200</v>
      </c>
      <c r="F9" s="19"/>
      <c r="G9" s="21" t="s">
        <v>22</v>
      </c>
      <c r="H9" s="22">
        <f>E10</f>
        <v>4063641</v>
      </c>
      <c r="I9" s="19"/>
    </row>
    <row r="10" spans="1:9" ht="15">
      <c r="A10" s="19"/>
      <c r="B10" s="2" t="s">
        <v>3</v>
      </c>
      <c r="C10" s="2"/>
      <c r="D10" s="2"/>
      <c r="E10" s="3">
        <v>4063641</v>
      </c>
      <c r="F10" s="19"/>
      <c r="G10" s="21" t="s">
        <v>23</v>
      </c>
      <c r="H10" s="23">
        <f>E11</f>
        <v>31</v>
      </c>
      <c r="I10" s="19"/>
    </row>
    <row r="11" spans="1:9" ht="15">
      <c r="A11" s="19"/>
      <c r="B11" s="2" t="s">
        <v>4</v>
      </c>
      <c r="C11" s="2"/>
      <c r="D11" s="2"/>
      <c r="E11" s="3">
        <v>31</v>
      </c>
      <c r="F11" s="19"/>
      <c r="G11" s="21" t="s">
        <v>19</v>
      </c>
      <c r="H11" s="22">
        <f>ROUND(H9/H10,0)</f>
        <v>131085</v>
      </c>
      <c r="I11" s="19"/>
    </row>
    <row r="12" spans="1:9" ht="15">
      <c r="A12" s="19"/>
      <c r="B12" s="2"/>
      <c r="C12" s="2"/>
      <c r="D12" s="2"/>
      <c r="E12" s="24"/>
      <c r="F12" s="19"/>
      <c r="G12" s="21" t="s">
        <v>20</v>
      </c>
      <c r="H12" s="36">
        <v>3</v>
      </c>
      <c r="I12" s="19"/>
    </row>
    <row r="13" spans="1:9" ht="15.75">
      <c r="A13" s="19"/>
      <c r="B13" s="47" t="s">
        <v>5</v>
      </c>
      <c r="C13" s="47"/>
      <c r="D13" s="47"/>
      <c r="E13" s="47"/>
      <c r="F13" s="19"/>
      <c r="G13" s="21" t="s">
        <v>21</v>
      </c>
      <c r="H13" s="22">
        <f>ROUND(H11/H12,0)</f>
        <v>43695</v>
      </c>
      <c r="I13" s="19"/>
    </row>
    <row r="14" spans="1:9" ht="15">
      <c r="A14" s="19"/>
      <c r="B14" s="2"/>
      <c r="C14" s="2"/>
      <c r="D14" s="2"/>
      <c r="E14" s="2"/>
      <c r="F14" s="19"/>
      <c r="G14" s="21" t="s">
        <v>27</v>
      </c>
      <c r="H14" s="9">
        <v>39308</v>
      </c>
      <c r="I14" s="19"/>
    </row>
    <row r="15" spans="1:9" ht="15" customHeight="1">
      <c r="A15" s="19"/>
      <c r="B15" s="2" t="s">
        <v>6</v>
      </c>
      <c r="C15" s="2"/>
      <c r="D15" s="2"/>
      <c r="E15" s="4">
        <v>2400</v>
      </c>
      <c r="F15" s="19"/>
      <c r="G15" s="21" t="s">
        <v>31</v>
      </c>
      <c r="H15" s="9">
        <v>39309</v>
      </c>
      <c r="I15" s="19"/>
    </row>
    <row r="16" spans="1:9" ht="15">
      <c r="A16" s="19"/>
      <c r="B16" s="45" t="s">
        <v>30</v>
      </c>
      <c r="C16" s="45"/>
      <c r="D16" s="45"/>
      <c r="E16" s="4">
        <v>3877103</v>
      </c>
      <c r="F16" s="19"/>
      <c r="G16" s="21" t="s">
        <v>25</v>
      </c>
      <c r="H16" s="25">
        <f>H15-H14</f>
        <v>1</v>
      </c>
      <c r="I16" s="19"/>
    </row>
    <row r="17" spans="1:9" ht="14.25" customHeight="1">
      <c r="A17" s="19"/>
      <c r="B17" s="2"/>
      <c r="C17" s="2"/>
      <c r="D17" s="2"/>
      <c r="E17" s="26"/>
      <c r="F17" s="19"/>
      <c r="G17" s="21" t="s">
        <v>33</v>
      </c>
      <c r="H17" s="25">
        <f>H16*H12</f>
        <v>3</v>
      </c>
      <c r="I17" s="19"/>
    </row>
    <row r="18" spans="1:9" ht="7.5" customHeight="1">
      <c r="A18" s="19"/>
      <c r="B18" s="11"/>
      <c r="C18" s="11"/>
      <c r="D18" s="11"/>
      <c r="E18" s="27"/>
      <c r="F18" s="11"/>
      <c r="G18" s="28"/>
      <c r="H18" s="28"/>
      <c r="I18" s="19"/>
    </row>
    <row r="19" spans="1:9" ht="15">
      <c r="A19" s="19"/>
      <c r="B19" s="51" t="s">
        <v>35</v>
      </c>
      <c r="C19" s="52"/>
      <c r="D19" s="52"/>
      <c r="E19" s="52"/>
      <c r="F19" s="19"/>
      <c r="G19" s="21" t="s">
        <v>28</v>
      </c>
      <c r="H19" s="10">
        <v>97502</v>
      </c>
      <c r="I19" s="19"/>
    </row>
    <row r="20" spans="1:9" ht="15">
      <c r="A20" s="19"/>
      <c r="B20" s="5"/>
      <c r="C20" s="5"/>
      <c r="D20" s="5"/>
      <c r="E20" s="5"/>
      <c r="F20" s="19"/>
      <c r="G20" s="21" t="s">
        <v>32</v>
      </c>
      <c r="H20" s="25">
        <f>ROUND(H19/H13,0)</f>
        <v>2</v>
      </c>
      <c r="I20" s="19"/>
    </row>
    <row r="21" spans="1:9" ht="15.75" customHeight="1">
      <c r="A21" s="19"/>
      <c r="B21" s="46" t="s">
        <v>7</v>
      </c>
      <c r="C21" s="46"/>
      <c r="D21" s="46"/>
      <c r="E21" s="7">
        <v>22.7431</v>
      </c>
      <c r="F21" s="19"/>
      <c r="G21" s="21" t="s">
        <v>34</v>
      </c>
      <c r="H21" s="23">
        <f>H17-H20</f>
        <v>1</v>
      </c>
      <c r="I21" s="19"/>
    </row>
    <row r="22" spans="1:9" ht="31.5" customHeight="1">
      <c r="A22" s="19"/>
      <c r="B22" s="46" t="s">
        <v>8</v>
      </c>
      <c r="C22" s="46"/>
      <c r="D22" s="46"/>
      <c r="E22" s="13">
        <f>ROUND((+D23)/(+E16/100),5)</f>
        <v>0.15</v>
      </c>
      <c r="F22" s="19"/>
      <c r="G22" s="20"/>
      <c r="H22" s="20"/>
      <c r="I22" s="19"/>
    </row>
    <row r="23" spans="1:9" ht="15.75">
      <c r="A23" s="19"/>
      <c r="B23" s="5"/>
      <c r="C23" s="6" t="s">
        <v>9</v>
      </c>
      <c r="D23" s="8">
        <v>5815.65</v>
      </c>
      <c r="E23" s="29"/>
      <c r="F23" s="19"/>
      <c r="G23" s="30" t="s">
        <v>24</v>
      </c>
      <c r="H23" s="31">
        <f>ROUND(H21/H12,2)</f>
        <v>0.33</v>
      </c>
      <c r="I23" s="19"/>
    </row>
    <row r="24" spans="1:9" ht="15">
      <c r="A24" s="19"/>
      <c r="B24" s="5" t="s">
        <v>15</v>
      </c>
      <c r="C24" s="5"/>
      <c r="D24" s="5"/>
      <c r="E24" s="13">
        <f>ROUND((+D25)/(+E16/100),5)</f>
        <v>0.38368</v>
      </c>
      <c r="F24" s="19"/>
      <c r="G24" s="20"/>
      <c r="H24" s="20"/>
      <c r="I24" s="19"/>
    </row>
    <row r="25" spans="1:9" ht="15">
      <c r="A25" s="19"/>
      <c r="B25" s="5"/>
      <c r="C25" s="6" t="s">
        <v>9</v>
      </c>
      <c r="D25" s="8">
        <v>14875.56</v>
      </c>
      <c r="E25" s="29"/>
      <c r="F25" s="19"/>
      <c r="G25" s="15"/>
      <c r="H25" s="15"/>
      <c r="I25" s="16"/>
    </row>
    <row r="26" spans="1:9" ht="15">
      <c r="A26" s="19"/>
      <c r="B26" s="5" t="s">
        <v>16</v>
      </c>
      <c r="C26" s="5"/>
      <c r="D26" s="5"/>
      <c r="E26" s="14">
        <f>ROUND((E21-E22-E24),5)</f>
        <v>22.20942</v>
      </c>
      <c r="F26" s="19"/>
      <c r="G26" s="20"/>
      <c r="H26" s="20"/>
      <c r="I26" s="19"/>
    </row>
    <row r="27" spans="1:9" ht="7.5" customHeight="1">
      <c r="A27" s="19"/>
      <c r="B27" s="12"/>
      <c r="C27" s="32"/>
      <c r="D27" s="32"/>
      <c r="E27" s="32"/>
      <c r="F27" s="32"/>
      <c r="G27" s="32"/>
      <c r="H27" s="32"/>
      <c r="I27" s="19"/>
    </row>
    <row r="28" spans="1:9" ht="15">
      <c r="A28" s="19"/>
      <c r="B28" s="51" t="s">
        <v>18</v>
      </c>
      <c r="C28" s="52"/>
      <c r="D28" s="52"/>
      <c r="E28" s="52"/>
      <c r="F28" s="52"/>
      <c r="G28" s="52"/>
      <c r="H28" s="52"/>
      <c r="I28" s="19"/>
    </row>
    <row r="29" spans="1:9" ht="15">
      <c r="A29" s="19"/>
      <c r="B29" s="17"/>
      <c r="C29" s="17"/>
      <c r="D29" s="17"/>
      <c r="E29" s="17"/>
      <c r="F29" s="17"/>
      <c r="G29" s="17"/>
      <c r="H29" s="17"/>
      <c r="I29" s="19"/>
    </row>
    <row r="30" spans="1:9" ht="15">
      <c r="A30" s="19"/>
      <c r="B30" s="17" t="s">
        <v>10</v>
      </c>
      <c r="C30" s="17"/>
      <c r="D30" s="17"/>
      <c r="E30" s="37">
        <f>ROUND(H23,2)</f>
        <v>0.33</v>
      </c>
      <c r="F30" s="17"/>
      <c r="G30" s="17"/>
      <c r="H30" s="17"/>
      <c r="I30" s="19"/>
    </row>
    <row r="31" spans="1:9" ht="15">
      <c r="A31" s="19"/>
      <c r="B31" s="17" t="s">
        <v>17</v>
      </c>
      <c r="C31" s="17"/>
      <c r="D31" s="17"/>
      <c r="E31" s="38">
        <f>E15</f>
        <v>2400</v>
      </c>
      <c r="F31" s="17"/>
      <c r="G31" s="17"/>
      <c r="H31" s="17"/>
      <c r="I31" s="19"/>
    </row>
    <row r="32" spans="1:9" ht="15">
      <c r="A32" s="19"/>
      <c r="B32" s="17" t="s">
        <v>11</v>
      </c>
      <c r="C32" s="17"/>
      <c r="D32" s="17"/>
      <c r="E32" s="39">
        <f>ROUND((E10/E9/E11),2)</f>
        <v>59.58</v>
      </c>
      <c r="F32" s="17"/>
      <c r="G32" s="17"/>
      <c r="H32" s="17"/>
      <c r="I32" s="19"/>
    </row>
    <row r="33" spans="1:9" ht="15">
      <c r="A33" s="19"/>
      <c r="B33" s="17" t="s">
        <v>12</v>
      </c>
      <c r="C33" s="17"/>
      <c r="D33" s="17"/>
      <c r="E33" s="38">
        <f>ROUND((E30*E31*E32),0)</f>
        <v>47187</v>
      </c>
      <c r="F33" s="17"/>
      <c r="G33" s="17"/>
      <c r="H33" s="17"/>
      <c r="I33" s="19"/>
    </row>
    <row r="34" spans="1:9" ht="15">
      <c r="A34" s="19"/>
      <c r="B34" s="17" t="s">
        <v>13</v>
      </c>
      <c r="C34" s="17"/>
      <c r="D34" s="17"/>
      <c r="E34" s="40">
        <f>ROUND((E26/100),5)</f>
        <v>0.22209</v>
      </c>
      <c r="F34" s="17"/>
      <c r="G34" s="17"/>
      <c r="H34" s="17"/>
      <c r="I34" s="19"/>
    </row>
    <row r="35" spans="1:9" ht="9" customHeight="1">
      <c r="A35" s="19"/>
      <c r="B35" s="17"/>
      <c r="C35" s="17"/>
      <c r="D35" s="17"/>
      <c r="E35" s="17"/>
      <c r="F35" s="17"/>
      <c r="G35" s="17"/>
      <c r="H35" s="17"/>
      <c r="I35" s="19"/>
    </row>
    <row r="36" spans="1:9" ht="18">
      <c r="A36" s="19"/>
      <c r="B36" s="55" t="s">
        <v>14</v>
      </c>
      <c r="C36" s="56"/>
      <c r="D36" s="56"/>
      <c r="E36" s="41">
        <f>ROUND((E33*E34),2)</f>
        <v>10479.76</v>
      </c>
      <c r="F36" s="57"/>
      <c r="G36" s="58"/>
      <c r="H36" s="58"/>
      <c r="I36" s="19"/>
    </row>
    <row r="37" spans="1:9" ht="7.5" customHeight="1">
      <c r="A37" s="19"/>
      <c r="B37" s="19"/>
      <c r="C37" s="19"/>
      <c r="D37" s="19"/>
      <c r="E37" s="19"/>
      <c r="F37" s="19"/>
      <c r="G37" s="19"/>
      <c r="H37" s="19"/>
      <c r="I37" s="19"/>
    </row>
    <row r="41" ht="15">
      <c r="D41" s="33"/>
    </row>
    <row r="42" ht="15">
      <c r="D42" s="33"/>
    </row>
    <row r="43" ht="15">
      <c r="D43" s="34"/>
    </row>
    <row r="45" ht="15">
      <c r="D45" s="35"/>
    </row>
  </sheetData>
  <sheetProtection sheet="1" objects="1" scenarios="1" selectLockedCells="1"/>
  <mergeCells count="13">
    <mergeCell ref="B28:H28"/>
    <mergeCell ref="B36:D36"/>
    <mergeCell ref="F36:H36"/>
    <mergeCell ref="B22:D22"/>
    <mergeCell ref="B3:C3"/>
    <mergeCell ref="B1:H1"/>
    <mergeCell ref="B16:D16"/>
    <mergeCell ref="B21:D21"/>
    <mergeCell ref="B13:E13"/>
    <mergeCell ref="D3:H3"/>
    <mergeCell ref="B5:E5"/>
    <mergeCell ref="B19:E19"/>
    <mergeCell ref="G5:H5"/>
  </mergeCells>
  <printOptions/>
  <pageMargins left="0.67" right="0.5" top="0.4" bottom="0.4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Sylvia.Redd</cp:lastModifiedBy>
  <cp:lastPrinted>2008-05-12T21:35:22Z</cp:lastPrinted>
  <dcterms:created xsi:type="dcterms:W3CDTF">2003-03-06T20:55:21Z</dcterms:created>
  <dcterms:modified xsi:type="dcterms:W3CDTF">2008-06-10T15:36:40Z</dcterms:modified>
  <cp:category/>
  <cp:version/>
  <cp:contentType/>
  <cp:contentStatus/>
</cp:coreProperties>
</file>