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240" tabRatio="804" firstSheet="1" activeTab="1"/>
  </bookViews>
  <sheets>
    <sheet name="VVVVVVa" sheetId="1" state="hidden" r:id="rId1"/>
    <sheet name="III-31" sheetId="2" r:id="rId2"/>
    <sheet name="Consolidating PY-old" sheetId="3" state="hidden" r:id="rId3"/>
    <sheet name="DOJ net cost-before elim reclas" sheetId="4" state="hidden" r:id="rId4"/>
    <sheet name="Consolidating PY (2)" sheetId="5" state="hidden" r:id="rId5"/>
  </sheets>
  <definedNames>
    <definedName name="_xlnm.Print_Area" localSheetId="3">'DOJ net cost-before elim reclas'!$A$1:$Q$62</definedName>
    <definedName name="_xlnm.Print_Area" localSheetId="1">'III-31'!$A$1:$Q$62</definedName>
    <definedName name="_xlnm.Print_Titles" localSheetId="3">'DOJ net cost-before elim reclas'!$1:$7</definedName>
    <definedName name="_xlnm.Print_Titles" localSheetId="1">'III-31'!$1:$7</definedName>
  </definedNames>
  <calcPr fullCalcOnLoad="1"/>
</workbook>
</file>

<file path=xl/sharedStrings.xml><?xml version="1.0" encoding="utf-8"?>
<sst xmlns="http://schemas.openxmlformats.org/spreadsheetml/2006/main" count="327" uniqueCount="79">
  <si>
    <t>WCF</t>
  </si>
  <si>
    <t>USMS</t>
  </si>
  <si>
    <t>OJP</t>
  </si>
  <si>
    <t>DEA</t>
  </si>
  <si>
    <t>FBI</t>
  </si>
  <si>
    <t>Eliminations</t>
  </si>
  <si>
    <t>Consolidated</t>
  </si>
  <si>
    <t>Dollars in Thousands</t>
  </si>
  <si>
    <t>AFF/SADF</t>
  </si>
  <si>
    <t>FPI</t>
  </si>
  <si>
    <t>BOP</t>
  </si>
  <si>
    <t>FY</t>
  </si>
  <si>
    <t>Net Cost of</t>
  </si>
  <si>
    <t>Operations</t>
  </si>
  <si>
    <t xml:space="preserve"> </t>
  </si>
  <si>
    <t>ATF</t>
  </si>
  <si>
    <t xml:space="preserve">Goal 1:  </t>
  </si>
  <si>
    <t xml:space="preserve">Goal 2:  </t>
  </si>
  <si>
    <t xml:space="preserve">Goal 3:   </t>
  </si>
  <si>
    <t>Goal 1: Prevent Terrorism and Promote the Nation's Security</t>
  </si>
  <si>
    <t>Goal 2: Enforce Federal Laws and Represent the Rights and Interests of the American People</t>
  </si>
  <si>
    <t>Goal 4: Ensure the Fair and Efficient Operation of the Federal Justice System</t>
  </si>
  <si>
    <t>Prevent Terrorism and Promote the Nation's Security</t>
  </si>
  <si>
    <t>Consolidating Statement of Net Cost</t>
  </si>
  <si>
    <t>Consolidated Statements of Net Cost</t>
  </si>
  <si>
    <t>OBDs</t>
  </si>
  <si>
    <t>Goal 3: Assist State, Local, and Tribal Efforts to Prevent or Reduce Crime and Violence</t>
  </si>
  <si>
    <t>Goal 1</t>
  </si>
  <si>
    <t>Goal 2</t>
  </si>
  <si>
    <t>Goal 3</t>
  </si>
  <si>
    <t>Goal 4</t>
  </si>
  <si>
    <t>Total</t>
  </si>
  <si>
    <t>Less: Earned Revenues</t>
  </si>
  <si>
    <t>Intra-</t>
  </si>
  <si>
    <t>governmental</t>
  </si>
  <si>
    <t xml:space="preserve">With the </t>
  </si>
  <si>
    <t>Public</t>
  </si>
  <si>
    <t>(Note 19)</t>
  </si>
  <si>
    <t>Gross Cost - Intragovernmental</t>
  </si>
  <si>
    <t>Gross Cost - With the Public</t>
  </si>
  <si>
    <t>Earned Revenues - Intragovernmental</t>
  </si>
  <si>
    <t>Earned Revenues - With the Public</t>
  </si>
  <si>
    <t>Gross Costs</t>
  </si>
  <si>
    <t xml:space="preserve">Total Net Cost (Revenue) of Operations  </t>
  </si>
  <si>
    <t>Subtotal Gross Costs</t>
  </si>
  <si>
    <t>Subtotal Earned Revenues</t>
  </si>
  <si>
    <t>Subtotal Net Cost (Revenues) of Operations</t>
  </si>
  <si>
    <t>U. S. Department of Justice</t>
  </si>
  <si>
    <t>Department of Justice ● FY 2006 Performance and Accountability Report</t>
  </si>
  <si>
    <t>The accompanying notes are an integral part of these financial statements.</t>
  </si>
  <si>
    <t>For the Fiscal Year Ended September 30, 2006</t>
  </si>
  <si>
    <t>For the Fiscal Years Ended September 30, 2007 and 2006</t>
  </si>
  <si>
    <t>Department of Justice ● FY 2007 Performance and Accountability Report</t>
  </si>
  <si>
    <t>III-xx</t>
  </si>
  <si>
    <t>Combined</t>
  </si>
  <si>
    <t>Elim</t>
  </si>
  <si>
    <t>Offices, Boards and Divisions</t>
  </si>
  <si>
    <t>As Previously Presented</t>
  </si>
  <si>
    <t>As reported in 2006</t>
  </si>
  <si>
    <t xml:space="preserve">Prevent Crim, Enforce Federal Laws, and Represent the Rights and Interests of the American People </t>
  </si>
  <si>
    <t>Ensure the Fair and Efficient Administration of Justice</t>
  </si>
  <si>
    <t>Elimination Calculation for Revision for SG change of Goals from 4 to 3</t>
  </si>
  <si>
    <t>Total Elim</t>
  </si>
  <si>
    <t>Intragov Cost</t>
  </si>
  <si>
    <t>Intragov Rev</t>
  </si>
  <si>
    <t>Subtotal Net Cost</t>
  </si>
  <si>
    <t>Amount to Allocate</t>
  </si>
  <si>
    <t>Intragov Rev in Goal 4</t>
  </si>
  <si>
    <t>% of Total Intragov Cost</t>
  </si>
  <si>
    <t>% of Total Intragov Rev</t>
  </si>
  <si>
    <t>Intragov Cost (before elim)</t>
  </si>
  <si>
    <t>Intragov Rev (before elim)</t>
  </si>
  <si>
    <t>Allocation</t>
  </si>
  <si>
    <t>Total after Allocation of Goal 4 Elim</t>
  </si>
  <si>
    <t>Intragov Gross Cost in Goal 4</t>
  </si>
  <si>
    <t xml:space="preserve">Prevent Crime, Enforce Federal Laws, and Represent the Rights and Interests of the American People </t>
  </si>
  <si>
    <t>For the Fiscal Years Ended September 30, 2008 and 2007</t>
  </si>
  <si>
    <t>Department of Justice ● FY 2008 Performance and Accountability Report</t>
  </si>
  <si>
    <t>III-31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</si>
</sst>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_(* #,##0.0_);_(* \(#,##0.0\);_(* &quot;-&quot;??_);_(@_)"/>
    <numFmt numFmtId="168" formatCode="_(* #,##0_);_(* \(#,##0\);_(* &quot;-&quot;??_);_(@_)"/>
    <numFmt numFmtId="169" formatCode="0.000%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16">
    <font>
      <sz val="10"/>
      <name val="Arial"/>
      <family val="0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41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42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2" fontId="11" fillId="0" borderId="2" xfId="0" applyNumberFormat="1" applyFont="1" applyBorder="1" applyAlignment="1">
      <alignment/>
    </xf>
    <xf numFmtId="42" fontId="1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42" fontId="6" fillId="0" borderId="0" xfId="15" applyNumberFormat="1" applyFont="1" applyBorder="1" applyAlignment="1">
      <alignment horizontal="right"/>
    </xf>
    <xf numFmtId="41" fontId="6" fillId="0" borderId="0" xfId="15" applyNumberFormat="1" applyFont="1" applyBorder="1" applyAlignment="1">
      <alignment horizontal="right"/>
    </xf>
    <xf numFmtId="41" fontId="6" fillId="0" borderId="7" xfId="15" applyNumberFormat="1" applyFont="1" applyBorder="1" applyAlignment="1">
      <alignment horizontal="right"/>
    </xf>
    <xf numFmtId="42" fontId="6" fillId="0" borderId="0" xfId="0" applyNumberFormat="1" applyFont="1" applyBorder="1" applyAlignment="1">
      <alignment/>
    </xf>
    <xf numFmtId="42" fontId="5" fillId="0" borderId="0" xfId="0" applyNumberFormat="1" applyFont="1" applyAlignment="1">
      <alignment/>
    </xf>
    <xf numFmtId="42" fontId="6" fillId="0" borderId="6" xfId="15" applyNumberFormat="1" applyFont="1" applyBorder="1" applyAlignment="1">
      <alignment horizontal="right"/>
    </xf>
    <xf numFmtId="41" fontId="6" fillId="0" borderId="6" xfId="15" applyNumberFormat="1" applyFont="1" applyBorder="1" applyAlignment="1">
      <alignment horizontal="right"/>
    </xf>
    <xf numFmtId="42" fontId="6" fillId="0" borderId="6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41" fontId="6" fillId="0" borderId="1" xfId="15" applyNumberFormat="1" applyFont="1" applyBorder="1" applyAlignment="1">
      <alignment horizontal="right"/>
    </xf>
    <xf numFmtId="41" fontId="6" fillId="0" borderId="8" xfId="15" applyNumberFormat="1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2" fontId="11" fillId="0" borderId="12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1" fontId="6" fillId="0" borderId="14" xfId="15" applyNumberFormat="1" applyFont="1" applyBorder="1" applyAlignment="1">
      <alignment horizontal="right"/>
    </xf>
    <xf numFmtId="41" fontId="6" fillId="0" borderId="15" xfId="15" applyNumberFormat="1" applyFont="1" applyBorder="1" applyAlignment="1">
      <alignment horizontal="right"/>
    </xf>
    <xf numFmtId="168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41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42" fontId="6" fillId="0" borderId="0" xfId="15" applyNumberFormat="1" applyFont="1" applyFill="1" applyBorder="1" applyAlignment="1">
      <alignment horizontal="right"/>
    </xf>
    <xf numFmtId="41" fontId="6" fillId="0" borderId="1" xfId="15" applyNumberFormat="1" applyFont="1" applyFill="1" applyBorder="1" applyAlignment="1">
      <alignment horizontal="right"/>
    </xf>
    <xf numFmtId="41" fontId="6" fillId="0" borderId="14" xfId="15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1" fontId="6" fillId="0" borderId="0" xfId="15" applyNumberFormat="1" applyFont="1" applyFill="1" applyBorder="1" applyAlignment="1">
      <alignment horizontal="right"/>
    </xf>
    <xf numFmtId="42" fontId="6" fillId="0" borderId="0" xfId="0" applyNumberFormat="1" applyFont="1" applyFill="1" applyBorder="1" applyAlignment="1">
      <alignment/>
    </xf>
    <xf numFmtId="41" fontId="6" fillId="0" borderId="7" xfId="15" applyNumberFormat="1" applyFont="1" applyFill="1" applyBorder="1" applyAlignment="1">
      <alignment horizontal="right"/>
    </xf>
    <xf numFmtId="169" fontId="6" fillId="0" borderId="0" xfId="32" applyNumberFormat="1" applyFont="1" applyAlignment="1">
      <alignment/>
    </xf>
    <xf numFmtId="42" fontId="6" fillId="0" borderId="16" xfId="0" applyNumberFormat="1" applyFont="1" applyBorder="1" applyAlignment="1">
      <alignment/>
    </xf>
    <xf numFmtId="169" fontId="6" fillId="0" borderId="16" xfId="32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vertical="top" textRotation="180"/>
    </xf>
    <xf numFmtId="0" fontId="14" fillId="0" borderId="0" xfId="0" applyFont="1" applyAlignment="1">
      <alignment vertical="center" textRotation="180"/>
    </xf>
    <xf numFmtId="0" fontId="15" fillId="0" borderId="0" xfId="0" applyFont="1" applyAlignment="1">
      <alignment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4" fillId="0" borderId="0" xfId="0" applyFont="1" applyAlignment="1">
      <alignment horizontal="left" textRotation="180"/>
    </xf>
    <xf numFmtId="0" fontId="13" fillId="0" borderId="0" xfId="0" applyFont="1" applyAlignment="1">
      <alignment horizontal="left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6.421875" style="4" customWidth="1"/>
    <col min="2" max="2" width="0.5625" style="4" customWidth="1"/>
    <col min="3" max="3" width="6.7109375" style="4" customWidth="1"/>
    <col min="4" max="4" width="0.71875" style="4" customWidth="1"/>
    <col min="5" max="5" width="11.7109375" style="4" customWidth="1"/>
    <col min="6" max="6" width="0.85546875" style="4" customWidth="1"/>
    <col min="7" max="7" width="12.140625" style="4" customWidth="1"/>
    <col min="8" max="8" width="0.71875" style="4" customWidth="1"/>
    <col min="9" max="9" width="12.140625" style="4" customWidth="1"/>
    <col min="10" max="10" width="0.71875" style="4" customWidth="1"/>
    <col min="11" max="11" width="12.140625" style="4" customWidth="1"/>
    <col min="12" max="12" width="0.71875" style="4" customWidth="1"/>
    <col min="13" max="13" width="12.57421875" style="21" customWidth="1"/>
    <col min="14" max="14" width="0.71875" style="4" customWidth="1"/>
    <col min="15" max="15" width="13.00390625" style="4" customWidth="1"/>
    <col min="16" max="16" width="0.85546875" style="4" customWidth="1"/>
    <col min="17" max="18" width="12.7109375" style="4" customWidth="1"/>
    <col min="19" max="16384" width="9.140625" style="4" customWidth="1"/>
  </cols>
  <sheetData>
    <row r="1" spans="1:18" ht="15.75" customHeigh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0"/>
    </row>
    <row r="2" spans="1:18" ht="15.75" customHeight="1">
      <c r="A2" s="83" t="s">
        <v>24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0"/>
    </row>
    <row r="3" spans="1:18" s="1" customFormat="1" ht="15.75">
      <c r="A3" s="83" t="s">
        <v>76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0"/>
    </row>
    <row r="4" spans="1:18" s="1" customFormat="1" ht="15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0"/>
    </row>
    <row r="5" spans="1:18" ht="15" customHeight="1">
      <c r="A5" s="6" t="s">
        <v>7</v>
      </c>
      <c r="B5" s="6"/>
      <c r="C5" s="6"/>
      <c r="D5" s="6"/>
      <c r="E5" s="6"/>
      <c r="F5" s="6"/>
      <c r="G5" s="7"/>
      <c r="H5" s="7"/>
      <c r="I5" s="7"/>
      <c r="J5" s="7"/>
      <c r="K5" s="8"/>
      <c r="L5" s="7"/>
      <c r="M5" s="8"/>
      <c r="N5" s="8"/>
      <c r="O5" s="8"/>
      <c r="P5" s="8"/>
      <c r="Q5" s="8"/>
      <c r="R5" s="8"/>
    </row>
    <row r="6" spans="2:13" s="9" customFormat="1" ht="15">
      <c r="B6" s="10"/>
      <c r="C6" s="10"/>
      <c r="D6" s="4"/>
      <c r="E6" s="10"/>
      <c r="F6" s="10"/>
      <c r="K6" s="11"/>
      <c r="L6" s="12"/>
      <c r="M6" s="13"/>
    </row>
    <row r="7" spans="1:18" ht="15" customHeight="1">
      <c r="A7" s="15"/>
      <c r="B7" s="10"/>
      <c r="C7" s="10"/>
      <c r="E7" s="84" t="s">
        <v>42</v>
      </c>
      <c r="F7" s="84"/>
      <c r="G7" s="84"/>
      <c r="H7" s="84"/>
      <c r="I7" s="84"/>
      <c r="K7" s="84" t="s">
        <v>32</v>
      </c>
      <c r="L7" s="84"/>
      <c r="M7" s="84"/>
      <c r="N7" s="84"/>
      <c r="O7" s="84"/>
      <c r="P7" s="17"/>
      <c r="Q7" s="17" t="s">
        <v>12</v>
      </c>
      <c r="R7" s="17"/>
    </row>
    <row r="8" spans="2:18" ht="15" customHeight="1">
      <c r="B8" s="9"/>
      <c r="C8" s="9"/>
      <c r="E8" s="17" t="s">
        <v>33</v>
      </c>
      <c r="G8" s="17" t="s">
        <v>35</v>
      </c>
      <c r="H8" s="17"/>
      <c r="I8" s="17" t="s">
        <v>14</v>
      </c>
      <c r="K8" s="17" t="s">
        <v>33</v>
      </c>
      <c r="M8" s="17" t="s">
        <v>35</v>
      </c>
      <c r="N8" s="17"/>
      <c r="O8" s="17" t="s">
        <v>14</v>
      </c>
      <c r="P8" s="17"/>
      <c r="Q8" s="17" t="s">
        <v>13</v>
      </c>
      <c r="R8" s="17"/>
    </row>
    <row r="9" spans="2:18" ht="15" customHeight="1">
      <c r="B9" s="18"/>
      <c r="C9" s="16" t="s">
        <v>11</v>
      </c>
      <c r="E9" s="16" t="s">
        <v>34</v>
      </c>
      <c r="F9" s="16"/>
      <c r="G9" s="16" t="s">
        <v>36</v>
      </c>
      <c r="H9" s="16"/>
      <c r="I9" s="16" t="s">
        <v>31</v>
      </c>
      <c r="J9" s="17"/>
      <c r="K9" s="16" t="s">
        <v>34</v>
      </c>
      <c r="L9" s="16"/>
      <c r="M9" s="16" t="s">
        <v>36</v>
      </c>
      <c r="N9" s="16"/>
      <c r="O9" s="16" t="s">
        <v>31</v>
      </c>
      <c r="P9" s="17"/>
      <c r="Q9" s="16" t="s">
        <v>37</v>
      </c>
      <c r="R9" s="17"/>
    </row>
    <row r="10" spans="2:18" ht="15" customHeight="1">
      <c r="B10" s="18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2:18" ht="15" customHeight="1">
      <c r="B11" s="18"/>
      <c r="C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2.75">
      <c r="A12" s="18" t="s">
        <v>27</v>
      </c>
      <c r="C12" s="19">
        <v>2008</v>
      </c>
      <c r="E12" s="20">
        <v>1083843</v>
      </c>
      <c r="F12" s="20"/>
      <c r="G12" s="20">
        <v>3045378</v>
      </c>
      <c r="H12" s="20"/>
      <c r="I12" s="20">
        <v>4129221</v>
      </c>
      <c r="J12" s="20"/>
      <c r="K12" s="20">
        <v>244861</v>
      </c>
      <c r="L12" s="20"/>
      <c r="M12" s="20">
        <v>27128</v>
      </c>
      <c r="N12" s="20"/>
      <c r="O12" s="20">
        <v>271989</v>
      </c>
      <c r="P12" s="20"/>
      <c r="Q12" s="20">
        <v>3857232</v>
      </c>
      <c r="R12" s="20"/>
    </row>
    <row r="13" spans="1:18" ht="12.75">
      <c r="A13" s="18" t="s">
        <v>14</v>
      </c>
      <c r="C13" s="19">
        <v>2007</v>
      </c>
      <c r="E13" s="20">
        <v>967483</v>
      </c>
      <c r="F13" s="20"/>
      <c r="G13" s="20">
        <v>2875701</v>
      </c>
      <c r="H13" s="20"/>
      <c r="I13" s="20">
        <v>3843184</v>
      </c>
      <c r="J13" s="20"/>
      <c r="K13" s="20">
        <v>222795</v>
      </c>
      <c r="L13" s="20"/>
      <c r="M13" s="20">
        <v>31344</v>
      </c>
      <c r="N13" s="20"/>
      <c r="O13" s="20">
        <v>254139</v>
      </c>
      <c r="P13" s="20"/>
      <c r="Q13" s="20">
        <v>3589045</v>
      </c>
      <c r="R13" s="20"/>
    </row>
    <row r="14" spans="2:18" s="21" customFormat="1" ht="15" customHeight="1">
      <c r="B14" s="18"/>
      <c r="C14" s="19"/>
      <c r="D14" s="4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2:18" s="21" customFormat="1" ht="15" customHeight="1">
      <c r="B15" s="18"/>
      <c r="C15" s="19"/>
      <c r="D15" s="4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2.75">
      <c r="A16" s="18" t="s">
        <v>28</v>
      </c>
      <c r="B16" s="11"/>
      <c r="C16" s="19">
        <v>2008</v>
      </c>
      <c r="E16" s="21">
        <v>3121561</v>
      </c>
      <c r="F16" s="21"/>
      <c r="G16" s="21">
        <v>10818593</v>
      </c>
      <c r="H16" s="21"/>
      <c r="I16" s="21">
        <v>13940154</v>
      </c>
      <c r="J16" s="21"/>
      <c r="K16" s="21">
        <v>591045</v>
      </c>
      <c r="L16" s="21"/>
      <c r="M16" s="21">
        <v>648787</v>
      </c>
      <c r="N16" s="21"/>
      <c r="O16" s="61">
        <v>1239832</v>
      </c>
      <c r="P16" s="61"/>
      <c r="Q16" s="61">
        <v>12700322</v>
      </c>
      <c r="R16" s="61"/>
    </row>
    <row r="17" spans="1:18" ht="12.75">
      <c r="A17" s="18" t="s">
        <v>14</v>
      </c>
      <c r="B17" s="11"/>
      <c r="C17" s="19">
        <v>2007</v>
      </c>
      <c r="E17" s="21">
        <v>3091738</v>
      </c>
      <c r="F17" s="21"/>
      <c r="G17" s="21">
        <v>10752699</v>
      </c>
      <c r="H17" s="21"/>
      <c r="I17" s="21">
        <v>13844437</v>
      </c>
      <c r="J17" s="21"/>
      <c r="K17" s="21">
        <v>645797</v>
      </c>
      <c r="L17" s="21"/>
      <c r="M17" s="21">
        <v>608074</v>
      </c>
      <c r="N17" s="21"/>
      <c r="O17" s="61">
        <v>1253871</v>
      </c>
      <c r="P17" s="61"/>
      <c r="Q17" s="61">
        <v>12590566</v>
      </c>
      <c r="R17" s="61"/>
    </row>
    <row r="18" spans="2:18" s="21" customFormat="1" ht="15" customHeight="1">
      <c r="B18" s="18"/>
      <c r="D18" s="4"/>
      <c r="E18" s="20"/>
      <c r="F18" s="20"/>
      <c r="G18" s="20"/>
      <c r="H18" s="20"/>
      <c r="J18" s="20"/>
      <c r="K18" s="20"/>
      <c r="L18" s="20"/>
      <c r="M18" s="20"/>
      <c r="N18" s="20"/>
      <c r="O18" s="61"/>
      <c r="P18" s="61"/>
      <c r="Q18" s="61"/>
      <c r="R18" s="61"/>
    </row>
    <row r="19" spans="2:18" s="21" customFormat="1" ht="15" customHeight="1">
      <c r="B19" s="18"/>
      <c r="D19" s="4"/>
      <c r="E19" s="20"/>
      <c r="F19" s="20"/>
      <c r="G19" s="20"/>
      <c r="H19" s="20"/>
      <c r="J19" s="20"/>
      <c r="K19" s="20"/>
      <c r="L19" s="20"/>
      <c r="M19" s="20"/>
      <c r="N19" s="20"/>
      <c r="O19" s="61"/>
      <c r="P19" s="61"/>
      <c r="Q19" s="61"/>
      <c r="R19" s="61"/>
    </row>
    <row r="20" spans="1:18" ht="12.75">
      <c r="A20" s="18" t="s">
        <v>29</v>
      </c>
      <c r="B20" s="18"/>
      <c r="C20" s="19">
        <v>2008</v>
      </c>
      <c r="E20" s="21">
        <v>1977972</v>
      </c>
      <c r="F20" s="21"/>
      <c r="G20" s="21">
        <v>9521501</v>
      </c>
      <c r="H20" s="21"/>
      <c r="I20" s="21">
        <v>11499473</v>
      </c>
      <c r="J20" s="21"/>
      <c r="K20" s="21">
        <v>1052718</v>
      </c>
      <c r="L20" s="21"/>
      <c r="M20" s="21">
        <v>455691</v>
      </c>
      <c r="N20" s="21"/>
      <c r="O20" s="61">
        <v>1508409</v>
      </c>
      <c r="P20" s="61"/>
      <c r="Q20" s="61">
        <v>9991064</v>
      </c>
      <c r="R20" s="61"/>
    </row>
    <row r="21" spans="1:18" ht="12.75">
      <c r="A21" s="18" t="s">
        <v>14</v>
      </c>
      <c r="B21" s="18"/>
      <c r="C21" s="19">
        <v>2007</v>
      </c>
      <c r="E21" s="21">
        <v>1901488</v>
      </c>
      <c r="F21" s="21"/>
      <c r="G21" s="21">
        <v>9220700</v>
      </c>
      <c r="H21" s="21"/>
      <c r="I21" s="21">
        <v>11122188</v>
      </c>
      <c r="J21" s="21"/>
      <c r="K21" s="21">
        <v>969679</v>
      </c>
      <c r="L21" s="21"/>
      <c r="M21" s="21">
        <v>390438</v>
      </c>
      <c r="N21" s="21"/>
      <c r="O21" s="61">
        <v>1360117</v>
      </c>
      <c r="P21" s="61"/>
      <c r="Q21" s="61">
        <v>9762071</v>
      </c>
      <c r="R21" s="61"/>
    </row>
    <row r="22" spans="2:18" s="21" customFormat="1" ht="15" customHeight="1">
      <c r="B22" s="18"/>
      <c r="C22" s="22"/>
      <c r="D22" s="4"/>
      <c r="E22" s="20"/>
      <c r="F22" s="20"/>
      <c r="G22" s="20"/>
      <c r="H22" s="20"/>
      <c r="J22" s="20"/>
      <c r="K22" s="20"/>
      <c r="L22" s="20"/>
      <c r="M22" s="20"/>
      <c r="N22" s="20"/>
      <c r="O22" s="61"/>
      <c r="P22" s="61"/>
      <c r="Q22" s="61"/>
      <c r="R22" s="61"/>
    </row>
    <row r="23" spans="2:18" s="21" customFormat="1" ht="15" customHeight="1">
      <c r="B23" s="18"/>
      <c r="C23" s="22"/>
      <c r="D23" s="4"/>
      <c r="E23" s="20"/>
      <c r="F23" s="20"/>
      <c r="G23" s="20"/>
      <c r="H23" s="20"/>
      <c r="J23" s="20"/>
      <c r="K23" s="20"/>
      <c r="L23" s="20"/>
      <c r="M23" s="20"/>
      <c r="N23" s="20"/>
      <c r="O23" s="61"/>
      <c r="P23" s="61"/>
      <c r="Q23" s="61"/>
      <c r="R23" s="61"/>
    </row>
    <row r="24" spans="1:18" ht="15" customHeight="1" thickBot="1">
      <c r="A24" s="18" t="s">
        <v>31</v>
      </c>
      <c r="C24" s="19">
        <v>2008</v>
      </c>
      <c r="E24" s="24">
        <v>6183376</v>
      </c>
      <c r="F24" s="25"/>
      <c r="G24" s="24">
        <v>23385472</v>
      </c>
      <c r="H24" s="20"/>
      <c r="I24" s="24">
        <v>29568848</v>
      </c>
      <c r="J24" s="25"/>
      <c r="K24" s="24">
        <v>1888624</v>
      </c>
      <c r="L24" s="23"/>
      <c r="M24" s="24">
        <v>1131606</v>
      </c>
      <c r="N24" s="23"/>
      <c r="O24" s="24">
        <v>3020230</v>
      </c>
      <c r="P24" s="25"/>
      <c r="Q24" s="24">
        <v>26548618</v>
      </c>
      <c r="R24" s="25"/>
    </row>
    <row r="25" spans="1:18" ht="15" customHeight="1" thickBot="1" thickTop="1">
      <c r="A25" s="18"/>
      <c r="C25" s="19">
        <v>2007</v>
      </c>
      <c r="E25" s="24">
        <v>5960709</v>
      </c>
      <c r="F25" s="25"/>
      <c r="G25" s="24">
        <v>22849100</v>
      </c>
      <c r="H25" s="20"/>
      <c r="I25" s="24">
        <v>28809809</v>
      </c>
      <c r="J25" s="25"/>
      <c r="K25" s="24">
        <v>1838271</v>
      </c>
      <c r="L25" s="23"/>
      <c r="M25" s="24">
        <v>1029856</v>
      </c>
      <c r="N25" s="23"/>
      <c r="O25" s="24">
        <v>2868127</v>
      </c>
      <c r="P25" s="25"/>
      <c r="Q25" s="24">
        <v>25941682</v>
      </c>
      <c r="R25" s="25"/>
    </row>
    <row r="26" ht="15" customHeight="1" thickTop="1">
      <c r="G26" s="20"/>
    </row>
    <row r="27" ht="15" customHeight="1">
      <c r="G27" s="20"/>
    </row>
    <row r="28" spans="1:15" ht="12.75" customHeight="1">
      <c r="A28" s="4" t="s">
        <v>16</v>
      </c>
      <c r="C28" s="4" t="s">
        <v>22</v>
      </c>
      <c r="O28" s="4" t="s">
        <v>14</v>
      </c>
    </row>
    <row r="29" spans="1:3" ht="12.75" customHeight="1">
      <c r="A29" s="4" t="s">
        <v>17</v>
      </c>
      <c r="C29" s="4" t="s">
        <v>75</v>
      </c>
    </row>
    <row r="30" spans="1:3" ht="12.75" customHeight="1">
      <c r="A30" s="4" t="s">
        <v>18</v>
      </c>
      <c r="C30" s="4" t="s">
        <v>60</v>
      </c>
    </row>
    <row r="31" ht="12.75" customHeight="1"/>
    <row r="32" ht="12.75" customHeight="1"/>
    <row r="33" ht="12.75" customHeight="1"/>
    <row r="59" spans="1:18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4"/>
      <c r="N59" s="63"/>
      <c r="O59" s="63"/>
      <c r="P59" s="63"/>
      <c r="Q59" s="63"/>
      <c r="R59" s="11"/>
    </row>
    <row r="60" spans="1:18" ht="12.75">
      <c r="A60" s="82" t="s">
        <v>49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62"/>
    </row>
    <row r="61" spans="1:18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2.75" customHeight="1">
      <c r="A62" s="65"/>
      <c r="B62" s="65"/>
      <c r="C62" s="65"/>
      <c r="D62" s="65"/>
      <c r="E62" s="81" t="s">
        <v>77</v>
      </c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65"/>
      <c r="Q62" s="79" t="s">
        <v>78</v>
      </c>
      <c r="R62" s="79"/>
    </row>
    <row r="65" ht="12.75">
      <c r="I65" s="3"/>
    </row>
    <row r="68" ht="12.75">
      <c r="K68" s="4" t="s">
        <v>14</v>
      </c>
    </row>
  </sheetData>
  <mergeCells count="8">
    <mergeCell ref="E62:O62"/>
    <mergeCell ref="A60:Q60"/>
    <mergeCell ref="A1:Q1"/>
    <mergeCell ref="A2:Q2"/>
    <mergeCell ref="A3:Q3"/>
    <mergeCell ref="E7:I7"/>
    <mergeCell ref="K7:O7"/>
    <mergeCell ref="A4:Q4"/>
  </mergeCells>
  <printOptions horizontalCentered="1"/>
  <pageMargins left="0.7" right="0.7" top="0.7" bottom="0.4" header="0.5" footer="0.4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0"/>
  <sheetViews>
    <sheetView zoomScale="75" zoomScaleNormal="75" workbookViewId="0" topLeftCell="A1">
      <selection activeCell="J30" activeCellId="2" sqref="J8 J19 J30"/>
    </sheetView>
  </sheetViews>
  <sheetFormatPr defaultColWidth="9.140625" defaultRowHeight="12.75"/>
  <cols>
    <col min="1" max="1" width="3.7109375" style="66" customWidth="1"/>
    <col min="2" max="2" width="3.8515625" style="4" customWidth="1"/>
    <col min="3" max="7" width="2.57421875" style="4" customWidth="1"/>
    <col min="8" max="8" width="33.421875" style="4" customWidth="1"/>
    <col min="9" max="19" width="14.28125" style="4" customWidth="1"/>
    <col min="20" max="20" width="2.7109375" style="4" customWidth="1"/>
    <col min="21" max="25" width="2.57421875" style="4" customWidth="1"/>
    <col min="26" max="26" width="33.421875" style="4" customWidth="1"/>
    <col min="27" max="28" width="14.28125" style="4" customWidth="1"/>
    <col min="29" max="29" width="13.140625" style="4" bestFit="1" customWidth="1"/>
    <col min="30" max="30" width="15.421875" style="4" customWidth="1"/>
    <col min="31" max="31" width="14.57421875" style="4" bestFit="1" customWidth="1"/>
    <col min="32" max="16384" width="9.140625" style="4" customWidth="1"/>
  </cols>
  <sheetData>
    <row r="1" spans="1:31" s="47" customFormat="1" ht="18.75">
      <c r="A1" s="86"/>
      <c r="C1" s="85" t="s">
        <v>47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U1" s="83" t="s">
        <v>56</v>
      </c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47" customFormat="1" ht="18.75">
      <c r="A2" s="86"/>
      <c r="C2" s="85" t="s">
        <v>23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U2" s="83" t="s">
        <v>23</v>
      </c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7" customFormat="1" ht="19.5" thickBot="1">
      <c r="A3" s="86"/>
      <c r="C3" s="85" t="s">
        <v>50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U3" s="83" t="s">
        <v>50</v>
      </c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29" s="48" customFormat="1" ht="15" customHeight="1" thickBot="1">
      <c r="A4" s="86"/>
      <c r="C4" s="93" t="s">
        <v>58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AA4" s="89" t="s">
        <v>57</v>
      </c>
      <c r="AB4" s="90"/>
      <c r="AC4" s="91"/>
    </row>
    <row r="5" spans="1:31" s="42" customFormat="1" ht="13.5" customHeight="1">
      <c r="A5" s="86"/>
      <c r="C5" s="43" t="s">
        <v>7</v>
      </c>
      <c r="D5" s="43"/>
      <c r="E5" s="43"/>
      <c r="F5" s="43"/>
      <c r="G5" s="43"/>
      <c r="H5" s="43"/>
      <c r="I5" s="44" t="s">
        <v>8</v>
      </c>
      <c r="J5" s="44" t="s">
        <v>25</v>
      </c>
      <c r="K5" s="44" t="s">
        <v>1</v>
      </c>
      <c r="L5" s="44" t="s">
        <v>2</v>
      </c>
      <c r="M5" s="44" t="s">
        <v>3</v>
      </c>
      <c r="N5" s="44" t="s">
        <v>4</v>
      </c>
      <c r="O5" s="44" t="s">
        <v>15</v>
      </c>
      <c r="P5" s="44" t="s">
        <v>10</v>
      </c>
      <c r="Q5" s="44" t="s">
        <v>9</v>
      </c>
      <c r="R5" s="44" t="s">
        <v>5</v>
      </c>
      <c r="S5" s="44" t="s">
        <v>6</v>
      </c>
      <c r="U5" s="43" t="s">
        <v>7</v>
      </c>
      <c r="V5" s="43"/>
      <c r="W5" s="43"/>
      <c r="X5" s="43"/>
      <c r="Y5" s="43"/>
      <c r="Z5" s="43"/>
      <c r="AA5" s="44" t="s">
        <v>0</v>
      </c>
      <c r="AB5" s="44" t="s">
        <v>25</v>
      </c>
      <c r="AC5" s="44" t="s">
        <v>54</v>
      </c>
      <c r="AD5" s="44" t="s">
        <v>55</v>
      </c>
      <c r="AE5" s="44" t="s">
        <v>6</v>
      </c>
    </row>
    <row r="6" spans="1:19" s="23" customFormat="1" ht="13.5" customHeight="1" thickBot="1">
      <c r="A6" s="86"/>
      <c r="L6" s="19"/>
      <c r="S6" s="19"/>
    </row>
    <row r="7" spans="1:31" s="26" customFormat="1" ht="13.5" customHeight="1">
      <c r="A7" s="87" t="s">
        <v>48</v>
      </c>
      <c r="C7" s="27" t="s">
        <v>19</v>
      </c>
      <c r="D7" s="28"/>
      <c r="E7" s="28"/>
      <c r="F7" s="28"/>
      <c r="G7" s="28"/>
      <c r="H7" s="28"/>
      <c r="I7" s="55"/>
      <c r="J7" s="55"/>
      <c r="K7" s="55"/>
      <c r="L7" s="55"/>
      <c r="M7" s="55"/>
      <c r="N7" s="55" t="s">
        <v>14</v>
      </c>
      <c r="O7" s="55"/>
      <c r="P7" s="55"/>
      <c r="Q7" s="55"/>
      <c r="R7" s="55"/>
      <c r="S7" s="56"/>
      <c r="T7" s="45"/>
      <c r="U7" s="27" t="s">
        <v>19</v>
      </c>
      <c r="V7" s="28"/>
      <c r="W7" s="28"/>
      <c r="X7" s="28"/>
      <c r="Y7" s="28"/>
      <c r="Z7" s="28"/>
      <c r="AA7" s="55"/>
      <c r="AB7" s="55"/>
      <c r="AC7" s="55"/>
      <c r="AD7" s="55"/>
      <c r="AE7" s="56"/>
    </row>
    <row r="8" spans="1:31" s="26" customFormat="1" ht="12.75" customHeight="1">
      <c r="A8" s="88"/>
      <c r="C8" s="32"/>
      <c r="D8" s="11" t="s">
        <v>38</v>
      </c>
      <c r="E8" s="11"/>
      <c r="F8" s="11"/>
      <c r="G8" s="30"/>
      <c r="H8" s="30"/>
      <c r="I8" s="33">
        <v>0</v>
      </c>
      <c r="J8" s="33">
        <v>82748</v>
      </c>
      <c r="K8" s="33">
        <v>0</v>
      </c>
      <c r="L8" s="33">
        <v>0</v>
      </c>
      <c r="M8" s="33">
        <v>0</v>
      </c>
      <c r="N8" s="33">
        <v>1040959</v>
      </c>
      <c r="O8" s="33">
        <v>0</v>
      </c>
      <c r="P8" s="33">
        <v>0</v>
      </c>
      <c r="Q8" s="33">
        <v>0</v>
      </c>
      <c r="R8" s="67">
        <v>-109103</v>
      </c>
      <c r="S8" s="38">
        <v>1014604</v>
      </c>
      <c r="U8" s="32"/>
      <c r="V8" s="11" t="s">
        <v>38</v>
      </c>
      <c r="W8" s="11"/>
      <c r="X8" s="11"/>
      <c r="Y8" s="30"/>
      <c r="Z8" s="30"/>
      <c r="AA8" s="33">
        <v>96115</v>
      </c>
      <c r="AB8" s="33">
        <v>64090</v>
      </c>
      <c r="AC8" s="33">
        <v>160205</v>
      </c>
      <c r="AD8" s="67">
        <v>-77457</v>
      </c>
      <c r="AE8" s="38">
        <v>82748</v>
      </c>
    </row>
    <row r="9" spans="1:31" s="26" customFormat="1" ht="12.75" customHeight="1">
      <c r="A9" s="88"/>
      <c r="C9" s="32"/>
      <c r="D9" s="11" t="s">
        <v>39</v>
      </c>
      <c r="E9" s="11"/>
      <c r="F9" s="11"/>
      <c r="G9" s="30"/>
      <c r="H9" s="30"/>
      <c r="I9" s="49">
        <v>0</v>
      </c>
      <c r="J9" s="49">
        <v>246511</v>
      </c>
      <c r="K9" s="49">
        <v>0</v>
      </c>
      <c r="L9" s="49">
        <v>0</v>
      </c>
      <c r="M9" s="49">
        <v>0</v>
      </c>
      <c r="N9" s="49">
        <v>2437108</v>
      </c>
      <c r="O9" s="49">
        <v>0</v>
      </c>
      <c r="P9" s="49">
        <v>0</v>
      </c>
      <c r="Q9" s="49">
        <v>0</v>
      </c>
      <c r="R9" s="68">
        <v>0</v>
      </c>
      <c r="S9" s="50">
        <v>2683619</v>
      </c>
      <c r="U9" s="32"/>
      <c r="V9" s="11" t="s">
        <v>39</v>
      </c>
      <c r="W9" s="11"/>
      <c r="X9" s="11"/>
      <c r="Y9" s="30"/>
      <c r="Z9" s="30"/>
      <c r="AA9" s="49">
        <v>67716</v>
      </c>
      <c r="AB9" s="49">
        <v>178795</v>
      </c>
      <c r="AC9" s="49">
        <v>246511</v>
      </c>
      <c r="AD9" s="68">
        <v>0</v>
      </c>
      <c r="AE9" s="50">
        <v>246511</v>
      </c>
    </row>
    <row r="10" spans="1:31" s="26" customFormat="1" ht="12.75" customHeight="1">
      <c r="A10" s="88"/>
      <c r="C10" s="32"/>
      <c r="D10" s="11"/>
      <c r="E10" s="11" t="s">
        <v>44</v>
      </c>
      <c r="F10" s="11"/>
      <c r="G10" s="11"/>
      <c r="H10" s="30"/>
      <c r="I10" s="59">
        <v>0</v>
      </c>
      <c r="J10" s="59">
        <v>329259</v>
      </c>
      <c r="K10" s="59">
        <v>0</v>
      </c>
      <c r="L10" s="59">
        <v>0</v>
      </c>
      <c r="M10" s="59">
        <v>0</v>
      </c>
      <c r="N10" s="59">
        <v>3478067</v>
      </c>
      <c r="O10" s="59">
        <v>0</v>
      </c>
      <c r="P10" s="59">
        <v>0</v>
      </c>
      <c r="Q10" s="59">
        <v>0</v>
      </c>
      <c r="R10" s="69">
        <v>-109103</v>
      </c>
      <c r="S10" s="60">
        <v>3698223</v>
      </c>
      <c r="U10" s="32"/>
      <c r="V10" s="11"/>
      <c r="W10" s="11" t="s">
        <v>44</v>
      </c>
      <c r="X10" s="11"/>
      <c r="Y10" s="11"/>
      <c r="Z10" s="30"/>
      <c r="AA10" s="59">
        <v>163831</v>
      </c>
      <c r="AB10" s="59">
        <v>242885</v>
      </c>
      <c r="AC10" s="59">
        <v>406716</v>
      </c>
      <c r="AD10" s="69">
        <v>-77457</v>
      </c>
      <c r="AE10" s="60">
        <v>329259</v>
      </c>
    </row>
    <row r="11" spans="1:31" s="26" customFormat="1" ht="6" customHeight="1">
      <c r="A11" s="88"/>
      <c r="C11" s="32"/>
      <c r="D11" s="30"/>
      <c r="E11" s="30"/>
      <c r="F11" s="30"/>
      <c r="G11" s="30"/>
      <c r="H11" s="30"/>
      <c r="I11" s="34"/>
      <c r="J11" s="34"/>
      <c r="K11" s="34"/>
      <c r="L11" s="34"/>
      <c r="M11" s="34"/>
      <c r="N11" s="34"/>
      <c r="O11" s="34"/>
      <c r="P11" s="34"/>
      <c r="Q11" s="34"/>
      <c r="R11" s="71"/>
      <c r="S11" s="31"/>
      <c r="U11" s="32"/>
      <c r="V11" s="30"/>
      <c r="W11" s="30"/>
      <c r="X11" s="30"/>
      <c r="Y11" s="30"/>
      <c r="Z11" s="30"/>
      <c r="AA11" s="34"/>
      <c r="AB11" s="34"/>
      <c r="AC11" s="30"/>
      <c r="AD11" s="70"/>
      <c r="AE11" s="31"/>
    </row>
    <row r="12" spans="1:31" s="26" customFormat="1" ht="12.75" customHeight="1">
      <c r="A12" s="88"/>
      <c r="C12" s="32"/>
      <c r="D12" s="30" t="s">
        <v>40</v>
      </c>
      <c r="E12" s="30"/>
      <c r="F12" s="30"/>
      <c r="G12" s="30"/>
      <c r="H12" s="30"/>
      <c r="I12" s="34">
        <v>0</v>
      </c>
      <c r="J12" s="34">
        <v>130483</v>
      </c>
      <c r="K12" s="34">
        <v>0</v>
      </c>
      <c r="L12" s="34">
        <v>0</v>
      </c>
      <c r="M12" s="34">
        <v>0</v>
      </c>
      <c r="N12" s="34">
        <v>203176</v>
      </c>
      <c r="O12" s="34">
        <v>0</v>
      </c>
      <c r="P12" s="34">
        <v>0</v>
      </c>
      <c r="Q12" s="34">
        <v>0</v>
      </c>
      <c r="R12" s="71">
        <v>-109103</v>
      </c>
      <c r="S12" s="39">
        <v>224556</v>
      </c>
      <c r="U12" s="32"/>
      <c r="V12" s="30" t="s">
        <v>40</v>
      </c>
      <c r="W12" s="30"/>
      <c r="X12" s="30"/>
      <c r="Y12" s="30"/>
      <c r="Z12" s="30"/>
      <c r="AA12" s="34">
        <v>157799</v>
      </c>
      <c r="AB12" s="34">
        <v>50141</v>
      </c>
      <c r="AC12" s="34">
        <v>207940</v>
      </c>
      <c r="AD12" s="71">
        <v>-77457</v>
      </c>
      <c r="AE12" s="39">
        <v>130483</v>
      </c>
    </row>
    <row r="13" spans="1:31" s="26" customFormat="1" ht="12.75" customHeight="1">
      <c r="A13" s="88"/>
      <c r="C13" s="32"/>
      <c r="D13" s="11" t="s">
        <v>41</v>
      </c>
      <c r="E13" s="11"/>
      <c r="F13" s="11"/>
      <c r="G13" s="30"/>
      <c r="H13" s="30"/>
      <c r="I13" s="34">
        <v>0</v>
      </c>
      <c r="J13" s="34">
        <v>16114</v>
      </c>
      <c r="K13" s="34">
        <v>0</v>
      </c>
      <c r="L13" s="34">
        <v>0</v>
      </c>
      <c r="M13" s="34">
        <v>0</v>
      </c>
      <c r="N13" s="34">
        <v>10488</v>
      </c>
      <c r="O13" s="34">
        <v>0</v>
      </c>
      <c r="P13" s="34">
        <v>0</v>
      </c>
      <c r="Q13" s="34">
        <v>0</v>
      </c>
      <c r="R13" s="71">
        <v>0</v>
      </c>
      <c r="S13" s="39">
        <v>26602</v>
      </c>
      <c r="U13" s="32"/>
      <c r="V13" s="11" t="s">
        <v>41</v>
      </c>
      <c r="W13" s="11"/>
      <c r="X13" s="11"/>
      <c r="Y13" s="30"/>
      <c r="Z13" s="30"/>
      <c r="AA13" s="34">
        <v>16114</v>
      </c>
      <c r="AB13" s="34">
        <v>0</v>
      </c>
      <c r="AC13" s="34">
        <v>16114</v>
      </c>
      <c r="AD13" s="71">
        <v>0</v>
      </c>
      <c r="AE13" s="39">
        <v>16114</v>
      </c>
    </row>
    <row r="14" spans="1:31" s="26" customFormat="1" ht="12.75" customHeight="1">
      <c r="A14" s="88"/>
      <c r="C14" s="32"/>
      <c r="D14" s="11"/>
      <c r="E14" s="11" t="s">
        <v>45</v>
      </c>
      <c r="F14" s="11"/>
      <c r="G14" s="11"/>
      <c r="H14" s="30"/>
      <c r="I14" s="35">
        <v>0</v>
      </c>
      <c r="J14" s="35">
        <v>146597</v>
      </c>
      <c r="K14" s="35">
        <v>0</v>
      </c>
      <c r="L14" s="35">
        <v>0</v>
      </c>
      <c r="M14" s="35">
        <v>0</v>
      </c>
      <c r="N14" s="35">
        <v>213664</v>
      </c>
      <c r="O14" s="35">
        <v>0</v>
      </c>
      <c r="P14" s="35">
        <v>0</v>
      </c>
      <c r="Q14" s="35">
        <v>0</v>
      </c>
      <c r="R14" s="73">
        <v>-109103</v>
      </c>
      <c r="S14" s="60">
        <v>251158</v>
      </c>
      <c r="U14" s="32"/>
      <c r="V14" s="11"/>
      <c r="W14" s="11" t="s">
        <v>45</v>
      </c>
      <c r="X14" s="11"/>
      <c r="Y14" s="11"/>
      <c r="Z14" s="30"/>
      <c r="AA14" s="35">
        <v>173913</v>
      </c>
      <c r="AB14" s="35">
        <v>50141</v>
      </c>
      <c r="AC14" s="59">
        <v>224054</v>
      </c>
      <c r="AD14" s="69">
        <v>-77457</v>
      </c>
      <c r="AE14" s="60">
        <v>146597</v>
      </c>
    </row>
    <row r="15" spans="1:31" s="26" customFormat="1" ht="6" customHeight="1">
      <c r="A15" s="88"/>
      <c r="C15" s="32"/>
      <c r="D15" s="30"/>
      <c r="E15" s="30"/>
      <c r="F15" s="30"/>
      <c r="G15" s="30"/>
      <c r="H15" s="30"/>
      <c r="I15" s="35"/>
      <c r="J15" s="35"/>
      <c r="K15" s="35"/>
      <c r="L15" s="35"/>
      <c r="M15" s="35"/>
      <c r="N15" s="35"/>
      <c r="O15" s="35"/>
      <c r="P15" s="35"/>
      <c r="Q15" s="35"/>
      <c r="R15" s="73"/>
      <c r="S15" s="31"/>
      <c r="U15" s="32"/>
      <c r="V15" s="30"/>
      <c r="W15" s="30"/>
      <c r="X15" s="30"/>
      <c r="Y15" s="30"/>
      <c r="Z15" s="30"/>
      <c r="AA15" s="35"/>
      <c r="AB15" s="35"/>
      <c r="AC15" s="30"/>
      <c r="AD15" s="70"/>
      <c r="AE15" s="31"/>
    </row>
    <row r="16" spans="1:31" s="26" customFormat="1" ht="12.75" customHeight="1">
      <c r="A16" s="88"/>
      <c r="C16" s="32"/>
      <c r="D16" s="11"/>
      <c r="E16" s="11" t="s">
        <v>46</v>
      </c>
      <c r="F16" s="11"/>
      <c r="G16" s="30"/>
      <c r="H16" s="46"/>
      <c r="I16" s="36">
        <v>0</v>
      </c>
      <c r="J16" s="36">
        <v>182662</v>
      </c>
      <c r="K16" s="36">
        <v>0</v>
      </c>
      <c r="L16" s="36">
        <v>0</v>
      </c>
      <c r="M16" s="36">
        <v>0</v>
      </c>
      <c r="N16" s="36">
        <v>3264403</v>
      </c>
      <c r="O16" s="36">
        <v>0</v>
      </c>
      <c r="P16" s="36">
        <v>0</v>
      </c>
      <c r="Q16" s="36">
        <v>0</v>
      </c>
      <c r="R16" s="72">
        <v>0</v>
      </c>
      <c r="S16" s="40">
        <v>3447065</v>
      </c>
      <c r="U16" s="32"/>
      <c r="V16" s="11"/>
      <c r="W16" s="11" t="s">
        <v>46</v>
      </c>
      <c r="X16" s="11"/>
      <c r="Y16" s="30"/>
      <c r="Z16" s="46"/>
      <c r="AA16" s="36">
        <v>-10082</v>
      </c>
      <c r="AB16" s="36">
        <v>192744</v>
      </c>
      <c r="AC16" s="36">
        <v>182662</v>
      </c>
      <c r="AD16" s="72">
        <v>0</v>
      </c>
      <c r="AE16" s="40">
        <v>182662</v>
      </c>
    </row>
    <row r="17" spans="1:31" s="45" customFormat="1" ht="13.5" customHeight="1">
      <c r="A17" s="88"/>
      <c r="C17" s="41"/>
      <c r="D17" s="11" t="s">
        <v>14</v>
      </c>
      <c r="E17" s="11"/>
      <c r="F17" s="11"/>
      <c r="G17" s="11"/>
      <c r="H17" s="11"/>
      <c r="I17" s="36" t="s">
        <v>14</v>
      </c>
      <c r="J17" s="36" t="s">
        <v>14</v>
      </c>
      <c r="K17" s="36" t="s">
        <v>14</v>
      </c>
      <c r="L17" s="36" t="s">
        <v>14</v>
      </c>
      <c r="M17" s="36" t="s">
        <v>14</v>
      </c>
      <c r="N17" s="36" t="s">
        <v>14</v>
      </c>
      <c r="O17" s="36" t="s">
        <v>14</v>
      </c>
      <c r="P17" s="36" t="s">
        <v>14</v>
      </c>
      <c r="Q17" s="36" t="s">
        <v>14</v>
      </c>
      <c r="R17" s="72" t="s">
        <v>14</v>
      </c>
      <c r="S17" s="40" t="s">
        <v>14</v>
      </c>
      <c r="T17" s="26"/>
      <c r="U17" s="41"/>
      <c r="V17" s="11" t="s">
        <v>14</v>
      </c>
      <c r="W17" s="11"/>
      <c r="X17" s="11"/>
      <c r="Y17" s="11"/>
      <c r="Z17" s="11"/>
      <c r="AA17" s="36" t="s">
        <v>14</v>
      </c>
      <c r="AB17" s="36" t="s">
        <v>14</v>
      </c>
      <c r="AC17" s="36" t="s">
        <v>14</v>
      </c>
      <c r="AD17" s="72" t="s">
        <v>14</v>
      </c>
      <c r="AE17" s="40" t="s">
        <v>14</v>
      </c>
    </row>
    <row r="18" spans="1:31" s="26" customFormat="1" ht="13.5" customHeight="1">
      <c r="A18" s="88"/>
      <c r="C18" s="29" t="s">
        <v>20</v>
      </c>
      <c r="D18" s="11"/>
      <c r="E18" s="11"/>
      <c r="F18" s="11"/>
      <c r="G18" s="11"/>
      <c r="H18" s="11"/>
      <c r="I18" s="36"/>
      <c r="J18" s="36"/>
      <c r="K18" s="36"/>
      <c r="L18" s="36"/>
      <c r="M18" s="36"/>
      <c r="N18" s="36"/>
      <c r="O18" s="36"/>
      <c r="P18" s="36"/>
      <c r="Q18" s="36"/>
      <c r="R18" s="72"/>
      <c r="S18" s="40"/>
      <c r="U18" s="29" t="s">
        <v>20</v>
      </c>
      <c r="V18" s="11"/>
      <c r="W18" s="11"/>
      <c r="X18" s="11"/>
      <c r="Y18" s="11"/>
      <c r="Z18" s="11"/>
      <c r="AA18" s="36"/>
      <c r="AB18" s="36"/>
      <c r="AC18" s="36"/>
      <c r="AD18" s="72"/>
      <c r="AE18" s="40"/>
    </row>
    <row r="19" spans="1:31" s="26" customFormat="1" ht="12.75" customHeight="1">
      <c r="A19" s="88"/>
      <c r="C19" s="32"/>
      <c r="D19" s="11" t="s">
        <v>38</v>
      </c>
      <c r="E19" s="11"/>
      <c r="F19" s="11"/>
      <c r="G19" s="30"/>
      <c r="H19" s="30"/>
      <c r="I19" s="33">
        <v>153393</v>
      </c>
      <c r="J19" s="33">
        <v>1482744</v>
      </c>
      <c r="K19" s="33">
        <v>0</v>
      </c>
      <c r="L19" s="33">
        <v>0</v>
      </c>
      <c r="M19" s="33">
        <v>705292</v>
      </c>
      <c r="N19" s="33">
        <v>799299</v>
      </c>
      <c r="O19" s="33">
        <v>310304</v>
      </c>
      <c r="P19" s="33">
        <v>0</v>
      </c>
      <c r="Q19" s="33">
        <v>0</v>
      </c>
      <c r="R19" s="67">
        <v>-693279</v>
      </c>
      <c r="S19" s="38">
        <v>2757753</v>
      </c>
      <c r="T19" s="45"/>
      <c r="U19" s="32"/>
      <c r="V19" s="11" t="s">
        <v>38</v>
      </c>
      <c r="W19" s="11"/>
      <c r="X19" s="11"/>
      <c r="Y19" s="30"/>
      <c r="Z19" s="30"/>
      <c r="AA19" s="33">
        <v>262715</v>
      </c>
      <c r="AB19" s="33">
        <v>1538156</v>
      </c>
      <c r="AC19" s="33">
        <v>1800871</v>
      </c>
      <c r="AD19" s="67">
        <v>-318127</v>
      </c>
      <c r="AE19" s="38">
        <v>1482744</v>
      </c>
    </row>
    <row r="20" spans="1:31" s="26" customFormat="1" ht="12.75" customHeight="1">
      <c r="A20" s="88"/>
      <c r="C20" s="32"/>
      <c r="D20" s="11" t="s">
        <v>39</v>
      </c>
      <c r="E20" s="11"/>
      <c r="F20" s="11"/>
      <c r="G20" s="30"/>
      <c r="H20" s="30"/>
      <c r="I20" s="49">
        <v>454584</v>
      </c>
      <c r="J20" s="49">
        <v>2236699</v>
      </c>
      <c r="K20" s="49">
        <v>0</v>
      </c>
      <c r="L20" s="49">
        <v>0</v>
      </c>
      <c r="M20" s="49">
        <v>1579851</v>
      </c>
      <c r="N20" s="49">
        <v>1871332</v>
      </c>
      <c r="O20" s="49">
        <v>724002</v>
      </c>
      <c r="P20" s="49">
        <v>0</v>
      </c>
      <c r="Q20" s="49">
        <v>0</v>
      </c>
      <c r="R20" s="68">
        <v>0</v>
      </c>
      <c r="S20" s="50">
        <v>6866468</v>
      </c>
      <c r="U20" s="32"/>
      <c r="V20" s="11" t="s">
        <v>39</v>
      </c>
      <c r="W20" s="11"/>
      <c r="X20" s="11"/>
      <c r="Y20" s="30"/>
      <c r="Z20" s="30"/>
      <c r="AA20" s="49">
        <v>185090</v>
      </c>
      <c r="AB20" s="49">
        <v>2051609</v>
      </c>
      <c r="AC20" s="49">
        <v>2236699</v>
      </c>
      <c r="AD20" s="68">
        <v>0</v>
      </c>
      <c r="AE20" s="50">
        <v>2236699</v>
      </c>
    </row>
    <row r="21" spans="1:31" s="26" customFormat="1" ht="12.75" customHeight="1">
      <c r="A21" s="88"/>
      <c r="C21" s="32"/>
      <c r="D21" s="11"/>
      <c r="E21" s="11" t="s">
        <v>44</v>
      </c>
      <c r="F21" s="11"/>
      <c r="G21" s="11"/>
      <c r="H21" s="30"/>
      <c r="I21" s="59">
        <v>607977</v>
      </c>
      <c r="J21" s="59">
        <v>3719443</v>
      </c>
      <c r="K21" s="59">
        <v>0</v>
      </c>
      <c r="L21" s="59">
        <v>0</v>
      </c>
      <c r="M21" s="59">
        <v>2285143</v>
      </c>
      <c r="N21" s="59">
        <v>2670631</v>
      </c>
      <c r="O21" s="59">
        <v>1034306</v>
      </c>
      <c r="P21" s="59">
        <v>0</v>
      </c>
      <c r="Q21" s="59">
        <v>0</v>
      </c>
      <c r="R21" s="69">
        <v>-693279</v>
      </c>
      <c r="S21" s="39">
        <v>9624221</v>
      </c>
      <c r="U21" s="32"/>
      <c r="V21" s="11"/>
      <c r="W21" s="11" t="s">
        <v>44</v>
      </c>
      <c r="X21" s="11"/>
      <c r="Y21" s="11"/>
      <c r="Z21" s="30"/>
      <c r="AA21" s="59">
        <v>447805</v>
      </c>
      <c r="AB21" s="59">
        <v>3589765</v>
      </c>
      <c r="AC21" s="59">
        <v>4037570</v>
      </c>
      <c r="AD21" s="69">
        <v>-318127</v>
      </c>
      <c r="AE21" s="60">
        <v>3719443</v>
      </c>
    </row>
    <row r="22" spans="1:31" s="26" customFormat="1" ht="6" customHeight="1">
      <c r="A22" s="88"/>
      <c r="C22" s="32"/>
      <c r="D22" s="30"/>
      <c r="E22" s="30"/>
      <c r="F22" s="30"/>
      <c r="G22" s="30"/>
      <c r="H22" s="30"/>
      <c r="I22" s="34"/>
      <c r="J22" s="34"/>
      <c r="K22" s="34"/>
      <c r="L22" s="34"/>
      <c r="M22" s="34"/>
      <c r="N22" s="34"/>
      <c r="O22" s="34"/>
      <c r="P22" s="34"/>
      <c r="Q22" s="34"/>
      <c r="R22" s="71"/>
      <c r="S22" s="38"/>
      <c r="U22" s="32"/>
      <c r="V22" s="30"/>
      <c r="W22" s="30"/>
      <c r="X22" s="30"/>
      <c r="Y22" s="30"/>
      <c r="Z22" s="30"/>
      <c r="AA22" s="34"/>
      <c r="AB22" s="34"/>
      <c r="AC22" s="30"/>
      <c r="AD22" s="67"/>
      <c r="AE22" s="31"/>
    </row>
    <row r="23" spans="1:31" s="26" customFormat="1" ht="12.75" customHeight="1">
      <c r="A23" s="88"/>
      <c r="C23" s="32"/>
      <c r="D23" s="30" t="s">
        <v>40</v>
      </c>
      <c r="E23" s="30"/>
      <c r="F23" s="30"/>
      <c r="G23" s="30"/>
      <c r="H23" s="30"/>
      <c r="I23" s="34">
        <v>1481</v>
      </c>
      <c r="J23" s="34">
        <v>546803</v>
      </c>
      <c r="K23" s="34">
        <v>0</v>
      </c>
      <c r="L23" s="34">
        <v>0</v>
      </c>
      <c r="M23" s="34">
        <v>337968</v>
      </c>
      <c r="N23" s="34">
        <v>290036</v>
      </c>
      <c r="O23" s="34">
        <v>36712</v>
      </c>
      <c r="P23" s="34">
        <v>0</v>
      </c>
      <c r="Q23" s="34">
        <v>0</v>
      </c>
      <c r="R23" s="71">
        <v>-693279</v>
      </c>
      <c r="S23" s="39">
        <v>519721</v>
      </c>
      <c r="U23" s="32"/>
      <c r="V23" s="30" t="s">
        <v>40</v>
      </c>
      <c r="W23" s="30"/>
      <c r="X23" s="30"/>
      <c r="Y23" s="30"/>
      <c r="Z23" s="30"/>
      <c r="AA23" s="34">
        <v>431316</v>
      </c>
      <c r="AB23" s="34">
        <v>433614</v>
      </c>
      <c r="AC23" s="34">
        <v>864930</v>
      </c>
      <c r="AD23" s="71">
        <v>-318127</v>
      </c>
      <c r="AE23" s="39">
        <v>546803</v>
      </c>
    </row>
    <row r="24" spans="1:31" s="26" customFormat="1" ht="12.75" customHeight="1">
      <c r="A24" s="88"/>
      <c r="C24" s="32"/>
      <c r="D24" s="11" t="s">
        <v>41</v>
      </c>
      <c r="E24" s="11"/>
      <c r="F24" s="11"/>
      <c r="G24" s="30"/>
      <c r="H24" s="30"/>
      <c r="I24" s="34">
        <v>0</v>
      </c>
      <c r="J24" s="34">
        <v>304530</v>
      </c>
      <c r="K24" s="34">
        <v>0</v>
      </c>
      <c r="L24" s="34">
        <v>0</v>
      </c>
      <c r="M24" s="34">
        <v>154743</v>
      </c>
      <c r="N24" s="34">
        <v>5217</v>
      </c>
      <c r="O24" s="34">
        <v>123</v>
      </c>
      <c r="P24" s="34">
        <v>0</v>
      </c>
      <c r="Q24" s="34">
        <v>0</v>
      </c>
      <c r="R24" s="71">
        <v>0</v>
      </c>
      <c r="S24" s="39">
        <v>464613</v>
      </c>
      <c r="U24" s="32"/>
      <c r="V24" s="11" t="s">
        <v>41</v>
      </c>
      <c r="W24" s="11"/>
      <c r="X24" s="11"/>
      <c r="Y24" s="30"/>
      <c r="Z24" s="30"/>
      <c r="AA24" s="34">
        <v>44045</v>
      </c>
      <c r="AB24" s="34">
        <v>260485</v>
      </c>
      <c r="AC24" s="34">
        <v>304530</v>
      </c>
      <c r="AD24" s="71">
        <v>0</v>
      </c>
      <c r="AE24" s="39">
        <v>304530</v>
      </c>
    </row>
    <row r="25" spans="1:31" s="26" customFormat="1" ht="12.75" customHeight="1">
      <c r="A25" s="88"/>
      <c r="C25" s="32"/>
      <c r="D25" s="11"/>
      <c r="E25" s="11" t="s">
        <v>45</v>
      </c>
      <c r="F25" s="11"/>
      <c r="G25" s="11"/>
      <c r="H25" s="30"/>
      <c r="I25" s="35">
        <v>1481</v>
      </c>
      <c r="J25" s="35">
        <v>851333</v>
      </c>
      <c r="K25" s="35">
        <v>0</v>
      </c>
      <c r="L25" s="35">
        <v>0</v>
      </c>
      <c r="M25" s="35">
        <v>492711</v>
      </c>
      <c r="N25" s="35">
        <v>295253</v>
      </c>
      <c r="O25" s="35">
        <v>36835</v>
      </c>
      <c r="P25" s="35">
        <v>0</v>
      </c>
      <c r="Q25" s="35">
        <v>0</v>
      </c>
      <c r="R25" s="73">
        <v>-693279</v>
      </c>
      <c r="S25" s="60">
        <v>984334</v>
      </c>
      <c r="U25" s="32"/>
      <c r="V25" s="11"/>
      <c r="W25" s="11" t="s">
        <v>45</v>
      </c>
      <c r="X25" s="11"/>
      <c r="Y25" s="11"/>
      <c r="Z25" s="30"/>
      <c r="AA25" s="35">
        <v>475361</v>
      </c>
      <c r="AB25" s="35">
        <v>694099</v>
      </c>
      <c r="AC25" s="59">
        <v>1169460</v>
      </c>
      <c r="AD25" s="69">
        <v>-318127</v>
      </c>
      <c r="AE25" s="60">
        <v>851333</v>
      </c>
    </row>
    <row r="26" spans="1:31" s="26" customFormat="1" ht="6" customHeight="1">
      <c r="A26" s="88"/>
      <c r="C26" s="32"/>
      <c r="D26" s="30"/>
      <c r="E26" s="30"/>
      <c r="F26" s="30"/>
      <c r="G26" s="30"/>
      <c r="H26" s="30"/>
      <c r="I26" s="35"/>
      <c r="J26" s="35"/>
      <c r="K26" s="35"/>
      <c r="L26" s="35"/>
      <c r="M26" s="35"/>
      <c r="N26" s="35"/>
      <c r="O26" s="35"/>
      <c r="P26" s="35"/>
      <c r="Q26" s="35"/>
      <c r="R26" s="73"/>
      <c r="S26" s="31"/>
      <c r="U26" s="32"/>
      <c r="V26" s="30"/>
      <c r="W26" s="30"/>
      <c r="X26" s="30"/>
      <c r="Y26" s="30"/>
      <c r="Z26" s="30"/>
      <c r="AA26" s="35"/>
      <c r="AB26" s="35"/>
      <c r="AC26" s="30"/>
      <c r="AD26" s="70"/>
      <c r="AE26" s="31"/>
    </row>
    <row r="27" spans="1:31" s="26" customFormat="1" ht="12.75" customHeight="1">
      <c r="A27" s="88"/>
      <c r="C27" s="32"/>
      <c r="D27" s="11"/>
      <c r="E27" s="11" t="s">
        <v>46</v>
      </c>
      <c r="F27" s="11"/>
      <c r="G27" s="46"/>
      <c r="H27" s="30"/>
      <c r="I27" s="36">
        <v>606496</v>
      </c>
      <c r="J27" s="36">
        <v>2868110</v>
      </c>
      <c r="K27" s="36">
        <v>0</v>
      </c>
      <c r="L27" s="36">
        <v>0</v>
      </c>
      <c r="M27" s="36">
        <v>1792432</v>
      </c>
      <c r="N27" s="36">
        <v>2375378</v>
      </c>
      <c r="O27" s="36">
        <v>997471</v>
      </c>
      <c r="P27" s="36">
        <v>0</v>
      </c>
      <c r="Q27" s="36">
        <v>0</v>
      </c>
      <c r="R27" s="72">
        <v>0</v>
      </c>
      <c r="S27" s="40">
        <v>8639887</v>
      </c>
      <c r="U27" s="32"/>
      <c r="V27" s="11"/>
      <c r="W27" s="11" t="s">
        <v>46</v>
      </c>
      <c r="X27" s="11"/>
      <c r="Y27" s="46"/>
      <c r="Z27" s="30"/>
      <c r="AA27" s="36">
        <v>-27556</v>
      </c>
      <c r="AB27" s="36">
        <v>2895666</v>
      </c>
      <c r="AC27" s="36">
        <v>2868110</v>
      </c>
      <c r="AD27" s="72">
        <v>0</v>
      </c>
      <c r="AE27" s="40">
        <v>2868110</v>
      </c>
    </row>
    <row r="28" spans="1:31" s="26" customFormat="1" ht="12.75" customHeight="1">
      <c r="A28" s="88"/>
      <c r="C28" s="32"/>
      <c r="D28" s="1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70"/>
      <c r="S28" s="31"/>
      <c r="U28" s="32"/>
      <c r="V28" s="11"/>
      <c r="W28" s="30"/>
      <c r="X28" s="30"/>
      <c r="Y28" s="30"/>
      <c r="Z28" s="30"/>
      <c r="AA28" s="30"/>
      <c r="AB28" s="30"/>
      <c r="AC28" s="30"/>
      <c r="AD28" s="70"/>
      <c r="AE28" s="31"/>
    </row>
    <row r="29" spans="1:31" s="26" customFormat="1" ht="13.5" customHeight="1">
      <c r="A29" s="88"/>
      <c r="C29" s="29" t="s">
        <v>26</v>
      </c>
      <c r="D29" s="11"/>
      <c r="E29" s="11"/>
      <c r="F29" s="11"/>
      <c r="G29" s="11"/>
      <c r="H29" s="11"/>
      <c r="I29" s="36"/>
      <c r="J29" s="36"/>
      <c r="K29" s="36"/>
      <c r="L29" s="36"/>
      <c r="M29" s="36"/>
      <c r="N29" s="36"/>
      <c r="O29" s="36"/>
      <c r="P29" s="36"/>
      <c r="Q29" s="36"/>
      <c r="R29" s="72"/>
      <c r="S29" s="40"/>
      <c r="U29" s="29" t="s">
        <v>26</v>
      </c>
      <c r="V29" s="11"/>
      <c r="W29" s="11"/>
      <c r="X29" s="11"/>
      <c r="Y29" s="11"/>
      <c r="Z29" s="11"/>
      <c r="AA29" s="36"/>
      <c r="AB29" s="36"/>
      <c r="AC29" s="36"/>
      <c r="AD29" s="72"/>
      <c r="AE29" s="40"/>
    </row>
    <row r="30" spans="1:31" s="26" customFormat="1" ht="12.75" customHeight="1">
      <c r="A30" s="88"/>
      <c r="C30" s="32"/>
      <c r="D30" s="11"/>
      <c r="E30" s="11" t="s">
        <v>38</v>
      </c>
      <c r="F30" s="11"/>
      <c r="G30" s="11"/>
      <c r="H30" s="30"/>
      <c r="I30" s="33">
        <v>0</v>
      </c>
      <c r="J30" s="33">
        <v>265171</v>
      </c>
      <c r="K30" s="33">
        <v>0</v>
      </c>
      <c r="L30" s="33">
        <v>143093</v>
      </c>
      <c r="M30" s="33">
        <v>0</v>
      </c>
      <c r="N30" s="33">
        <v>117130</v>
      </c>
      <c r="O30" s="33">
        <v>0</v>
      </c>
      <c r="P30" s="33">
        <v>0</v>
      </c>
      <c r="Q30" s="33">
        <v>0</v>
      </c>
      <c r="R30" s="67">
        <v>-266238</v>
      </c>
      <c r="S30" s="38">
        <v>259156</v>
      </c>
      <c r="U30" s="32"/>
      <c r="V30" s="11"/>
      <c r="W30" s="11" t="s">
        <v>38</v>
      </c>
      <c r="X30" s="11"/>
      <c r="Y30" s="11"/>
      <c r="Z30" s="30"/>
      <c r="AA30" s="33">
        <v>19223</v>
      </c>
      <c r="AB30" s="33">
        <v>265013</v>
      </c>
      <c r="AC30" s="33">
        <v>284236</v>
      </c>
      <c r="AD30" s="67">
        <v>-19065</v>
      </c>
      <c r="AE30" s="38">
        <v>265171</v>
      </c>
    </row>
    <row r="31" spans="1:31" s="26" customFormat="1" ht="12.75" customHeight="1">
      <c r="A31" s="88"/>
      <c r="C31" s="32"/>
      <c r="D31" s="11"/>
      <c r="E31" s="11" t="s">
        <v>39</v>
      </c>
      <c r="F31" s="11"/>
      <c r="G31" s="11"/>
      <c r="H31" s="30"/>
      <c r="I31" s="49">
        <v>367659</v>
      </c>
      <c r="J31" s="49">
        <v>858551</v>
      </c>
      <c r="K31" s="49">
        <v>0</v>
      </c>
      <c r="L31" s="49">
        <v>3221090</v>
      </c>
      <c r="M31" s="49">
        <v>0</v>
      </c>
      <c r="N31" s="49">
        <v>274227</v>
      </c>
      <c r="O31" s="49">
        <v>0</v>
      </c>
      <c r="P31" s="49">
        <v>0</v>
      </c>
      <c r="Q31" s="49">
        <v>0</v>
      </c>
      <c r="R31" s="68">
        <v>0</v>
      </c>
      <c r="S31" s="50">
        <v>4721527</v>
      </c>
      <c r="U31" s="32"/>
      <c r="V31" s="11"/>
      <c r="W31" s="11" t="s">
        <v>39</v>
      </c>
      <c r="X31" s="11"/>
      <c r="Y31" s="11"/>
      <c r="Z31" s="30"/>
      <c r="AA31" s="49">
        <v>13543</v>
      </c>
      <c r="AB31" s="49">
        <v>845008</v>
      </c>
      <c r="AC31" s="49">
        <v>858551</v>
      </c>
      <c r="AD31" s="68">
        <v>0</v>
      </c>
      <c r="AE31" s="50">
        <v>858551</v>
      </c>
    </row>
    <row r="32" spans="1:31" s="26" customFormat="1" ht="12.75" customHeight="1">
      <c r="A32" s="88"/>
      <c r="C32" s="32"/>
      <c r="D32" s="11"/>
      <c r="E32" s="11"/>
      <c r="F32" s="11" t="s">
        <v>44</v>
      </c>
      <c r="G32" s="11"/>
      <c r="H32" s="11"/>
      <c r="I32" s="59">
        <v>367659</v>
      </c>
      <c r="J32" s="59">
        <v>1123722</v>
      </c>
      <c r="K32" s="59">
        <v>0</v>
      </c>
      <c r="L32" s="59">
        <v>3364183</v>
      </c>
      <c r="M32" s="59">
        <v>0</v>
      </c>
      <c r="N32" s="59">
        <v>391357</v>
      </c>
      <c r="O32" s="59">
        <v>0</v>
      </c>
      <c r="P32" s="59">
        <v>0</v>
      </c>
      <c r="Q32" s="59">
        <v>0</v>
      </c>
      <c r="R32" s="69">
        <v>-266238</v>
      </c>
      <c r="S32" s="60">
        <v>4980683</v>
      </c>
      <c r="U32" s="32"/>
      <c r="V32" s="11"/>
      <c r="W32" s="11"/>
      <c r="X32" s="11" t="s">
        <v>44</v>
      </c>
      <c r="Y32" s="11"/>
      <c r="Z32" s="11"/>
      <c r="AA32" s="59">
        <v>32766</v>
      </c>
      <c r="AB32" s="59">
        <v>1110021</v>
      </c>
      <c r="AC32" s="59">
        <v>1142787</v>
      </c>
      <c r="AD32" s="69">
        <v>-19065</v>
      </c>
      <c r="AE32" s="60">
        <v>1123722</v>
      </c>
    </row>
    <row r="33" spans="1:31" s="26" customFormat="1" ht="6" customHeight="1">
      <c r="A33" s="88"/>
      <c r="C33" s="32"/>
      <c r="D33" s="30"/>
      <c r="E33" s="30"/>
      <c r="F33" s="30"/>
      <c r="G33" s="30"/>
      <c r="H33" s="30"/>
      <c r="I33" s="34"/>
      <c r="J33" s="34"/>
      <c r="K33" s="34"/>
      <c r="L33" s="34"/>
      <c r="M33" s="34"/>
      <c r="N33" s="34"/>
      <c r="O33" s="34"/>
      <c r="P33" s="34"/>
      <c r="Q33" s="34"/>
      <c r="R33" s="71"/>
      <c r="S33" s="38"/>
      <c r="T33" s="45"/>
      <c r="U33" s="32"/>
      <c r="V33" s="30"/>
      <c r="W33" s="30"/>
      <c r="X33" s="30"/>
      <c r="Y33" s="30"/>
      <c r="Z33" s="30"/>
      <c r="AA33" s="34"/>
      <c r="AB33" s="34"/>
      <c r="AC33" s="30"/>
      <c r="AD33" s="67"/>
      <c r="AE33" s="31"/>
    </row>
    <row r="34" spans="1:31" s="26" customFormat="1" ht="12.75" customHeight="1">
      <c r="A34" s="88"/>
      <c r="C34" s="32"/>
      <c r="D34" s="30"/>
      <c r="E34" s="30" t="s">
        <v>40</v>
      </c>
      <c r="F34" s="30"/>
      <c r="G34" s="30"/>
      <c r="H34" s="30"/>
      <c r="I34" s="34">
        <v>0</v>
      </c>
      <c r="J34" s="34">
        <v>15839</v>
      </c>
      <c r="K34" s="34">
        <v>0</v>
      </c>
      <c r="L34" s="34">
        <v>297371</v>
      </c>
      <c r="M34" s="34">
        <v>0</v>
      </c>
      <c r="N34" s="34">
        <v>88337</v>
      </c>
      <c r="O34" s="34">
        <v>0</v>
      </c>
      <c r="P34" s="34">
        <v>0</v>
      </c>
      <c r="Q34" s="34">
        <v>0</v>
      </c>
      <c r="R34" s="71">
        <v>-266238</v>
      </c>
      <c r="S34" s="39">
        <v>135309</v>
      </c>
      <c r="U34" s="32"/>
      <c r="V34" s="30"/>
      <c r="W34" s="30" t="s">
        <v>40</v>
      </c>
      <c r="X34" s="30"/>
      <c r="Y34" s="30"/>
      <c r="Z34" s="30"/>
      <c r="AA34" s="34">
        <v>31560</v>
      </c>
      <c r="AB34" s="34">
        <v>3344</v>
      </c>
      <c r="AC34" s="34">
        <v>34904</v>
      </c>
      <c r="AD34" s="71">
        <v>-19065</v>
      </c>
      <c r="AE34" s="39">
        <v>15839</v>
      </c>
    </row>
    <row r="35" spans="1:31" s="26" customFormat="1" ht="12.75" customHeight="1">
      <c r="A35" s="88"/>
      <c r="C35" s="32"/>
      <c r="D35" s="11"/>
      <c r="E35" s="11" t="s">
        <v>41</v>
      </c>
      <c r="F35" s="11"/>
      <c r="G35" s="11"/>
      <c r="H35" s="30"/>
      <c r="I35" s="34">
        <v>0</v>
      </c>
      <c r="J35" s="34">
        <v>3223</v>
      </c>
      <c r="K35" s="34">
        <v>0</v>
      </c>
      <c r="L35" s="34">
        <v>0</v>
      </c>
      <c r="M35" s="34">
        <v>0</v>
      </c>
      <c r="N35" s="34">
        <v>114788</v>
      </c>
      <c r="O35" s="34">
        <v>0</v>
      </c>
      <c r="P35" s="34">
        <v>0</v>
      </c>
      <c r="Q35" s="34">
        <v>0</v>
      </c>
      <c r="R35" s="71">
        <v>0</v>
      </c>
      <c r="S35" s="39">
        <v>118011</v>
      </c>
      <c r="U35" s="32"/>
      <c r="V35" s="11"/>
      <c r="W35" s="11" t="s">
        <v>41</v>
      </c>
      <c r="X35" s="11"/>
      <c r="Y35" s="11"/>
      <c r="Z35" s="30"/>
      <c r="AA35" s="34">
        <v>3223</v>
      </c>
      <c r="AB35" s="34">
        <v>0</v>
      </c>
      <c r="AC35" s="34">
        <v>3223</v>
      </c>
      <c r="AD35" s="71">
        <v>0</v>
      </c>
      <c r="AE35" s="39">
        <v>3223</v>
      </c>
    </row>
    <row r="36" spans="1:31" s="26" customFormat="1" ht="12.75" customHeight="1">
      <c r="A36" s="88"/>
      <c r="C36" s="32"/>
      <c r="D36" s="11"/>
      <c r="E36" s="11"/>
      <c r="F36" s="11" t="s">
        <v>45</v>
      </c>
      <c r="G36" s="11"/>
      <c r="H36" s="11"/>
      <c r="I36" s="35">
        <v>0</v>
      </c>
      <c r="J36" s="35">
        <v>19062</v>
      </c>
      <c r="K36" s="35">
        <v>0</v>
      </c>
      <c r="L36" s="35">
        <v>297371</v>
      </c>
      <c r="M36" s="35">
        <v>0</v>
      </c>
      <c r="N36" s="35">
        <v>203125</v>
      </c>
      <c r="O36" s="35">
        <v>0</v>
      </c>
      <c r="P36" s="35">
        <v>0</v>
      </c>
      <c r="Q36" s="35">
        <v>0</v>
      </c>
      <c r="R36" s="73">
        <v>-266238</v>
      </c>
      <c r="S36" s="60">
        <v>253320</v>
      </c>
      <c r="U36" s="32"/>
      <c r="V36" s="11"/>
      <c r="W36" s="11"/>
      <c r="X36" s="11" t="s">
        <v>45</v>
      </c>
      <c r="Y36" s="11"/>
      <c r="Z36" s="11"/>
      <c r="AA36" s="35">
        <v>34783</v>
      </c>
      <c r="AB36" s="35">
        <v>3344</v>
      </c>
      <c r="AC36" s="59">
        <v>38127</v>
      </c>
      <c r="AD36" s="69">
        <v>-19065</v>
      </c>
      <c r="AE36" s="60">
        <v>19062</v>
      </c>
    </row>
    <row r="37" spans="1:31" s="45" customFormat="1" ht="6" customHeight="1">
      <c r="A37" s="88"/>
      <c r="C37" s="32"/>
      <c r="D37" s="30"/>
      <c r="E37" s="30"/>
      <c r="F37" s="30"/>
      <c r="G37" s="30"/>
      <c r="H37" s="30"/>
      <c r="I37" s="35"/>
      <c r="J37" s="35"/>
      <c r="K37" s="35"/>
      <c r="L37" s="35"/>
      <c r="M37" s="35"/>
      <c r="N37" s="35"/>
      <c r="O37" s="35"/>
      <c r="P37" s="35"/>
      <c r="Q37" s="35"/>
      <c r="R37" s="73"/>
      <c r="S37" s="31"/>
      <c r="T37" s="26"/>
      <c r="U37" s="32"/>
      <c r="V37" s="30"/>
      <c r="W37" s="30"/>
      <c r="X37" s="30"/>
      <c r="Y37" s="30"/>
      <c r="Z37" s="30"/>
      <c r="AA37" s="35"/>
      <c r="AB37" s="35"/>
      <c r="AC37" s="30"/>
      <c r="AD37" s="70"/>
      <c r="AE37" s="31"/>
    </row>
    <row r="38" spans="1:31" s="26" customFormat="1" ht="12.75" customHeight="1">
      <c r="A38" s="88"/>
      <c r="C38" s="32"/>
      <c r="D38" s="11"/>
      <c r="E38" s="11"/>
      <c r="F38" s="11" t="s">
        <v>46</v>
      </c>
      <c r="G38" s="11"/>
      <c r="H38" s="46"/>
      <c r="I38" s="36">
        <v>367659</v>
      </c>
      <c r="J38" s="36">
        <v>1104660</v>
      </c>
      <c r="K38" s="36">
        <v>0</v>
      </c>
      <c r="L38" s="36">
        <v>3066812</v>
      </c>
      <c r="M38" s="36">
        <v>0</v>
      </c>
      <c r="N38" s="36">
        <v>188232</v>
      </c>
      <c r="O38" s="36">
        <v>0</v>
      </c>
      <c r="P38" s="36">
        <v>0</v>
      </c>
      <c r="Q38" s="36">
        <v>0</v>
      </c>
      <c r="R38" s="72">
        <v>0</v>
      </c>
      <c r="S38" s="40">
        <v>4727363</v>
      </c>
      <c r="U38" s="32"/>
      <c r="V38" s="11"/>
      <c r="W38" s="11"/>
      <c r="X38" s="11" t="s">
        <v>46</v>
      </c>
      <c r="Y38" s="11"/>
      <c r="Z38" s="46"/>
      <c r="AA38" s="36">
        <v>-2017</v>
      </c>
      <c r="AB38" s="36">
        <v>1106677</v>
      </c>
      <c r="AC38" s="36">
        <v>1104660</v>
      </c>
      <c r="AD38" s="72">
        <v>0</v>
      </c>
      <c r="AE38" s="40">
        <v>1104660</v>
      </c>
    </row>
    <row r="39" spans="1:31" s="26" customFormat="1" ht="12.75" customHeight="1">
      <c r="A39" s="88"/>
      <c r="C39" s="32"/>
      <c r="D39" s="11"/>
      <c r="E39" s="11"/>
      <c r="F39" s="11"/>
      <c r="G39" s="11"/>
      <c r="H39" s="11"/>
      <c r="I39" s="36"/>
      <c r="J39" s="36"/>
      <c r="K39" s="36"/>
      <c r="L39" s="36"/>
      <c r="M39" s="36"/>
      <c r="N39" s="36"/>
      <c r="O39" s="36"/>
      <c r="P39" s="36"/>
      <c r="Q39" s="36"/>
      <c r="R39" s="72"/>
      <c r="S39" s="40"/>
      <c r="U39" s="32"/>
      <c r="V39" s="11"/>
      <c r="W39" s="11"/>
      <c r="X39" s="11"/>
      <c r="Y39" s="11"/>
      <c r="Z39" s="11"/>
      <c r="AA39" s="36"/>
      <c r="AB39" s="36"/>
      <c r="AC39" s="36"/>
      <c r="AD39" s="72"/>
      <c r="AE39" s="40"/>
    </row>
    <row r="40" spans="1:31" s="26" customFormat="1" ht="13.5" customHeight="1">
      <c r="A40" s="88"/>
      <c r="C40" s="29" t="s">
        <v>21</v>
      </c>
      <c r="D40" s="11"/>
      <c r="E40" s="11"/>
      <c r="F40" s="11"/>
      <c r="G40" s="11"/>
      <c r="H40" s="11"/>
      <c r="I40" s="36"/>
      <c r="J40" s="36"/>
      <c r="K40" s="36"/>
      <c r="L40" s="36"/>
      <c r="M40" s="36"/>
      <c r="N40" s="36"/>
      <c r="O40" s="36"/>
      <c r="P40" s="36"/>
      <c r="Q40" s="36"/>
      <c r="R40" s="72"/>
      <c r="S40" s="40"/>
      <c r="U40" s="29" t="s">
        <v>21</v>
      </c>
      <c r="V40" s="11"/>
      <c r="W40" s="11"/>
      <c r="X40" s="11"/>
      <c r="Y40" s="11"/>
      <c r="Z40" s="11"/>
      <c r="AA40" s="36"/>
      <c r="AB40" s="36"/>
      <c r="AC40" s="36"/>
      <c r="AD40" s="72"/>
      <c r="AE40" s="40"/>
    </row>
    <row r="41" spans="1:31" s="26" customFormat="1" ht="12.75" customHeight="1">
      <c r="A41" s="88"/>
      <c r="C41" s="32"/>
      <c r="D41" s="11"/>
      <c r="E41" s="11" t="s">
        <v>38</v>
      </c>
      <c r="F41" s="11"/>
      <c r="G41" s="11"/>
      <c r="H41" s="30"/>
      <c r="I41" s="33">
        <v>0</v>
      </c>
      <c r="J41" s="33">
        <v>1229677</v>
      </c>
      <c r="K41" s="33">
        <v>415372</v>
      </c>
      <c r="L41" s="33">
        <v>0</v>
      </c>
      <c r="M41" s="33">
        <v>0</v>
      </c>
      <c r="N41" s="33">
        <v>0</v>
      </c>
      <c r="O41" s="33">
        <v>0</v>
      </c>
      <c r="P41" s="33">
        <v>1197820</v>
      </c>
      <c r="Q41" s="33">
        <v>184170</v>
      </c>
      <c r="R41" s="67">
        <v>-1394774</v>
      </c>
      <c r="S41" s="38">
        <v>1632265</v>
      </c>
      <c r="U41" s="32"/>
      <c r="V41" s="11"/>
      <c r="W41" s="11" t="s">
        <v>38</v>
      </c>
      <c r="X41" s="11"/>
      <c r="Y41" s="11"/>
      <c r="Z41" s="30"/>
      <c r="AA41" s="33">
        <v>262714</v>
      </c>
      <c r="AB41" s="33">
        <v>1233040</v>
      </c>
      <c r="AC41" s="33">
        <v>1495754</v>
      </c>
      <c r="AD41" s="67">
        <v>-266077</v>
      </c>
      <c r="AE41" s="38">
        <v>1229677</v>
      </c>
    </row>
    <row r="42" spans="1:31" s="26" customFormat="1" ht="12.75" customHeight="1">
      <c r="A42" s="88"/>
      <c r="C42" s="32"/>
      <c r="D42" s="11"/>
      <c r="E42" s="11" t="s">
        <v>39</v>
      </c>
      <c r="F42" s="11"/>
      <c r="G42" s="11"/>
      <c r="H42" s="30"/>
      <c r="I42" s="49">
        <v>0</v>
      </c>
      <c r="J42" s="49">
        <v>604450</v>
      </c>
      <c r="K42" s="49">
        <v>1892090</v>
      </c>
      <c r="L42" s="49">
        <v>0</v>
      </c>
      <c r="M42" s="49">
        <v>0</v>
      </c>
      <c r="N42" s="49">
        <v>0</v>
      </c>
      <c r="O42" s="49">
        <v>0</v>
      </c>
      <c r="P42" s="49">
        <v>4428121</v>
      </c>
      <c r="Q42" s="49">
        <v>623955</v>
      </c>
      <c r="R42" s="68">
        <v>0</v>
      </c>
      <c r="S42" s="50">
        <v>7548616</v>
      </c>
      <c r="U42" s="32"/>
      <c r="V42" s="11"/>
      <c r="W42" s="11" t="s">
        <v>39</v>
      </c>
      <c r="X42" s="11"/>
      <c r="Y42" s="11"/>
      <c r="Z42" s="30"/>
      <c r="AA42" s="49">
        <v>185090</v>
      </c>
      <c r="AB42" s="49">
        <v>419360</v>
      </c>
      <c r="AC42" s="49">
        <v>604450</v>
      </c>
      <c r="AD42" s="68">
        <v>0</v>
      </c>
      <c r="AE42" s="50">
        <v>604450</v>
      </c>
    </row>
    <row r="43" spans="1:31" s="26" customFormat="1" ht="12.75" customHeight="1">
      <c r="A43" s="88"/>
      <c r="C43" s="32"/>
      <c r="D43" s="11"/>
      <c r="E43" s="11"/>
      <c r="F43" s="11" t="s">
        <v>44</v>
      </c>
      <c r="G43" s="11"/>
      <c r="H43" s="11"/>
      <c r="I43" s="59">
        <v>0</v>
      </c>
      <c r="J43" s="59">
        <v>1834127</v>
      </c>
      <c r="K43" s="59">
        <v>2307462</v>
      </c>
      <c r="L43" s="59">
        <v>0</v>
      </c>
      <c r="M43" s="59">
        <v>0</v>
      </c>
      <c r="N43" s="59">
        <v>0</v>
      </c>
      <c r="O43" s="59">
        <v>0</v>
      </c>
      <c r="P43" s="59">
        <v>5625941</v>
      </c>
      <c r="Q43" s="59">
        <v>808125</v>
      </c>
      <c r="R43" s="69">
        <v>-1394774</v>
      </c>
      <c r="S43" s="60">
        <v>9180881</v>
      </c>
      <c r="U43" s="32"/>
      <c r="V43" s="11"/>
      <c r="W43" s="11"/>
      <c r="X43" s="11" t="s">
        <v>44</v>
      </c>
      <c r="Y43" s="11"/>
      <c r="Z43" s="11"/>
      <c r="AA43" s="59">
        <v>447804</v>
      </c>
      <c r="AB43" s="59">
        <v>1652400</v>
      </c>
      <c r="AC43" s="59">
        <v>2100204</v>
      </c>
      <c r="AD43" s="69">
        <v>-266077</v>
      </c>
      <c r="AE43" s="60">
        <v>1834127</v>
      </c>
    </row>
    <row r="44" spans="1:31" s="26" customFormat="1" ht="6" customHeight="1">
      <c r="A44" s="88"/>
      <c r="C44" s="32"/>
      <c r="D44" s="30"/>
      <c r="E44" s="30"/>
      <c r="F44" s="30"/>
      <c r="G44" s="30"/>
      <c r="H44" s="30"/>
      <c r="I44" s="34"/>
      <c r="J44" s="34"/>
      <c r="K44" s="34"/>
      <c r="L44" s="34"/>
      <c r="M44" s="34"/>
      <c r="N44" s="34"/>
      <c r="O44" s="34"/>
      <c r="P44" s="34"/>
      <c r="Q44" s="34"/>
      <c r="R44" s="71"/>
      <c r="S44" s="38"/>
      <c r="T44" s="45"/>
      <c r="U44" s="32"/>
      <c r="V44" s="30"/>
      <c r="W44" s="30"/>
      <c r="X44" s="30"/>
      <c r="Y44" s="30"/>
      <c r="Z44" s="30"/>
      <c r="AA44" s="34"/>
      <c r="AB44" s="34"/>
      <c r="AC44" s="30"/>
      <c r="AD44" s="67"/>
      <c r="AE44" s="31"/>
    </row>
    <row r="45" spans="1:31" s="26" customFormat="1" ht="15" customHeight="1">
      <c r="A45" s="88"/>
      <c r="C45" s="32"/>
      <c r="D45" s="30"/>
      <c r="E45" s="30" t="s">
        <v>40</v>
      </c>
      <c r="F45" s="30"/>
      <c r="G45" s="30"/>
      <c r="H45" s="30"/>
      <c r="I45" s="34">
        <v>0</v>
      </c>
      <c r="J45" s="34">
        <v>195866</v>
      </c>
      <c r="K45" s="34">
        <v>1215620</v>
      </c>
      <c r="L45" s="34">
        <v>0</v>
      </c>
      <c r="M45" s="34">
        <v>0</v>
      </c>
      <c r="N45" s="34">
        <v>0</v>
      </c>
      <c r="O45" s="34">
        <v>0</v>
      </c>
      <c r="P45" s="34">
        <v>17392</v>
      </c>
      <c r="Q45" s="34">
        <v>741731</v>
      </c>
      <c r="R45" s="71">
        <v>-1368951</v>
      </c>
      <c r="S45" s="39">
        <v>801658</v>
      </c>
      <c r="U45" s="32"/>
      <c r="V45" s="30"/>
      <c r="W45" s="30" t="s">
        <v>40</v>
      </c>
      <c r="X45" s="30"/>
      <c r="Y45" s="30"/>
      <c r="Z45" s="30"/>
      <c r="AA45" s="34">
        <v>431316</v>
      </c>
      <c r="AB45" s="34">
        <v>30627</v>
      </c>
      <c r="AC45" s="34">
        <v>461943</v>
      </c>
      <c r="AD45" s="71">
        <v>-266077</v>
      </c>
      <c r="AE45" s="39">
        <v>195866</v>
      </c>
    </row>
    <row r="46" spans="1:31" s="37" customFormat="1" ht="15" customHeight="1">
      <c r="A46" s="88"/>
      <c r="C46" s="32"/>
      <c r="D46" s="11"/>
      <c r="E46" s="11" t="s">
        <v>41</v>
      </c>
      <c r="F46" s="11"/>
      <c r="G46" s="11"/>
      <c r="H46" s="30"/>
      <c r="I46" s="34">
        <v>0</v>
      </c>
      <c r="J46" s="34">
        <v>44044</v>
      </c>
      <c r="K46" s="34">
        <v>4981</v>
      </c>
      <c r="L46" s="34">
        <v>0</v>
      </c>
      <c r="M46" s="34">
        <v>0</v>
      </c>
      <c r="N46" s="34">
        <v>0</v>
      </c>
      <c r="O46" s="34">
        <v>0</v>
      </c>
      <c r="P46" s="34">
        <v>302947</v>
      </c>
      <c r="Q46" s="34">
        <v>48889</v>
      </c>
      <c r="R46" s="71">
        <v>0</v>
      </c>
      <c r="S46" s="39">
        <v>400861</v>
      </c>
      <c r="T46" s="26"/>
      <c r="U46" s="32"/>
      <c r="V46" s="11"/>
      <c r="W46" s="11" t="s">
        <v>41</v>
      </c>
      <c r="X46" s="11"/>
      <c r="Y46" s="11"/>
      <c r="Z46" s="30"/>
      <c r="AA46" s="34">
        <v>44044</v>
      </c>
      <c r="AB46" s="34">
        <v>0</v>
      </c>
      <c r="AC46" s="34">
        <v>44044</v>
      </c>
      <c r="AD46" s="71">
        <v>0</v>
      </c>
      <c r="AE46" s="39">
        <v>44044</v>
      </c>
    </row>
    <row r="47" spans="1:31" ht="12.75" customHeight="1">
      <c r="A47" s="88"/>
      <c r="C47" s="32"/>
      <c r="D47" s="11"/>
      <c r="E47" s="11"/>
      <c r="F47" s="11" t="s">
        <v>45</v>
      </c>
      <c r="G47" s="11"/>
      <c r="H47" s="11"/>
      <c r="I47" s="35">
        <v>0</v>
      </c>
      <c r="J47" s="35">
        <v>239910</v>
      </c>
      <c r="K47" s="35">
        <v>1220601</v>
      </c>
      <c r="L47" s="35">
        <v>0</v>
      </c>
      <c r="M47" s="35">
        <v>0</v>
      </c>
      <c r="N47" s="35">
        <v>0</v>
      </c>
      <c r="O47" s="35">
        <v>0</v>
      </c>
      <c r="P47" s="35">
        <v>320339</v>
      </c>
      <c r="Q47" s="35">
        <v>790620</v>
      </c>
      <c r="R47" s="73">
        <v>-1368951</v>
      </c>
      <c r="S47" s="60">
        <v>1202519</v>
      </c>
      <c r="T47" s="26"/>
      <c r="U47" s="32"/>
      <c r="V47" s="11"/>
      <c r="W47" s="11"/>
      <c r="X47" s="11" t="s">
        <v>45</v>
      </c>
      <c r="Y47" s="11"/>
      <c r="Z47" s="11"/>
      <c r="AA47" s="35">
        <v>475360</v>
      </c>
      <c r="AB47" s="35">
        <v>30627</v>
      </c>
      <c r="AC47" s="59">
        <v>505987</v>
      </c>
      <c r="AD47" s="69">
        <v>-266077</v>
      </c>
      <c r="AE47" s="60">
        <v>239910</v>
      </c>
    </row>
    <row r="48" spans="1:31" ht="6" customHeight="1">
      <c r="A48" s="88"/>
      <c r="C48" s="32"/>
      <c r="D48" s="30"/>
      <c r="E48" s="30"/>
      <c r="F48" s="30"/>
      <c r="G48" s="30"/>
      <c r="H48" s="30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1"/>
      <c r="T48" s="26"/>
      <c r="U48" s="32"/>
      <c r="V48" s="30"/>
      <c r="W48" s="30"/>
      <c r="X48" s="30"/>
      <c r="Y48" s="30"/>
      <c r="Z48" s="30"/>
      <c r="AA48" s="35"/>
      <c r="AB48" s="35"/>
      <c r="AC48" s="30"/>
      <c r="AD48" s="70"/>
      <c r="AE48" s="31"/>
    </row>
    <row r="49" spans="1:31" ht="13.5" customHeight="1">
      <c r="A49" s="88"/>
      <c r="C49" s="32"/>
      <c r="D49" s="11"/>
      <c r="E49" s="11"/>
      <c r="F49" s="11" t="s">
        <v>46</v>
      </c>
      <c r="G49" s="11"/>
      <c r="H49" s="46"/>
      <c r="I49" s="36">
        <v>0</v>
      </c>
      <c r="J49" s="36">
        <v>1594217</v>
      </c>
      <c r="K49" s="36">
        <v>1086861</v>
      </c>
      <c r="L49" s="36">
        <v>0</v>
      </c>
      <c r="M49" s="36">
        <v>0</v>
      </c>
      <c r="N49" s="36">
        <v>0</v>
      </c>
      <c r="O49" s="36">
        <v>0</v>
      </c>
      <c r="P49" s="36">
        <v>5305602</v>
      </c>
      <c r="Q49" s="36">
        <v>17505</v>
      </c>
      <c r="R49" s="36">
        <v>-25823</v>
      </c>
      <c r="S49" s="40">
        <v>7978362</v>
      </c>
      <c r="T49" s="26"/>
      <c r="U49" s="32"/>
      <c r="V49" s="11"/>
      <c r="W49" s="11"/>
      <c r="X49" s="11" t="s">
        <v>46</v>
      </c>
      <c r="Y49" s="11"/>
      <c r="Z49" s="46"/>
      <c r="AA49" s="36">
        <v>-27556</v>
      </c>
      <c r="AB49" s="36">
        <v>1621773</v>
      </c>
      <c r="AC49" s="36">
        <v>1594217</v>
      </c>
      <c r="AD49" s="72">
        <v>0</v>
      </c>
      <c r="AE49" s="40">
        <v>1594217</v>
      </c>
    </row>
    <row r="50" spans="1:31" ht="13.5" customHeight="1">
      <c r="A50" s="88"/>
      <c r="C50" s="32"/>
      <c r="D50" s="11"/>
      <c r="E50" s="11"/>
      <c r="F50" s="11"/>
      <c r="G50" s="11"/>
      <c r="H50" s="4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40"/>
      <c r="T50" s="26"/>
      <c r="U50" s="32"/>
      <c r="V50" s="11"/>
      <c r="W50" s="11"/>
      <c r="X50" s="11"/>
      <c r="Y50" s="11"/>
      <c r="Z50" s="46"/>
      <c r="AA50" s="36"/>
      <c r="AB50" s="36"/>
      <c r="AC50" s="36"/>
      <c r="AD50" s="36"/>
      <c r="AE50" s="40"/>
    </row>
    <row r="51" spans="1:31" ht="15.75" customHeight="1" thickBot="1">
      <c r="A51" s="88"/>
      <c r="C51" s="29" t="s">
        <v>43</v>
      </c>
      <c r="D51" s="18"/>
      <c r="E51" s="18"/>
      <c r="F51" s="18"/>
      <c r="G51" s="18"/>
      <c r="H51" s="58"/>
      <c r="I51" s="24">
        <v>974155</v>
      </c>
      <c r="J51" s="24">
        <v>5749649</v>
      </c>
      <c r="K51" s="24">
        <v>1086861</v>
      </c>
      <c r="L51" s="24">
        <v>3066812</v>
      </c>
      <c r="M51" s="24">
        <v>1792432</v>
      </c>
      <c r="N51" s="24">
        <v>5828013</v>
      </c>
      <c r="O51" s="24">
        <v>997471</v>
      </c>
      <c r="P51" s="24">
        <v>5305602</v>
      </c>
      <c r="Q51" s="24">
        <v>17505</v>
      </c>
      <c r="R51" s="24">
        <v>-25823</v>
      </c>
      <c r="S51" s="54">
        <v>24792677</v>
      </c>
      <c r="T51" s="26"/>
      <c r="U51" s="29" t="s">
        <v>43</v>
      </c>
      <c r="V51" s="18"/>
      <c r="W51" s="18"/>
      <c r="X51" s="18"/>
      <c r="Y51" s="18"/>
      <c r="Z51" s="58"/>
      <c r="AA51" s="24">
        <v>-67211</v>
      </c>
      <c r="AB51" s="24">
        <v>5816860</v>
      </c>
      <c r="AC51" s="24">
        <v>5749649</v>
      </c>
      <c r="AD51" s="24">
        <v>0</v>
      </c>
      <c r="AE51" s="54">
        <v>5749649</v>
      </c>
    </row>
    <row r="52" spans="1:31" ht="13.5" customHeight="1" thickBot="1" thickTop="1">
      <c r="A52" s="88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3"/>
      <c r="U52" s="51"/>
      <c r="V52" s="52"/>
      <c r="W52" s="52"/>
      <c r="X52" s="52"/>
      <c r="Y52" s="52"/>
      <c r="Z52" s="52"/>
      <c r="AA52" s="52"/>
      <c r="AB52" s="52"/>
      <c r="AC52" s="52"/>
      <c r="AD52" s="52"/>
      <c r="AE52" s="53"/>
    </row>
    <row r="53" ht="12.75" customHeight="1">
      <c r="A53" s="88"/>
    </row>
    <row r="54" ht="12.75" customHeight="1">
      <c r="A54" s="88"/>
    </row>
    <row r="55" ht="12.75" customHeight="1">
      <c r="A55" s="88"/>
    </row>
    <row r="56" ht="12.75" customHeight="1">
      <c r="A56" s="88"/>
    </row>
    <row r="57" ht="12.75" customHeight="1">
      <c r="A57" s="88"/>
    </row>
    <row r="58" ht="12.75" customHeight="1">
      <c r="A58" s="88"/>
    </row>
    <row r="59" ht="12.75" customHeight="1">
      <c r="A59" s="88"/>
    </row>
    <row r="60" ht="12.75" customHeight="1">
      <c r="A60" s="88"/>
    </row>
    <row r="61" ht="12.75" customHeight="1">
      <c r="A61" s="88"/>
    </row>
    <row r="62" ht="12.75" customHeight="1">
      <c r="A62" s="88"/>
    </row>
    <row r="63" ht="12.75" customHeight="1">
      <c r="A63" s="88"/>
    </row>
    <row r="64" ht="12.75" customHeight="1">
      <c r="A64" s="88"/>
    </row>
    <row r="65" ht="12.75" customHeight="1">
      <c r="A65" s="92" t="s">
        <v>53</v>
      </c>
    </row>
    <row r="66" ht="12.75" customHeight="1">
      <c r="A66" s="92"/>
    </row>
    <row r="67" ht="12.75" customHeight="1">
      <c r="A67" s="92"/>
    </row>
    <row r="68" ht="12.75" customHeight="1">
      <c r="A68" s="92"/>
    </row>
    <row r="69" ht="12.75" customHeight="1">
      <c r="A69" s="92"/>
    </row>
    <row r="70" ht="12.75" customHeight="1">
      <c r="A70" s="92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mergeCells count="11">
    <mergeCell ref="A7:A64"/>
    <mergeCell ref="A1:A6"/>
    <mergeCell ref="A65:A70"/>
    <mergeCell ref="C1:S1"/>
    <mergeCell ref="C2:S2"/>
    <mergeCell ref="C3:S3"/>
    <mergeCell ref="C4:S4"/>
    <mergeCell ref="AA4:AC4"/>
    <mergeCell ref="U1:AE1"/>
    <mergeCell ref="U2:AE2"/>
    <mergeCell ref="U3:AE3"/>
  </mergeCells>
  <printOptions/>
  <pageMargins left="0.5" right="0.7" top="0.7" bottom="0.7" header="0.5" footer="0.5"/>
  <pageSetup horizontalDpi="600" verticalDpi="600" orientation="landscape" scale="60" r:id="rId1"/>
  <headerFooter alignWithMargins="0">
    <oddHeader>&amp;R&amp;"Arial,Bold"&amp;12
</oddHeader>
  </headerFooter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4">
      <selection activeCell="S43" sqref="S43"/>
    </sheetView>
  </sheetViews>
  <sheetFormatPr defaultColWidth="9.140625" defaultRowHeight="12.75"/>
  <cols>
    <col min="1" max="1" width="6.421875" style="4" customWidth="1"/>
    <col min="2" max="2" width="0.5625" style="4" customWidth="1"/>
    <col min="3" max="3" width="6.7109375" style="4" customWidth="1"/>
    <col min="4" max="4" width="0.71875" style="4" customWidth="1"/>
    <col min="5" max="5" width="11.7109375" style="4" customWidth="1"/>
    <col min="6" max="6" width="0.85546875" style="4" customWidth="1"/>
    <col min="7" max="7" width="12.140625" style="4" customWidth="1"/>
    <col min="8" max="8" width="0.71875" style="4" customWidth="1"/>
    <col min="9" max="9" width="12.140625" style="4" customWidth="1"/>
    <col min="10" max="10" width="0.71875" style="4" customWidth="1"/>
    <col min="11" max="11" width="12.140625" style="4" customWidth="1"/>
    <col min="12" max="12" width="0.71875" style="4" customWidth="1"/>
    <col min="13" max="13" width="12.57421875" style="21" customWidth="1"/>
    <col min="14" max="14" width="0.71875" style="4" customWidth="1"/>
    <col min="15" max="15" width="13.00390625" style="4" customWidth="1"/>
    <col min="16" max="16" width="0.85546875" style="4" customWidth="1"/>
    <col min="17" max="17" width="12.7109375" style="4" customWidth="1"/>
    <col min="18" max="19" width="15.28125" style="5" customWidth="1"/>
    <col min="20" max="16384" width="9.140625" style="4" customWidth="1"/>
  </cols>
  <sheetData>
    <row r="1" spans="1:17" ht="15.75" customHeigh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5.75" customHeight="1">
      <c r="A2" s="83" t="s">
        <v>24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9" s="1" customFormat="1" ht="15.75">
      <c r="A3" s="83" t="s">
        <v>51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2"/>
      <c r="S3" s="2"/>
    </row>
    <row r="4" spans="1:19" s="1" customFormat="1" ht="15.75">
      <c r="A4" s="83" t="s">
        <v>14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2"/>
      <c r="S4" s="2"/>
    </row>
    <row r="5" spans="1:17" ht="15" customHeight="1">
      <c r="A5" s="6" t="s">
        <v>7</v>
      </c>
      <c r="B5" s="6"/>
      <c r="C5" s="6"/>
      <c r="D5" s="6"/>
      <c r="E5" s="6"/>
      <c r="F5" s="6"/>
      <c r="G5" s="7"/>
      <c r="H5" s="7"/>
      <c r="I5" s="7"/>
      <c r="J5" s="7"/>
      <c r="K5" s="8"/>
      <c r="L5" s="7"/>
      <c r="M5" s="8"/>
      <c r="N5" s="8"/>
      <c r="O5" s="8"/>
      <c r="P5" s="8"/>
      <c r="Q5" s="8"/>
    </row>
    <row r="6" spans="2:19" s="9" customFormat="1" ht="15">
      <c r="B6" s="10"/>
      <c r="C6" s="10"/>
      <c r="D6" s="4"/>
      <c r="E6" s="10"/>
      <c r="F6" s="10"/>
      <c r="K6" s="11"/>
      <c r="L6" s="12"/>
      <c r="M6" s="13"/>
      <c r="R6" s="14"/>
      <c r="S6" s="14"/>
    </row>
    <row r="7" spans="1:17" ht="15" customHeight="1">
      <c r="A7" s="15"/>
      <c r="B7" s="10"/>
      <c r="C7" s="10"/>
      <c r="E7" s="84" t="s">
        <v>42</v>
      </c>
      <c r="F7" s="84"/>
      <c r="G7" s="84"/>
      <c r="H7" s="84"/>
      <c r="I7" s="84"/>
      <c r="K7" s="84" t="s">
        <v>32</v>
      </c>
      <c r="L7" s="84"/>
      <c r="M7" s="84"/>
      <c r="N7" s="84"/>
      <c r="O7" s="84"/>
      <c r="P7" s="17"/>
      <c r="Q7" s="17" t="s">
        <v>12</v>
      </c>
    </row>
    <row r="8" spans="2:17" ht="15" customHeight="1">
      <c r="B8" s="9"/>
      <c r="C8" s="9"/>
      <c r="E8" s="17" t="s">
        <v>33</v>
      </c>
      <c r="G8" s="17" t="s">
        <v>35</v>
      </c>
      <c r="H8" s="17"/>
      <c r="I8" s="17" t="s">
        <v>14</v>
      </c>
      <c r="K8" s="17" t="s">
        <v>33</v>
      </c>
      <c r="M8" s="17" t="s">
        <v>35</v>
      </c>
      <c r="N8" s="17"/>
      <c r="O8" s="17" t="s">
        <v>14</v>
      </c>
      <c r="P8" s="17"/>
      <c r="Q8" s="17" t="s">
        <v>13</v>
      </c>
    </row>
    <row r="9" spans="2:17" ht="15" customHeight="1">
      <c r="B9" s="18"/>
      <c r="C9" s="16" t="s">
        <v>11</v>
      </c>
      <c r="E9" s="16" t="s">
        <v>34</v>
      </c>
      <c r="F9" s="16"/>
      <c r="G9" s="16" t="s">
        <v>36</v>
      </c>
      <c r="H9" s="16"/>
      <c r="I9" s="16" t="s">
        <v>31</v>
      </c>
      <c r="J9" s="17"/>
      <c r="K9" s="16" t="s">
        <v>34</v>
      </c>
      <c r="L9" s="16"/>
      <c r="M9" s="16" t="s">
        <v>36</v>
      </c>
      <c r="N9" s="16"/>
      <c r="O9" s="16" t="s">
        <v>31</v>
      </c>
      <c r="P9" s="17"/>
      <c r="Q9" s="16" t="s">
        <v>37</v>
      </c>
    </row>
    <row r="10" spans="2:17" ht="15" customHeight="1">
      <c r="B10" s="18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2:17" ht="15" customHeight="1">
      <c r="B11" s="18"/>
      <c r="C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2.75">
      <c r="A12" s="18" t="s">
        <v>27</v>
      </c>
      <c r="C12" s="19">
        <v>2007</v>
      </c>
      <c r="E12" s="20">
        <v>0</v>
      </c>
      <c r="F12" s="20"/>
      <c r="G12" s="20">
        <v>0</v>
      </c>
      <c r="H12" s="20"/>
      <c r="I12" s="20">
        <v>0</v>
      </c>
      <c r="J12" s="20"/>
      <c r="K12" s="20">
        <v>0</v>
      </c>
      <c r="L12" s="20"/>
      <c r="M12" s="20">
        <v>0</v>
      </c>
      <c r="N12" s="20"/>
      <c r="O12" s="20">
        <v>0</v>
      </c>
      <c r="P12" s="20"/>
      <c r="Q12" s="20">
        <v>0</v>
      </c>
    </row>
    <row r="13" spans="1:17" ht="12.75">
      <c r="A13" s="18" t="s">
        <v>14</v>
      </c>
      <c r="C13" s="19">
        <v>2006</v>
      </c>
      <c r="E13" s="20">
        <v>1028858</v>
      </c>
      <c r="F13" s="20"/>
      <c r="G13" s="20">
        <v>2706857</v>
      </c>
      <c r="H13" s="20"/>
      <c r="I13" s="20">
        <v>3735715</v>
      </c>
      <c r="J13" s="20"/>
      <c r="K13" s="20">
        <v>237149</v>
      </c>
      <c r="L13" s="20"/>
      <c r="M13" s="20">
        <v>34122</v>
      </c>
      <c r="N13" s="20"/>
      <c r="O13" s="20">
        <v>271271</v>
      </c>
      <c r="P13" s="20"/>
      <c r="Q13" s="20">
        <v>3464444</v>
      </c>
    </row>
    <row r="14" spans="2:19" s="21" customFormat="1" ht="15" customHeight="1">
      <c r="B14" s="18"/>
      <c r="C14" s="19"/>
      <c r="D14" s="4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5"/>
      <c r="S14" s="5"/>
    </row>
    <row r="15" spans="2:19" s="21" customFormat="1" ht="15" customHeight="1">
      <c r="B15" s="18"/>
      <c r="C15" s="19"/>
      <c r="D15" s="4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5"/>
      <c r="S15" s="5"/>
    </row>
    <row r="16" spans="1:17" ht="12.75">
      <c r="A16" s="18" t="s">
        <v>28</v>
      </c>
      <c r="B16" s="11"/>
      <c r="C16" s="19">
        <v>2007</v>
      </c>
      <c r="E16" s="21">
        <v>0</v>
      </c>
      <c r="F16" s="21"/>
      <c r="G16" s="21">
        <v>0</v>
      </c>
      <c r="H16" s="21"/>
      <c r="I16" s="21">
        <v>0</v>
      </c>
      <c r="J16" s="21"/>
      <c r="K16" s="21">
        <v>0</v>
      </c>
      <c r="L16" s="21"/>
      <c r="M16" s="21">
        <v>0</v>
      </c>
      <c r="N16" s="21"/>
      <c r="O16" s="61">
        <v>0</v>
      </c>
      <c r="P16" s="61"/>
      <c r="Q16" s="61">
        <v>0</v>
      </c>
    </row>
    <row r="17" spans="1:17" ht="12.75">
      <c r="A17" s="18" t="s">
        <v>14</v>
      </c>
      <c r="B17" s="11"/>
      <c r="C17" s="19">
        <v>2006</v>
      </c>
      <c r="E17" s="21">
        <v>3170438</v>
      </c>
      <c r="F17" s="21"/>
      <c r="G17" s="21">
        <v>10159452</v>
      </c>
      <c r="H17" s="21"/>
      <c r="I17" s="21">
        <v>13329890</v>
      </c>
      <c r="J17" s="21"/>
      <c r="K17" s="21">
        <v>830434</v>
      </c>
      <c r="L17" s="21"/>
      <c r="M17" s="21">
        <v>580475</v>
      </c>
      <c r="N17" s="21"/>
      <c r="O17" s="61">
        <v>1410909</v>
      </c>
      <c r="P17" s="61"/>
      <c r="Q17" s="61">
        <v>11918981</v>
      </c>
    </row>
    <row r="18" spans="2:19" s="21" customFormat="1" ht="15" customHeight="1">
      <c r="B18" s="18"/>
      <c r="D18" s="4"/>
      <c r="E18" s="20"/>
      <c r="F18" s="20"/>
      <c r="G18" s="20"/>
      <c r="H18" s="20"/>
      <c r="J18" s="20"/>
      <c r="K18" s="20"/>
      <c r="L18" s="20"/>
      <c r="M18" s="20"/>
      <c r="N18" s="20"/>
      <c r="O18" s="61"/>
      <c r="P18" s="61"/>
      <c r="Q18" s="61"/>
      <c r="R18" s="5"/>
      <c r="S18" s="5"/>
    </row>
    <row r="19" spans="2:19" s="21" customFormat="1" ht="15" customHeight="1">
      <c r="B19" s="18"/>
      <c r="D19" s="4"/>
      <c r="E19" s="20"/>
      <c r="F19" s="20"/>
      <c r="G19" s="20"/>
      <c r="H19" s="20"/>
      <c r="J19" s="20"/>
      <c r="K19" s="20"/>
      <c r="L19" s="20"/>
      <c r="M19" s="20"/>
      <c r="N19" s="20"/>
      <c r="O19" s="61"/>
      <c r="P19" s="61"/>
      <c r="Q19" s="61"/>
      <c r="R19" s="5"/>
      <c r="S19" s="5"/>
    </row>
    <row r="20" spans="1:17" ht="12.75">
      <c r="A20" s="18" t="s">
        <v>29</v>
      </c>
      <c r="B20" s="18"/>
      <c r="C20" s="19">
        <v>2007</v>
      </c>
      <c r="E20" s="21">
        <v>0</v>
      </c>
      <c r="F20" s="21"/>
      <c r="G20" s="21">
        <v>0</v>
      </c>
      <c r="H20" s="21"/>
      <c r="I20" s="21">
        <v>0</v>
      </c>
      <c r="J20" s="21"/>
      <c r="K20" s="21">
        <v>0</v>
      </c>
      <c r="L20" s="21"/>
      <c r="M20" s="21">
        <v>0</v>
      </c>
      <c r="N20" s="21"/>
      <c r="O20" s="61">
        <v>0</v>
      </c>
      <c r="P20" s="61"/>
      <c r="Q20" s="61">
        <v>0</v>
      </c>
    </row>
    <row r="21" spans="1:17" ht="12.75">
      <c r="A21" s="18" t="s">
        <v>14</v>
      </c>
      <c r="B21" s="18"/>
      <c r="C21" s="19">
        <v>2006</v>
      </c>
      <c r="E21" s="21">
        <v>2859256</v>
      </c>
      <c r="F21" s="21"/>
      <c r="G21" s="21">
        <v>8953921</v>
      </c>
      <c r="H21" s="21"/>
      <c r="I21" s="21">
        <v>11813177</v>
      </c>
      <c r="J21" s="21"/>
      <c r="K21" s="21">
        <v>1982612</v>
      </c>
      <c r="L21" s="21"/>
      <c r="M21" s="21">
        <v>395490</v>
      </c>
      <c r="N21" s="21"/>
      <c r="O21" s="61">
        <v>2378102</v>
      </c>
      <c r="P21" s="61"/>
      <c r="Q21" s="61">
        <v>9435075</v>
      </c>
    </row>
    <row r="22" spans="2:19" s="21" customFormat="1" ht="15" customHeight="1">
      <c r="B22" s="18"/>
      <c r="C22" s="22"/>
      <c r="D22" s="4"/>
      <c r="E22" s="20"/>
      <c r="F22" s="20"/>
      <c r="G22" s="20"/>
      <c r="H22" s="20"/>
      <c r="J22" s="20"/>
      <c r="K22" s="20"/>
      <c r="L22" s="20"/>
      <c r="M22" s="20"/>
      <c r="N22" s="20"/>
      <c r="O22" s="61"/>
      <c r="P22" s="61"/>
      <c r="Q22" s="61"/>
      <c r="R22" s="5"/>
      <c r="S22" s="5"/>
    </row>
    <row r="23" spans="2:19" s="21" customFormat="1" ht="15" customHeight="1">
      <c r="B23" s="18"/>
      <c r="C23" s="22"/>
      <c r="D23" s="4"/>
      <c r="E23" s="20"/>
      <c r="F23" s="20"/>
      <c r="G23" s="20"/>
      <c r="H23" s="20"/>
      <c r="J23" s="20"/>
      <c r="K23" s="20"/>
      <c r="L23" s="20"/>
      <c r="M23" s="20"/>
      <c r="N23" s="20"/>
      <c r="O23" s="61"/>
      <c r="P23" s="61"/>
      <c r="Q23" s="61"/>
      <c r="R23" s="5"/>
      <c r="S23" s="5"/>
    </row>
    <row r="24" spans="1:17" ht="12.75">
      <c r="A24" s="18" t="s">
        <v>30</v>
      </c>
      <c r="B24" s="18"/>
      <c r="C24" s="19">
        <v>2007</v>
      </c>
      <c r="E24" s="21">
        <v>0</v>
      </c>
      <c r="F24" s="21"/>
      <c r="G24" s="21">
        <v>0</v>
      </c>
      <c r="H24" s="21"/>
      <c r="I24" s="21">
        <v>0</v>
      </c>
      <c r="J24" s="21"/>
      <c r="K24" s="21">
        <v>0</v>
      </c>
      <c r="L24" s="21"/>
      <c r="M24" s="21">
        <v>0</v>
      </c>
      <c r="N24" s="21"/>
      <c r="O24" s="61">
        <v>0</v>
      </c>
      <c r="P24" s="61"/>
      <c r="Q24" s="61">
        <v>0</v>
      </c>
    </row>
    <row r="25" spans="1:17" ht="12.75">
      <c r="A25" s="18" t="s">
        <v>14</v>
      </c>
      <c r="B25" s="18"/>
      <c r="C25" s="19">
        <v>2006</v>
      </c>
      <c r="E25" s="21">
        <v>-1394774</v>
      </c>
      <c r="F25" s="21"/>
      <c r="G25" s="21">
        <v>0</v>
      </c>
      <c r="H25" s="21"/>
      <c r="I25" s="21">
        <v>-1394774</v>
      </c>
      <c r="J25" s="21"/>
      <c r="K25" s="21">
        <v>-1368951</v>
      </c>
      <c r="L25" s="21"/>
      <c r="M25" s="21">
        <v>0</v>
      </c>
      <c r="N25" s="21"/>
      <c r="O25" s="61">
        <v>-1368951</v>
      </c>
      <c r="P25" s="61"/>
      <c r="Q25" s="61">
        <v>-25823</v>
      </c>
    </row>
    <row r="26" spans="1:17" ht="15" customHeight="1">
      <c r="A26" s="18"/>
      <c r="B26" s="18"/>
      <c r="C26" s="19"/>
      <c r="E26" s="21"/>
      <c r="F26" s="21"/>
      <c r="G26" s="21"/>
      <c r="H26" s="21"/>
      <c r="I26" s="21"/>
      <c r="J26" s="21"/>
      <c r="K26" s="21"/>
      <c r="L26" s="21"/>
      <c r="N26" s="21"/>
      <c r="O26" s="57"/>
      <c r="P26" s="21"/>
      <c r="Q26" s="21"/>
    </row>
    <row r="27" spans="3:17" ht="15" customHeight="1">
      <c r="C27" s="1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57"/>
      <c r="P27" s="20"/>
      <c r="Q27" s="20"/>
    </row>
    <row r="28" spans="1:17" ht="15" customHeight="1" thickBot="1">
      <c r="A28" s="18" t="s">
        <v>31</v>
      </c>
      <c r="C28" s="19">
        <v>2007</v>
      </c>
      <c r="E28" s="24">
        <v>0</v>
      </c>
      <c r="F28" s="25"/>
      <c r="G28" s="24">
        <v>0</v>
      </c>
      <c r="H28" s="20"/>
      <c r="I28" s="24">
        <v>0</v>
      </c>
      <c r="J28" s="25"/>
      <c r="K28" s="24">
        <v>0</v>
      </c>
      <c r="L28" s="23"/>
      <c r="M28" s="24">
        <v>0</v>
      </c>
      <c r="N28" s="23"/>
      <c r="O28" s="24">
        <v>0</v>
      </c>
      <c r="P28" s="25"/>
      <c r="Q28" s="24">
        <v>0</v>
      </c>
    </row>
    <row r="29" spans="1:17" ht="15" customHeight="1" thickBot="1" thickTop="1">
      <c r="A29" s="18"/>
      <c r="C29" s="19">
        <v>2006</v>
      </c>
      <c r="E29" s="24">
        <v>5663778</v>
      </c>
      <c r="F29" s="25"/>
      <c r="G29" s="24">
        <v>21820230</v>
      </c>
      <c r="H29" s="20"/>
      <c r="I29" s="24">
        <v>27484008</v>
      </c>
      <c r="J29" s="25"/>
      <c r="K29" s="24">
        <v>1681244</v>
      </c>
      <c r="L29" s="23"/>
      <c r="M29" s="24">
        <v>1010087</v>
      </c>
      <c r="N29" s="23"/>
      <c r="O29" s="24">
        <v>2691331</v>
      </c>
      <c r="P29" s="25"/>
      <c r="Q29" s="24">
        <v>24792677</v>
      </c>
    </row>
    <row r="30" ht="15" customHeight="1" thickTop="1">
      <c r="G30" s="20"/>
    </row>
    <row r="31" ht="15" customHeight="1">
      <c r="G31" s="20"/>
    </row>
    <row r="32" spans="1:15" ht="12.75" customHeight="1">
      <c r="A32" s="4" t="s">
        <v>16</v>
      </c>
      <c r="C32" s="4" t="s">
        <v>22</v>
      </c>
      <c r="O32" s="4" t="s">
        <v>14</v>
      </c>
    </row>
    <row r="33" spans="1:3" ht="12.75" customHeight="1">
      <c r="A33" s="4" t="s">
        <v>17</v>
      </c>
      <c r="C33" s="4" t="s">
        <v>59</v>
      </c>
    </row>
    <row r="34" spans="1:3" ht="12.75" customHeight="1">
      <c r="A34" s="4" t="s">
        <v>18</v>
      </c>
      <c r="C34" s="4" t="s">
        <v>60</v>
      </c>
    </row>
    <row r="35" ht="12.75" customHeight="1"/>
    <row r="36" ht="12.75" customHeight="1"/>
    <row r="37" ht="12.75" customHeight="1"/>
    <row r="59" spans="1:17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4"/>
      <c r="N59" s="63"/>
      <c r="O59" s="63"/>
      <c r="P59" s="63"/>
      <c r="Q59" s="63"/>
    </row>
    <row r="60" spans="1:17" ht="12.75">
      <c r="A60" s="82" t="s">
        <v>49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1:17" ht="12.75" customHeight="1">
      <c r="A62" s="65" t="s">
        <v>53</v>
      </c>
      <c r="B62" s="65"/>
      <c r="C62" s="65"/>
      <c r="D62" s="65"/>
      <c r="E62" s="81" t="s">
        <v>52</v>
      </c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65"/>
      <c r="Q62" s="65"/>
    </row>
    <row r="65" ht="12.75">
      <c r="I65" s="3"/>
    </row>
    <row r="68" ht="12.75">
      <c r="K68" s="4" t="s">
        <v>14</v>
      </c>
    </row>
  </sheetData>
  <mergeCells count="8">
    <mergeCell ref="E62:O62"/>
    <mergeCell ref="A60:Q60"/>
    <mergeCell ref="A1:Q1"/>
    <mergeCell ref="A2:Q2"/>
    <mergeCell ref="A3:Q3"/>
    <mergeCell ref="E7:I7"/>
    <mergeCell ref="K7:O7"/>
    <mergeCell ref="A4:Q4"/>
  </mergeCells>
  <printOptions horizontalCentered="1"/>
  <pageMargins left="0.7" right="0.7" top="0.7" bottom="0.4" header="0.5" footer="0.4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3"/>
  <sheetViews>
    <sheetView zoomScale="75" zoomScaleNormal="75" workbookViewId="0" topLeftCell="J1">
      <selection activeCell="R8" sqref="R8"/>
    </sheetView>
  </sheetViews>
  <sheetFormatPr defaultColWidth="9.140625" defaultRowHeight="12.75"/>
  <cols>
    <col min="1" max="1" width="3.7109375" style="66" customWidth="1"/>
    <col min="2" max="2" width="3.8515625" style="4" customWidth="1"/>
    <col min="3" max="7" width="2.57421875" style="4" customWidth="1"/>
    <col min="8" max="8" width="33.421875" style="4" customWidth="1"/>
    <col min="9" max="11" width="14.28125" style="4" customWidth="1"/>
    <col min="12" max="12" width="23.00390625" style="4" bestFit="1" customWidth="1"/>
    <col min="13" max="13" width="21.140625" style="4" bestFit="1" customWidth="1"/>
    <col min="14" max="14" width="22.28125" style="4" bestFit="1" customWidth="1"/>
    <col min="15" max="15" width="20.140625" style="4" bestFit="1" customWidth="1"/>
    <col min="16" max="16" width="14.28125" style="4" customWidth="1"/>
    <col min="17" max="17" width="21.140625" style="4" bestFit="1" customWidth="1"/>
    <col min="18" max="18" width="14.28125" style="4" customWidth="1"/>
    <col min="19" max="19" width="20.140625" style="4" bestFit="1" customWidth="1"/>
    <col min="20" max="20" width="2.7109375" style="4" customWidth="1"/>
    <col min="21" max="25" width="2.57421875" style="4" customWidth="1"/>
    <col min="26" max="26" width="33.421875" style="4" customWidth="1"/>
    <col min="27" max="28" width="14.28125" style="4" customWidth="1"/>
    <col min="29" max="29" width="13.140625" style="4" bestFit="1" customWidth="1"/>
    <col min="30" max="30" width="15.421875" style="4" customWidth="1"/>
    <col min="31" max="31" width="14.57421875" style="4" bestFit="1" customWidth="1"/>
    <col min="32" max="16384" width="9.140625" style="4" customWidth="1"/>
  </cols>
  <sheetData>
    <row r="1" spans="1:31" s="47" customFormat="1" ht="18.75">
      <c r="A1" s="86"/>
      <c r="C1" s="85" t="s">
        <v>47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U1" s="83" t="s">
        <v>56</v>
      </c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47" customFormat="1" ht="18.75">
      <c r="A2" s="86"/>
      <c r="C2" s="85" t="s">
        <v>23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U2" s="83" t="s">
        <v>23</v>
      </c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7" customFormat="1" ht="19.5" thickBot="1">
      <c r="A3" s="86"/>
      <c r="C3" s="85" t="s">
        <v>50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U3" s="83" t="s">
        <v>50</v>
      </c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29" s="48" customFormat="1" ht="15" customHeight="1" thickBot="1">
      <c r="A4" s="86"/>
      <c r="C4" s="85" t="s">
        <v>14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AA4" s="89" t="s">
        <v>57</v>
      </c>
      <c r="AB4" s="90"/>
      <c r="AC4" s="91"/>
    </row>
    <row r="5" spans="1:31" s="42" customFormat="1" ht="13.5" customHeight="1">
      <c r="A5" s="86"/>
      <c r="C5" s="43" t="s">
        <v>7</v>
      </c>
      <c r="D5" s="43"/>
      <c r="E5" s="43"/>
      <c r="F5" s="43"/>
      <c r="G5" s="43"/>
      <c r="H5" s="43"/>
      <c r="I5" s="44" t="s">
        <v>8</v>
      </c>
      <c r="J5" s="44" t="s">
        <v>25</v>
      </c>
      <c r="K5" s="44" t="s">
        <v>1</v>
      </c>
      <c r="L5" s="44" t="s">
        <v>2</v>
      </c>
      <c r="M5" s="44" t="s">
        <v>3</v>
      </c>
      <c r="N5" s="44" t="s">
        <v>4</v>
      </c>
      <c r="O5" s="44" t="s">
        <v>15</v>
      </c>
      <c r="P5" s="44" t="s">
        <v>10</v>
      </c>
      <c r="Q5" s="44" t="s">
        <v>9</v>
      </c>
      <c r="R5" s="44" t="s">
        <v>5</v>
      </c>
      <c r="S5" s="44" t="s">
        <v>6</v>
      </c>
      <c r="U5" s="43" t="s">
        <v>7</v>
      </c>
      <c r="V5" s="43"/>
      <c r="W5" s="43"/>
      <c r="X5" s="43"/>
      <c r="Y5" s="43"/>
      <c r="Z5" s="43"/>
      <c r="AA5" s="44" t="s">
        <v>0</v>
      </c>
      <c r="AB5" s="44" t="s">
        <v>25</v>
      </c>
      <c r="AC5" s="44" t="s">
        <v>54</v>
      </c>
      <c r="AD5" s="44" t="s">
        <v>55</v>
      </c>
      <c r="AE5" s="44" t="s">
        <v>6</v>
      </c>
    </row>
    <row r="6" spans="1:19" s="23" customFormat="1" ht="13.5" customHeight="1" thickBot="1">
      <c r="A6" s="86"/>
      <c r="L6" s="19"/>
      <c r="S6" s="19"/>
    </row>
    <row r="7" spans="1:31" s="26" customFormat="1" ht="13.5" customHeight="1">
      <c r="A7" s="87" t="s">
        <v>48</v>
      </c>
      <c r="C7" s="27" t="e">
        <f>#REF!</f>
        <v>#REF!</v>
      </c>
      <c r="D7" s="28"/>
      <c r="E7" s="28"/>
      <c r="F7" s="28"/>
      <c r="G7" s="28"/>
      <c r="H7" s="28"/>
      <c r="I7" s="55"/>
      <c r="J7" s="55"/>
      <c r="K7" s="55"/>
      <c r="L7" s="55"/>
      <c r="M7" s="55"/>
      <c r="N7" s="55" t="s">
        <v>14</v>
      </c>
      <c r="O7" s="55"/>
      <c r="P7" s="55"/>
      <c r="Q7" s="55"/>
      <c r="R7" s="55"/>
      <c r="S7" s="56"/>
      <c r="T7" s="45"/>
      <c r="U7" s="27" t="s">
        <v>19</v>
      </c>
      <c r="V7" s="28"/>
      <c r="W7" s="28"/>
      <c r="X7" s="28"/>
      <c r="Y7" s="28"/>
      <c r="Z7" s="28"/>
      <c r="AA7" s="55"/>
      <c r="AB7" s="55"/>
      <c r="AC7" s="55"/>
      <c r="AD7" s="55"/>
      <c r="AE7" s="56"/>
    </row>
    <row r="8" spans="1:31" s="26" customFormat="1" ht="12.75" customHeight="1">
      <c r="A8" s="88"/>
      <c r="C8" s="32"/>
      <c r="D8" s="11" t="s">
        <v>38</v>
      </c>
      <c r="E8" s="11"/>
      <c r="F8" s="11"/>
      <c r="G8" s="30"/>
      <c r="H8" s="30"/>
      <c r="I8" s="33">
        <v>0</v>
      </c>
      <c r="J8" s="33">
        <v>92903</v>
      </c>
      <c r="K8" s="33">
        <v>3968</v>
      </c>
      <c r="L8" s="33">
        <v>0</v>
      </c>
      <c r="M8" s="33">
        <v>0</v>
      </c>
      <c r="N8" s="33">
        <v>1040959</v>
      </c>
      <c r="O8" s="33">
        <v>131</v>
      </c>
      <c r="P8" s="33">
        <v>0</v>
      </c>
      <c r="Q8" s="33">
        <v>0</v>
      </c>
      <c r="R8" s="67">
        <f>-186560-AD8-L70</f>
        <v>71322.82798021054</v>
      </c>
      <c r="S8" s="38">
        <f>SUM(I8:R8)</f>
        <v>1209283.8279802105</v>
      </c>
      <c r="U8" s="32"/>
      <c r="V8" s="11" t="s">
        <v>38</v>
      </c>
      <c r="W8" s="11"/>
      <c r="X8" s="11"/>
      <c r="Y8" s="30"/>
      <c r="Z8" s="30"/>
      <c r="AA8" s="33">
        <v>96115</v>
      </c>
      <c r="AB8" s="33">
        <v>64090</v>
      </c>
      <c r="AC8" s="33">
        <f>+AA8+AB8</f>
        <v>160205</v>
      </c>
      <c r="AD8" s="67">
        <v>-77457</v>
      </c>
      <c r="AE8" s="38">
        <f>+AC8+AD8</f>
        <v>82748</v>
      </c>
    </row>
    <row r="9" spans="1:31" s="26" customFormat="1" ht="12.75" customHeight="1">
      <c r="A9" s="88"/>
      <c r="C9" s="32"/>
      <c r="D9" s="11" t="s">
        <v>39</v>
      </c>
      <c r="E9" s="11"/>
      <c r="F9" s="11"/>
      <c r="G9" s="30"/>
      <c r="H9" s="30"/>
      <c r="I9" s="49">
        <v>0</v>
      </c>
      <c r="J9" s="49">
        <v>262479</v>
      </c>
      <c r="K9" s="49">
        <v>0</v>
      </c>
      <c r="L9" s="49">
        <v>0</v>
      </c>
      <c r="M9" s="49">
        <v>0</v>
      </c>
      <c r="N9" s="49">
        <v>2437108</v>
      </c>
      <c r="O9" s="49">
        <v>7270</v>
      </c>
      <c r="P9" s="49">
        <v>0</v>
      </c>
      <c r="Q9" s="49">
        <v>0</v>
      </c>
      <c r="R9" s="68">
        <v>0</v>
      </c>
      <c r="S9" s="50">
        <f>SUM(I9:R9)</f>
        <v>2706857</v>
      </c>
      <c r="U9" s="32"/>
      <c r="V9" s="11" t="s">
        <v>39</v>
      </c>
      <c r="W9" s="11"/>
      <c r="X9" s="11"/>
      <c r="Y9" s="30"/>
      <c r="Z9" s="30"/>
      <c r="AA9" s="49">
        <v>67716</v>
      </c>
      <c r="AB9" s="49">
        <v>178795</v>
      </c>
      <c r="AC9" s="49">
        <f>+AA9+AB9</f>
        <v>246511</v>
      </c>
      <c r="AD9" s="68">
        <v>0</v>
      </c>
      <c r="AE9" s="50">
        <f>+AC9+AD9</f>
        <v>246511</v>
      </c>
    </row>
    <row r="10" spans="1:31" s="26" customFormat="1" ht="12.75" customHeight="1">
      <c r="A10" s="88"/>
      <c r="C10" s="32"/>
      <c r="D10" s="11"/>
      <c r="E10" s="11" t="s">
        <v>44</v>
      </c>
      <c r="F10" s="11"/>
      <c r="G10" s="11"/>
      <c r="H10" s="30"/>
      <c r="I10" s="59">
        <f aca="true" t="shared" si="0" ref="I10:S10">+I8+I9</f>
        <v>0</v>
      </c>
      <c r="J10" s="59">
        <f t="shared" si="0"/>
        <v>355382</v>
      </c>
      <c r="K10" s="59">
        <f t="shared" si="0"/>
        <v>3968</v>
      </c>
      <c r="L10" s="59">
        <f t="shared" si="0"/>
        <v>0</v>
      </c>
      <c r="M10" s="59">
        <f t="shared" si="0"/>
        <v>0</v>
      </c>
      <c r="N10" s="59">
        <f t="shared" si="0"/>
        <v>3478067</v>
      </c>
      <c r="O10" s="59">
        <f t="shared" si="0"/>
        <v>7401</v>
      </c>
      <c r="P10" s="59">
        <f t="shared" si="0"/>
        <v>0</v>
      </c>
      <c r="Q10" s="59">
        <f t="shared" si="0"/>
        <v>0</v>
      </c>
      <c r="R10" s="69">
        <f t="shared" si="0"/>
        <v>71322.82798021054</v>
      </c>
      <c r="S10" s="60">
        <f t="shared" si="0"/>
        <v>3916140.8279802105</v>
      </c>
      <c r="U10" s="32"/>
      <c r="V10" s="11"/>
      <c r="W10" s="11" t="s">
        <v>44</v>
      </c>
      <c r="X10" s="11"/>
      <c r="Y10" s="11"/>
      <c r="Z10" s="30"/>
      <c r="AA10" s="59">
        <f>+AA8+AA9</f>
        <v>163831</v>
      </c>
      <c r="AB10" s="59">
        <f>+AB8+AB9</f>
        <v>242885</v>
      </c>
      <c r="AC10" s="59">
        <f>+AC8+AC9</f>
        <v>406716</v>
      </c>
      <c r="AD10" s="69">
        <f>+AD8+AD9</f>
        <v>-77457</v>
      </c>
      <c r="AE10" s="60">
        <f>+AE8+AE9</f>
        <v>329259</v>
      </c>
    </row>
    <row r="11" spans="1:31" s="26" customFormat="1" ht="6" customHeight="1">
      <c r="A11" s="88"/>
      <c r="C11" s="32"/>
      <c r="D11" s="30"/>
      <c r="E11" s="30"/>
      <c r="F11" s="30"/>
      <c r="G11" s="30"/>
      <c r="H11" s="30"/>
      <c r="I11" s="34"/>
      <c r="J11" s="34"/>
      <c r="K11" s="34"/>
      <c r="L11" s="34"/>
      <c r="M11" s="34"/>
      <c r="N11" s="34"/>
      <c r="O11" s="34"/>
      <c r="P11" s="34"/>
      <c r="Q11" s="34"/>
      <c r="R11" s="71"/>
      <c r="S11" s="31"/>
      <c r="U11" s="32"/>
      <c r="V11" s="30"/>
      <c r="W11" s="30"/>
      <c r="X11" s="30"/>
      <c r="Y11" s="30"/>
      <c r="Z11" s="30"/>
      <c r="AA11" s="34"/>
      <c r="AB11" s="34"/>
      <c r="AC11" s="30"/>
      <c r="AD11" s="70"/>
      <c r="AE11" s="31"/>
    </row>
    <row r="12" spans="1:31" s="26" customFormat="1" ht="12.75" customHeight="1">
      <c r="A12" s="88"/>
      <c r="C12" s="32"/>
      <c r="D12" s="30" t="s">
        <v>40</v>
      </c>
      <c r="E12" s="30"/>
      <c r="F12" s="30"/>
      <c r="G12" s="30"/>
      <c r="H12" s="30"/>
      <c r="I12" s="34">
        <v>0</v>
      </c>
      <c r="J12" s="34">
        <v>143076</v>
      </c>
      <c r="K12" s="34">
        <v>0</v>
      </c>
      <c r="L12" s="34">
        <v>0</v>
      </c>
      <c r="M12" s="34">
        <v>0</v>
      </c>
      <c r="N12" s="34">
        <v>203176</v>
      </c>
      <c r="O12" s="34">
        <v>0</v>
      </c>
      <c r="P12" s="34">
        <v>0</v>
      </c>
      <c r="Q12" s="34">
        <v>0</v>
      </c>
      <c r="R12" s="71">
        <f>+R8+M70</f>
        <v>-20137.98846579001</v>
      </c>
      <c r="S12" s="39">
        <f>SUM(I12:R12)</f>
        <v>326114.01153421</v>
      </c>
      <c r="U12" s="32"/>
      <c r="V12" s="30" t="s">
        <v>40</v>
      </c>
      <c r="W12" s="30"/>
      <c r="X12" s="30"/>
      <c r="Y12" s="30"/>
      <c r="Z12" s="30"/>
      <c r="AA12" s="34">
        <v>157799</v>
      </c>
      <c r="AB12" s="34">
        <v>50141</v>
      </c>
      <c r="AC12" s="34">
        <f>+AA12+AB12</f>
        <v>207940</v>
      </c>
      <c r="AD12" s="71">
        <f>AD8</f>
        <v>-77457</v>
      </c>
      <c r="AE12" s="39">
        <f>+AC12+AD12</f>
        <v>130483</v>
      </c>
    </row>
    <row r="13" spans="1:31" s="26" customFormat="1" ht="12.75" customHeight="1">
      <c r="A13" s="88"/>
      <c r="C13" s="32"/>
      <c r="D13" s="11" t="s">
        <v>41</v>
      </c>
      <c r="E13" s="11"/>
      <c r="F13" s="11"/>
      <c r="G13" s="30"/>
      <c r="H13" s="30"/>
      <c r="I13" s="34">
        <v>0</v>
      </c>
      <c r="J13" s="34">
        <v>23634</v>
      </c>
      <c r="K13" s="34">
        <v>0</v>
      </c>
      <c r="L13" s="34">
        <v>0</v>
      </c>
      <c r="M13" s="34">
        <v>0</v>
      </c>
      <c r="N13" s="34">
        <v>10488</v>
      </c>
      <c r="O13" s="34">
        <v>0</v>
      </c>
      <c r="P13" s="34">
        <v>0</v>
      </c>
      <c r="Q13" s="34">
        <v>0</v>
      </c>
      <c r="R13" s="71">
        <v>0</v>
      </c>
      <c r="S13" s="39">
        <f>SUM(I13:R13)</f>
        <v>34122</v>
      </c>
      <c r="U13" s="32"/>
      <c r="V13" s="11" t="s">
        <v>41</v>
      </c>
      <c r="W13" s="11"/>
      <c r="X13" s="11"/>
      <c r="Y13" s="30"/>
      <c r="Z13" s="30"/>
      <c r="AA13" s="34">
        <v>16114</v>
      </c>
      <c r="AB13" s="34">
        <v>0</v>
      </c>
      <c r="AC13" s="34">
        <f>+AA13+AB13</f>
        <v>16114</v>
      </c>
      <c r="AD13" s="71">
        <v>0</v>
      </c>
      <c r="AE13" s="39">
        <f>+AC13+AD13</f>
        <v>16114</v>
      </c>
    </row>
    <row r="14" spans="1:31" s="26" customFormat="1" ht="12.75" customHeight="1">
      <c r="A14" s="88"/>
      <c r="C14" s="32"/>
      <c r="D14" s="11"/>
      <c r="E14" s="11" t="s">
        <v>45</v>
      </c>
      <c r="F14" s="11"/>
      <c r="G14" s="11"/>
      <c r="H14" s="30"/>
      <c r="I14" s="35">
        <f aca="true" t="shared" si="1" ref="I14:S14">+I12+I13</f>
        <v>0</v>
      </c>
      <c r="J14" s="35">
        <f t="shared" si="1"/>
        <v>166710</v>
      </c>
      <c r="K14" s="35">
        <f t="shared" si="1"/>
        <v>0</v>
      </c>
      <c r="L14" s="35">
        <f t="shared" si="1"/>
        <v>0</v>
      </c>
      <c r="M14" s="35">
        <f t="shared" si="1"/>
        <v>0</v>
      </c>
      <c r="N14" s="35">
        <f t="shared" si="1"/>
        <v>213664</v>
      </c>
      <c r="O14" s="35">
        <f t="shared" si="1"/>
        <v>0</v>
      </c>
      <c r="P14" s="35">
        <f t="shared" si="1"/>
        <v>0</v>
      </c>
      <c r="Q14" s="35">
        <f t="shared" si="1"/>
        <v>0</v>
      </c>
      <c r="R14" s="73">
        <f t="shared" si="1"/>
        <v>-20137.98846579001</v>
      </c>
      <c r="S14" s="60">
        <f t="shared" si="1"/>
        <v>360236.01153421</v>
      </c>
      <c r="U14" s="32"/>
      <c r="V14" s="11"/>
      <c r="W14" s="11" t="s">
        <v>45</v>
      </c>
      <c r="X14" s="11"/>
      <c r="Y14" s="11"/>
      <c r="Z14" s="30"/>
      <c r="AA14" s="35">
        <f>+AA12+AA13</f>
        <v>173913</v>
      </c>
      <c r="AB14" s="35">
        <f>+AB12+AB13</f>
        <v>50141</v>
      </c>
      <c r="AC14" s="59">
        <f>+AC12+AC13</f>
        <v>224054</v>
      </c>
      <c r="AD14" s="69">
        <f>+AD12+AD13</f>
        <v>-77457</v>
      </c>
      <c r="AE14" s="60">
        <f>+AE12+AE13</f>
        <v>146597</v>
      </c>
    </row>
    <row r="15" spans="1:31" s="26" customFormat="1" ht="6" customHeight="1">
      <c r="A15" s="88"/>
      <c r="C15" s="32"/>
      <c r="D15" s="30"/>
      <c r="E15" s="30"/>
      <c r="F15" s="30"/>
      <c r="G15" s="30"/>
      <c r="H15" s="30"/>
      <c r="I15" s="35"/>
      <c r="J15" s="35"/>
      <c r="K15" s="35"/>
      <c r="L15" s="35"/>
      <c r="M15" s="35"/>
      <c r="N15" s="35"/>
      <c r="O15" s="35"/>
      <c r="P15" s="35"/>
      <c r="Q15" s="35"/>
      <c r="R15" s="73"/>
      <c r="S15" s="31"/>
      <c r="U15" s="32"/>
      <c r="V15" s="30"/>
      <c r="W15" s="30"/>
      <c r="X15" s="30"/>
      <c r="Y15" s="30"/>
      <c r="Z15" s="30"/>
      <c r="AA15" s="35"/>
      <c r="AB15" s="35"/>
      <c r="AC15" s="30"/>
      <c r="AD15" s="70"/>
      <c r="AE15" s="31"/>
    </row>
    <row r="16" spans="1:31" s="26" customFormat="1" ht="12.75" customHeight="1">
      <c r="A16" s="88"/>
      <c r="C16" s="32"/>
      <c r="D16" s="11"/>
      <c r="E16" s="11" t="s">
        <v>46</v>
      </c>
      <c r="F16" s="11"/>
      <c r="G16" s="30"/>
      <c r="H16" s="46"/>
      <c r="I16" s="36">
        <f aca="true" t="shared" si="2" ref="I16:S16">+I10-I14</f>
        <v>0</v>
      </c>
      <c r="J16" s="36">
        <f t="shared" si="2"/>
        <v>188672</v>
      </c>
      <c r="K16" s="36">
        <f t="shared" si="2"/>
        <v>3968</v>
      </c>
      <c r="L16" s="36">
        <f t="shared" si="2"/>
        <v>0</v>
      </c>
      <c r="M16" s="36">
        <f t="shared" si="2"/>
        <v>0</v>
      </c>
      <c r="N16" s="36">
        <f t="shared" si="2"/>
        <v>3264403</v>
      </c>
      <c r="O16" s="36">
        <f t="shared" si="2"/>
        <v>7401</v>
      </c>
      <c r="P16" s="36">
        <f t="shared" si="2"/>
        <v>0</v>
      </c>
      <c r="Q16" s="36">
        <f t="shared" si="2"/>
        <v>0</v>
      </c>
      <c r="R16" s="72">
        <f t="shared" si="2"/>
        <v>91460.81644600055</v>
      </c>
      <c r="S16" s="40">
        <f t="shared" si="2"/>
        <v>3555904.8164460007</v>
      </c>
      <c r="U16" s="32"/>
      <c r="V16" s="11"/>
      <c r="W16" s="11" t="s">
        <v>46</v>
      </c>
      <c r="X16" s="11"/>
      <c r="Y16" s="30"/>
      <c r="Z16" s="46"/>
      <c r="AA16" s="36">
        <f>+AA10-AA14</f>
        <v>-10082</v>
      </c>
      <c r="AB16" s="36">
        <f>+AB10-AB14</f>
        <v>192744</v>
      </c>
      <c r="AC16" s="36">
        <f>+AC10-AC14</f>
        <v>182662</v>
      </c>
      <c r="AD16" s="72">
        <f>+AD10-AD14</f>
        <v>0</v>
      </c>
      <c r="AE16" s="40">
        <f>+AE10-AE14</f>
        <v>182662</v>
      </c>
    </row>
    <row r="17" spans="1:31" s="45" customFormat="1" ht="13.5" customHeight="1">
      <c r="A17" s="88"/>
      <c r="C17" s="41"/>
      <c r="D17" s="11" t="s">
        <v>14</v>
      </c>
      <c r="E17" s="11"/>
      <c r="F17" s="11"/>
      <c r="G17" s="11"/>
      <c r="H17" s="11"/>
      <c r="I17" s="36" t="s">
        <v>14</v>
      </c>
      <c r="J17" s="36" t="s">
        <v>14</v>
      </c>
      <c r="K17" s="36" t="s">
        <v>14</v>
      </c>
      <c r="L17" s="36" t="s">
        <v>14</v>
      </c>
      <c r="M17" s="36" t="s">
        <v>14</v>
      </c>
      <c r="N17" s="36" t="s">
        <v>14</v>
      </c>
      <c r="O17" s="36" t="s">
        <v>14</v>
      </c>
      <c r="P17" s="36" t="s">
        <v>14</v>
      </c>
      <c r="Q17" s="36" t="s">
        <v>14</v>
      </c>
      <c r="R17" s="72" t="s">
        <v>14</v>
      </c>
      <c r="S17" s="40" t="s">
        <v>14</v>
      </c>
      <c r="T17" s="26"/>
      <c r="U17" s="41"/>
      <c r="V17" s="11" t="s">
        <v>14</v>
      </c>
      <c r="W17" s="11"/>
      <c r="X17" s="11"/>
      <c r="Y17" s="11"/>
      <c r="Z17" s="11"/>
      <c r="AA17" s="36" t="s">
        <v>14</v>
      </c>
      <c r="AB17" s="36" t="s">
        <v>14</v>
      </c>
      <c r="AC17" s="36" t="s">
        <v>14</v>
      </c>
      <c r="AD17" s="72" t="s">
        <v>14</v>
      </c>
      <c r="AE17" s="40" t="s">
        <v>14</v>
      </c>
    </row>
    <row r="18" spans="1:31" s="26" customFormat="1" ht="13.5" customHeight="1">
      <c r="A18" s="88"/>
      <c r="C18" s="29" t="e">
        <f>#REF!</f>
        <v>#REF!</v>
      </c>
      <c r="D18" s="11"/>
      <c r="E18" s="11"/>
      <c r="F18" s="11"/>
      <c r="G18" s="11"/>
      <c r="H18" s="11"/>
      <c r="I18" s="36"/>
      <c r="J18" s="36"/>
      <c r="K18" s="36"/>
      <c r="L18" s="36"/>
      <c r="M18" s="36"/>
      <c r="N18" s="36"/>
      <c r="O18" s="36"/>
      <c r="P18" s="36"/>
      <c r="Q18" s="36"/>
      <c r="R18" s="72"/>
      <c r="S18" s="40"/>
      <c r="U18" s="29" t="s">
        <v>20</v>
      </c>
      <c r="V18" s="11"/>
      <c r="W18" s="11"/>
      <c r="X18" s="11"/>
      <c r="Y18" s="11"/>
      <c r="Z18" s="11"/>
      <c r="AA18" s="36"/>
      <c r="AB18" s="36"/>
      <c r="AC18" s="36"/>
      <c r="AD18" s="72"/>
      <c r="AE18" s="40"/>
    </row>
    <row r="19" spans="1:31" s="26" customFormat="1" ht="12.75" customHeight="1">
      <c r="A19" s="88"/>
      <c r="C19" s="32"/>
      <c r="D19" s="11" t="s">
        <v>38</v>
      </c>
      <c r="E19" s="11"/>
      <c r="F19" s="11"/>
      <c r="G19" s="30"/>
      <c r="H19" s="30"/>
      <c r="I19" s="33">
        <v>153393</v>
      </c>
      <c r="J19" s="33">
        <v>1731873</v>
      </c>
      <c r="K19" s="33">
        <v>0</v>
      </c>
      <c r="L19" s="33">
        <v>46557</v>
      </c>
      <c r="M19" s="33">
        <v>705292</v>
      </c>
      <c r="N19" s="33">
        <v>916429</v>
      </c>
      <c r="O19" s="33">
        <v>310173</v>
      </c>
      <c r="P19" s="33">
        <v>0</v>
      </c>
      <c r="Q19" s="33">
        <v>0</v>
      </c>
      <c r="R19" s="67">
        <f>-1011406-AD19-L71</f>
        <v>-49478.163979284116</v>
      </c>
      <c r="S19" s="38">
        <f>SUM(I19:R19)</f>
        <v>3814238.836020716</v>
      </c>
      <c r="T19" s="45"/>
      <c r="U19" s="32"/>
      <c r="V19" s="11" t="s">
        <v>38</v>
      </c>
      <c r="W19" s="11"/>
      <c r="X19" s="11"/>
      <c r="Y19" s="30"/>
      <c r="Z19" s="30"/>
      <c r="AA19" s="33">
        <v>262715</v>
      </c>
      <c r="AB19" s="33">
        <v>1538156</v>
      </c>
      <c r="AC19" s="33">
        <f>+AA19+AB19</f>
        <v>1800871</v>
      </c>
      <c r="AD19" s="67">
        <v>-318127</v>
      </c>
      <c r="AE19" s="38">
        <f>+AC19+AD19</f>
        <v>1482744</v>
      </c>
    </row>
    <row r="20" spans="1:31" s="26" customFormat="1" ht="12.75" customHeight="1">
      <c r="A20" s="88"/>
      <c r="C20" s="32"/>
      <c r="D20" s="11" t="s">
        <v>39</v>
      </c>
      <c r="E20" s="11"/>
      <c r="F20" s="11"/>
      <c r="G20" s="30"/>
      <c r="H20" s="30"/>
      <c r="I20" s="49">
        <v>822243</v>
      </c>
      <c r="J20" s="49">
        <v>3105785</v>
      </c>
      <c r="K20" s="49">
        <v>0</v>
      </c>
      <c r="L20" s="49">
        <v>1789282</v>
      </c>
      <c r="M20" s="49">
        <v>1579851</v>
      </c>
      <c r="N20" s="49">
        <v>2145559</v>
      </c>
      <c r="O20" s="49">
        <v>716732</v>
      </c>
      <c r="P20" s="49">
        <v>0</v>
      </c>
      <c r="Q20" s="49">
        <v>0</v>
      </c>
      <c r="R20" s="68">
        <v>0</v>
      </c>
      <c r="S20" s="50">
        <f>SUM(I20:R20)</f>
        <v>10159452</v>
      </c>
      <c r="U20" s="32"/>
      <c r="V20" s="11" t="s">
        <v>39</v>
      </c>
      <c r="W20" s="11"/>
      <c r="X20" s="11"/>
      <c r="Y20" s="30"/>
      <c r="Z20" s="30"/>
      <c r="AA20" s="49">
        <v>185090</v>
      </c>
      <c r="AB20" s="49">
        <v>2051609</v>
      </c>
      <c r="AC20" s="49">
        <f>+AA20+AB20</f>
        <v>2236699</v>
      </c>
      <c r="AD20" s="68">
        <v>0</v>
      </c>
      <c r="AE20" s="50">
        <f>+AC20+AD20</f>
        <v>2236699</v>
      </c>
    </row>
    <row r="21" spans="1:31" s="26" customFormat="1" ht="12.75" customHeight="1">
      <c r="A21" s="88"/>
      <c r="C21" s="32"/>
      <c r="D21" s="11"/>
      <c r="E21" s="11" t="s">
        <v>44</v>
      </c>
      <c r="F21" s="11"/>
      <c r="G21" s="11"/>
      <c r="H21" s="30"/>
      <c r="I21" s="59">
        <f aca="true" t="shared" si="3" ref="I21:S21">+I19+I20</f>
        <v>975636</v>
      </c>
      <c r="J21" s="59">
        <f t="shared" si="3"/>
        <v>4837658</v>
      </c>
      <c r="K21" s="59">
        <f t="shared" si="3"/>
        <v>0</v>
      </c>
      <c r="L21" s="59">
        <f t="shared" si="3"/>
        <v>1835839</v>
      </c>
      <c r="M21" s="59">
        <f t="shared" si="3"/>
        <v>2285143</v>
      </c>
      <c r="N21" s="59">
        <f t="shared" si="3"/>
        <v>3061988</v>
      </c>
      <c r="O21" s="59">
        <f t="shared" si="3"/>
        <v>1026905</v>
      </c>
      <c r="P21" s="59">
        <f t="shared" si="3"/>
        <v>0</v>
      </c>
      <c r="Q21" s="59">
        <f t="shared" si="3"/>
        <v>0</v>
      </c>
      <c r="R21" s="69">
        <f t="shared" si="3"/>
        <v>-49478.163979284116</v>
      </c>
      <c r="S21" s="39">
        <f t="shared" si="3"/>
        <v>13973690.836020716</v>
      </c>
      <c r="U21" s="32"/>
      <c r="V21" s="11"/>
      <c r="W21" s="11" t="s">
        <v>44</v>
      </c>
      <c r="X21" s="11"/>
      <c r="Y21" s="11"/>
      <c r="Z21" s="30"/>
      <c r="AA21" s="59">
        <f>+AA19+AA20</f>
        <v>447805</v>
      </c>
      <c r="AB21" s="59">
        <f>+AB19+AB20</f>
        <v>3589765</v>
      </c>
      <c r="AC21" s="59">
        <f>+AC19+AC20</f>
        <v>4037570</v>
      </c>
      <c r="AD21" s="69">
        <f>+AD19+AD20</f>
        <v>-318127</v>
      </c>
      <c r="AE21" s="60">
        <f>+AE19+AE20</f>
        <v>3719443</v>
      </c>
    </row>
    <row r="22" spans="1:31" s="26" customFormat="1" ht="6" customHeight="1">
      <c r="A22" s="88"/>
      <c r="C22" s="32"/>
      <c r="D22" s="30"/>
      <c r="E22" s="30"/>
      <c r="F22" s="30"/>
      <c r="G22" s="30"/>
      <c r="H22" s="30"/>
      <c r="I22" s="34"/>
      <c r="J22" s="34"/>
      <c r="K22" s="34"/>
      <c r="L22" s="34"/>
      <c r="M22" s="34"/>
      <c r="N22" s="34"/>
      <c r="O22" s="34"/>
      <c r="P22" s="34"/>
      <c r="Q22" s="34"/>
      <c r="R22" s="71"/>
      <c r="S22" s="38"/>
      <c r="U22" s="32"/>
      <c r="V22" s="30"/>
      <c r="W22" s="30"/>
      <c r="X22" s="30"/>
      <c r="Y22" s="30"/>
      <c r="Z22" s="30"/>
      <c r="AA22" s="34"/>
      <c r="AB22" s="34"/>
      <c r="AC22" s="30"/>
      <c r="AD22" s="67"/>
      <c r="AE22" s="31"/>
    </row>
    <row r="23" spans="1:31" s="26" customFormat="1" ht="12.75" customHeight="1">
      <c r="A23" s="88"/>
      <c r="C23" s="32"/>
      <c r="D23" s="30" t="s">
        <v>40</v>
      </c>
      <c r="E23" s="30"/>
      <c r="F23" s="30"/>
      <c r="G23" s="30"/>
      <c r="H23" s="30"/>
      <c r="I23" s="34">
        <v>1481</v>
      </c>
      <c r="J23" s="34">
        <v>549576</v>
      </c>
      <c r="K23" s="34">
        <v>0</v>
      </c>
      <c r="L23" s="34">
        <v>219603</v>
      </c>
      <c r="M23" s="34">
        <v>337968</v>
      </c>
      <c r="N23" s="34">
        <v>378373</v>
      </c>
      <c r="O23" s="34">
        <v>36712</v>
      </c>
      <c r="P23" s="34">
        <v>0</v>
      </c>
      <c r="Q23" s="34">
        <v>0</v>
      </c>
      <c r="R23" s="71">
        <f>+R19+M71</f>
        <v>-525175.4890564585</v>
      </c>
      <c r="S23" s="39">
        <f>SUM(I23:R23)</f>
        <v>998537.5109435415</v>
      </c>
      <c r="U23" s="32"/>
      <c r="V23" s="30" t="s">
        <v>40</v>
      </c>
      <c r="W23" s="30"/>
      <c r="X23" s="30"/>
      <c r="Y23" s="30"/>
      <c r="Z23" s="30"/>
      <c r="AA23" s="34">
        <v>431316</v>
      </c>
      <c r="AB23" s="34">
        <v>433614</v>
      </c>
      <c r="AC23" s="34">
        <f>+AA23+AB23</f>
        <v>864930</v>
      </c>
      <c r="AD23" s="71">
        <f>AD19</f>
        <v>-318127</v>
      </c>
      <c r="AE23" s="39">
        <f>+AC23+AD23</f>
        <v>546803</v>
      </c>
    </row>
    <row r="24" spans="1:31" s="26" customFormat="1" ht="12.75" customHeight="1">
      <c r="A24" s="88"/>
      <c r="C24" s="32"/>
      <c r="D24" s="11" t="s">
        <v>41</v>
      </c>
      <c r="E24" s="11"/>
      <c r="F24" s="11"/>
      <c r="G24" s="30"/>
      <c r="H24" s="30"/>
      <c r="I24" s="34">
        <v>0</v>
      </c>
      <c r="J24" s="34">
        <v>305604</v>
      </c>
      <c r="K24" s="34">
        <v>0</v>
      </c>
      <c r="L24" s="34">
        <v>0</v>
      </c>
      <c r="M24" s="34">
        <v>154743</v>
      </c>
      <c r="N24" s="34">
        <v>120005</v>
      </c>
      <c r="O24" s="34">
        <v>123</v>
      </c>
      <c r="P24" s="34">
        <v>0</v>
      </c>
      <c r="Q24" s="34">
        <v>0</v>
      </c>
      <c r="R24" s="71">
        <v>0</v>
      </c>
      <c r="S24" s="39">
        <f>SUM(I24:R24)</f>
        <v>580475</v>
      </c>
      <c r="U24" s="32"/>
      <c r="V24" s="11" t="s">
        <v>41</v>
      </c>
      <c r="W24" s="11"/>
      <c r="X24" s="11"/>
      <c r="Y24" s="30"/>
      <c r="Z24" s="30"/>
      <c r="AA24" s="34">
        <v>44045</v>
      </c>
      <c r="AB24" s="34">
        <v>260485</v>
      </c>
      <c r="AC24" s="34">
        <f>+AA24+AB24</f>
        <v>304530</v>
      </c>
      <c r="AD24" s="71">
        <v>0</v>
      </c>
      <c r="AE24" s="39">
        <f>+AC24+AD24</f>
        <v>304530</v>
      </c>
    </row>
    <row r="25" spans="1:31" s="26" customFormat="1" ht="12.75" customHeight="1">
      <c r="A25" s="88"/>
      <c r="C25" s="32"/>
      <c r="D25" s="11"/>
      <c r="E25" s="11" t="s">
        <v>45</v>
      </c>
      <c r="F25" s="11"/>
      <c r="G25" s="11"/>
      <c r="H25" s="30"/>
      <c r="I25" s="35">
        <f aca="true" t="shared" si="4" ref="I25:S25">+I23+I24</f>
        <v>1481</v>
      </c>
      <c r="J25" s="35">
        <f t="shared" si="4"/>
        <v>855180</v>
      </c>
      <c r="K25" s="35">
        <f t="shared" si="4"/>
        <v>0</v>
      </c>
      <c r="L25" s="35">
        <f t="shared" si="4"/>
        <v>219603</v>
      </c>
      <c r="M25" s="35">
        <f t="shared" si="4"/>
        <v>492711</v>
      </c>
      <c r="N25" s="35">
        <f t="shared" si="4"/>
        <v>498378</v>
      </c>
      <c r="O25" s="35">
        <f t="shared" si="4"/>
        <v>36835</v>
      </c>
      <c r="P25" s="35">
        <f t="shared" si="4"/>
        <v>0</v>
      </c>
      <c r="Q25" s="35">
        <f t="shared" si="4"/>
        <v>0</v>
      </c>
      <c r="R25" s="73">
        <f t="shared" si="4"/>
        <v>-525175.4890564585</v>
      </c>
      <c r="S25" s="60">
        <f t="shared" si="4"/>
        <v>1579012.5109435415</v>
      </c>
      <c r="U25" s="32"/>
      <c r="V25" s="11"/>
      <c r="W25" s="11" t="s">
        <v>45</v>
      </c>
      <c r="X25" s="11"/>
      <c r="Y25" s="11"/>
      <c r="Z25" s="30"/>
      <c r="AA25" s="35">
        <f>+AA23+AA24</f>
        <v>475361</v>
      </c>
      <c r="AB25" s="35">
        <f>+AB23+AB24</f>
        <v>694099</v>
      </c>
      <c r="AC25" s="59">
        <f>+AC23+AC24</f>
        <v>1169460</v>
      </c>
      <c r="AD25" s="69">
        <f>+AD23+AD24</f>
        <v>-318127</v>
      </c>
      <c r="AE25" s="60">
        <f>+AE23+AE24</f>
        <v>851333</v>
      </c>
    </row>
    <row r="26" spans="1:31" s="26" customFormat="1" ht="6" customHeight="1">
      <c r="A26" s="88"/>
      <c r="C26" s="32"/>
      <c r="D26" s="30"/>
      <c r="E26" s="30"/>
      <c r="F26" s="30"/>
      <c r="G26" s="30"/>
      <c r="H26" s="30"/>
      <c r="I26" s="35"/>
      <c r="J26" s="35"/>
      <c r="K26" s="35"/>
      <c r="L26" s="35"/>
      <c r="M26" s="35"/>
      <c r="N26" s="35"/>
      <c r="O26" s="35"/>
      <c r="P26" s="35"/>
      <c r="Q26" s="35"/>
      <c r="R26" s="73"/>
      <c r="S26" s="31"/>
      <c r="U26" s="32"/>
      <c r="V26" s="30"/>
      <c r="W26" s="30"/>
      <c r="X26" s="30"/>
      <c r="Y26" s="30"/>
      <c r="Z26" s="30"/>
      <c r="AA26" s="35"/>
      <c r="AB26" s="35"/>
      <c r="AC26" s="30"/>
      <c r="AD26" s="70"/>
      <c r="AE26" s="31"/>
    </row>
    <row r="27" spans="1:31" s="26" customFormat="1" ht="12.75" customHeight="1">
      <c r="A27" s="88"/>
      <c r="C27" s="32"/>
      <c r="D27" s="11"/>
      <c r="E27" s="11" t="s">
        <v>46</v>
      </c>
      <c r="F27" s="11"/>
      <c r="G27" s="46"/>
      <c r="H27" s="30"/>
      <c r="I27" s="36">
        <f aca="true" t="shared" si="5" ref="I27:S27">+I21-I25</f>
        <v>974155</v>
      </c>
      <c r="J27" s="36">
        <f t="shared" si="5"/>
        <v>3982478</v>
      </c>
      <c r="K27" s="36">
        <f t="shared" si="5"/>
        <v>0</v>
      </c>
      <c r="L27" s="36">
        <f t="shared" si="5"/>
        <v>1616236</v>
      </c>
      <c r="M27" s="36">
        <f t="shared" si="5"/>
        <v>1792432</v>
      </c>
      <c r="N27" s="36">
        <f t="shared" si="5"/>
        <v>2563610</v>
      </c>
      <c r="O27" s="36">
        <f t="shared" si="5"/>
        <v>990070</v>
      </c>
      <c r="P27" s="36">
        <f t="shared" si="5"/>
        <v>0</v>
      </c>
      <c r="Q27" s="36">
        <f t="shared" si="5"/>
        <v>0</v>
      </c>
      <c r="R27" s="72">
        <f t="shared" si="5"/>
        <v>475697.32507717435</v>
      </c>
      <c r="S27" s="40">
        <f t="shared" si="5"/>
        <v>12394678.325077174</v>
      </c>
      <c r="U27" s="32"/>
      <c r="V27" s="11"/>
      <c r="W27" s="11" t="s">
        <v>46</v>
      </c>
      <c r="X27" s="11"/>
      <c r="Y27" s="46"/>
      <c r="Z27" s="30"/>
      <c r="AA27" s="36">
        <f>+AA21-AA25</f>
        <v>-27556</v>
      </c>
      <c r="AB27" s="36">
        <f>+AB21-AB25</f>
        <v>2895666</v>
      </c>
      <c r="AC27" s="36">
        <f>+AC21-AC25</f>
        <v>2868110</v>
      </c>
      <c r="AD27" s="72">
        <f>+AD21-AD25</f>
        <v>0</v>
      </c>
      <c r="AE27" s="40">
        <f>+AE21-AE25</f>
        <v>2868110</v>
      </c>
    </row>
    <row r="28" spans="1:31" s="26" customFormat="1" ht="12.75" customHeight="1">
      <c r="A28" s="88"/>
      <c r="C28" s="32"/>
      <c r="D28" s="1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70"/>
      <c r="S28" s="31"/>
      <c r="U28" s="32"/>
      <c r="V28" s="11"/>
      <c r="W28" s="30"/>
      <c r="X28" s="30"/>
      <c r="Y28" s="30"/>
      <c r="Z28" s="30"/>
      <c r="AA28" s="30"/>
      <c r="AB28" s="30"/>
      <c r="AC28" s="30"/>
      <c r="AD28" s="70"/>
      <c r="AE28" s="31"/>
    </row>
    <row r="29" spans="1:31" s="26" customFormat="1" ht="13.5" customHeight="1">
      <c r="A29" s="88"/>
      <c r="C29" s="29" t="e">
        <f>#REF!</f>
        <v>#REF!</v>
      </c>
      <c r="D29" s="11"/>
      <c r="E29" s="11"/>
      <c r="F29" s="11"/>
      <c r="G29" s="11"/>
      <c r="H29" s="11"/>
      <c r="I29" s="36"/>
      <c r="J29" s="36"/>
      <c r="K29" s="36"/>
      <c r="L29" s="36"/>
      <c r="M29" s="36"/>
      <c r="N29" s="36"/>
      <c r="O29" s="36"/>
      <c r="P29" s="36"/>
      <c r="Q29" s="36"/>
      <c r="R29" s="72"/>
      <c r="S29" s="40"/>
      <c r="U29" s="29" t="s">
        <v>26</v>
      </c>
      <c r="V29" s="11"/>
      <c r="W29" s="11"/>
      <c r="X29" s="11"/>
      <c r="Y29" s="11"/>
      <c r="Z29" s="11"/>
      <c r="AA29" s="36"/>
      <c r="AB29" s="36"/>
      <c r="AC29" s="36"/>
      <c r="AD29" s="72"/>
      <c r="AE29" s="40"/>
    </row>
    <row r="30" spans="1:31" s="26" customFormat="1" ht="12.75" customHeight="1">
      <c r="A30" s="88"/>
      <c r="C30" s="32"/>
      <c r="D30" s="11"/>
      <c r="E30" s="11" t="s">
        <v>38</v>
      </c>
      <c r="F30" s="11"/>
      <c r="G30" s="11"/>
      <c r="H30" s="30"/>
      <c r="I30" s="33">
        <v>0</v>
      </c>
      <c r="J30" s="33">
        <v>1235564</v>
      </c>
      <c r="K30" s="33">
        <v>411404</v>
      </c>
      <c r="L30" s="33">
        <v>96536</v>
      </c>
      <c r="M30" s="33">
        <v>0</v>
      </c>
      <c r="N30" s="33">
        <v>0</v>
      </c>
      <c r="O30" s="33">
        <v>0</v>
      </c>
      <c r="P30" s="33">
        <v>1197820</v>
      </c>
      <c r="Q30" s="33">
        <v>184170</v>
      </c>
      <c r="R30" s="67">
        <f>-285303-AD30-L72</f>
        <v>304309.3359990737</v>
      </c>
      <c r="S30" s="38">
        <f>SUM(I30:R30)</f>
        <v>3429803.3359990735</v>
      </c>
      <c r="U30" s="32"/>
      <c r="V30" s="11"/>
      <c r="W30" s="11" t="s">
        <v>38</v>
      </c>
      <c r="X30" s="11"/>
      <c r="Y30" s="11"/>
      <c r="Z30" s="30"/>
      <c r="AA30" s="33">
        <v>19223</v>
      </c>
      <c r="AB30" s="33">
        <v>265013</v>
      </c>
      <c r="AC30" s="33">
        <f>+AA30+AB30</f>
        <v>284236</v>
      </c>
      <c r="AD30" s="67">
        <v>-19065</v>
      </c>
      <c r="AE30" s="38">
        <f>+AC30+AD30</f>
        <v>265171</v>
      </c>
    </row>
    <row r="31" spans="1:31" s="26" customFormat="1" ht="12.75" customHeight="1">
      <c r="A31" s="88"/>
      <c r="C31" s="32"/>
      <c r="D31" s="11"/>
      <c r="E31" s="11" t="s">
        <v>39</v>
      </c>
      <c r="F31" s="11"/>
      <c r="G31" s="11"/>
      <c r="H31" s="30"/>
      <c r="I31" s="49">
        <v>0</v>
      </c>
      <c r="J31" s="49">
        <v>577947</v>
      </c>
      <c r="K31" s="49">
        <v>1892090</v>
      </c>
      <c r="L31" s="49">
        <v>1431808</v>
      </c>
      <c r="M31" s="49">
        <v>0</v>
      </c>
      <c r="N31" s="49">
        <v>0</v>
      </c>
      <c r="O31" s="49">
        <v>0</v>
      </c>
      <c r="P31" s="49">
        <v>4428121</v>
      </c>
      <c r="Q31" s="49">
        <v>623955</v>
      </c>
      <c r="R31" s="68">
        <v>0</v>
      </c>
      <c r="S31" s="50">
        <f>SUM(I31:R31)</f>
        <v>8953921</v>
      </c>
      <c r="U31" s="32"/>
      <c r="V31" s="11"/>
      <c r="W31" s="11" t="s">
        <v>39</v>
      </c>
      <c r="X31" s="11"/>
      <c r="Y31" s="11"/>
      <c r="Z31" s="30"/>
      <c r="AA31" s="49">
        <v>13543</v>
      </c>
      <c r="AB31" s="49">
        <v>845008</v>
      </c>
      <c r="AC31" s="49">
        <f>+AA31+AB31</f>
        <v>858551</v>
      </c>
      <c r="AD31" s="68">
        <v>0</v>
      </c>
      <c r="AE31" s="50">
        <f>+AC31+AD31</f>
        <v>858551</v>
      </c>
    </row>
    <row r="32" spans="1:31" s="26" customFormat="1" ht="12.75" customHeight="1">
      <c r="A32" s="88"/>
      <c r="C32" s="32"/>
      <c r="D32" s="11"/>
      <c r="E32" s="11"/>
      <c r="F32" s="11" t="s">
        <v>44</v>
      </c>
      <c r="G32" s="11"/>
      <c r="H32" s="11"/>
      <c r="I32" s="59">
        <f aca="true" t="shared" si="6" ref="I32:S32">+I30+I31</f>
        <v>0</v>
      </c>
      <c r="J32" s="59">
        <f t="shared" si="6"/>
        <v>1813511</v>
      </c>
      <c r="K32" s="59">
        <f t="shared" si="6"/>
        <v>2303494</v>
      </c>
      <c r="L32" s="59">
        <f t="shared" si="6"/>
        <v>1528344</v>
      </c>
      <c r="M32" s="59">
        <f t="shared" si="6"/>
        <v>0</v>
      </c>
      <c r="N32" s="59">
        <f t="shared" si="6"/>
        <v>0</v>
      </c>
      <c r="O32" s="59">
        <f t="shared" si="6"/>
        <v>0</v>
      </c>
      <c r="P32" s="59">
        <f t="shared" si="6"/>
        <v>5625941</v>
      </c>
      <c r="Q32" s="59">
        <f t="shared" si="6"/>
        <v>808125</v>
      </c>
      <c r="R32" s="69">
        <f t="shared" si="6"/>
        <v>304309.3359990737</v>
      </c>
      <c r="S32" s="60">
        <f t="shared" si="6"/>
        <v>12383724.335999073</v>
      </c>
      <c r="U32" s="32"/>
      <c r="V32" s="11"/>
      <c r="W32" s="11"/>
      <c r="X32" s="11" t="s">
        <v>44</v>
      </c>
      <c r="Y32" s="11"/>
      <c r="Z32" s="11"/>
      <c r="AA32" s="59">
        <f>+AA30+AA31</f>
        <v>32766</v>
      </c>
      <c r="AB32" s="59">
        <f>+AB30+AB31</f>
        <v>1110021</v>
      </c>
      <c r="AC32" s="59">
        <f>+AC30+AC31</f>
        <v>1142787</v>
      </c>
      <c r="AD32" s="69">
        <f>+AD30+AD31</f>
        <v>-19065</v>
      </c>
      <c r="AE32" s="60">
        <f>+AE30+AE31</f>
        <v>1123722</v>
      </c>
    </row>
    <row r="33" spans="1:31" s="26" customFormat="1" ht="6" customHeight="1">
      <c r="A33" s="88"/>
      <c r="C33" s="32"/>
      <c r="D33" s="30"/>
      <c r="E33" s="30"/>
      <c r="F33" s="30"/>
      <c r="G33" s="30"/>
      <c r="H33" s="30"/>
      <c r="I33" s="34"/>
      <c r="J33" s="34"/>
      <c r="K33" s="34"/>
      <c r="L33" s="34"/>
      <c r="M33" s="34"/>
      <c r="N33" s="34"/>
      <c r="O33" s="34"/>
      <c r="P33" s="34"/>
      <c r="Q33" s="34"/>
      <c r="R33" s="71"/>
      <c r="S33" s="38"/>
      <c r="T33" s="45"/>
      <c r="U33" s="32"/>
      <c r="V33" s="30"/>
      <c r="W33" s="30"/>
      <c r="X33" s="30"/>
      <c r="Y33" s="30"/>
      <c r="Z33" s="30"/>
      <c r="AA33" s="34"/>
      <c r="AB33" s="34"/>
      <c r="AC33" s="30"/>
      <c r="AD33" s="67"/>
      <c r="AE33" s="31"/>
    </row>
    <row r="34" spans="1:31" s="26" customFormat="1" ht="12.75" customHeight="1">
      <c r="A34" s="88"/>
      <c r="C34" s="32"/>
      <c r="D34" s="30"/>
      <c r="E34" s="30" t="s">
        <v>40</v>
      </c>
      <c r="F34" s="30"/>
      <c r="G34" s="30"/>
      <c r="H34" s="30"/>
      <c r="I34" s="34">
        <v>0</v>
      </c>
      <c r="J34" s="34">
        <v>196339</v>
      </c>
      <c r="K34" s="34">
        <v>1215620</v>
      </c>
      <c r="L34" s="34">
        <v>77768</v>
      </c>
      <c r="M34" s="34">
        <v>0</v>
      </c>
      <c r="N34" s="34">
        <v>0</v>
      </c>
      <c r="O34" s="34">
        <v>0</v>
      </c>
      <c r="P34" s="34">
        <v>17392</v>
      </c>
      <c r="Q34" s="34">
        <v>741731</v>
      </c>
      <c r="R34" s="71">
        <f>+R30-M72</f>
        <v>1106102.1944758985</v>
      </c>
      <c r="S34" s="39">
        <f>SUM(I34:R34)</f>
        <v>3354952.1944758985</v>
      </c>
      <c r="U34" s="32"/>
      <c r="V34" s="30"/>
      <c r="W34" s="30" t="s">
        <v>40</v>
      </c>
      <c r="X34" s="30"/>
      <c r="Y34" s="30"/>
      <c r="Z34" s="30"/>
      <c r="AA34" s="34">
        <v>31560</v>
      </c>
      <c r="AB34" s="34">
        <v>3344</v>
      </c>
      <c r="AC34" s="34">
        <f>+AA34+AB34</f>
        <v>34904</v>
      </c>
      <c r="AD34" s="71">
        <f>AD30</f>
        <v>-19065</v>
      </c>
      <c r="AE34" s="39">
        <f>+AC34+AD34</f>
        <v>15839</v>
      </c>
    </row>
    <row r="35" spans="1:31" s="26" customFormat="1" ht="12.75" customHeight="1">
      <c r="A35" s="88"/>
      <c r="C35" s="32"/>
      <c r="D35" s="11"/>
      <c r="E35" s="11" t="s">
        <v>41</v>
      </c>
      <c r="F35" s="11"/>
      <c r="G35" s="11"/>
      <c r="H35" s="30"/>
      <c r="I35" s="34">
        <v>0</v>
      </c>
      <c r="J35" s="34">
        <v>38673</v>
      </c>
      <c r="K35" s="34">
        <v>4981</v>
      </c>
      <c r="L35" s="34">
        <v>0</v>
      </c>
      <c r="M35" s="34">
        <v>0</v>
      </c>
      <c r="N35" s="34">
        <v>0</v>
      </c>
      <c r="O35" s="34">
        <v>0</v>
      </c>
      <c r="P35" s="34">
        <v>302947</v>
      </c>
      <c r="Q35" s="34">
        <v>48889</v>
      </c>
      <c r="R35" s="71">
        <v>0</v>
      </c>
      <c r="S35" s="39">
        <f>SUM(I35:R35)</f>
        <v>395490</v>
      </c>
      <c r="U35" s="32"/>
      <c r="V35" s="11"/>
      <c r="W35" s="11" t="s">
        <v>41</v>
      </c>
      <c r="X35" s="11"/>
      <c r="Y35" s="11"/>
      <c r="Z35" s="30"/>
      <c r="AA35" s="34">
        <v>3223</v>
      </c>
      <c r="AB35" s="34">
        <v>0</v>
      </c>
      <c r="AC35" s="34">
        <f>+AA35+AB35</f>
        <v>3223</v>
      </c>
      <c r="AD35" s="71">
        <v>0</v>
      </c>
      <c r="AE35" s="39">
        <f>+AC35+AD35</f>
        <v>3223</v>
      </c>
    </row>
    <row r="36" spans="1:31" s="26" customFormat="1" ht="12.75" customHeight="1">
      <c r="A36" s="88"/>
      <c r="C36" s="32"/>
      <c r="D36" s="11"/>
      <c r="E36" s="11"/>
      <c r="F36" s="11" t="s">
        <v>45</v>
      </c>
      <c r="G36" s="11"/>
      <c r="H36" s="11"/>
      <c r="I36" s="35">
        <f aca="true" t="shared" si="7" ref="I36:S36">+I34+I35</f>
        <v>0</v>
      </c>
      <c r="J36" s="35">
        <f t="shared" si="7"/>
        <v>235012</v>
      </c>
      <c r="K36" s="35">
        <f t="shared" si="7"/>
        <v>1220601</v>
      </c>
      <c r="L36" s="35">
        <f t="shared" si="7"/>
        <v>77768</v>
      </c>
      <c r="M36" s="35">
        <f t="shared" si="7"/>
        <v>0</v>
      </c>
      <c r="N36" s="35">
        <f t="shared" si="7"/>
        <v>0</v>
      </c>
      <c r="O36" s="35">
        <f t="shared" si="7"/>
        <v>0</v>
      </c>
      <c r="P36" s="35">
        <f t="shared" si="7"/>
        <v>320339</v>
      </c>
      <c r="Q36" s="35">
        <f t="shared" si="7"/>
        <v>790620</v>
      </c>
      <c r="R36" s="73">
        <f t="shared" si="7"/>
        <v>1106102.1944758985</v>
      </c>
      <c r="S36" s="60">
        <f t="shared" si="7"/>
        <v>3750442.1944758985</v>
      </c>
      <c r="U36" s="32"/>
      <c r="V36" s="11"/>
      <c r="W36" s="11"/>
      <c r="X36" s="11" t="s">
        <v>45</v>
      </c>
      <c r="Y36" s="11"/>
      <c r="Z36" s="11"/>
      <c r="AA36" s="35">
        <f>+AA34+AA35</f>
        <v>34783</v>
      </c>
      <c r="AB36" s="35">
        <f>+AB34+AB35</f>
        <v>3344</v>
      </c>
      <c r="AC36" s="59">
        <f>+AC34+AC35</f>
        <v>38127</v>
      </c>
      <c r="AD36" s="69">
        <f>+AD34+AD35</f>
        <v>-19065</v>
      </c>
      <c r="AE36" s="60">
        <f>+AE34+AE35</f>
        <v>19062</v>
      </c>
    </row>
    <row r="37" spans="1:31" s="45" customFormat="1" ht="6" customHeight="1">
      <c r="A37" s="88"/>
      <c r="C37" s="32"/>
      <c r="D37" s="30"/>
      <c r="E37" s="30"/>
      <c r="F37" s="30"/>
      <c r="G37" s="30"/>
      <c r="H37" s="30"/>
      <c r="I37" s="35"/>
      <c r="J37" s="35"/>
      <c r="K37" s="35"/>
      <c r="L37" s="35"/>
      <c r="M37" s="35"/>
      <c r="N37" s="35"/>
      <c r="O37" s="35"/>
      <c r="P37" s="35"/>
      <c r="Q37" s="35"/>
      <c r="R37" s="73"/>
      <c r="S37" s="31"/>
      <c r="T37" s="26"/>
      <c r="U37" s="32"/>
      <c r="V37" s="30"/>
      <c r="W37" s="30"/>
      <c r="X37" s="30"/>
      <c r="Y37" s="30"/>
      <c r="Z37" s="30"/>
      <c r="AA37" s="35"/>
      <c r="AB37" s="35"/>
      <c r="AC37" s="30"/>
      <c r="AD37" s="70"/>
      <c r="AE37" s="31"/>
    </row>
    <row r="38" spans="1:31" s="26" customFormat="1" ht="12.75" customHeight="1">
      <c r="A38" s="88"/>
      <c r="C38" s="32"/>
      <c r="D38" s="11"/>
      <c r="E38" s="11"/>
      <c r="F38" s="11" t="s">
        <v>46</v>
      </c>
      <c r="G38" s="11"/>
      <c r="H38" s="46"/>
      <c r="I38" s="36">
        <f aca="true" t="shared" si="8" ref="I38:S38">+I32-I36</f>
        <v>0</v>
      </c>
      <c r="J38" s="36">
        <f t="shared" si="8"/>
        <v>1578499</v>
      </c>
      <c r="K38" s="36">
        <f t="shared" si="8"/>
        <v>1082893</v>
      </c>
      <c r="L38" s="36">
        <f t="shared" si="8"/>
        <v>1450576</v>
      </c>
      <c r="M38" s="36">
        <f t="shared" si="8"/>
        <v>0</v>
      </c>
      <c r="N38" s="36">
        <f t="shared" si="8"/>
        <v>0</v>
      </c>
      <c r="O38" s="36">
        <f t="shared" si="8"/>
        <v>0</v>
      </c>
      <c r="P38" s="36">
        <f t="shared" si="8"/>
        <v>5305602</v>
      </c>
      <c r="Q38" s="36">
        <f t="shared" si="8"/>
        <v>17505</v>
      </c>
      <c r="R38" s="72">
        <f t="shared" si="8"/>
        <v>-801792.8584768248</v>
      </c>
      <c r="S38" s="40">
        <f t="shared" si="8"/>
        <v>8633282.141523175</v>
      </c>
      <c r="U38" s="32"/>
      <c r="V38" s="11"/>
      <c r="W38" s="11"/>
      <c r="X38" s="11" t="s">
        <v>46</v>
      </c>
      <c r="Y38" s="11"/>
      <c r="Z38" s="46"/>
      <c r="AA38" s="36">
        <f>+AA32-AA36</f>
        <v>-2017</v>
      </c>
      <c r="AB38" s="36">
        <f>+AB32-AB36</f>
        <v>1106677</v>
      </c>
      <c r="AC38" s="36">
        <f>+AC32-AC36</f>
        <v>1104660</v>
      </c>
      <c r="AD38" s="72">
        <f>+AD32-AD36</f>
        <v>0</v>
      </c>
      <c r="AE38" s="40">
        <f>+AE32-AE36</f>
        <v>1104660</v>
      </c>
    </row>
    <row r="39" spans="1:31" s="26" customFormat="1" ht="12.75" customHeight="1">
      <c r="A39" s="88"/>
      <c r="C39" s="32"/>
      <c r="D39" s="11"/>
      <c r="E39" s="11"/>
      <c r="F39" s="11"/>
      <c r="G39" s="11"/>
      <c r="H39" s="11"/>
      <c r="I39" s="36"/>
      <c r="J39" s="36"/>
      <c r="K39" s="36"/>
      <c r="L39" s="36"/>
      <c r="M39" s="36"/>
      <c r="N39" s="36"/>
      <c r="O39" s="36"/>
      <c r="P39" s="36"/>
      <c r="Q39" s="36"/>
      <c r="R39" s="72"/>
      <c r="S39" s="40"/>
      <c r="U39" s="32"/>
      <c r="V39" s="11"/>
      <c r="W39" s="11"/>
      <c r="X39" s="11"/>
      <c r="Y39" s="11"/>
      <c r="Z39" s="11"/>
      <c r="AA39" s="36"/>
      <c r="AB39" s="36"/>
      <c r="AC39" s="36"/>
      <c r="AD39" s="72"/>
      <c r="AE39" s="40"/>
    </row>
    <row r="40" spans="1:31" s="26" customFormat="1" ht="13.5" customHeight="1">
      <c r="A40" s="88"/>
      <c r="C40" s="29" t="s">
        <v>21</v>
      </c>
      <c r="D40" s="11"/>
      <c r="E40" s="11"/>
      <c r="F40" s="11"/>
      <c r="G40" s="11"/>
      <c r="H40" s="11"/>
      <c r="I40" s="36"/>
      <c r="J40" s="36"/>
      <c r="K40" s="36"/>
      <c r="L40" s="36"/>
      <c r="M40" s="36"/>
      <c r="N40" s="36"/>
      <c r="O40" s="36"/>
      <c r="P40" s="36"/>
      <c r="Q40" s="36"/>
      <c r="R40" s="72"/>
      <c r="S40" s="40"/>
      <c r="U40" s="29" t="s">
        <v>21</v>
      </c>
      <c r="V40" s="11"/>
      <c r="W40" s="11"/>
      <c r="X40" s="11"/>
      <c r="Y40" s="11"/>
      <c r="Z40" s="11"/>
      <c r="AA40" s="36"/>
      <c r="AB40" s="36"/>
      <c r="AC40" s="36"/>
      <c r="AD40" s="72"/>
      <c r="AE40" s="40"/>
    </row>
    <row r="41" spans="1:31" s="26" customFormat="1" ht="12.75" customHeight="1">
      <c r="A41" s="88"/>
      <c r="C41" s="32"/>
      <c r="D41" s="11"/>
      <c r="E41" s="11" t="s">
        <v>38</v>
      </c>
      <c r="F41" s="11"/>
      <c r="G41" s="11"/>
      <c r="H41" s="30"/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67">
        <f>-1635028-25823-AD41+1394774</f>
        <v>0</v>
      </c>
      <c r="S41" s="38">
        <f>SUM(I41:R41)</f>
        <v>0</v>
      </c>
      <c r="U41" s="32"/>
      <c r="V41" s="11"/>
      <c r="W41" s="11" t="s">
        <v>38</v>
      </c>
      <c r="X41" s="11"/>
      <c r="Y41" s="11"/>
      <c r="Z41" s="30"/>
      <c r="AA41" s="33">
        <v>262714</v>
      </c>
      <c r="AB41" s="33">
        <v>1233040</v>
      </c>
      <c r="AC41" s="33">
        <f>+AA41+AB41</f>
        <v>1495754</v>
      </c>
      <c r="AD41" s="67">
        <v>-266077</v>
      </c>
      <c r="AE41" s="38">
        <f>+AC41+AD41</f>
        <v>1229677</v>
      </c>
    </row>
    <row r="42" spans="1:31" s="26" customFormat="1" ht="12.75" customHeight="1">
      <c r="A42" s="88"/>
      <c r="C42" s="32"/>
      <c r="D42" s="11"/>
      <c r="E42" s="11" t="s">
        <v>39</v>
      </c>
      <c r="F42" s="11"/>
      <c r="G42" s="11"/>
      <c r="H42" s="30"/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68">
        <v>0</v>
      </c>
      <c r="S42" s="50">
        <f>SUM(I42:R42)</f>
        <v>0</v>
      </c>
      <c r="U42" s="32"/>
      <c r="V42" s="11"/>
      <c r="W42" s="11" t="s">
        <v>39</v>
      </c>
      <c r="X42" s="11"/>
      <c r="Y42" s="11"/>
      <c r="Z42" s="30"/>
      <c r="AA42" s="49">
        <v>185090</v>
      </c>
      <c r="AB42" s="49">
        <v>419360</v>
      </c>
      <c r="AC42" s="49">
        <f>+AA42+AB42</f>
        <v>604450</v>
      </c>
      <c r="AD42" s="68">
        <v>0</v>
      </c>
      <c r="AE42" s="50">
        <f>+AC42+AD42</f>
        <v>604450</v>
      </c>
    </row>
    <row r="43" spans="1:31" s="26" customFormat="1" ht="12.75" customHeight="1">
      <c r="A43" s="88"/>
      <c r="C43" s="32"/>
      <c r="D43" s="11"/>
      <c r="E43" s="11"/>
      <c r="F43" s="11" t="s">
        <v>44</v>
      </c>
      <c r="G43" s="11"/>
      <c r="H43" s="11"/>
      <c r="I43" s="59">
        <f aca="true" t="shared" si="9" ref="I43:S43">+I41+I42</f>
        <v>0</v>
      </c>
      <c r="J43" s="59">
        <f t="shared" si="9"/>
        <v>0</v>
      </c>
      <c r="K43" s="59">
        <f t="shared" si="9"/>
        <v>0</v>
      </c>
      <c r="L43" s="59">
        <f t="shared" si="9"/>
        <v>0</v>
      </c>
      <c r="M43" s="59">
        <f t="shared" si="9"/>
        <v>0</v>
      </c>
      <c r="N43" s="59">
        <f t="shared" si="9"/>
        <v>0</v>
      </c>
      <c r="O43" s="59">
        <f t="shared" si="9"/>
        <v>0</v>
      </c>
      <c r="P43" s="59">
        <f t="shared" si="9"/>
        <v>0</v>
      </c>
      <c r="Q43" s="59">
        <f t="shared" si="9"/>
        <v>0</v>
      </c>
      <c r="R43" s="69">
        <f t="shared" si="9"/>
        <v>0</v>
      </c>
      <c r="S43" s="60">
        <f t="shared" si="9"/>
        <v>0</v>
      </c>
      <c r="U43" s="32"/>
      <c r="V43" s="11"/>
      <c r="W43" s="11"/>
      <c r="X43" s="11" t="s">
        <v>44</v>
      </c>
      <c r="Y43" s="11"/>
      <c r="Z43" s="11"/>
      <c r="AA43" s="59">
        <f>+AA41+AA42</f>
        <v>447804</v>
      </c>
      <c r="AB43" s="59">
        <f>+AB41+AB42</f>
        <v>1652400</v>
      </c>
      <c r="AC43" s="59">
        <f>+AC41+AC42</f>
        <v>2100204</v>
      </c>
      <c r="AD43" s="69">
        <f>+AD41+AD42</f>
        <v>-266077</v>
      </c>
      <c r="AE43" s="60">
        <f>+AE41+AE42</f>
        <v>1834127</v>
      </c>
    </row>
    <row r="44" spans="1:31" s="26" customFormat="1" ht="6" customHeight="1">
      <c r="A44" s="88"/>
      <c r="C44" s="32"/>
      <c r="D44" s="30"/>
      <c r="E44" s="30"/>
      <c r="F44" s="30"/>
      <c r="G44" s="30"/>
      <c r="H44" s="30"/>
      <c r="I44" s="34"/>
      <c r="J44" s="34"/>
      <c r="K44" s="34"/>
      <c r="L44" s="34"/>
      <c r="M44" s="34"/>
      <c r="N44" s="34"/>
      <c r="O44" s="34"/>
      <c r="P44" s="34"/>
      <c r="Q44" s="34"/>
      <c r="R44" s="71"/>
      <c r="S44" s="38"/>
      <c r="T44" s="45"/>
      <c r="U44" s="32"/>
      <c r="V44" s="30"/>
      <c r="W44" s="30"/>
      <c r="X44" s="30"/>
      <c r="Y44" s="30"/>
      <c r="Z44" s="30"/>
      <c r="AA44" s="34"/>
      <c r="AB44" s="34"/>
      <c r="AC44" s="30"/>
      <c r="AD44" s="67"/>
      <c r="AE44" s="31"/>
    </row>
    <row r="45" spans="1:31" s="26" customFormat="1" ht="15" customHeight="1">
      <c r="A45" s="88"/>
      <c r="C45" s="32"/>
      <c r="D45" s="30"/>
      <c r="E45" s="30" t="s">
        <v>40</v>
      </c>
      <c r="F45" s="30"/>
      <c r="G45" s="30"/>
      <c r="H45" s="30"/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71">
        <f>-1635028-AD45+1368951</f>
        <v>0</v>
      </c>
      <c r="S45" s="39">
        <f>SUM(I45:R45)</f>
        <v>0</v>
      </c>
      <c r="U45" s="32"/>
      <c r="V45" s="30"/>
      <c r="W45" s="30" t="s">
        <v>40</v>
      </c>
      <c r="X45" s="30"/>
      <c r="Y45" s="30"/>
      <c r="Z45" s="30"/>
      <c r="AA45" s="34">
        <v>431316</v>
      </c>
      <c r="AB45" s="34">
        <v>30627</v>
      </c>
      <c r="AC45" s="34">
        <f>+AA45+AB45</f>
        <v>461943</v>
      </c>
      <c r="AD45" s="71">
        <f>+AD41</f>
        <v>-266077</v>
      </c>
      <c r="AE45" s="39">
        <f>+AC45+AD45</f>
        <v>195866</v>
      </c>
    </row>
    <row r="46" spans="1:31" s="37" customFormat="1" ht="15" customHeight="1">
      <c r="A46" s="88"/>
      <c r="C46" s="32"/>
      <c r="D46" s="11"/>
      <c r="E46" s="11" t="s">
        <v>41</v>
      </c>
      <c r="F46" s="11"/>
      <c r="G46" s="11"/>
      <c r="H46" s="30"/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71">
        <v>0</v>
      </c>
      <c r="S46" s="39">
        <f>SUM(I46:R46)</f>
        <v>0</v>
      </c>
      <c r="T46" s="26"/>
      <c r="U46" s="32"/>
      <c r="V46" s="11"/>
      <c r="W46" s="11" t="s">
        <v>41</v>
      </c>
      <c r="X46" s="11"/>
      <c r="Y46" s="11"/>
      <c r="Z46" s="30"/>
      <c r="AA46" s="34">
        <v>44044</v>
      </c>
      <c r="AB46" s="34">
        <v>0</v>
      </c>
      <c r="AC46" s="34">
        <f>+AA46+AB46</f>
        <v>44044</v>
      </c>
      <c r="AD46" s="71">
        <v>0</v>
      </c>
      <c r="AE46" s="39">
        <f>+AC46+AD46</f>
        <v>44044</v>
      </c>
    </row>
    <row r="47" spans="1:31" ht="12.75" customHeight="1">
      <c r="A47" s="88"/>
      <c r="C47" s="32"/>
      <c r="D47" s="11"/>
      <c r="E47" s="11"/>
      <c r="F47" s="11" t="s">
        <v>45</v>
      </c>
      <c r="G47" s="11"/>
      <c r="H47" s="11"/>
      <c r="I47" s="35">
        <f aca="true" t="shared" si="10" ref="I47:S47">+I45+I46</f>
        <v>0</v>
      </c>
      <c r="J47" s="35">
        <f t="shared" si="10"/>
        <v>0</v>
      </c>
      <c r="K47" s="35">
        <f t="shared" si="10"/>
        <v>0</v>
      </c>
      <c r="L47" s="35">
        <f t="shared" si="10"/>
        <v>0</v>
      </c>
      <c r="M47" s="35">
        <f t="shared" si="10"/>
        <v>0</v>
      </c>
      <c r="N47" s="35">
        <f t="shared" si="10"/>
        <v>0</v>
      </c>
      <c r="O47" s="35">
        <f t="shared" si="10"/>
        <v>0</v>
      </c>
      <c r="P47" s="35">
        <f t="shared" si="10"/>
        <v>0</v>
      </c>
      <c r="Q47" s="35">
        <f t="shared" si="10"/>
        <v>0</v>
      </c>
      <c r="R47" s="73">
        <f t="shared" si="10"/>
        <v>0</v>
      </c>
      <c r="S47" s="60">
        <f t="shared" si="10"/>
        <v>0</v>
      </c>
      <c r="T47" s="26"/>
      <c r="U47" s="32"/>
      <c r="V47" s="11"/>
      <c r="W47" s="11"/>
      <c r="X47" s="11" t="s">
        <v>45</v>
      </c>
      <c r="Y47" s="11"/>
      <c r="Z47" s="11"/>
      <c r="AA47" s="35">
        <f>+AA45+AA46</f>
        <v>475360</v>
      </c>
      <c r="AB47" s="35">
        <f>+AB45+AB46</f>
        <v>30627</v>
      </c>
      <c r="AC47" s="59">
        <f>+AC45+AC46</f>
        <v>505987</v>
      </c>
      <c r="AD47" s="69">
        <f>+AD45+AD46</f>
        <v>-266077</v>
      </c>
      <c r="AE47" s="60">
        <f>+AE45+AE46</f>
        <v>239910</v>
      </c>
    </row>
    <row r="48" spans="1:31" ht="6" customHeight="1">
      <c r="A48" s="88"/>
      <c r="C48" s="32"/>
      <c r="D48" s="30"/>
      <c r="E48" s="30"/>
      <c r="F48" s="30"/>
      <c r="G48" s="30"/>
      <c r="H48" s="30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1"/>
      <c r="T48" s="26"/>
      <c r="U48" s="32"/>
      <c r="V48" s="30"/>
      <c r="W48" s="30"/>
      <c r="X48" s="30"/>
      <c r="Y48" s="30"/>
      <c r="Z48" s="30"/>
      <c r="AA48" s="35"/>
      <c r="AB48" s="35"/>
      <c r="AC48" s="30"/>
      <c r="AD48" s="70"/>
      <c r="AE48" s="31"/>
    </row>
    <row r="49" spans="1:31" ht="13.5" customHeight="1">
      <c r="A49" s="88"/>
      <c r="C49" s="32"/>
      <c r="D49" s="11"/>
      <c r="E49" s="11"/>
      <c r="F49" s="11" t="s">
        <v>46</v>
      </c>
      <c r="G49" s="11"/>
      <c r="H49" s="46"/>
      <c r="I49" s="36">
        <f aca="true" t="shared" si="11" ref="I49:S49">+I43-I47</f>
        <v>0</v>
      </c>
      <c r="J49" s="36">
        <f t="shared" si="11"/>
        <v>0</v>
      </c>
      <c r="K49" s="36">
        <f t="shared" si="11"/>
        <v>0</v>
      </c>
      <c r="L49" s="36">
        <f t="shared" si="11"/>
        <v>0</v>
      </c>
      <c r="M49" s="36">
        <f t="shared" si="11"/>
        <v>0</v>
      </c>
      <c r="N49" s="36">
        <f t="shared" si="11"/>
        <v>0</v>
      </c>
      <c r="O49" s="36">
        <f t="shared" si="11"/>
        <v>0</v>
      </c>
      <c r="P49" s="36">
        <f t="shared" si="11"/>
        <v>0</v>
      </c>
      <c r="Q49" s="36">
        <f t="shared" si="11"/>
        <v>0</v>
      </c>
      <c r="R49" s="36">
        <f t="shared" si="11"/>
        <v>0</v>
      </c>
      <c r="S49" s="40">
        <f t="shared" si="11"/>
        <v>0</v>
      </c>
      <c r="T49" s="26"/>
      <c r="U49" s="32"/>
      <c r="V49" s="11"/>
      <c r="W49" s="11"/>
      <c r="X49" s="11" t="s">
        <v>46</v>
      </c>
      <c r="Y49" s="11"/>
      <c r="Z49" s="46"/>
      <c r="AA49" s="36">
        <f>+AA43-AA47</f>
        <v>-27556</v>
      </c>
      <c r="AB49" s="36">
        <f>+AB43-AB47</f>
        <v>1621773</v>
      </c>
      <c r="AC49" s="36">
        <f>+AC43-AC47</f>
        <v>1594217</v>
      </c>
      <c r="AD49" s="72">
        <f>+AD43-AD47</f>
        <v>0</v>
      </c>
      <c r="AE49" s="40">
        <f>+AE43-AE47</f>
        <v>1594217</v>
      </c>
    </row>
    <row r="50" spans="1:31" ht="13.5" customHeight="1">
      <c r="A50" s="88"/>
      <c r="C50" s="32"/>
      <c r="D50" s="11"/>
      <c r="E50" s="11"/>
      <c r="F50" s="11"/>
      <c r="G50" s="11"/>
      <c r="H50" s="4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40"/>
      <c r="T50" s="26"/>
      <c r="U50" s="32"/>
      <c r="V50" s="11"/>
      <c r="W50" s="11"/>
      <c r="X50" s="11"/>
      <c r="Y50" s="11"/>
      <c r="Z50" s="46"/>
      <c r="AA50" s="36"/>
      <c r="AB50" s="36"/>
      <c r="AC50" s="36"/>
      <c r="AD50" s="36"/>
      <c r="AE50" s="40"/>
    </row>
    <row r="51" spans="1:31" ht="15.75" customHeight="1" thickBot="1">
      <c r="A51" s="88"/>
      <c r="C51" s="29" t="s">
        <v>43</v>
      </c>
      <c r="D51" s="18"/>
      <c r="E51" s="18"/>
      <c r="F51" s="18"/>
      <c r="G51" s="18"/>
      <c r="H51" s="58"/>
      <c r="I51" s="24">
        <f aca="true" t="shared" si="12" ref="I51:S51">+I49+I38+I27+I16</f>
        <v>974155</v>
      </c>
      <c r="J51" s="24">
        <f t="shared" si="12"/>
        <v>5749649</v>
      </c>
      <c r="K51" s="24">
        <f t="shared" si="12"/>
        <v>1086861</v>
      </c>
      <c r="L51" s="24">
        <f t="shared" si="12"/>
        <v>3066812</v>
      </c>
      <c r="M51" s="24">
        <f t="shared" si="12"/>
        <v>1792432</v>
      </c>
      <c r="N51" s="24">
        <f t="shared" si="12"/>
        <v>5828013</v>
      </c>
      <c r="O51" s="24">
        <f t="shared" si="12"/>
        <v>997471</v>
      </c>
      <c r="P51" s="24">
        <f t="shared" si="12"/>
        <v>5305602</v>
      </c>
      <c r="Q51" s="24">
        <f t="shared" si="12"/>
        <v>17505</v>
      </c>
      <c r="R51" s="24">
        <f t="shared" si="12"/>
        <v>-234634.71695364994</v>
      </c>
      <c r="S51" s="54">
        <f t="shared" si="12"/>
        <v>24583865.28304635</v>
      </c>
      <c r="T51" s="26"/>
      <c r="U51" s="29" t="s">
        <v>43</v>
      </c>
      <c r="V51" s="18"/>
      <c r="W51" s="18"/>
      <c r="X51" s="18"/>
      <c r="Y51" s="18"/>
      <c r="Z51" s="58"/>
      <c r="AA51" s="24">
        <f>+AA49+AA38+AA27+AA16</f>
        <v>-67211</v>
      </c>
      <c r="AB51" s="24">
        <f>+AB49+AB38+AB27+AB16</f>
        <v>5816860</v>
      </c>
      <c r="AC51" s="24">
        <f>+AC49+AC38+AC27+AC16</f>
        <v>5749649</v>
      </c>
      <c r="AD51" s="24">
        <f>+AD49+AD38+AD27+AD16</f>
        <v>0</v>
      </c>
      <c r="AE51" s="54">
        <f>+AE49+AE38+AE27+AE16</f>
        <v>5749649</v>
      </c>
    </row>
    <row r="52" spans="1:31" ht="13.5" customHeight="1" thickBot="1" thickTop="1">
      <c r="A52" s="88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3"/>
      <c r="U52" s="51"/>
      <c r="V52" s="52"/>
      <c r="W52" s="52"/>
      <c r="X52" s="52"/>
      <c r="Y52" s="52"/>
      <c r="Z52" s="52"/>
      <c r="AA52" s="52"/>
      <c r="AB52" s="52"/>
      <c r="AC52" s="52"/>
      <c r="AD52" s="52"/>
      <c r="AE52" s="53"/>
    </row>
    <row r="53" ht="12.75" customHeight="1">
      <c r="A53" s="88"/>
    </row>
    <row r="54" ht="12.75" customHeight="1">
      <c r="A54" s="88"/>
    </row>
    <row r="55" spans="1:11" ht="12.75" customHeight="1">
      <c r="A55" s="88"/>
      <c r="K55" s="4" t="s">
        <v>61</v>
      </c>
    </row>
    <row r="56" spans="1:16" ht="12.75" customHeight="1">
      <c r="A56" s="88"/>
      <c r="L56" s="4" t="s">
        <v>70</v>
      </c>
      <c r="M56" s="4" t="s">
        <v>68</v>
      </c>
      <c r="N56" s="4" t="s">
        <v>71</v>
      </c>
      <c r="O56" s="4" t="s">
        <v>69</v>
      </c>
      <c r="P56" s="4" t="s">
        <v>65</v>
      </c>
    </row>
    <row r="57" spans="1:16" ht="12.75" customHeight="1">
      <c r="A57" s="88"/>
      <c r="K57" s="4" t="s">
        <v>27</v>
      </c>
      <c r="L57" s="20">
        <v>3735715</v>
      </c>
      <c r="M57" s="74">
        <f>L57/$L$60</f>
        <v>0.12935846809605753</v>
      </c>
      <c r="N57" s="21">
        <v>271271</v>
      </c>
      <c r="O57" s="74">
        <f>N57/$N$60</f>
        <v>0.0668108766829496</v>
      </c>
      <c r="P57" s="21">
        <f>+L57-N57</f>
        <v>3464444</v>
      </c>
    </row>
    <row r="58" spans="1:16" ht="12.75" customHeight="1">
      <c r="A58" s="88"/>
      <c r="K58" s="4" t="s">
        <v>28</v>
      </c>
      <c r="L58" s="20">
        <v>13329890</v>
      </c>
      <c r="M58" s="74">
        <f>L58/$L$60</f>
        <v>0.4615807550332282</v>
      </c>
      <c r="N58" s="21">
        <v>1410909</v>
      </c>
      <c r="O58" s="74">
        <f>N58/$N$60</f>
        <v>0.34749039598727377</v>
      </c>
      <c r="P58" s="21">
        <f>+L58-N58</f>
        <v>11918981</v>
      </c>
    </row>
    <row r="59" spans="1:16" ht="12.75" customHeight="1" thickBot="1">
      <c r="A59" s="88"/>
      <c r="K59" s="4" t="s">
        <v>29</v>
      </c>
      <c r="L59" s="20">
        <v>11813177</v>
      </c>
      <c r="M59" s="74">
        <f>L59/$L$60</f>
        <v>0.4090607768707143</v>
      </c>
      <c r="N59" s="21">
        <v>2378102</v>
      </c>
      <c r="O59" s="74">
        <f>N59/$N$60</f>
        <v>0.5856987273297766</v>
      </c>
      <c r="P59" s="21">
        <f>+L59-N59</f>
        <v>9435075</v>
      </c>
    </row>
    <row r="60" spans="1:16" ht="12.75" customHeight="1" thickBot="1">
      <c r="A60" s="88"/>
      <c r="K60" s="4" t="s">
        <v>62</v>
      </c>
      <c r="L60" s="75">
        <f>SUM(L57:L59)</f>
        <v>28878782</v>
      </c>
      <c r="M60" s="76">
        <f>L60/$L$60</f>
        <v>1</v>
      </c>
      <c r="N60" s="77">
        <f>SUM(N57:N59)</f>
        <v>4060282</v>
      </c>
      <c r="O60" s="76">
        <f>N60/$N$60</f>
        <v>1</v>
      </c>
      <c r="P60" s="77">
        <f>+L60-N60</f>
        <v>24818500</v>
      </c>
    </row>
    <row r="61" ht="12.75" customHeight="1" thickTop="1">
      <c r="A61" s="88"/>
    </row>
    <row r="62" ht="12.75" customHeight="1">
      <c r="A62" s="88"/>
    </row>
    <row r="63" spans="1:14" ht="12.75" customHeight="1">
      <c r="A63" s="88"/>
      <c r="K63" s="4" t="s">
        <v>66</v>
      </c>
      <c r="N63" s="4" t="s">
        <v>73</v>
      </c>
    </row>
    <row r="64" ht="12.75" customHeight="1">
      <c r="A64" s="92" t="s">
        <v>53</v>
      </c>
    </row>
    <row r="65" spans="1:14" ht="12.75" customHeight="1">
      <c r="A65" s="92"/>
      <c r="K65" s="4" t="s">
        <v>74</v>
      </c>
      <c r="M65" s="20">
        <v>-1394774</v>
      </c>
      <c r="N65" s="20">
        <v>30273556</v>
      </c>
    </row>
    <row r="66" spans="1:14" ht="12.75" customHeight="1">
      <c r="A66" s="92"/>
      <c r="K66" s="4" t="s">
        <v>67</v>
      </c>
      <c r="M66" s="21">
        <v>-1368951</v>
      </c>
      <c r="N66" s="21">
        <v>5429233</v>
      </c>
    </row>
    <row r="67" spans="1:15" ht="12.75" customHeight="1">
      <c r="A67" s="92"/>
      <c r="N67" s="20">
        <v>24844323</v>
      </c>
      <c r="O67" s="20"/>
    </row>
    <row r="68" ht="12.75" customHeight="1">
      <c r="A68" s="92"/>
    </row>
    <row r="69" spans="1:13" ht="12.75" customHeight="1">
      <c r="A69" s="92"/>
      <c r="K69" s="4" t="s">
        <v>72</v>
      </c>
      <c r="L69" s="4" t="s">
        <v>63</v>
      </c>
      <c r="M69" s="4" t="s">
        <v>64</v>
      </c>
    </row>
    <row r="70" spans="11:13" ht="12.75" customHeight="1">
      <c r="K70" s="4" t="s">
        <v>27</v>
      </c>
      <c r="L70" s="78">
        <f>M65*M57</f>
        <v>-180425.82798021054</v>
      </c>
      <c r="M70" s="57">
        <f>M66*O57</f>
        <v>-91460.81644600055</v>
      </c>
    </row>
    <row r="71" spans="11:13" ht="12.75" customHeight="1">
      <c r="K71" s="4" t="s">
        <v>28</v>
      </c>
      <c r="L71" s="78">
        <f>M65*M58</f>
        <v>-643800.8360207159</v>
      </c>
      <c r="M71" s="57">
        <f>M66*O58</f>
        <v>-475697.3250771744</v>
      </c>
    </row>
    <row r="72" spans="11:13" ht="12.75" customHeight="1">
      <c r="K72" s="4" t="s">
        <v>29</v>
      </c>
      <c r="L72" s="78">
        <f>M65*M59</f>
        <v>-570547.3359990737</v>
      </c>
      <c r="M72" s="57">
        <f>M66*O59</f>
        <v>-801792.858476825</v>
      </c>
    </row>
    <row r="73" spans="11:13" ht="12.75" customHeight="1">
      <c r="K73" s="4" t="s">
        <v>31</v>
      </c>
      <c r="L73" s="78">
        <f>SUM(L70:L72)</f>
        <v>-1394774</v>
      </c>
      <c r="M73" s="78">
        <f>SUM(M70:M72)</f>
        <v>-1368951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</sheetData>
  <mergeCells count="11">
    <mergeCell ref="A7:A63"/>
    <mergeCell ref="A1:A6"/>
    <mergeCell ref="A64:A69"/>
    <mergeCell ref="C1:S1"/>
    <mergeCell ref="C2:S2"/>
    <mergeCell ref="C3:S3"/>
    <mergeCell ref="C4:S4"/>
    <mergeCell ref="AA4:AC4"/>
    <mergeCell ref="U1:AE1"/>
    <mergeCell ref="U2:AE2"/>
    <mergeCell ref="U3:AE3"/>
  </mergeCells>
  <printOptions/>
  <pageMargins left="0.5" right="0.7" top="0.7" bottom="0.7" header="0.5" footer="0.5"/>
  <pageSetup horizontalDpi="600" verticalDpi="600" orientation="landscape" scale="60" r:id="rId1"/>
  <headerFooter alignWithMargins="0">
    <oddHeader>&amp;R&amp;"Arial,Bold"&amp;12
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Jack Gallagher</cp:lastModifiedBy>
  <cp:lastPrinted>2008-11-12T19:12:14Z</cp:lastPrinted>
  <dcterms:created xsi:type="dcterms:W3CDTF">1998-12-21T20:46:59Z</dcterms:created>
  <dcterms:modified xsi:type="dcterms:W3CDTF">2008-11-21T19:09:01Z</dcterms:modified>
  <cp:category/>
  <cp:version/>
  <cp:contentType/>
  <cp:contentStatus/>
</cp:coreProperties>
</file>