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8" windowHeight="8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<sst xmlns="http://schemas.openxmlformats.org/spreadsheetml/2006/main" count="71" uniqueCount="30">
  <si>
    <t>2003-2004</t>
  </si>
  <si>
    <t>2001-2002</t>
  </si>
  <si>
    <t>1999-2000</t>
  </si>
  <si>
    <t>1997-98</t>
  </si>
  <si>
    <t>1995-96</t>
  </si>
  <si>
    <t>Republican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</si>
  <si>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</si>
  <si>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</si>
  <si>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</si>
  <si>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</si>
  <si>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</si>
  <si>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</si>
  <si>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</si>
  <si>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</si>
  <si>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</si>
  <si>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>Cash on Hand</t>
  </si>
  <si>
    <t>Debts Owed By</t>
  </si>
  <si>
    <t>National Republican Senatorial Committee</t>
  </si>
  <si>
    <t>National Republican Congressional Committee</t>
  </si>
  <si>
    <t>State/Local</t>
  </si>
  <si>
    <t xml:space="preserve">   Transfers from National</t>
  </si>
  <si>
    <t>Total Republican</t>
  </si>
  <si>
    <t>Note: This table includes only federal activity</t>
  </si>
  <si>
    <t xml:space="preserve">   *Grand totals do not include transfers from other party committees</t>
  </si>
  <si>
    <t>Receipts*</t>
  </si>
  <si>
    <t>Disbursements*</t>
  </si>
  <si>
    <t>2005-2006</t>
  </si>
  <si>
    <t>2007-2008</t>
  </si>
  <si>
    <t>Table 3</t>
  </si>
  <si>
    <t>Political Party Financial Activity - January 1 of the Nonelection Year Through March 31 of the Election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</si>
</sst>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38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3.7109375" style="0" customWidth="1"/>
    <col min="2" max="2" width="25.7109375" style="0" bestFit="1" customWidth="1"/>
    <col min="3" max="3" width="15.57421875" style="2" customWidth="1"/>
    <col min="4" max="4" width="14.140625" style="0" customWidth="1"/>
    <col min="5" max="5" width="13.140625" style="0" customWidth="1"/>
    <col min="6" max="6" width="12.8515625" style="0" customWidth="1"/>
    <col min="7" max="7" width="13.7109375" style="0" customWidth="1"/>
    <col min="8" max="8" width="13.57421875" style="0" customWidth="1"/>
    <col min="9" max="11" width="12.7109375" style="0" bestFit="1" customWidth="1"/>
  </cols>
  <sheetData>
    <row r="1" spans="1:10" ht="1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12.75">
      <c r="A4" s="4"/>
      <c r="B4" s="5"/>
      <c r="C4" s="7" t="s">
        <v>27</v>
      </c>
      <c r="D4" s="6" t="s">
        <v>26</v>
      </c>
      <c r="E4" s="6" t="s">
        <v>0</v>
      </c>
      <c r="F4" s="6" t="s">
        <v>1</v>
      </c>
      <c r="G4" s="7" t="s">
        <v>2</v>
      </c>
      <c r="H4" s="8" t="s">
        <v>3</v>
      </c>
      <c r="I4" s="6" t="s">
        <v>4</v>
      </c>
      <c r="J4" s="5"/>
      <c r="K4" s="5"/>
    </row>
    <row r="5" spans="1:8" ht="15">
      <c r="A5" s="11" t="s">
        <v>5</v>
      </c>
      <c r="G5" s="2"/>
      <c r="H5" s="3"/>
    </row>
    <row r="6" spans="2:11" ht="12.75">
      <c r="B6" s="9" t="s">
        <v>6</v>
      </c>
      <c r="C6" s="2">
        <v>123452533</v>
      </c>
      <c r="D6" s="2">
        <f>130179125+11770159</f>
        <v>141949284</v>
      </c>
      <c r="E6" s="2">
        <v>157400435</v>
      </c>
      <c r="F6" s="2">
        <v>94569473</v>
      </c>
      <c r="G6" s="2">
        <v>61267806</v>
      </c>
      <c r="H6" s="3">
        <v>48921168</v>
      </c>
      <c r="I6" s="3">
        <v>64913767</v>
      </c>
      <c r="J6" s="3"/>
      <c r="K6" s="3"/>
    </row>
    <row r="7" spans="2:11" ht="12.75">
      <c r="B7" s="9" t="s">
        <v>7</v>
      </c>
      <c r="C7" s="2">
        <v>118043193</v>
      </c>
      <c r="D7" s="2">
        <f>124866294+10739546</f>
        <v>135605840</v>
      </c>
      <c r="E7" s="2">
        <v>152810506</v>
      </c>
      <c r="F7" s="2">
        <v>90373990</v>
      </c>
      <c r="G7" s="2">
        <v>58842753</v>
      </c>
      <c r="H7" s="3">
        <v>46644370</v>
      </c>
      <c r="I7" s="3">
        <v>62905407</v>
      </c>
      <c r="J7" s="3"/>
      <c r="K7" s="3"/>
    </row>
    <row r="8" spans="2:11" ht="12.75">
      <c r="B8" s="9" t="s">
        <v>8</v>
      </c>
      <c r="C8" s="2">
        <v>1550291</v>
      </c>
      <c r="D8" s="2">
        <f>1115721+248513</f>
        <v>1364234</v>
      </c>
      <c r="E8" s="2">
        <v>1430440</v>
      </c>
      <c r="F8" s="2">
        <v>471720</v>
      </c>
      <c r="G8" s="2">
        <v>416982</v>
      </c>
      <c r="H8" s="3">
        <v>45220</v>
      </c>
      <c r="I8" s="3">
        <v>373290</v>
      </c>
      <c r="J8" s="3"/>
      <c r="K8" s="3"/>
    </row>
    <row r="9" spans="2:11" ht="12.75">
      <c r="B9" s="9" t="s">
        <v>9</v>
      </c>
      <c r="C9" s="2">
        <v>650000</v>
      </c>
      <c r="D9" s="2">
        <f>100000+1415+254550+127275+33333+33333</f>
        <v>549906</v>
      </c>
      <c r="E9" s="2">
        <v>1208333</v>
      </c>
      <c r="F9" s="2">
        <f>108851+517</f>
        <v>109368</v>
      </c>
      <c r="G9" s="2">
        <f>135154+90042</f>
        <v>225196</v>
      </c>
      <c r="H9" s="3">
        <v>660300</v>
      </c>
      <c r="I9" s="3">
        <v>130000</v>
      </c>
      <c r="J9" s="3"/>
      <c r="K9" s="3"/>
    </row>
    <row r="10" spans="2:11" ht="12.75">
      <c r="B10" s="9" t="s">
        <v>10</v>
      </c>
      <c r="C10" s="2">
        <v>177405</v>
      </c>
      <c r="D10" s="2">
        <f>814264+3665</f>
        <v>817929</v>
      </c>
      <c r="E10" s="2">
        <v>80000</v>
      </c>
      <c r="F10" s="2">
        <v>1285</v>
      </c>
      <c r="G10" s="2">
        <v>765790</v>
      </c>
      <c r="H10" s="3">
        <v>105000</v>
      </c>
      <c r="I10" s="3">
        <v>62950</v>
      </c>
      <c r="J10" s="3"/>
      <c r="K10" s="3"/>
    </row>
    <row r="11" spans="2:11" ht="12.75">
      <c r="B11" s="9" t="s">
        <v>11</v>
      </c>
      <c r="C11" s="2">
        <v>95487739</v>
      </c>
      <c r="D11" s="2">
        <f>103971609+9687095</f>
        <v>113658704</v>
      </c>
      <c r="E11" s="2">
        <v>108332083</v>
      </c>
      <c r="F11" s="2">
        <v>72041650</v>
      </c>
      <c r="G11" s="2">
        <v>53404609</v>
      </c>
      <c r="H11" s="3">
        <v>49506166</v>
      </c>
      <c r="I11" s="3">
        <v>61066742</v>
      </c>
      <c r="J11" s="3"/>
      <c r="K11" s="3"/>
    </row>
    <row r="12" spans="2:11" ht="12.75">
      <c r="B12" s="9" t="s">
        <v>12</v>
      </c>
      <c r="C12" s="2">
        <v>50000</v>
      </c>
      <c r="D12" s="2">
        <f>45200+145995</f>
        <v>191195</v>
      </c>
      <c r="E12" s="2">
        <v>19492</v>
      </c>
      <c r="F12" s="2">
        <v>68000</v>
      </c>
      <c r="G12" s="2">
        <v>19000</v>
      </c>
      <c r="H12" s="3">
        <v>25276</v>
      </c>
      <c r="I12" s="3">
        <v>46132</v>
      </c>
      <c r="J12" s="3"/>
      <c r="K12" s="3"/>
    </row>
    <row r="13" spans="2:11" ht="12.75">
      <c r="B13" s="9" t="s">
        <v>13</v>
      </c>
      <c r="C13" s="2">
        <v>121621</v>
      </c>
      <c r="D13" s="2">
        <v>172009</v>
      </c>
      <c r="E13" s="2">
        <v>1136</v>
      </c>
      <c r="F13" s="2">
        <v>141750</v>
      </c>
      <c r="G13" s="2">
        <v>264561</v>
      </c>
      <c r="H13" s="3">
        <v>26541</v>
      </c>
      <c r="I13" s="3">
        <v>1084</v>
      </c>
      <c r="J13" s="3"/>
      <c r="K13" s="3"/>
    </row>
    <row r="14" spans="2:11" ht="12.75">
      <c r="B14" s="9" t="s">
        <v>14</v>
      </c>
      <c r="C14" s="2">
        <v>0</v>
      </c>
      <c r="D14" s="2">
        <v>8860</v>
      </c>
      <c r="E14" s="2">
        <v>0</v>
      </c>
      <c r="F14" s="2">
        <v>0</v>
      </c>
      <c r="G14" s="2">
        <v>0</v>
      </c>
      <c r="H14" s="3">
        <v>0</v>
      </c>
      <c r="I14" s="3">
        <v>0</v>
      </c>
      <c r="J14" s="3"/>
      <c r="K14" s="3"/>
    </row>
    <row r="15" spans="2:11" ht="12.75">
      <c r="B15" s="9" t="s">
        <v>15</v>
      </c>
      <c r="C15" s="2">
        <v>31073010</v>
      </c>
      <c r="D15" s="2">
        <v>42957891</v>
      </c>
      <c r="E15" s="2">
        <v>53932118</v>
      </c>
      <c r="F15" s="2">
        <v>45845786</v>
      </c>
      <c r="G15" s="2">
        <v>9375269</v>
      </c>
      <c r="H15" s="3">
        <v>1075179</v>
      </c>
      <c r="I15" s="3">
        <v>3882778</v>
      </c>
      <c r="J15" s="3"/>
      <c r="K15" s="3"/>
    </row>
    <row r="16" spans="2:11" ht="12.75">
      <c r="B16" s="9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v>500000</v>
      </c>
      <c r="I16" s="3">
        <v>0</v>
      </c>
      <c r="J16" s="3"/>
      <c r="K16" s="3"/>
    </row>
    <row r="17" spans="1:11" ht="12.75">
      <c r="A17" s="1"/>
      <c r="D17" s="2"/>
      <c r="E17" s="2"/>
      <c r="F17" s="2"/>
      <c r="G17" s="2"/>
      <c r="H17" s="3"/>
      <c r="I17" s="3"/>
      <c r="J17" s="3"/>
      <c r="K17" s="3"/>
    </row>
    <row r="18" spans="1:11" ht="15">
      <c r="A18" s="11" t="s">
        <v>17</v>
      </c>
      <c r="D18" s="2"/>
      <c r="E18" s="2"/>
      <c r="F18" s="2"/>
      <c r="G18" s="2"/>
      <c r="H18" s="3"/>
      <c r="I18" s="3"/>
      <c r="J18" s="3"/>
      <c r="K18" s="3"/>
    </row>
    <row r="19" spans="2:11" ht="12.75">
      <c r="B19" s="9" t="s">
        <v>6</v>
      </c>
      <c r="C19" s="2">
        <v>43551295</v>
      </c>
      <c r="D19" s="2">
        <f>45323007+5043456</f>
        <v>50366463</v>
      </c>
      <c r="E19" s="2">
        <v>39161713</v>
      </c>
      <c r="F19" s="2">
        <v>33654354</v>
      </c>
      <c r="G19" s="2">
        <v>22734566</v>
      </c>
      <c r="H19" s="3">
        <v>31902437</v>
      </c>
      <c r="I19" s="3">
        <f>32601908-1193583</f>
        <v>31408325</v>
      </c>
      <c r="J19" s="3"/>
      <c r="K19" s="3"/>
    </row>
    <row r="20" spans="2:11" ht="12.75">
      <c r="B20" s="9" t="s">
        <v>7</v>
      </c>
      <c r="C20" s="2">
        <v>34361532</v>
      </c>
      <c r="D20" s="2">
        <f>36144736+3366634</f>
        <v>39511370</v>
      </c>
      <c r="E20" s="2">
        <v>33038315</v>
      </c>
      <c r="F20" s="2">
        <v>25242897</v>
      </c>
      <c r="G20" s="2">
        <v>18668594</v>
      </c>
      <c r="H20" s="3">
        <v>27117291</v>
      </c>
      <c r="I20" s="3">
        <v>27280575</v>
      </c>
      <c r="J20" s="3"/>
      <c r="K20" s="3"/>
    </row>
    <row r="21" spans="2:11" ht="12.75">
      <c r="B21" s="9" t="s">
        <v>8</v>
      </c>
      <c r="C21" s="2">
        <v>7071181</v>
      </c>
      <c r="D21" s="2">
        <f>6166511+1587500</f>
        <v>7754011</v>
      </c>
      <c r="E21" s="2">
        <v>5616788</v>
      </c>
      <c r="F21" s="2">
        <v>2414650</v>
      </c>
      <c r="G21" s="2">
        <v>2620750</v>
      </c>
      <c r="H21" s="3">
        <v>2387955</v>
      </c>
      <c r="I21" s="3">
        <v>2188036</v>
      </c>
      <c r="J21" s="3"/>
      <c r="K21" s="3"/>
    </row>
    <row r="22" spans="2:11" ht="12.75">
      <c r="B22" s="9" t="s">
        <v>9</v>
      </c>
      <c r="C22" s="2">
        <v>0</v>
      </c>
      <c r="D22" s="2">
        <v>1000000</v>
      </c>
      <c r="E22" s="2">
        <v>400</v>
      </c>
      <c r="F22" s="2">
        <v>100000</v>
      </c>
      <c r="G22" s="2">
        <v>0</v>
      </c>
      <c r="H22" s="3">
        <v>870000</v>
      </c>
      <c r="I22" s="3">
        <v>820000</v>
      </c>
      <c r="J22" s="3"/>
      <c r="K22" s="3"/>
    </row>
    <row r="23" spans="2:11" ht="12.75">
      <c r="B23" s="9" t="s">
        <v>10</v>
      </c>
      <c r="C23" s="2">
        <v>168000</v>
      </c>
      <c r="D23" s="2">
        <v>102500</v>
      </c>
      <c r="E23" s="2">
        <v>65000</v>
      </c>
      <c r="F23" s="2">
        <v>4332199</v>
      </c>
      <c r="G23" s="2">
        <v>170000</v>
      </c>
      <c r="H23" s="3">
        <v>590000</v>
      </c>
      <c r="I23" s="3">
        <v>200000</v>
      </c>
      <c r="J23" s="3"/>
      <c r="K23" s="3"/>
    </row>
    <row r="24" spans="2:11" ht="12.75">
      <c r="B24" s="9" t="s">
        <v>11</v>
      </c>
      <c r="C24" s="2">
        <v>26318558</v>
      </c>
      <c r="D24" s="2">
        <f>31798486+3058787</f>
        <v>34857273</v>
      </c>
      <c r="E24" s="2">
        <v>24261241</v>
      </c>
      <c r="F24" s="2">
        <v>19198241</v>
      </c>
      <c r="G24" s="2">
        <v>16233091</v>
      </c>
      <c r="H24" s="3">
        <v>31690839</v>
      </c>
      <c r="I24" s="3">
        <f>24732216-1219779</f>
        <v>23512437</v>
      </c>
      <c r="J24" s="3"/>
      <c r="K24" s="3"/>
    </row>
    <row r="25" spans="2:11" ht="12.75">
      <c r="B25" s="9" t="s">
        <v>12</v>
      </c>
      <c r="C25" s="2">
        <v>27500</v>
      </c>
      <c r="D25" s="2">
        <f>131600+50557</f>
        <v>182157</v>
      </c>
      <c r="E25" s="2">
        <v>277486</v>
      </c>
      <c r="F25" s="2">
        <v>290977</v>
      </c>
      <c r="G25" s="2">
        <v>223834</v>
      </c>
      <c r="H25" s="3">
        <v>118500</v>
      </c>
      <c r="I25" s="3">
        <v>368500</v>
      </c>
      <c r="J25" s="3"/>
      <c r="K25" s="3"/>
    </row>
    <row r="26" spans="2:11" ht="12.75">
      <c r="B26" s="9" t="s">
        <v>13</v>
      </c>
      <c r="C26" s="2">
        <v>0</v>
      </c>
      <c r="D26" s="2">
        <v>11935</v>
      </c>
      <c r="E26" s="2">
        <v>0</v>
      </c>
      <c r="F26" s="2">
        <v>82715</v>
      </c>
      <c r="G26" s="2">
        <v>172</v>
      </c>
      <c r="H26" s="3">
        <v>0</v>
      </c>
      <c r="I26" s="3">
        <v>257172</v>
      </c>
      <c r="J26" s="3"/>
      <c r="K26" s="3"/>
    </row>
    <row r="27" spans="2:11" ht="12.75">
      <c r="B27" s="9" t="s">
        <v>14</v>
      </c>
      <c r="C27" s="2">
        <v>0</v>
      </c>
      <c r="D27" s="2">
        <v>0</v>
      </c>
      <c r="E27" s="2">
        <v>58083</v>
      </c>
      <c r="F27" s="2">
        <v>0</v>
      </c>
      <c r="G27" s="2">
        <v>600</v>
      </c>
      <c r="H27" s="3">
        <v>-118758</v>
      </c>
      <c r="I27" s="3">
        <v>0</v>
      </c>
      <c r="J27" s="3"/>
      <c r="K27" s="3"/>
    </row>
    <row r="28" spans="2:11" ht="12.75">
      <c r="B28" s="9" t="s">
        <v>15</v>
      </c>
      <c r="C28" s="2">
        <v>17342650</v>
      </c>
      <c r="D28" s="2">
        <v>16526169</v>
      </c>
      <c r="E28" s="2">
        <v>15657814</v>
      </c>
      <c r="F28" s="2">
        <v>16006057</v>
      </c>
      <c r="G28" s="2">
        <v>6880286</v>
      </c>
      <c r="H28" s="3">
        <v>1030645</v>
      </c>
      <c r="I28" s="3">
        <v>8110729</v>
      </c>
      <c r="J28" s="3"/>
      <c r="K28" s="3"/>
    </row>
    <row r="29" spans="2:11" ht="12.75">
      <c r="B29" s="9" t="s">
        <v>16</v>
      </c>
      <c r="C29" s="2">
        <v>0</v>
      </c>
      <c r="D29" s="2">
        <v>0</v>
      </c>
      <c r="E29" s="2">
        <v>0</v>
      </c>
      <c r="F29" s="2">
        <v>0</v>
      </c>
      <c r="G29" s="2">
        <v>24070</v>
      </c>
      <c r="H29" s="3">
        <v>2969462</v>
      </c>
      <c r="I29" s="3">
        <v>0</v>
      </c>
      <c r="J29" s="3"/>
      <c r="K29" s="3"/>
    </row>
    <row r="30" spans="1:11" ht="12.75">
      <c r="A30" s="1"/>
      <c r="D30" s="2"/>
      <c r="E30" s="2"/>
      <c r="F30" s="2"/>
      <c r="G30" s="2"/>
      <c r="H30" s="3"/>
      <c r="I30" s="3"/>
      <c r="J30" s="3"/>
      <c r="K30" s="3"/>
    </row>
    <row r="31" spans="1:11" ht="15">
      <c r="A31" s="11" t="s">
        <v>18</v>
      </c>
      <c r="D31" s="2"/>
      <c r="E31" s="2"/>
      <c r="F31" s="2"/>
      <c r="G31" s="2"/>
      <c r="H31" s="3"/>
      <c r="I31" s="3"/>
      <c r="J31" s="3"/>
      <c r="K31" s="3"/>
    </row>
    <row r="32" spans="2:11" ht="12.75">
      <c r="B32" s="9" t="s">
        <v>6</v>
      </c>
      <c r="C32" s="2">
        <v>65003440</v>
      </c>
      <c r="D32" s="2">
        <f>74106148+9196100</f>
        <v>83302248</v>
      </c>
      <c r="E32" s="2">
        <v>92796342</v>
      </c>
      <c r="F32" s="2">
        <f>51860890+41857387-41563844</f>
        <v>52154433</v>
      </c>
      <c r="G32" s="2">
        <f>44446882+38340522-37603731</f>
        <v>45183673</v>
      </c>
      <c r="H32" s="3">
        <f>54497239-26389929</f>
        <v>28107310</v>
      </c>
      <c r="I32" s="3">
        <f>78680488-4197670-35487275</f>
        <v>38995543</v>
      </c>
      <c r="J32" s="3"/>
      <c r="K32" s="3"/>
    </row>
    <row r="33" spans="2:11" ht="12.75">
      <c r="B33" s="9" t="s">
        <v>7</v>
      </c>
      <c r="C33" s="2">
        <v>45049558</v>
      </c>
      <c r="D33" s="2">
        <f>62067279+6801992</f>
        <v>68869271</v>
      </c>
      <c r="E33" s="2">
        <v>82770774</v>
      </c>
      <c r="F33" s="2">
        <v>43441322</v>
      </c>
      <c r="G33" s="2">
        <v>33123805</v>
      </c>
      <c r="H33" s="3">
        <v>23143777</v>
      </c>
      <c r="I33" s="3">
        <v>33236350</v>
      </c>
      <c r="J33" s="3"/>
      <c r="K33" s="3"/>
    </row>
    <row r="34" spans="2:11" ht="12.75">
      <c r="B34" s="9" t="s">
        <v>8</v>
      </c>
      <c r="C34" s="2">
        <v>19039622</v>
      </c>
      <c r="D34" s="2">
        <f>11237905+2392400</f>
        <v>13630305</v>
      </c>
      <c r="E34" s="2">
        <v>8317478</v>
      </c>
      <c r="F34" s="2">
        <v>3815725</v>
      </c>
      <c r="G34" s="2">
        <v>5177294</v>
      </c>
      <c r="H34" s="3">
        <v>3442285</v>
      </c>
      <c r="I34" s="3">
        <v>3111005</v>
      </c>
      <c r="J34" s="3"/>
      <c r="K34" s="3"/>
    </row>
    <row r="35" spans="2:11" ht="12.75">
      <c r="B35" s="9" t="s">
        <v>9</v>
      </c>
      <c r="C35" s="2">
        <v>0</v>
      </c>
      <c r="D35" s="2">
        <v>0</v>
      </c>
      <c r="E35" s="2">
        <v>0</v>
      </c>
      <c r="F35" s="2">
        <v>2720000</v>
      </c>
      <c r="G35" s="2">
        <f>1820000</f>
        <v>1820000</v>
      </c>
      <c r="H35" s="3">
        <v>1710000</v>
      </c>
      <c r="I35" s="3">
        <v>1900000</v>
      </c>
      <c r="J35" s="3"/>
      <c r="K35" s="3"/>
    </row>
    <row r="36" spans="2:11" ht="12.75">
      <c r="B36" s="9" t="s">
        <v>10</v>
      </c>
      <c r="C36" s="2">
        <v>0</v>
      </c>
      <c r="D36" s="2">
        <v>115000</v>
      </c>
      <c r="E36" s="2">
        <v>50000</v>
      </c>
      <c r="F36" s="2">
        <v>1035400</v>
      </c>
      <c r="G36" s="2">
        <f>1234500+344000</f>
        <v>1578500</v>
      </c>
      <c r="H36" s="3">
        <v>0</v>
      </c>
      <c r="I36" s="3">
        <v>0</v>
      </c>
      <c r="J36" s="3"/>
      <c r="K36" s="3"/>
    </row>
    <row r="37" spans="2:11" ht="12.75">
      <c r="B37" s="9" t="s">
        <v>11</v>
      </c>
      <c r="C37" s="2">
        <v>58494420</v>
      </c>
      <c r="D37" s="2">
        <f>56445773+5513690</f>
        <v>61959463</v>
      </c>
      <c r="E37" s="2">
        <v>78948657</v>
      </c>
      <c r="F37" s="2">
        <f>41879098+40500338-41563844</f>
        <v>40815592</v>
      </c>
      <c r="G37" s="2">
        <f>37614591+38225186-37603731</f>
        <v>38236046</v>
      </c>
      <c r="H37" s="3">
        <f>50991165-26389929</f>
        <v>24601236</v>
      </c>
      <c r="I37" s="3">
        <f>73410094-4132932-35487275</f>
        <v>33789887</v>
      </c>
      <c r="J37" s="3"/>
      <c r="K37" s="3"/>
    </row>
    <row r="38" spans="2:11" ht="12.75">
      <c r="B38" s="9" t="s">
        <v>12</v>
      </c>
      <c r="C38" s="2">
        <v>2453702</v>
      </c>
      <c r="D38" s="2">
        <f>107300+10880</f>
        <v>118180</v>
      </c>
      <c r="E38" s="2">
        <v>175635</v>
      </c>
      <c r="F38" s="2">
        <v>169623</v>
      </c>
      <c r="G38" s="2">
        <v>233433</v>
      </c>
      <c r="H38" s="3">
        <v>160085</v>
      </c>
      <c r="I38" s="3">
        <v>168928</v>
      </c>
      <c r="J38" s="3"/>
      <c r="K38" s="3"/>
    </row>
    <row r="39" spans="2:11" ht="12.75">
      <c r="B39" s="9" t="s">
        <v>13</v>
      </c>
      <c r="C39" s="2">
        <v>196908</v>
      </c>
      <c r="D39" s="2">
        <v>85667</v>
      </c>
      <c r="E39" s="2">
        <v>118655</v>
      </c>
      <c r="F39" s="2">
        <v>278224</v>
      </c>
      <c r="G39" s="2">
        <v>60388</v>
      </c>
      <c r="H39" s="3">
        <v>158059</v>
      </c>
      <c r="I39" s="3">
        <v>80833</v>
      </c>
      <c r="J39" s="3"/>
      <c r="K39" s="3"/>
    </row>
    <row r="40" spans="2:11" ht="12.75">
      <c r="B40" s="9" t="s">
        <v>14</v>
      </c>
      <c r="C40" s="2">
        <v>4535903</v>
      </c>
      <c r="D40" s="2">
        <f>707224+89120</f>
        <v>796344</v>
      </c>
      <c r="E40" s="2">
        <v>952383</v>
      </c>
      <c r="F40" s="2">
        <v>91047</v>
      </c>
      <c r="G40" s="2">
        <v>548800</v>
      </c>
      <c r="H40" s="3">
        <v>0</v>
      </c>
      <c r="I40" s="3">
        <v>0</v>
      </c>
      <c r="J40" s="3"/>
      <c r="K40" s="3"/>
    </row>
    <row r="41" spans="2:11" ht="12.75">
      <c r="B41" s="9" t="s">
        <v>15</v>
      </c>
      <c r="C41" s="2">
        <v>7170486</v>
      </c>
      <c r="D41" s="2">
        <v>24488774</v>
      </c>
      <c r="E41" s="2">
        <v>16187198</v>
      </c>
      <c r="F41" s="2">
        <v>10757251</v>
      </c>
      <c r="G41" s="2">
        <f>7762069+687303</f>
        <v>8449372</v>
      </c>
      <c r="H41" s="3">
        <v>3974097</v>
      </c>
      <c r="I41" s="3">
        <v>5577018</v>
      </c>
      <c r="J41" s="3"/>
      <c r="K41" s="3"/>
    </row>
    <row r="42" spans="2:11" ht="12.75">
      <c r="B42" s="9" t="s">
        <v>16</v>
      </c>
      <c r="C42" s="2">
        <v>0</v>
      </c>
      <c r="D42" s="2">
        <v>442587</v>
      </c>
      <c r="E42" s="2">
        <v>0</v>
      </c>
      <c r="F42" s="2">
        <v>524564</v>
      </c>
      <c r="G42" s="2">
        <v>522537</v>
      </c>
      <c r="H42" s="3">
        <v>643862</v>
      </c>
      <c r="I42" s="3">
        <v>262916</v>
      </c>
      <c r="J42" s="3"/>
      <c r="K42" s="3"/>
    </row>
    <row r="43" spans="1:11" ht="12.75">
      <c r="A43" s="1"/>
      <c r="D43" s="2"/>
      <c r="E43" s="2"/>
      <c r="F43" s="2"/>
      <c r="G43" s="2"/>
      <c r="H43" s="3"/>
      <c r="I43" s="3"/>
      <c r="J43" s="3"/>
      <c r="K43" s="3"/>
    </row>
    <row r="44" spans="1:11" ht="15">
      <c r="A44" s="11" t="s">
        <v>19</v>
      </c>
      <c r="D44" s="2"/>
      <c r="E44" s="2"/>
      <c r="F44" s="2"/>
      <c r="G44" s="2"/>
      <c r="H44" s="3"/>
      <c r="I44" s="3"/>
      <c r="J44" s="3"/>
      <c r="K44" s="3"/>
    </row>
    <row r="45" spans="2:11" ht="12.75">
      <c r="B45" s="9" t="s">
        <v>6</v>
      </c>
      <c r="C45" s="2">
        <v>58359320</v>
      </c>
      <c r="D45" s="2">
        <v>64789090</v>
      </c>
      <c r="E45" s="2">
        <v>63585088</v>
      </c>
      <c r="F45" s="2">
        <v>62405433</v>
      </c>
      <c r="G45" s="2">
        <v>50129099</v>
      </c>
      <c r="H45" s="3">
        <v>43385665</v>
      </c>
      <c r="I45" s="3">
        <v>46083009</v>
      </c>
      <c r="J45" s="3"/>
      <c r="K45" s="3"/>
    </row>
    <row r="46" spans="2:11" ht="12.75">
      <c r="B46" s="9" t="s">
        <v>7</v>
      </c>
      <c r="C46" s="2">
        <v>48803036</v>
      </c>
      <c r="D46" s="2">
        <v>54294002</v>
      </c>
      <c r="E46" s="2">
        <v>54619905</v>
      </c>
      <c r="F46" s="2">
        <v>54622627</v>
      </c>
      <c r="G46" s="2">
        <v>45660304</v>
      </c>
      <c r="H46" s="3">
        <v>38855601</v>
      </c>
      <c r="I46" s="3">
        <v>43060956</v>
      </c>
      <c r="J46" s="3"/>
      <c r="K46" s="3"/>
    </row>
    <row r="47" spans="2:11" ht="12.75">
      <c r="B47" s="9" t="s">
        <v>8</v>
      </c>
      <c r="C47" s="2">
        <v>2504130</v>
      </c>
      <c r="D47" s="2">
        <v>2035223</v>
      </c>
      <c r="E47" s="2">
        <v>2089574</v>
      </c>
      <c r="F47" s="2">
        <v>828995</v>
      </c>
      <c r="G47" s="2">
        <v>773430</v>
      </c>
      <c r="H47" s="3">
        <v>464513</v>
      </c>
      <c r="I47" s="3">
        <v>603428</v>
      </c>
      <c r="J47" s="3"/>
      <c r="K47" s="3"/>
    </row>
    <row r="48" spans="2:11" ht="12.75">
      <c r="B48" s="9" t="s">
        <v>20</v>
      </c>
      <c r="C48" s="2">
        <v>1501675</v>
      </c>
      <c r="D48" s="2">
        <f>2937366+39000+775800</f>
        <v>3752166</v>
      </c>
      <c r="E48" s="2">
        <f>4279538+467500</f>
        <v>4747038</v>
      </c>
      <c r="F48" s="2">
        <v>2796305</v>
      </c>
      <c r="G48" s="2">
        <v>443671</v>
      </c>
      <c r="H48" s="3">
        <v>1435049</v>
      </c>
      <c r="I48" s="3">
        <v>925689</v>
      </c>
      <c r="J48" s="3"/>
      <c r="K48" s="3"/>
    </row>
    <row r="49" spans="2:11" ht="12.75">
      <c r="B49" s="9" t="s">
        <v>10</v>
      </c>
      <c r="C49" s="2">
        <f>238044+6419</f>
        <v>244463</v>
      </c>
      <c r="D49" s="2">
        <f>415169+201401</f>
        <v>616570</v>
      </c>
      <c r="E49" s="2">
        <v>524104</v>
      </c>
      <c r="F49" s="2">
        <f>13125+719596</f>
        <v>732721</v>
      </c>
      <c r="G49" s="2">
        <v>318131</v>
      </c>
      <c r="H49" s="3">
        <v>142800</v>
      </c>
      <c r="I49" s="3">
        <v>406279</v>
      </c>
      <c r="J49" s="3"/>
      <c r="K49" s="3"/>
    </row>
    <row r="50" spans="2:11" ht="12.75">
      <c r="B50" s="9" t="s">
        <v>11</v>
      </c>
      <c r="C50" s="2">
        <v>48093447</v>
      </c>
      <c r="D50" s="2">
        <v>51419589</v>
      </c>
      <c r="E50" s="2">
        <v>50971558</v>
      </c>
      <c r="F50" s="2">
        <v>47649965</v>
      </c>
      <c r="G50" s="2">
        <v>41707260</v>
      </c>
      <c r="H50" s="3">
        <v>31718510</v>
      </c>
      <c r="I50" s="3">
        <v>37734046</v>
      </c>
      <c r="J50" s="3"/>
      <c r="K50" s="3"/>
    </row>
    <row r="51" spans="2:11" ht="12.75">
      <c r="B51" s="9" t="s">
        <v>12</v>
      </c>
      <c r="C51" s="2">
        <v>684267</v>
      </c>
      <c r="D51" s="2">
        <v>237686</v>
      </c>
      <c r="E51" s="2">
        <v>279545</v>
      </c>
      <c r="F51" s="2">
        <v>1348421</v>
      </c>
      <c r="G51" s="2">
        <v>354964</v>
      </c>
      <c r="H51" s="3">
        <v>506691</v>
      </c>
      <c r="I51" s="3">
        <v>562797</v>
      </c>
      <c r="J51" s="3"/>
      <c r="K51" s="3"/>
    </row>
    <row r="52" spans="2:11" ht="12.75">
      <c r="B52" s="9" t="s">
        <v>13</v>
      </c>
      <c r="C52" s="2">
        <v>64599</v>
      </c>
      <c r="D52" s="2">
        <v>52632</v>
      </c>
      <c r="E52" s="2">
        <v>15547</v>
      </c>
      <c r="F52" s="2">
        <v>310688</v>
      </c>
      <c r="G52" s="2">
        <v>104089</v>
      </c>
      <c r="H52" s="3">
        <v>102000</v>
      </c>
      <c r="I52" s="3">
        <v>36159</v>
      </c>
      <c r="J52" s="3"/>
      <c r="K52" s="3"/>
    </row>
    <row r="53" spans="2:11" ht="12.75">
      <c r="B53" s="9" t="s">
        <v>14</v>
      </c>
      <c r="C53" s="2">
        <v>30840</v>
      </c>
      <c r="D53" s="2">
        <v>108655</v>
      </c>
      <c r="E53" s="2">
        <v>132437</v>
      </c>
      <c r="F53" s="2">
        <v>2000</v>
      </c>
      <c r="G53" s="2">
        <v>2499</v>
      </c>
      <c r="H53" s="3">
        <v>86636</v>
      </c>
      <c r="I53" s="3">
        <v>0</v>
      </c>
      <c r="J53" s="3"/>
      <c r="K53" s="3"/>
    </row>
    <row r="54" spans="2:11" ht="12.75">
      <c r="B54" s="9" t="s">
        <v>15</v>
      </c>
      <c r="C54" s="2">
        <v>13796792</v>
      </c>
      <c r="D54" s="2">
        <v>17919514</v>
      </c>
      <c r="E54" s="2">
        <v>11755188</v>
      </c>
      <c r="F54" s="2">
        <v>12393172</v>
      </c>
      <c r="G54" s="2">
        <v>7516222</v>
      </c>
      <c r="H54" s="3">
        <v>8686246</v>
      </c>
      <c r="I54" s="3">
        <v>7113740</v>
      </c>
      <c r="J54" s="3"/>
      <c r="K54" s="3"/>
    </row>
    <row r="55" spans="2:11" ht="12.75">
      <c r="B55" s="9" t="s">
        <v>16</v>
      </c>
      <c r="C55" s="2">
        <v>2999856</v>
      </c>
      <c r="D55" s="2">
        <v>2007057</v>
      </c>
      <c r="E55" s="2">
        <v>1559228</v>
      </c>
      <c r="F55" s="2">
        <v>1007330</v>
      </c>
      <c r="G55" s="2">
        <v>1744916</v>
      </c>
      <c r="H55" s="3">
        <v>3897903</v>
      </c>
      <c r="I55" s="3">
        <v>1852497</v>
      </c>
      <c r="J55" s="3"/>
      <c r="K55" s="3"/>
    </row>
    <row r="56" spans="1:11" ht="12.75">
      <c r="A56" s="1"/>
      <c r="D56" s="2"/>
      <c r="E56" s="2"/>
      <c r="F56" s="2"/>
      <c r="G56" s="2"/>
      <c r="H56" s="3"/>
      <c r="I56" s="3"/>
      <c r="J56" s="3"/>
      <c r="K56" s="3"/>
    </row>
    <row r="57" spans="1:9" ht="15">
      <c r="A57" s="11" t="s">
        <v>21</v>
      </c>
      <c r="E57" s="2"/>
      <c r="F57" s="2"/>
      <c r="G57" s="2"/>
      <c r="H57" s="3"/>
      <c r="I57" s="3"/>
    </row>
    <row r="58" spans="2:11" ht="12.75">
      <c r="B58" s="9" t="s">
        <v>24</v>
      </c>
      <c r="C58" s="3">
        <f aca="true" t="shared" si="0" ref="C58:I58">C6+C19+C32+C45-C61-C62</f>
        <v>287625045</v>
      </c>
      <c r="D58" s="3">
        <f t="shared" si="0"/>
        <v>333453014</v>
      </c>
      <c r="E58" s="3">
        <f t="shared" si="0"/>
        <v>346268703</v>
      </c>
      <c r="F58" s="3">
        <f t="shared" si="0"/>
        <v>230956415</v>
      </c>
      <c r="G58" s="3">
        <f t="shared" si="0"/>
        <v>173993856</v>
      </c>
      <c r="H58" s="3">
        <f t="shared" si="0"/>
        <v>146803431</v>
      </c>
      <c r="I58" s="3">
        <f t="shared" si="0"/>
        <v>176955726</v>
      </c>
      <c r="J58" s="3"/>
      <c r="K58" s="3"/>
    </row>
    <row r="59" spans="2:11" ht="12.75">
      <c r="B59" s="9" t="s">
        <v>7</v>
      </c>
      <c r="C59" s="3">
        <f aca="true" t="shared" si="1" ref="C59:D62">C7+C20+C33+C46</f>
        <v>246257319</v>
      </c>
      <c r="D59" s="3">
        <f t="shared" si="1"/>
        <v>298280483</v>
      </c>
      <c r="E59" s="3">
        <f aca="true" t="shared" si="2" ref="E59:I68">E7+E20+E33+E46</f>
        <v>323239500</v>
      </c>
      <c r="F59" s="3">
        <f t="shared" si="2"/>
        <v>213680836</v>
      </c>
      <c r="G59" s="3">
        <f t="shared" si="2"/>
        <v>156295456</v>
      </c>
      <c r="H59" s="3">
        <f t="shared" si="2"/>
        <v>135761039</v>
      </c>
      <c r="I59" s="3">
        <f t="shared" si="2"/>
        <v>166483288</v>
      </c>
      <c r="J59" s="3"/>
      <c r="K59" s="3"/>
    </row>
    <row r="60" spans="2:11" ht="12.75">
      <c r="B60" s="9" t="s">
        <v>8</v>
      </c>
      <c r="C60" s="3">
        <f t="shared" si="1"/>
        <v>30165224</v>
      </c>
      <c r="D60" s="3">
        <f t="shared" si="1"/>
        <v>24783773</v>
      </c>
      <c r="E60" s="3">
        <f t="shared" si="2"/>
        <v>17454280</v>
      </c>
      <c r="F60" s="3">
        <f t="shared" si="2"/>
        <v>7531090</v>
      </c>
      <c r="G60" s="3">
        <f t="shared" si="2"/>
        <v>8988456</v>
      </c>
      <c r="H60" s="3">
        <f t="shared" si="2"/>
        <v>6339973</v>
      </c>
      <c r="I60" s="3">
        <f t="shared" si="2"/>
        <v>6275759</v>
      </c>
      <c r="J60" s="3"/>
      <c r="K60" s="3"/>
    </row>
    <row r="61" spans="2:11" ht="12.75">
      <c r="B61" s="9" t="s">
        <v>20</v>
      </c>
      <c r="C61" s="3">
        <f t="shared" si="1"/>
        <v>2151675</v>
      </c>
      <c r="D61" s="3">
        <f t="shared" si="1"/>
        <v>5302072</v>
      </c>
      <c r="E61" s="3">
        <f t="shared" si="2"/>
        <v>5955771</v>
      </c>
      <c r="F61" s="3">
        <f t="shared" si="2"/>
        <v>5725673</v>
      </c>
      <c r="G61" s="3">
        <f t="shared" si="2"/>
        <v>2488867</v>
      </c>
      <c r="H61" s="3">
        <f t="shared" si="2"/>
        <v>4675349</v>
      </c>
      <c r="I61" s="3">
        <f t="shared" si="2"/>
        <v>3775689</v>
      </c>
      <c r="J61" s="3"/>
      <c r="K61" s="3"/>
    </row>
    <row r="62" spans="2:11" ht="12.75">
      <c r="B62" s="9" t="s">
        <v>10</v>
      </c>
      <c r="C62" s="3">
        <f t="shared" si="1"/>
        <v>589868</v>
      </c>
      <c r="D62" s="3">
        <f t="shared" si="1"/>
        <v>1651999</v>
      </c>
      <c r="E62" s="3">
        <f t="shared" si="2"/>
        <v>719104</v>
      </c>
      <c r="F62" s="3">
        <f t="shared" si="2"/>
        <v>6101605</v>
      </c>
      <c r="G62" s="3">
        <f t="shared" si="2"/>
        <v>2832421</v>
      </c>
      <c r="H62" s="3">
        <f t="shared" si="2"/>
        <v>837800</v>
      </c>
      <c r="I62" s="3">
        <f t="shared" si="2"/>
        <v>669229</v>
      </c>
      <c r="J62" s="3"/>
      <c r="K62" s="3"/>
    </row>
    <row r="63" spans="2:11" ht="12.75">
      <c r="B63" s="9" t="s">
        <v>25</v>
      </c>
      <c r="C63" s="3">
        <f>C11+C24+C37+C50-C61-C62</f>
        <v>225652621</v>
      </c>
      <c r="D63" s="3">
        <f aca="true" t="shared" si="3" ref="D63:I63">D11+D24+D37+D50-D61-D62</f>
        <v>254940958</v>
      </c>
      <c r="E63" s="3">
        <f t="shared" si="3"/>
        <v>255838664</v>
      </c>
      <c r="F63" s="3">
        <f t="shared" si="3"/>
        <v>167878170</v>
      </c>
      <c r="G63" s="3">
        <f t="shared" si="3"/>
        <v>144259718</v>
      </c>
      <c r="H63" s="3">
        <f t="shared" si="3"/>
        <v>132003602</v>
      </c>
      <c r="I63" s="3">
        <f t="shared" si="3"/>
        <v>151658194</v>
      </c>
      <c r="J63" s="3"/>
      <c r="K63" s="3"/>
    </row>
    <row r="64" spans="2:11" ht="12.75">
      <c r="B64" s="9" t="s">
        <v>12</v>
      </c>
      <c r="C64" s="3">
        <f aca="true" t="shared" si="4" ref="C64:D68">C12+C25+C38+C51</f>
        <v>3215469</v>
      </c>
      <c r="D64" s="3">
        <f t="shared" si="4"/>
        <v>729218</v>
      </c>
      <c r="E64" s="3">
        <f t="shared" si="2"/>
        <v>752158</v>
      </c>
      <c r="F64" s="3">
        <f t="shared" si="2"/>
        <v>1877021</v>
      </c>
      <c r="G64" s="3">
        <f t="shared" si="2"/>
        <v>831231</v>
      </c>
      <c r="H64" s="3">
        <f t="shared" si="2"/>
        <v>810552</v>
      </c>
      <c r="I64" s="3">
        <f t="shared" si="2"/>
        <v>1146357</v>
      </c>
      <c r="J64" s="3"/>
      <c r="K64" s="3"/>
    </row>
    <row r="65" spans="2:11" ht="12.75">
      <c r="B65" s="9" t="s">
        <v>13</v>
      </c>
      <c r="C65" s="3">
        <f t="shared" si="4"/>
        <v>383128</v>
      </c>
      <c r="D65" s="3">
        <f t="shared" si="4"/>
        <v>322243</v>
      </c>
      <c r="E65" s="3">
        <f t="shared" si="2"/>
        <v>135338</v>
      </c>
      <c r="F65" s="3">
        <f t="shared" si="2"/>
        <v>813377</v>
      </c>
      <c r="G65" s="3">
        <f t="shared" si="2"/>
        <v>429210</v>
      </c>
      <c r="H65" s="3">
        <f t="shared" si="2"/>
        <v>286600</v>
      </c>
      <c r="I65" s="3">
        <f t="shared" si="2"/>
        <v>375248</v>
      </c>
      <c r="J65" s="3"/>
      <c r="K65" s="3"/>
    </row>
    <row r="66" spans="2:11" ht="12.75">
      <c r="B66" s="9" t="s">
        <v>14</v>
      </c>
      <c r="C66" s="3">
        <f t="shared" si="4"/>
        <v>4566743</v>
      </c>
      <c r="D66" s="3">
        <f t="shared" si="4"/>
        <v>913859</v>
      </c>
      <c r="E66" s="3">
        <f t="shared" si="2"/>
        <v>1142903</v>
      </c>
      <c r="F66" s="3">
        <f t="shared" si="2"/>
        <v>93047</v>
      </c>
      <c r="G66" s="3">
        <f t="shared" si="2"/>
        <v>551899</v>
      </c>
      <c r="H66" s="3">
        <f t="shared" si="2"/>
        <v>-32122</v>
      </c>
      <c r="I66" s="3">
        <f t="shared" si="2"/>
        <v>0</v>
      </c>
      <c r="J66" s="3"/>
      <c r="K66" s="3"/>
    </row>
    <row r="67" spans="2:11" ht="12.75">
      <c r="B67" s="9" t="s">
        <v>15</v>
      </c>
      <c r="C67" s="3">
        <f t="shared" si="4"/>
        <v>69382938</v>
      </c>
      <c r="D67" s="3">
        <f t="shared" si="4"/>
        <v>101892348</v>
      </c>
      <c r="E67" s="3">
        <f t="shared" si="2"/>
        <v>97532318</v>
      </c>
      <c r="F67" s="3">
        <f t="shared" si="2"/>
        <v>85002266</v>
      </c>
      <c r="G67" s="3">
        <f t="shared" si="2"/>
        <v>32221149</v>
      </c>
      <c r="H67" s="3">
        <f t="shared" si="2"/>
        <v>14766167</v>
      </c>
      <c r="I67" s="3">
        <f t="shared" si="2"/>
        <v>24684265</v>
      </c>
      <c r="J67" s="3"/>
      <c r="K67" s="3"/>
    </row>
    <row r="68" spans="2:11" ht="12.75">
      <c r="B68" s="9" t="s">
        <v>16</v>
      </c>
      <c r="C68" s="3">
        <f t="shared" si="4"/>
        <v>2999856</v>
      </c>
      <c r="D68" s="3">
        <f t="shared" si="4"/>
        <v>2449644</v>
      </c>
      <c r="E68" s="3">
        <f t="shared" si="2"/>
        <v>1559228</v>
      </c>
      <c r="F68" s="3">
        <f t="shared" si="2"/>
        <v>1531894</v>
      </c>
      <c r="G68" s="3">
        <f t="shared" si="2"/>
        <v>2291523</v>
      </c>
      <c r="H68" s="3">
        <f t="shared" si="2"/>
        <v>8011227</v>
      </c>
      <c r="I68" s="3">
        <f t="shared" si="2"/>
        <v>2115413</v>
      </c>
      <c r="J68" s="3"/>
      <c r="K68" s="3"/>
    </row>
    <row r="69" spans="1:8" ht="12.75">
      <c r="A69" s="1"/>
      <c r="E69" s="2"/>
      <c r="F69" s="2"/>
      <c r="G69" s="2"/>
      <c r="H69" s="3"/>
    </row>
    <row r="70" spans="1:8" ht="12.75">
      <c r="A70" s="1" t="s">
        <v>22</v>
      </c>
      <c r="E70" s="2"/>
      <c r="G70" s="2"/>
      <c r="H70" s="3"/>
    </row>
    <row r="71" spans="1:8" ht="12.75">
      <c r="A71" s="1" t="s">
        <v>23</v>
      </c>
      <c r="E71" s="2"/>
      <c r="G71" s="2"/>
      <c r="H71" s="3"/>
    </row>
  </sheetData>
  <sheetProtection/>
  <mergeCells count="2">
    <mergeCell ref="A1:J1"/>
    <mergeCell ref="A2:J2"/>
  </mergeCells>
  <printOptions/>
  <pageMargins left="0.5" right="0.5" top="0.75" bottom="0.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2008-06-06T18:04:41Z</cp:lastPrinted>
  <dcterms:created xsi:type="dcterms:W3CDTF">2004-05-25T16:28:07Z</dcterms:created>
  <dcterms:modified xsi:type="dcterms:W3CDTF">2008-06-06T18:32:13Z</dcterms:modified>
  <cp:category/>
  <cp:version/>
  <cp:contentType/>
  <cp:contentStatus/>
</cp:coreProperties>
</file>