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4970" windowHeight="5205" activeTab="0"/>
  </bookViews>
  <sheets>
    <sheet name="2007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1994" sheetId="14" r:id="rId14"/>
    <sheet name="1993" sheetId="15" r:id="rId15"/>
    <sheet name="1992" sheetId="16" r:id="rId16"/>
    <sheet name="1991" sheetId="17" r:id="rId17"/>
    <sheet name="1990" sheetId="18" r:id="rId18"/>
    <sheet name="1989" sheetId="19" r:id="rId19"/>
    <sheet name="1988" sheetId="20" r:id="rId20"/>
    <sheet name="1987" sheetId="21" r:id="rId21"/>
    <sheet name="1986" sheetId="22" r:id="rId22"/>
    <sheet name="1985" sheetId="23" r:id="rId23"/>
    <sheet name="1984" sheetId="24" r:id="rId24"/>
    <sheet name="1983" sheetId="25" r:id="rId25"/>
    <sheet name="1982" sheetId="26" r:id="rId26"/>
    <sheet name="1981" sheetId="27" r:id="rId27"/>
  </sheets>
  <definedNames>
    <definedName name="_xlnm.Print_Area" localSheetId="25">'1982'!$A$1:$Q$63</definedName>
    <definedName name="_xlnm.Print_Area" localSheetId="4">'2003'!$A$1:$Q$63</definedName>
    <definedName name="_xlnm.Print_Area" localSheetId="3">'2004'!$A$1:$Q$64</definedName>
    <definedName name="_xlnm.Print_Area" localSheetId="2">'2005'!$A$1:$Q$63</definedName>
    <definedName name="_xlnm.Print_Area" localSheetId="1">'2006'!$A$1:$Q$63</definedName>
    <definedName name="_xlnm.Print_Area" localSheetId="0">'2007'!$A$1:$Q$64</definedName>
  </definedNames>
  <calcPr fullCalcOnLoad="1"/>
</workbook>
</file>

<file path=xl/sharedStrings.xml><?xml version="1.0" encoding="utf-8"?>
<sst xmlns="http://schemas.openxmlformats.org/spreadsheetml/2006/main" count="2181" uniqueCount="178">
  <si>
    <t xml:space="preserve">     Estimated   FUTA</t>
  </si>
  <si>
    <t xml:space="preserve">        Administrative  Grants</t>
  </si>
  <si>
    <t>Benefits</t>
  </si>
  <si>
    <t xml:space="preserve">GF </t>
  </si>
  <si>
    <t>IMPLIED</t>
  </si>
  <si>
    <t xml:space="preserve">95% of  </t>
  </si>
  <si>
    <t xml:space="preserve">Fed Share  </t>
  </si>
  <si>
    <t xml:space="preserve">Total    </t>
  </si>
  <si>
    <t>GF*</t>
  </si>
  <si>
    <t>STATE</t>
  </si>
  <si>
    <t xml:space="preserve">TOTAL </t>
  </si>
  <si>
    <t>REPAY</t>
  </si>
  <si>
    <t>NET FUTA</t>
  </si>
  <si>
    <t xml:space="preserve">EUCA </t>
  </si>
  <si>
    <t xml:space="preserve">ESAA  </t>
  </si>
  <si>
    <t xml:space="preserve"> ESAA  </t>
  </si>
  <si>
    <t xml:space="preserve">UI  </t>
  </si>
  <si>
    <t>ES</t>
  </si>
  <si>
    <t xml:space="preserve">Other  </t>
  </si>
  <si>
    <t xml:space="preserve">Total  </t>
  </si>
  <si>
    <t xml:space="preserve">EB   </t>
  </si>
  <si>
    <t xml:space="preserve">To State  </t>
  </si>
  <si>
    <t>FUA</t>
  </si>
  <si>
    <t>TOTAL</t>
  </si>
  <si>
    <t xml:space="preserve"> DOL / ETA / OWS</t>
  </si>
  <si>
    <t>See Explanatory Notes</t>
  </si>
  <si>
    <t xml:space="preserve"> 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</si>
  <si>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</si>
  <si>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</si>
  <si>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</si>
  <si>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</si>
  <si>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</si>
  <si>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</si>
  <si>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</si>
  <si>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</si>
  <si>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</si>
  <si>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</si>
  <si>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</si>
  <si>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</si>
  <si>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</si>
  <si>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</si>
  <si>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</si>
  <si>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</si>
  <si>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</si>
  <si>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</si>
  <si>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</si>
  <si>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</si>
  <si>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</si>
  <si>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</si>
  <si>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</si>
  <si>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</si>
  <si>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</si>
  <si>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</si>
  <si>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</si>
  <si>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</si>
  <si>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</si>
  <si>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</si>
  <si>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</si>
  <si>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</si>
  <si>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</si>
  <si>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</si>
  <si>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</si>
  <si>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</si>
  <si>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</si>
  <si>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</si>
  <si>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</si>
  <si>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</si>
  <si>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</si>
  <si>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</si>
  <si>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</si>
  <si>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</si>
  <si>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</si>
  <si>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</si>
  <si>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</si>
  <si>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</si>
  <si>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VI</t>
  </si>
  <si>
    <t>WA</t>
  </si>
  <si>
    <t>WV</t>
  </si>
  <si>
    <t>WI</t>
  </si>
  <si>
    <t>WY</t>
  </si>
  <si>
    <t>EUC/TEUC</t>
  </si>
  <si>
    <t>FUTA RECEIPTS VS. AMOUNTS RETURNED</t>
  </si>
  <si>
    <t>FY 2002 (in $Millions)</t>
  </si>
  <si>
    <t>Estimated  FUTA</t>
  </si>
  <si>
    <t>Administrative  Grants</t>
  </si>
  <si>
    <t>Reed</t>
  </si>
  <si>
    <t>Benefits Paid</t>
  </si>
  <si>
    <t>Act</t>
  </si>
  <si>
    <t>Fed Share</t>
  </si>
  <si>
    <t>Total</t>
  </si>
  <si>
    <t>EUCA</t>
  </si>
  <si>
    <t>ESAA</t>
  </si>
  <si>
    <t xml:space="preserve">UI   </t>
  </si>
  <si>
    <t xml:space="preserve">ES   </t>
  </si>
  <si>
    <t>Dist</t>
  </si>
  <si>
    <t>EB</t>
  </si>
  <si>
    <t>TEUC</t>
  </si>
  <si>
    <t>To State</t>
  </si>
  <si>
    <t>FY 2001 (in $Millions)</t>
  </si>
  <si>
    <t>FY 2003 (in $Millions)</t>
  </si>
  <si>
    <t>See attached Column Definitions and Explanatory Notes</t>
  </si>
  <si>
    <t>FY 2004 (in $Millions)</t>
  </si>
  <si>
    <t>FY 2005 (in $Millions)</t>
  </si>
  <si>
    <t>FY 2006 (in $Millions)</t>
  </si>
  <si>
    <t>FY 2007 (in $Millions)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</si>
  <si>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</si>
  <si>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</si>
  <si>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</si>
  <si>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</si>
  <si>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</si>
  <si>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</si>
  <si>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</si>
  <si>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</si>
  <si>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</si>
  <si>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</si>
  <si>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</si>
  <si>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</si>
  <si>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</si>
  <si>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</si>
  <si>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</si>
  <si>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</si>
  <si>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</si>
  <si>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</si>
  <si>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</si>
  <si>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</si>
  <si>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</si>
  <si>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</si>
  <si>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</si>
  <si>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</si>
  <si>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</si>
  <si>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</si>
  <si>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</si>
  <si>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</si>
  <si>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</si>
  <si>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</si>
  <si>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</si>
  <si>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</si>
  <si>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</si>
  <si>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</si>
  <si>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</si>
  <si>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</si>
  <si>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</si>
  <si>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</si>
  <si>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</si>
  <si>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</si>
  <si>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</si>
  <si>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</si>
  <si>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</si>
  <si>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</si>
  <si>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</si>
  <si>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</si>
  <si>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</si>
  <si>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</si>
  <si>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</si>
  <si>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</si>
  <si>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</si>
  <si>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</si>
  <si>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</si>
  <si>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FY 2000 (in $Millions)</t>
  </si>
  <si>
    <t>FY 1999 (in $Millions)</t>
  </si>
  <si>
    <t>FY 1998 (in $Millions)</t>
  </si>
  <si>
    <t>FY 1997 (in $Millions)</t>
  </si>
  <si>
    <t>FY 1996 (in $Millions)</t>
  </si>
  <si>
    <t>FY 1995 (in $Millions)</t>
  </si>
  <si>
    <t>FY 1994 (in $Millions)</t>
  </si>
  <si>
    <t>FY 1993 (in $Millions)</t>
  </si>
  <si>
    <t>FY 1992 (in $Millions)</t>
  </si>
  <si>
    <t>FY 1991 (in $Millions)</t>
  </si>
  <si>
    <t>FY 1990 (in $Millions)</t>
  </si>
  <si>
    <t>FY 1989 (in $Millions)</t>
  </si>
  <si>
    <t>FY 1988 (in $Millions)</t>
  </si>
  <si>
    <t>FY 1987 (in $Millions)</t>
  </si>
  <si>
    <t>FY 1986 (in $Millions)</t>
  </si>
  <si>
    <t>FY 1985 (in $Millions)</t>
  </si>
  <si>
    <t>FY 1984 (in $Millions)</t>
  </si>
  <si>
    <t>FY 1983 (in $Millions)</t>
  </si>
  <si>
    <t>FY 1982 (in $Millions)</t>
  </si>
  <si>
    <t>FY 1981 (in $Millions)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</si>
</sst>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0.0"/>
    <numFmt numFmtId="167" formatCode="0.0%"/>
    <numFmt numFmtId="168" formatCode="#,##0.000"/>
    <numFmt numFmtId="169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0" fillId="0" borderId="0" xfId="0" applyNumberFormat="1" applyFont="1" applyAlignment="1">
      <alignment horizontal="centerContinuous"/>
    </xf>
    <xf numFmtId="0" fontId="2" fillId="0" borderId="3" xfId="0" applyFont="1" applyBorder="1" applyAlignment="1">
      <alignment horizontal="left"/>
    </xf>
    <xf numFmtId="164" fontId="0" fillId="0" borderId="23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0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left"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164" fontId="0" fillId="0" borderId="24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2" xfId="0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0" fillId="0" borderId="38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12.7109375" style="36" customWidth="1"/>
    <col min="16" max="16" width="9.28125" style="36" hidden="1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32" t="s">
        <v>84</v>
      </c>
      <c r="K4" s="133"/>
      <c r="L4" s="133"/>
      <c r="M4" s="134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8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2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0"/>
      <c r="N7" s="42"/>
      <c r="O7" s="41"/>
      <c r="P7" s="41"/>
      <c r="Q7" s="81"/>
    </row>
    <row r="8" spans="1:17" ht="12.75">
      <c r="A8" s="3" t="s">
        <v>105</v>
      </c>
      <c r="B8" s="91">
        <v>16.326331495550665</v>
      </c>
      <c r="C8" s="56"/>
      <c r="D8" s="56"/>
      <c r="E8" s="92">
        <f>0.2*B8</f>
        <v>3.265266299110133</v>
      </c>
      <c r="F8" s="56"/>
      <c r="G8" s="93">
        <f>B8-E8</f>
        <v>13.061065196440532</v>
      </c>
      <c r="H8" s="56"/>
      <c r="I8" s="56"/>
      <c r="J8" s="92">
        <v>20.582468</v>
      </c>
      <c r="K8" s="56">
        <v>7.358730885</v>
      </c>
      <c r="L8" s="93">
        <v>1.43034983</v>
      </c>
      <c r="M8" s="93">
        <f>SUM(J8:L8)</f>
        <v>29.371548715</v>
      </c>
      <c r="N8" s="94">
        <v>0</v>
      </c>
      <c r="O8" s="56">
        <v>0</v>
      </c>
      <c r="P8" s="56"/>
      <c r="Q8" s="82">
        <f>SUM(M8:O8)</f>
        <v>29.371548715</v>
      </c>
    </row>
    <row r="9" spans="1:17" ht="12.75">
      <c r="A9" s="3" t="s">
        <v>106</v>
      </c>
      <c r="B9" s="91">
        <v>104.65321244332817</v>
      </c>
      <c r="C9" s="56"/>
      <c r="D9" s="56"/>
      <c r="E9" s="92">
        <f aca="true" t="shared" si="0" ref="E9:E60">0.2*B9</f>
        <v>20.930642488665637</v>
      </c>
      <c r="F9" s="56"/>
      <c r="G9" s="93">
        <f aca="true" t="shared" si="1" ref="G9:G60">B9-E9</f>
        <v>83.72256995466253</v>
      </c>
      <c r="H9" s="56"/>
      <c r="I9" s="56"/>
      <c r="J9" s="92">
        <v>29.448103</v>
      </c>
      <c r="K9" s="56">
        <v>9.191109627500001</v>
      </c>
      <c r="L9" s="93">
        <v>4.07459078</v>
      </c>
      <c r="M9" s="93">
        <f aca="true" t="shared" si="2" ref="M9:M60">SUM(J9:L9)</f>
        <v>42.7138034075</v>
      </c>
      <c r="N9" s="94">
        <v>0</v>
      </c>
      <c r="O9" s="56">
        <v>0</v>
      </c>
      <c r="P9" s="56"/>
      <c r="Q9" s="82">
        <f aca="true" t="shared" si="3" ref="Q9:Q60">SUM(M9:O9)</f>
        <v>42.7138034075</v>
      </c>
    </row>
    <row r="10" spans="1:17" ht="12.75">
      <c r="A10" s="3" t="s">
        <v>107</v>
      </c>
      <c r="B10" s="91">
        <v>62.82171988616168</v>
      </c>
      <c r="C10" s="56"/>
      <c r="D10" s="56"/>
      <c r="E10" s="92">
        <f t="shared" si="0"/>
        <v>12.564343977232337</v>
      </c>
      <c r="F10" s="56"/>
      <c r="G10" s="93">
        <f t="shared" si="1"/>
        <v>50.25737590892935</v>
      </c>
      <c r="H10" s="56"/>
      <c r="I10" s="56"/>
      <c r="J10" s="92">
        <v>20.79435</v>
      </c>
      <c r="K10" s="56">
        <v>5.6583788425</v>
      </c>
      <c r="L10" s="93">
        <v>3.8359777800000003</v>
      </c>
      <c r="M10" s="93">
        <f t="shared" si="2"/>
        <v>30.2887066225</v>
      </c>
      <c r="N10" s="94">
        <v>0</v>
      </c>
      <c r="O10" s="56">
        <v>0</v>
      </c>
      <c r="P10" s="56"/>
      <c r="Q10" s="82">
        <f t="shared" si="3"/>
        <v>30.2887066225</v>
      </c>
    </row>
    <row r="11" spans="1:17" ht="12.75">
      <c r="A11" s="3" t="s">
        <v>108</v>
      </c>
      <c r="B11" s="91">
        <v>158.66828044990245</v>
      </c>
      <c r="C11" s="56"/>
      <c r="D11" s="56"/>
      <c r="E11" s="92">
        <f t="shared" si="0"/>
        <v>31.733656089980492</v>
      </c>
      <c r="F11" s="56"/>
      <c r="G11" s="93">
        <f t="shared" si="1"/>
        <v>126.93462435992197</v>
      </c>
      <c r="H11" s="56"/>
      <c r="I11" s="56"/>
      <c r="J11" s="92">
        <v>28.416889</v>
      </c>
      <c r="K11" s="56">
        <v>11.590093499999998</v>
      </c>
      <c r="L11" s="93">
        <v>3.9795741799999993</v>
      </c>
      <c r="M11" s="93">
        <f t="shared" si="2"/>
        <v>43.98655668</v>
      </c>
      <c r="N11" s="94">
        <v>0</v>
      </c>
      <c r="O11" s="56">
        <v>0</v>
      </c>
      <c r="P11" s="56"/>
      <c r="Q11" s="82">
        <f t="shared" si="3"/>
        <v>43.98655668</v>
      </c>
    </row>
    <row r="12" spans="1:17" ht="12.75">
      <c r="A12" s="3" t="s">
        <v>109</v>
      </c>
      <c r="B12" s="91">
        <v>886.1355463429283</v>
      </c>
      <c r="C12" s="56"/>
      <c r="D12" s="56"/>
      <c r="E12" s="92">
        <f t="shared" si="0"/>
        <v>177.22710926858565</v>
      </c>
      <c r="F12" s="56"/>
      <c r="G12" s="93">
        <f t="shared" si="1"/>
        <v>708.9084370743426</v>
      </c>
      <c r="H12" s="56"/>
      <c r="I12" s="56"/>
      <c r="J12" s="92">
        <v>369.291186</v>
      </c>
      <c r="K12" s="56">
        <v>77.915675345</v>
      </c>
      <c r="L12" s="93">
        <v>27.70873891</v>
      </c>
      <c r="M12" s="93">
        <f t="shared" si="2"/>
        <v>474.915600255</v>
      </c>
      <c r="N12" s="94">
        <v>0</v>
      </c>
      <c r="O12" s="56">
        <v>0</v>
      </c>
      <c r="P12" s="56"/>
      <c r="Q12" s="82">
        <f t="shared" si="3"/>
        <v>474.915600255</v>
      </c>
    </row>
    <row r="13" spans="1:17" ht="12.75">
      <c r="A13" s="3" t="s">
        <v>110</v>
      </c>
      <c r="B13" s="91">
        <v>132.015154448793</v>
      </c>
      <c r="C13" s="56"/>
      <c r="D13" s="56"/>
      <c r="E13" s="92">
        <f t="shared" si="0"/>
        <v>26.4030308897586</v>
      </c>
      <c r="F13" s="56"/>
      <c r="G13" s="93">
        <f t="shared" si="1"/>
        <v>105.6121235590344</v>
      </c>
      <c r="H13" s="56"/>
      <c r="I13" s="56"/>
      <c r="J13" s="92">
        <v>35.507044</v>
      </c>
      <c r="K13" s="56">
        <v>10.611760714999999</v>
      </c>
      <c r="L13" s="93">
        <v>5.87389608</v>
      </c>
      <c r="M13" s="93">
        <f t="shared" si="2"/>
        <v>51.992700795</v>
      </c>
      <c r="N13" s="94">
        <v>0</v>
      </c>
      <c r="O13" s="56">
        <v>0</v>
      </c>
      <c r="P13" s="56"/>
      <c r="Q13" s="82">
        <f t="shared" si="3"/>
        <v>51.992700795</v>
      </c>
    </row>
    <row r="14" spans="1:17" ht="12.75">
      <c r="A14" s="3" t="s">
        <v>111</v>
      </c>
      <c r="B14" s="91">
        <v>91.6889817623937</v>
      </c>
      <c r="C14" s="56"/>
      <c r="D14" s="56"/>
      <c r="E14" s="92">
        <f t="shared" si="0"/>
        <v>18.33779635247874</v>
      </c>
      <c r="F14" s="56"/>
      <c r="G14" s="93">
        <f t="shared" si="1"/>
        <v>73.35118540991496</v>
      </c>
      <c r="H14" s="56"/>
      <c r="I14" s="56"/>
      <c r="J14" s="92">
        <v>47.401153</v>
      </c>
      <c r="K14" s="56">
        <v>7.4615996275</v>
      </c>
      <c r="L14" s="93">
        <v>4.98081375</v>
      </c>
      <c r="M14" s="93">
        <f t="shared" si="2"/>
        <v>59.843566377500004</v>
      </c>
      <c r="N14" s="94">
        <v>0</v>
      </c>
      <c r="O14" s="56">
        <v>0</v>
      </c>
      <c r="P14" s="56"/>
      <c r="Q14" s="82">
        <f t="shared" si="3"/>
        <v>59.843566377500004</v>
      </c>
    </row>
    <row r="15" spans="1:17" ht="12.75">
      <c r="A15" s="3" t="s">
        <v>112</v>
      </c>
      <c r="B15" s="91">
        <v>28.87714324279824</v>
      </c>
      <c r="C15" s="56"/>
      <c r="D15" s="56"/>
      <c r="E15" s="92">
        <f t="shared" si="0"/>
        <v>5.775428648559648</v>
      </c>
      <c r="F15" s="56"/>
      <c r="G15" s="93">
        <f t="shared" si="1"/>
        <v>23.101714594238594</v>
      </c>
      <c r="H15" s="56"/>
      <c r="I15" s="56"/>
      <c r="J15" s="92">
        <v>10.509709</v>
      </c>
      <c r="K15" s="56">
        <v>2.6681996125</v>
      </c>
      <c r="L15" s="93">
        <v>0.5014351099999999</v>
      </c>
      <c r="M15" s="93">
        <f t="shared" si="2"/>
        <v>13.6793437225</v>
      </c>
      <c r="N15" s="94">
        <v>0</v>
      </c>
      <c r="O15" s="56">
        <v>0</v>
      </c>
      <c r="P15" s="56"/>
      <c r="Q15" s="82">
        <f t="shared" si="3"/>
        <v>13.6793437225</v>
      </c>
    </row>
    <row r="16" spans="1:17" ht="12.75">
      <c r="A16" s="3" t="s">
        <v>113</v>
      </c>
      <c r="B16" s="91">
        <v>23.00417908768779</v>
      </c>
      <c r="C16" s="56"/>
      <c r="D16" s="56"/>
      <c r="E16" s="92">
        <f t="shared" si="0"/>
        <v>4.600835817537558</v>
      </c>
      <c r="F16" s="56"/>
      <c r="G16" s="93">
        <f t="shared" si="1"/>
        <v>18.40334327015023</v>
      </c>
      <c r="H16" s="56"/>
      <c r="I16" s="56"/>
      <c r="J16" s="92">
        <v>9.837381</v>
      </c>
      <c r="K16" s="56">
        <v>1.8908297299999999</v>
      </c>
      <c r="L16" s="93">
        <v>1.36216918</v>
      </c>
      <c r="M16" s="93">
        <f t="shared" si="2"/>
        <v>13.090379910000001</v>
      </c>
      <c r="N16" s="94">
        <v>0</v>
      </c>
      <c r="O16" s="56">
        <v>0</v>
      </c>
      <c r="P16" s="56"/>
      <c r="Q16" s="82">
        <f t="shared" si="3"/>
        <v>13.090379910000001</v>
      </c>
    </row>
    <row r="17" spans="1:17" ht="12.75">
      <c r="A17" s="3" t="s">
        <v>114</v>
      </c>
      <c r="B17" s="91">
        <v>473.1370245669868</v>
      </c>
      <c r="C17" s="56"/>
      <c r="D17" s="56"/>
      <c r="E17" s="92">
        <f t="shared" si="0"/>
        <v>94.62740491339736</v>
      </c>
      <c r="F17" s="56"/>
      <c r="G17" s="93">
        <f t="shared" si="1"/>
        <v>378.5096196535894</v>
      </c>
      <c r="H17" s="56"/>
      <c r="I17" s="56"/>
      <c r="J17" s="92">
        <v>75.350713</v>
      </c>
      <c r="K17" s="56">
        <v>33.51139704</v>
      </c>
      <c r="L17" s="93">
        <v>15.44489373</v>
      </c>
      <c r="M17" s="93">
        <f t="shared" si="2"/>
        <v>124.30700377000001</v>
      </c>
      <c r="N17" s="94">
        <v>0</v>
      </c>
      <c r="O17" s="56">
        <v>0</v>
      </c>
      <c r="P17" s="56"/>
      <c r="Q17" s="82">
        <f t="shared" si="3"/>
        <v>124.30700377000001</v>
      </c>
    </row>
    <row r="18" spans="1:17" ht="12.75">
      <c r="A18" s="3" t="s">
        <v>115</v>
      </c>
      <c r="B18" s="91">
        <v>230.884115169103</v>
      </c>
      <c r="C18" s="56"/>
      <c r="D18" s="56"/>
      <c r="E18" s="92">
        <f t="shared" si="0"/>
        <v>46.176823033820604</v>
      </c>
      <c r="F18" s="56"/>
      <c r="G18" s="93">
        <f t="shared" si="1"/>
        <v>184.70729213528242</v>
      </c>
      <c r="H18" s="56"/>
      <c r="I18" s="56"/>
      <c r="J18" s="92">
        <v>57.492139</v>
      </c>
      <c r="K18" s="56">
        <v>19.316354717499998</v>
      </c>
      <c r="L18" s="93">
        <v>8.01114246</v>
      </c>
      <c r="M18" s="93">
        <f t="shared" si="2"/>
        <v>84.8196361775</v>
      </c>
      <c r="N18" s="94">
        <v>0</v>
      </c>
      <c r="O18" s="56">
        <v>0</v>
      </c>
      <c r="P18" s="56"/>
      <c r="Q18" s="82">
        <f t="shared" si="3"/>
        <v>84.8196361775</v>
      </c>
    </row>
    <row r="19" spans="1:17" ht="12.75">
      <c r="A19" s="3" t="s">
        <v>116</v>
      </c>
      <c r="B19" s="91">
        <v>31.81403225722751</v>
      </c>
      <c r="C19" s="56"/>
      <c r="D19" s="56"/>
      <c r="E19" s="92">
        <f t="shared" si="0"/>
        <v>6.362806451445502</v>
      </c>
      <c r="F19" s="56"/>
      <c r="G19" s="93">
        <f t="shared" si="1"/>
        <v>25.45122580578201</v>
      </c>
      <c r="H19" s="56"/>
      <c r="I19" s="56"/>
      <c r="J19" s="92">
        <v>13.710778</v>
      </c>
      <c r="K19" s="56">
        <v>2.55574921</v>
      </c>
      <c r="L19" s="93">
        <v>1.7631298100000001</v>
      </c>
      <c r="M19" s="93">
        <f t="shared" si="2"/>
        <v>18.02965702</v>
      </c>
      <c r="N19" s="94">
        <v>0</v>
      </c>
      <c r="O19" s="56">
        <v>0</v>
      </c>
      <c r="P19" s="56"/>
      <c r="Q19" s="82">
        <f t="shared" si="3"/>
        <v>18.02965702</v>
      </c>
    </row>
    <row r="20" spans="1:17" ht="12.75">
      <c r="A20" s="3" t="s">
        <v>117</v>
      </c>
      <c r="B20" s="91">
        <v>73.52684598618751</v>
      </c>
      <c r="C20" s="56"/>
      <c r="D20" s="56"/>
      <c r="E20" s="92">
        <f t="shared" si="0"/>
        <v>14.705369197237502</v>
      </c>
      <c r="F20" s="56"/>
      <c r="G20" s="93">
        <f t="shared" si="1"/>
        <v>58.82147678895001</v>
      </c>
      <c r="H20" s="56"/>
      <c r="I20" s="56"/>
      <c r="J20" s="92">
        <v>22.796108</v>
      </c>
      <c r="K20" s="56">
        <v>6.657066107499999</v>
      </c>
      <c r="L20" s="93">
        <v>4.30145177</v>
      </c>
      <c r="M20" s="93">
        <f t="shared" si="2"/>
        <v>33.7546258775</v>
      </c>
      <c r="N20" s="94">
        <v>0</v>
      </c>
      <c r="O20" s="56">
        <v>0</v>
      </c>
      <c r="P20" s="56"/>
      <c r="Q20" s="82">
        <f t="shared" si="3"/>
        <v>33.7546258775</v>
      </c>
    </row>
    <row r="21" spans="1:17" ht="12.75">
      <c r="A21" s="3" t="s">
        <v>118</v>
      </c>
      <c r="B21" s="91">
        <v>33.754248149336334</v>
      </c>
      <c r="C21" s="56"/>
      <c r="D21" s="56"/>
      <c r="E21" s="92">
        <f t="shared" si="0"/>
        <v>6.750849629867267</v>
      </c>
      <c r="F21" s="56"/>
      <c r="G21" s="93">
        <f t="shared" si="1"/>
        <v>27.003398519469066</v>
      </c>
      <c r="H21" s="56"/>
      <c r="I21" s="56"/>
      <c r="J21" s="92">
        <v>16.519518</v>
      </c>
      <c r="K21" s="56">
        <v>6.1311325925</v>
      </c>
      <c r="L21" s="93">
        <v>1.4406663000000002</v>
      </c>
      <c r="M21" s="93">
        <f t="shared" si="2"/>
        <v>24.0913168925</v>
      </c>
      <c r="N21" s="94">
        <v>0</v>
      </c>
      <c r="O21" s="56">
        <v>0</v>
      </c>
      <c r="P21" s="56"/>
      <c r="Q21" s="82">
        <f t="shared" si="3"/>
        <v>24.0913168925</v>
      </c>
    </row>
    <row r="22" spans="1:17" ht="12.75">
      <c r="A22" s="3" t="s">
        <v>119</v>
      </c>
      <c r="B22" s="91">
        <v>314.6947609754124</v>
      </c>
      <c r="C22" s="56"/>
      <c r="D22" s="56"/>
      <c r="E22" s="92">
        <f t="shared" si="0"/>
        <v>62.938952195082486</v>
      </c>
      <c r="F22" s="56"/>
      <c r="G22" s="93">
        <f t="shared" si="1"/>
        <v>251.75580878032991</v>
      </c>
      <c r="H22" s="56"/>
      <c r="I22" s="56"/>
      <c r="J22" s="92">
        <v>122.612023</v>
      </c>
      <c r="K22" s="56">
        <v>28.399424775</v>
      </c>
      <c r="L22" s="93">
        <v>14.667789540000001</v>
      </c>
      <c r="M22" s="93">
        <f t="shared" si="2"/>
        <v>165.679237315</v>
      </c>
      <c r="N22" s="94">
        <v>0</v>
      </c>
      <c r="O22" s="56">
        <v>0</v>
      </c>
      <c r="P22" s="56"/>
      <c r="Q22" s="82">
        <f t="shared" si="3"/>
        <v>165.679237315</v>
      </c>
    </row>
    <row r="23" spans="1:17" ht="12.75">
      <c r="A23" s="3" t="s">
        <v>120</v>
      </c>
      <c r="B23" s="91">
        <v>154.6384731280177</v>
      </c>
      <c r="C23" s="56"/>
      <c r="D23" s="56"/>
      <c r="E23" s="92">
        <f t="shared" si="0"/>
        <v>30.92769462560354</v>
      </c>
      <c r="F23" s="56"/>
      <c r="G23" s="93">
        <f t="shared" si="1"/>
        <v>123.71077850241416</v>
      </c>
      <c r="H23" s="56"/>
      <c r="I23" s="56"/>
      <c r="J23" s="92">
        <v>39.29212</v>
      </c>
      <c r="K23" s="56">
        <v>13.657432674999999</v>
      </c>
      <c r="L23" s="93">
        <v>4.6214150499999995</v>
      </c>
      <c r="M23" s="93">
        <f t="shared" si="2"/>
        <v>57.57096772499999</v>
      </c>
      <c r="N23" s="94">
        <v>0</v>
      </c>
      <c r="O23" s="56">
        <v>0</v>
      </c>
      <c r="P23" s="56"/>
      <c r="Q23" s="82">
        <f t="shared" si="3"/>
        <v>57.57096772499999</v>
      </c>
    </row>
    <row r="24" spans="1:17" ht="12.75">
      <c r="A24" s="3" t="s">
        <v>121</v>
      </c>
      <c r="B24" s="91">
        <v>71.97826727356957</v>
      </c>
      <c r="C24" s="56"/>
      <c r="D24" s="56"/>
      <c r="E24" s="92">
        <f t="shared" si="0"/>
        <v>14.395653454713916</v>
      </c>
      <c r="F24" s="56"/>
      <c r="G24" s="93">
        <f t="shared" si="1"/>
        <v>57.582613818855656</v>
      </c>
      <c r="H24" s="56"/>
      <c r="I24" s="56"/>
      <c r="J24" s="92">
        <v>16.685591</v>
      </c>
      <c r="K24" s="56">
        <v>6.14213312</v>
      </c>
      <c r="L24" s="93">
        <v>3.50948702</v>
      </c>
      <c r="M24" s="93">
        <f t="shared" si="2"/>
        <v>26.33721114</v>
      </c>
      <c r="N24" s="94">
        <v>0</v>
      </c>
      <c r="O24" s="56">
        <v>0</v>
      </c>
      <c r="P24" s="56"/>
      <c r="Q24" s="82">
        <f t="shared" si="3"/>
        <v>26.33721114</v>
      </c>
    </row>
    <row r="25" spans="1:17" ht="12.75">
      <c r="A25" s="3" t="s">
        <v>122</v>
      </c>
      <c r="B25" s="91">
        <v>94.1627298615081</v>
      </c>
      <c r="C25" s="56"/>
      <c r="D25" s="56"/>
      <c r="E25" s="92">
        <f t="shared" si="0"/>
        <v>18.83254597230162</v>
      </c>
      <c r="F25" s="56"/>
      <c r="G25" s="93">
        <f t="shared" si="1"/>
        <v>75.33018388920648</v>
      </c>
      <c r="H25" s="56"/>
      <c r="I25" s="56"/>
      <c r="J25" s="92">
        <v>26.346477</v>
      </c>
      <c r="K25" s="56">
        <v>8.879432864999998</v>
      </c>
      <c r="L25" s="93">
        <v>4.42862953</v>
      </c>
      <c r="M25" s="93">
        <f t="shared" si="2"/>
        <v>39.654539395</v>
      </c>
      <c r="N25" s="94">
        <v>0</v>
      </c>
      <c r="O25" s="56">
        <v>0</v>
      </c>
      <c r="P25" s="56"/>
      <c r="Q25" s="82">
        <f t="shared" si="3"/>
        <v>39.654539395</v>
      </c>
    </row>
    <row r="26" spans="1:17" ht="12.75">
      <c r="A26" s="3" t="s">
        <v>123</v>
      </c>
      <c r="B26" s="91">
        <v>102.75429006987729</v>
      </c>
      <c r="C26" s="56"/>
      <c r="D26" s="56"/>
      <c r="E26" s="92">
        <f t="shared" si="0"/>
        <v>20.550858013975457</v>
      </c>
      <c r="F26" s="56"/>
      <c r="G26" s="93">
        <f t="shared" si="1"/>
        <v>82.20343205590183</v>
      </c>
      <c r="H26" s="56"/>
      <c r="I26" s="56"/>
      <c r="J26" s="92">
        <v>23.374283</v>
      </c>
      <c r="K26" s="56">
        <v>9.7041198325</v>
      </c>
      <c r="L26" s="93">
        <v>5.04848872</v>
      </c>
      <c r="M26" s="93">
        <f t="shared" si="2"/>
        <v>38.1268915525</v>
      </c>
      <c r="N26" s="94">
        <v>0</v>
      </c>
      <c r="O26" s="56">
        <v>0</v>
      </c>
      <c r="P26" s="56"/>
      <c r="Q26" s="82">
        <f t="shared" si="3"/>
        <v>38.1268915525</v>
      </c>
    </row>
    <row r="27" spans="1:17" ht="12.75">
      <c r="A27" s="3" t="s">
        <v>124</v>
      </c>
      <c r="B27" s="91">
        <v>170.0966409237963</v>
      </c>
      <c r="C27" s="56"/>
      <c r="D27" s="56"/>
      <c r="E27" s="92">
        <f t="shared" si="0"/>
        <v>34.01932818475926</v>
      </c>
      <c r="F27" s="56"/>
      <c r="G27" s="93">
        <f t="shared" si="1"/>
        <v>136.07731273903704</v>
      </c>
      <c r="H27" s="56"/>
      <c r="I27" s="56"/>
      <c r="J27" s="92">
        <v>58.129138</v>
      </c>
      <c r="K27" s="56">
        <v>14.224507769999999</v>
      </c>
      <c r="L27" s="93">
        <v>9.235113949999999</v>
      </c>
      <c r="M27" s="93">
        <f t="shared" si="2"/>
        <v>81.58875972</v>
      </c>
      <c r="N27" s="94">
        <v>0</v>
      </c>
      <c r="O27" s="56">
        <v>0</v>
      </c>
      <c r="P27" s="56"/>
      <c r="Q27" s="82">
        <f t="shared" si="3"/>
        <v>81.58875972</v>
      </c>
    </row>
    <row r="28" spans="1:17" ht="12.75">
      <c r="A28" s="3" t="s">
        <v>125</v>
      </c>
      <c r="B28" s="91">
        <v>132.8190713716193</v>
      </c>
      <c r="C28" s="56"/>
      <c r="D28" s="56"/>
      <c r="E28" s="92">
        <f t="shared" si="0"/>
        <v>26.56381427432386</v>
      </c>
      <c r="F28" s="56"/>
      <c r="G28" s="93">
        <f t="shared" si="1"/>
        <v>106.25525709729543</v>
      </c>
      <c r="H28" s="56"/>
      <c r="I28" s="56"/>
      <c r="J28" s="92">
        <v>47.259072</v>
      </c>
      <c r="K28" s="56">
        <v>11.7373833925</v>
      </c>
      <c r="L28" s="93">
        <v>5.9233473199999995</v>
      </c>
      <c r="M28" s="93">
        <f t="shared" si="2"/>
        <v>64.9198027125</v>
      </c>
      <c r="N28" s="94">
        <v>0</v>
      </c>
      <c r="O28" s="56">
        <v>0</v>
      </c>
      <c r="P28" s="56"/>
      <c r="Q28" s="82">
        <f t="shared" si="3"/>
        <v>64.9198027125</v>
      </c>
    </row>
    <row r="29" spans="1:17" ht="12.75">
      <c r="A29" s="3" t="s">
        <v>126</v>
      </c>
      <c r="B29" s="91">
        <v>29.386261986164264</v>
      </c>
      <c r="C29" s="56"/>
      <c r="D29" s="56"/>
      <c r="E29" s="92">
        <f t="shared" si="0"/>
        <v>5.877252397232853</v>
      </c>
      <c r="F29" s="56"/>
      <c r="G29" s="93">
        <f t="shared" si="1"/>
        <v>23.509009588931413</v>
      </c>
      <c r="H29" s="56"/>
      <c r="I29" s="56"/>
      <c r="J29" s="92">
        <v>13.921338</v>
      </c>
      <c r="K29" s="56">
        <v>3.6461254824999996</v>
      </c>
      <c r="L29" s="93">
        <v>3.10305751</v>
      </c>
      <c r="M29" s="93">
        <f t="shared" si="2"/>
        <v>20.6705209925</v>
      </c>
      <c r="N29" s="94">
        <v>0</v>
      </c>
      <c r="O29" s="56">
        <v>0</v>
      </c>
      <c r="P29" s="56"/>
      <c r="Q29" s="82">
        <f t="shared" si="3"/>
        <v>20.6705209925</v>
      </c>
    </row>
    <row r="30" spans="1:17" ht="12.75">
      <c r="A30" s="3" t="s">
        <v>127</v>
      </c>
      <c r="B30" s="91">
        <v>217.0195377298335</v>
      </c>
      <c r="C30" s="56"/>
      <c r="D30" s="56"/>
      <c r="E30" s="92">
        <f t="shared" si="0"/>
        <v>43.4039075459667</v>
      </c>
      <c r="F30" s="56"/>
      <c r="G30" s="93">
        <f t="shared" si="1"/>
        <v>173.6156301838668</v>
      </c>
      <c r="H30" s="56"/>
      <c r="I30" s="56"/>
      <c r="J30" s="92">
        <v>120.627025</v>
      </c>
      <c r="K30" s="56">
        <v>23.6299224075</v>
      </c>
      <c r="L30" s="93">
        <v>13.23642713</v>
      </c>
      <c r="M30" s="93">
        <f t="shared" si="2"/>
        <v>157.49337453750002</v>
      </c>
      <c r="N30" s="94">
        <v>0</v>
      </c>
      <c r="O30" s="56">
        <v>0</v>
      </c>
      <c r="P30" s="56"/>
      <c r="Q30" s="82">
        <f t="shared" si="3"/>
        <v>157.49337453750002</v>
      </c>
    </row>
    <row r="31" spans="1:17" ht="12.75">
      <c r="A31" s="3" t="s">
        <v>128</v>
      </c>
      <c r="B31" s="91">
        <v>136.05252462916465</v>
      </c>
      <c r="C31" s="56"/>
      <c r="D31" s="56"/>
      <c r="E31" s="92">
        <f t="shared" si="0"/>
        <v>27.210504925832932</v>
      </c>
      <c r="F31" s="56"/>
      <c r="G31" s="93">
        <f t="shared" si="1"/>
        <v>108.84201970333172</v>
      </c>
      <c r="H31" s="56"/>
      <c r="I31" s="56"/>
      <c r="J31" s="92">
        <v>46.580204</v>
      </c>
      <c r="K31" s="56">
        <v>11.6982012125</v>
      </c>
      <c r="L31" s="93">
        <v>4.50467052</v>
      </c>
      <c r="M31" s="93">
        <f t="shared" si="2"/>
        <v>62.7830757325</v>
      </c>
      <c r="N31" s="94">
        <v>0</v>
      </c>
      <c r="O31" s="56">
        <v>0</v>
      </c>
      <c r="P31" s="56"/>
      <c r="Q31" s="82">
        <f t="shared" si="3"/>
        <v>62.7830757325</v>
      </c>
    </row>
    <row r="32" spans="1:17" ht="12.75">
      <c r="A32" s="3" t="s">
        <v>129</v>
      </c>
      <c r="B32" s="91">
        <v>138.83807321887306</v>
      </c>
      <c r="C32" s="56"/>
      <c r="D32" s="56"/>
      <c r="E32" s="92">
        <f t="shared" si="0"/>
        <v>27.767614643774614</v>
      </c>
      <c r="F32" s="56"/>
      <c r="G32" s="93">
        <f t="shared" si="1"/>
        <v>111.07045857509846</v>
      </c>
      <c r="H32" s="56"/>
      <c r="I32" s="56"/>
      <c r="J32" s="92">
        <v>37.825193</v>
      </c>
      <c r="K32" s="56">
        <v>12.86081678</v>
      </c>
      <c r="L32" s="93">
        <v>6.22579757</v>
      </c>
      <c r="M32" s="93">
        <f t="shared" si="2"/>
        <v>56.91180735</v>
      </c>
      <c r="N32" s="94">
        <v>0</v>
      </c>
      <c r="O32" s="56">
        <v>0</v>
      </c>
      <c r="P32" s="56"/>
      <c r="Q32" s="82">
        <f t="shared" si="3"/>
        <v>56.91180735</v>
      </c>
    </row>
    <row r="33" spans="1:17" ht="12.75">
      <c r="A33" s="3" t="s">
        <v>130</v>
      </c>
      <c r="B33" s="91">
        <v>59.260682371981346</v>
      </c>
      <c r="C33" s="56"/>
      <c r="D33" s="56"/>
      <c r="E33" s="92">
        <f t="shared" si="0"/>
        <v>11.85213647439627</v>
      </c>
      <c r="F33" s="56"/>
      <c r="G33" s="93">
        <f t="shared" si="1"/>
        <v>47.40854589758508</v>
      </c>
      <c r="H33" s="56"/>
      <c r="I33" s="56"/>
      <c r="J33" s="92">
        <v>20.184687</v>
      </c>
      <c r="K33" s="56">
        <v>6.594793562499999</v>
      </c>
      <c r="L33" s="93">
        <v>2.82054956</v>
      </c>
      <c r="M33" s="93">
        <f t="shared" si="2"/>
        <v>29.600030122499998</v>
      </c>
      <c r="N33" s="94">
        <v>0</v>
      </c>
      <c r="O33" s="56">
        <v>0</v>
      </c>
      <c r="P33" s="56"/>
      <c r="Q33" s="82">
        <f t="shared" si="3"/>
        <v>29.600030122499998</v>
      </c>
    </row>
    <row r="34" spans="1:17" ht="12.75">
      <c r="A34" s="3" t="s">
        <v>131</v>
      </c>
      <c r="B34" s="91">
        <v>20.26988135256894</v>
      </c>
      <c r="C34" s="56"/>
      <c r="D34" s="56"/>
      <c r="E34" s="92">
        <f t="shared" si="0"/>
        <v>4.053976270513789</v>
      </c>
      <c r="F34" s="56"/>
      <c r="G34" s="93">
        <f t="shared" si="1"/>
        <v>16.21590508205515</v>
      </c>
      <c r="H34" s="56"/>
      <c r="I34" s="56"/>
      <c r="J34" s="92">
        <v>8.582492</v>
      </c>
      <c r="K34" s="56">
        <v>5.010392652499999</v>
      </c>
      <c r="L34" s="93">
        <v>1.32960422</v>
      </c>
      <c r="M34" s="93">
        <f t="shared" si="2"/>
        <v>14.9224888725</v>
      </c>
      <c r="N34" s="94">
        <v>0</v>
      </c>
      <c r="O34" s="56">
        <v>0</v>
      </c>
      <c r="P34" s="56"/>
      <c r="Q34" s="82">
        <f t="shared" si="3"/>
        <v>14.9224888725</v>
      </c>
    </row>
    <row r="35" spans="1:17" ht="12.75">
      <c r="A35" s="3" t="s">
        <v>132</v>
      </c>
      <c r="B35" s="91">
        <v>214.0551119245874</v>
      </c>
      <c r="C35" s="56"/>
      <c r="D35" s="56"/>
      <c r="E35" s="92">
        <f t="shared" si="0"/>
        <v>42.811022384917486</v>
      </c>
      <c r="F35" s="56"/>
      <c r="G35" s="93">
        <f t="shared" si="1"/>
        <v>171.24408953966991</v>
      </c>
      <c r="H35" s="56"/>
      <c r="I35" s="56"/>
      <c r="J35" s="92">
        <v>50.19535</v>
      </c>
      <c r="K35" s="56">
        <v>18.502652514999998</v>
      </c>
      <c r="L35" s="93">
        <v>8.99655262</v>
      </c>
      <c r="M35" s="93">
        <f t="shared" si="2"/>
        <v>77.694555135</v>
      </c>
      <c r="N35" s="94">
        <v>0</v>
      </c>
      <c r="O35" s="56">
        <v>0</v>
      </c>
      <c r="P35" s="56"/>
      <c r="Q35" s="82">
        <f t="shared" si="3"/>
        <v>77.694555135</v>
      </c>
    </row>
    <row r="36" spans="1:17" ht="12.75">
      <c r="A36" s="3" t="s">
        <v>133</v>
      </c>
      <c r="B36" s="91">
        <v>15.006239548972964</v>
      </c>
      <c r="C36" s="56"/>
      <c r="D36" s="56"/>
      <c r="E36" s="92">
        <f t="shared" si="0"/>
        <v>3.0012479097945928</v>
      </c>
      <c r="F36" s="56"/>
      <c r="G36" s="93">
        <f t="shared" si="1"/>
        <v>12.004991639178371</v>
      </c>
      <c r="H36" s="56"/>
      <c r="I36" s="56"/>
      <c r="J36" s="92">
        <v>6.83464</v>
      </c>
      <c r="K36" s="56">
        <v>5.1020789925</v>
      </c>
      <c r="L36" s="93">
        <v>1.2983391700000002</v>
      </c>
      <c r="M36" s="93">
        <f t="shared" si="2"/>
        <v>13.235058162500001</v>
      </c>
      <c r="N36" s="94">
        <v>0</v>
      </c>
      <c r="O36" s="56">
        <v>0</v>
      </c>
      <c r="P36" s="56"/>
      <c r="Q36" s="82">
        <f t="shared" si="3"/>
        <v>13.235058162500001</v>
      </c>
    </row>
    <row r="37" spans="1:17" ht="12.75">
      <c r="A37" s="3" t="s">
        <v>134</v>
      </c>
      <c r="B37" s="91">
        <v>45.30125028011668</v>
      </c>
      <c r="C37" s="56"/>
      <c r="D37" s="56"/>
      <c r="E37" s="92">
        <f t="shared" si="0"/>
        <v>9.060250056023337</v>
      </c>
      <c r="F37" s="56"/>
      <c r="G37" s="93">
        <f t="shared" si="1"/>
        <v>36.24100022409335</v>
      </c>
      <c r="H37" s="56"/>
      <c r="I37" s="56"/>
      <c r="J37" s="92">
        <v>12.574492</v>
      </c>
      <c r="K37" s="56">
        <v>6.021508042500001</v>
      </c>
      <c r="L37" s="93">
        <v>2.28598776</v>
      </c>
      <c r="M37" s="93">
        <f t="shared" si="2"/>
        <v>20.881987802500003</v>
      </c>
      <c r="N37" s="94">
        <v>0</v>
      </c>
      <c r="O37" s="56">
        <v>0</v>
      </c>
      <c r="P37" s="56"/>
      <c r="Q37" s="82">
        <f t="shared" si="3"/>
        <v>20.881987802500003</v>
      </c>
    </row>
    <row r="38" spans="1:17" ht="12.75">
      <c r="A38" s="3" t="s">
        <v>135</v>
      </c>
      <c r="B38" s="91">
        <v>32.80856339121033</v>
      </c>
      <c r="C38" s="56"/>
      <c r="D38" s="56"/>
      <c r="E38" s="92">
        <f t="shared" si="0"/>
        <v>6.561712678242066</v>
      </c>
      <c r="F38" s="56"/>
      <c r="G38" s="93">
        <f t="shared" si="1"/>
        <v>26.24685071296826</v>
      </c>
      <c r="H38" s="56"/>
      <c r="I38" s="56"/>
      <c r="J38" s="92">
        <v>11.568858</v>
      </c>
      <c r="K38" s="56">
        <v>2.7925933825</v>
      </c>
      <c r="L38" s="93">
        <v>1.9520951600000003</v>
      </c>
      <c r="M38" s="93">
        <f t="shared" si="2"/>
        <v>16.3135465425</v>
      </c>
      <c r="N38" s="94">
        <v>0</v>
      </c>
      <c r="O38" s="56">
        <v>0</v>
      </c>
      <c r="P38" s="56"/>
      <c r="Q38" s="82">
        <f t="shared" si="3"/>
        <v>16.3135465425</v>
      </c>
    </row>
    <row r="39" spans="1:17" ht="12.75">
      <c r="A39" s="3" t="s">
        <v>136</v>
      </c>
      <c r="B39" s="91">
        <v>216.7706730744914</v>
      </c>
      <c r="C39" s="56"/>
      <c r="D39" s="56"/>
      <c r="E39" s="92">
        <f t="shared" si="0"/>
        <v>43.354134614898285</v>
      </c>
      <c r="F39" s="56"/>
      <c r="G39" s="93">
        <f t="shared" si="1"/>
        <v>173.41653845959314</v>
      </c>
      <c r="H39" s="56"/>
      <c r="I39" s="56"/>
      <c r="J39" s="92">
        <v>95.765652</v>
      </c>
      <c r="K39" s="56">
        <v>18.375717830000003</v>
      </c>
      <c r="L39" s="93">
        <v>10.23684057</v>
      </c>
      <c r="M39" s="93">
        <f t="shared" si="2"/>
        <v>124.3782104</v>
      </c>
      <c r="N39" s="94">
        <v>0</v>
      </c>
      <c r="O39" s="56">
        <v>0</v>
      </c>
      <c r="P39" s="56"/>
      <c r="Q39" s="82">
        <f t="shared" si="3"/>
        <v>124.3782104</v>
      </c>
    </row>
    <row r="40" spans="1:17" ht="12.75">
      <c r="A40" s="3" t="s">
        <v>137</v>
      </c>
      <c r="B40" s="91">
        <v>41.12968234500296</v>
      </c>
      <c r="C40" s="56"/>
      <c r="D40" s="56"/>
      <c r="E40" s="92">
        <f t="shared" si="0"/>
        <v>8.225936469000592</v>
      </c>
      <c r="F40" s="56"/>
      <c r="G40" s="93">
        <f t="shared" si="1"/>
        <v>32.90374587600237</v>
      </c>
      <c r="H40" s="56"/>
      <c r="I40" s="56"/>
      <c r="J40" s="92">
        <v>12.595483</v>
      </c>
      <c r="K40" s="56">
        <v>5.6225412225</v>
      </c>
      <c r="L40" s="93">
        <v>2.83676115</v>
      </c>
      <c r="M40" s="93">
        <f t="shared" si="2"/>
        <v>21.0547853725</v>
      </c>
      <c r="N40" s="94">
        <v>0</v>
      </c>
      <c r="O40" s="56">
        <v>0</v>
      </c>
      <c r="P40" s="56"/>
      <c r="Q40" s="82">
        <f t="shared" si="3"/>
        <v>21.0547853725</v>
      </c>
    </row>
    <row r="41" spans="1:17" ht="12.75">
      <c r="A41" s="3" t="s">
        <v>138</v>
      </c>
      <c r="B41" s="91">
        <v>81.01419468162456</v>
      </c>
      <c r="C41" s="56"/>
      <c r="D41" s="56"/>
      <c r="E41" s="92">
        <f t="shared" si="0"/>
        <v>16.202838936324913</v>
      </c>
      <c r="F41" s="56"/>
      <c r="G41" s="93">
        <f t="shared" si="1"/>
        <v>64.81135574529965</v>
      </c>
      <c r="H41" s="56"/>
      <c r="I41" s="56"/>
      <c r="J41" s="92">
        <v>24.532541</v>
      </c>
      <c r="K41" s="56">
        <v>4.813466647499999</v>
      </c>
      <c r="L41" s="93">
        <v>3.0444897799999997</v>
      </c>
      <c r="M41" s="93">
        <f t="shared" si="2"/>
        <v>32.3904974275</v>
      </c>
      <c r="N41" s="94">
        <v>0</v>
      </c>
      <c r="O41" s="56">
        <v>0</v>
      </c>
      <c r="P41" s="56"/>
      <c r="Q41" s="82">
        <f t="shared" si="3"/>
        <v>32.3904974275</v>
      </c>
    </row>
    <row r="42" spans="1:17" ht="12.75">
      <c r="A42" s="3" t="s">
        <v>139</v>
      </c>
      <c r="B42" s="91">
        <v>429.5503747772847</v>
      </c>
      <c r="C42" s="56"/>
      <c r="D42" s="56"/>
      <c r="E42" s="92">
        <f t="shared" si="0"/>
        <v>85.91007495545693</v>
      </c>
      <c r="F42" s="56"/>
      <c r="G42" s="93">
        <f t="shared" si="1"/>
        <v>343.64029982182774</v>
      </c>
      <c r="H42" s="56"/>
      <c r="I42" s="56"/>
      <c r="J42" s="92">
        <v>167.719524</v>
      </c>
      <c r="K42" s="56">
        <v>40.503597662500006</v>
      </c>
      <c r="L42" s="93">
        <v>12.54512724</v>
      </c>
      <c r="M42" s="93">
        <f t="shared" si="2"/>
        <v>220.7682489025</v>
      </c>
      <c r="N42" s="94">
        <v>0</v>
      </c>
      <c r="O42" s="56">
        <v>0</v>
      </c>
      <c r="P42" s="56"/>
      <c r="Q42" s="82">
        <f t="shared" si="3"/>
        <v>220.7682489025</v>
      </c>
    </row>
    <row r="43" spans="1:17" ht="12.75">
      <c r="A43" s="3" t="s">
        <v>140</v>
      </c>
      <c r="B43" s="91">
        <v>276.1581474822722</v>
      </c>
      <c r="C43" s="56"/>
      <c r="D43" s="56"/>
      <c r="E43" s="92">
        <f t="shared" si="0"/>
        <v>55.231629496454445</v>
      </c>
      <c r="F43" s="56"/>
      <c r="G43" s="93">
        <f t="shared" si="1"/>
        <v>220.92651798581778</v>
      </c>
      <c r="H43" s="56"/>
      <c r="I43" s="56"/>
      <c r="J43" s="92">
        <v>97.665016</v>
      </c>
      <c r="K43" s="56">
        <v>25.8547745475</v>
      </c>
      <c r="L43" s="93">
        <v>13.075719379999999</v>
      </c>
      <c r="M43" s="93">
        <f t="shared" si="2"/>
        <v>136.5955099275</v>
      </c>
      <c r="N43" s="94">
        <v>0</v>
      </c>
      <c r="O43" s="56">
        <v>0</v>
      </c>
      <c r="P43" s="56"/>
      <c r="Q43" s="82">
        <f t="shared" si="3"/>
        <v>136.5955099275</v>
      </c>
    </row>
    <row r="44" spans="1:17" ht="12.75">
      <c r="A44" s="3" t="s">
        <v>141</v>
      </c>
      <c r="B44" s="91">
        <v>78.89695410524045</v>
      </c>
      <c r="C44" s="56"/>
      <c r="D44" s="56"/>
      <c r="E44" s="92">
        <f t="shared" si="0"/>
        <v>15.779390821048091</v>
      </c>
      <c r="F44" s="56"/>
      <c r="G44" s="93">
        <f t="shared" si="1"/>
        <v>63.117563284192364</v>
      </c>
      <c r="H44" s="56"/>
      <c r="I44" s="56"/>
      <c r="J44" s="92">
        <v>18.63364</v>
      </c>
      <c r="K44" s="56">
        <v>7.012729459999999</v>
      </c>
      <c r="L44" s="93">
        <v>4.1108221700000005</v>
      </c>
      <c r="M44" s="93">
        <f t="shared" si="2"/>
        <v>29.75719163</v>
      </c>
      <c r="N44" s="94">
        <v>0</v>
      </c>
      <c r="O44" s="56">
        <v>0</v>
      </c>
      <c r="P44" s="56"/>
      <c r="Q44" s="82">
        <f t="shared" si="3"/>
        <v>29.75719163</v>
      </c>
    </row>
    <row r="45" spans="1:17" ht="12.75">
      <c r="A45" s="3" t="s">
        <v>142</v>
      </c>
      <c r="B45" s="91">
        <v>89.39862330388891</v>
      </c>
      <c r="C45" s="56"/>
      <c r="D45" s="56"/>
      <c r="E45" s="92">
        <f t="shared" si="0"/>
        <v>17.879724660777782</v>
      </c>
      <c r="F45" s="56"/>
      <c r="G45" s="93">
        <f t="shared" si="1"/>
        <v>71.51889864311113</v>
      </c>
      <c r="H45" s="56"/>
      <c r="I45" s="56"/>
      <c r="J45" s="92">
        <v>43.419555</v>
      </c>
      <c r="K45" s="56">
        <v>8.6722396525</v>
      </c>
      <c r="L45" s="93">
        <v>3.53491852</v>
      </c>
      <c r="M45" s="93">
        <f t="shared" si="2"/>
        <v>55.6267131725</v>
      </c>
      <c r="N45" s="94">
        <v>0</v>
      </c>
      <c r="O45" s="56">
        <v>0</v>
      </c>
      <c r="P45" s="56"/>
      <c r="Q45" s="82">
        <f t="shared" si="3"/>
        <v>55.6267131725</v>
      </c>
    </row>
    <row r="46" spans="1:17" ht="12.75">
      <c r="A46" s="3" t="s">
        <v>143</v>
      </c>
      <c r="B46" s="91">
        <v>284.51024310487315</v>
      </c>
      <c r="C46" s="56"/>
      <c r="D46" s="56"/>
      <c r="E46" s="92">
        <f t="shared" si="0"/>
        <v>56.90204862097463</v>
      </c>
      <c r="F46" s="56"/>
      <c r="G46" s="93">
        <f t="shared" si="1"/>
        <v>227.60819448389853</v>
      </c>
      <c r="H46" s="56"/>
      <c r="I46" s="56"/>
      <c r="J46" s="92">
        <v>128.29226</v>
      </c>
      <c r="K46" s="56">
        <v>26.515585107499998</v>
      </c>
      <c r="L46" s="93">
        <v>14.5102558</v>
      </c>
      <c r="M46" s="93">
        <f t="shared" si="2"/>
        <v>169.3181009075</v>
      </c>
      <c r="N46" s="94">
        <v>0</v>
      </c>
      <c r="O46" s="56">
        <v>0</v>
      </c>
      <c r="P46" s="56"/>
      <c r="Q46" s="82">
        <f t="shared" si="3"/>
        <v>169.3181009075</v>
      </c>
    </row>
    <row r="47" spans="1:17" ht="12.75">
      <c r="A47" s="3" t="s">
        <v>144</v>
      </c>
      <c r="B47" s="91">
        <v>43.324069888954185</v>
      </c>
      <c r="C47" s="56"/>
      <c r="D47" s="56"/>
      <c r="E47" s="92">
        <f t="shared" si="0"/>
        <v>8.664813977790837</v>
      </c>
      <c r="F47" s="56"/>
      <c r="G47" s="93">
        <f t="shared" si="1"/>
        <v>34.65925591116335</v>
      </c>
      <c r="H47" s="56"/>
      <c r="I47" s="56"/>
      <c r="J47" s="92">
        <v>16.998748</v>
      </c>
      <c r="K47" s="56">
        <v>8.4134785725</v>
      </c>
      <c r="L47" s="93">
        <v>2.08331366</v>
      </c>
      <c r="M47" s="93">
        <f t="shared" si="2"/>
        <v>27.495540232499998</v>
      </c>
      <c r="N47" s="94">
        <v>0</v>
      </c>
      <c r="O47" s="56">
        <v>0</v>
      </c>
      <c r="P47" s="56"/>
      <c r="Q47" s="82">
        <f t="shared" si="3"/>
        <v>27.495540232499998</v>
      </c>
    </row>
    <row r="48" spans="1:17" ht="12.75">
      <c r="A48" s="3" t="s">
        <v>145</v>
      </c>
      <c r="B48" s="91">
        <v>24.906222548644823</v>
      </c>
      <c r="C48" s="56"/>
      <c r="D48" s="56"/>
      <c r="E48" s="92">
        <f t="shared" si="0"/>
        <v>4.981244509728965</v>
      </c>
      <c r="F48" s="56"/>
      <c r="G48" s="93">
        <f t="shared" si="1"/>
        <v>19.92497803891586</v>
      </c>
      <c r="H48" s="56"/>
      <c r="I48" s="56"/>
      <c r="J48" s="92">
        <v>14.118185</v>
      </c>
      <c r="K48" s="56">
        <v>2.3885457024999996</v>
      </c>
      <c r="L48" s="93">
        <v>1.5963116699999997</v>
      </c>
      <c r="M48" s="93">
        <f t="shared" si="2"/>
        <v>18.1030423725</v>
      </c>
      <c r="N48" s="94">
        <v>0</v>
      </c>
      <c r="O48" s="56">
        <v>0</v>
      </c>
      <c r="P48" s="56"/>
      <c r="Q48" s="82">
        <f t="shared" si="3"/>
        <v>18.1030423725</v>
      </c>
    </row>
    <row r="49" spans="1:17" ht="12.75">
      <c r="A49" s="3" t="s">
        <v>146</v>
      </c>
      <c r="B49" s="91">
        <v>101.96980832207844</v>
      </c>
      <c r="C49" s="56"/>
      <c r="D49" s="56"/>
      <c r="E49" s="92">
        <f t="shared" si="0"/>
        <v>20.393961664415688</v>
      </c>
      <c r="F49" s="56"/>
      <c r="G49" s="93">
        <f t="shared" si="1"/>
        <v>81.57584665766275</v>
      </c>
      <c r="H49" s="56"/>
      <c r="I49" s="56"/>
      <c r="J49" s="92">
        <v>29.635888</v>
      </c>
      <c r="K49" s="56">
        <v>9.6739921175</v>
      </c>
      <c r="L49" s="93">
        <v>5.55653299</v>
      </c>
      <c r="M49" s="93">
        <f t="shared" si="2"/>
        <v>44.8664131075</v>
      </c>
      <c r="N49" s="94">
        <v>0</v>
      </c>
      <c r="O49" s="56">
        <v>0</v>
      </c>
      <c r="P49" s="56"/>
      <c r="Q49" s="82">
        <f t="shared" si="3"/>
        <v>44.8664131075</v>
      </c>
    </row>
    <row r="50" spans="1:17" ht="12.75">
      <c r="A50" s="3" t="s">
        <v>147</v>
      </c>
      <c r="B50" s="91">
        <v>18.511198820397464</v>
      </c>
      <c r="C50" s="56"/>
      <c r="D50" s="56"/>
      <c r="E50" s="92">
        <f t="shared" si="0"/>
        <v>3.702239764079493</v>
      </c>
      <c r="F50" s="56"/>
      <c r="G50" s="93">
        <f t="shared" si="1"/>
        <v>14.80895905631797</v>
      </c>
      <c r="H50" s="56"/>
      <c r="I50" s="56"/>
      <c r="J50" s="92">
        <v>5.407754</v>
      </c>
      <c r="K50" s="56">
        <v>4.715493252499999</v>
      </c>
      <c r="L50" s="93">
        <v>1.28988439</v>
      </c>
      <c r="M50" s="93">
        <f t="shared" si="2"/>
        <v>11.413131642499998</v>
      </c>
      <c r="N50" s="94">
        <v>0</v>
      </c>
      <c r="O50" s="56">
        <v>0</v>
      </c>
      <c r="P50" s="56"/>
      <c r="Q50" s="82">
        <f t="shared" si="3"/>
        <v>11.413131642499998</v>
      </c>
    </row>
    <row r="51" spans="1:17" ht="12.75">
      <c r="A51" s="3" t="s">
        <v>148</v>
      </c>
      <c r="B51" s="91">
        <v>147.8407367838523</v>
      </c>
      <c r="C51" s="56"/>
      <c r="D51" s="56"/>
      <c r="E51" s="92">
        <f t="shared" si="0"/>
        <v>29.56814735677046</v>
      </c>
      <c r="F51" s="56"/>
      <c r="G51" s="93">
        <f t="shared" si="1"/>
        <v>118.27258942708184</v>
      </c>
      <c r="H51" s="56"/>
      <c r="I51" s="56"/>
      <c r="J51" s="92">
        <v>29.867717</v>
      </c>
      <c r="K51" s="56">
        <v>12.528539885</v>
      </c>
      <c r="L51" s="93">
        <v>6.0870089300000005</v>
      </c>
      <c r="M51" s="93">
        <f t="shared" si="2"/>
        <v>48.483265815</v>
      </c>
      <c r="N51" s="94">
        <v>0</v>
      </c>
      <c r="O51" s="56">
        <v>0</v>
      </c>
      <c r="P51" s="56"/>
      <c r="Q51" s="82">
        <f t="shared" si="3"/>
        <v>48.483265815</v>
      </c>
    </row>
    <row r="52" spans="1:17" ht="12.75">
      <c r="A52" s="3" t="s">
        <v>149</v>
      </c>
      <c r="B52" s="91">
        <v>576.2433635626116</v>
      </c>
      <c r="C52" s="56"/>
      <c r="D52" s="56"/>
      <c r="E52" s="92">
        <f t="shared" si="0"/>
        <v>115.24867271252234</v>
      </c>
      <c r="F52" s="56"/>
      <c r="G52" s="93">
        <f t="shared" si="1"/>
        <v>460.99469085008934</v>
      </c>
      <c r="H52" s="56"/>
      <c r="I52" s="56"/>
      <c r="J52" s="92">
        <v>105.672095</v>
      </c>
      <c r="K52" s="56">
        <v>48.05422607249999</v>
      </c>
      <c r="L52" s="93">
        <v>22.006906389999997</v>
      </c>
      <c r="M52" s="93">
        <f t="shared" si="2"/>
        <v>175.7332274625</v>
      </c>
      <c r="N52" s="94">
        <v>0</v>
      </c>
      <c r="O52" s="56">
        <v>0</v>
      </c>
      <c r="P52" s="56"/>
      <c r="Q52" s="82">
        <f t="shared" si="3"/>
        <v>175.7332274625</v>
      </c>
    </row>
    <row r="53" spans="1:17" ht="12.75">
      <c r="A53" s="3" t="s">
        <v>150</v>
      </c>
      <c r="B53" s="91">
        <v>63.67375371844366</v>
      </c>
      <c r="C53" s="56"/>
      <c r="D53" s="56"/>
      <c r="E53" s="92">
        <f t="shared" si="0"/>
        <v>12.734750743688734</v>
      </c>
      <c r="F53" s="56"/>
      <c r="G53" s="93">
        <f t="shared" si="1"/>
        <v>50.93900297475493</v>
      </c>
      <c r="H53" s="56"/>
      <c r="I53" s="56"/>
      <c r="J53" s="92">
        <v>24.765255</v>
      </c>
      <c r="K53" s="56">
        <v>8.0359540875</v>
      </c>
      <c r="L53" s="93">
        <v>3.11116251</v>
      </c>
      <c r="M53" s="93">
        <f t="shared" si="2"/>
        <v>35.9123715975</v>
      </c>
      <c r="N53" s="94">
        <v>0</v>
      </c>
      <c r="O53" s="56">
        <v>0</v>
      </c>
      <c r="P53" s="56"/>
      <c r="Q53" s="82">
        <f t="shared" si="3"/>
        <v>35.9123715975</v>
      </c>
    </row>
    <row r="54" spans="1:17" ht="12.75">
      <c r="A54" s="3" t="s">
        <v>151</v>
      </c>
      <c r="B54" s="91">
        <v>197.6013071000871</v>
      </c>
      <c r="C54" s="56"/>
      <c r="D54" s="56"/>
      <c r="E54" s="92">
        <f t="shared" si="0"/>
        <v>39.52026142001742</v>
      </c>
      <c r="F54" s="56"/>
      <c r="G54" s="93">
        <f t="shared" si="1"/>
        <v>158.08104568006968</v>
      </c>
      <c r="H54" s="56"/>
      <c r="I54" s="56"/>
      <c r="J54" s="92">
        <v>37.535995</v>
      </c>
      <c r="K54" s="56">
        <v>14.6381586925</v>
      </c>
      <c r="L54" s="93">
        <v>8.65677897</v>
      </c>
      <c r="M54" s="93">
        <f t="shared" si="2"/>
        <v>60.8309326625</v>
      </c>
      <c r="N54" s="94">
        <v>0</v>
      </c>
      <c r="O54" s="56">
        <v>0</v>
      </c>
      <c r="P54" s="56"/>
      <c r="Q54" s="82">
        <f t="shared" si="3"/>
        <v>60.8309326625</v>
      </c>
    </row>
    <row r="55" spans="1:17" ht="12.75">
      <c r="A55" s="3" t="s">
        <v>152</v>
      </c>
      <c r="B55" s="91">
        <v>2.091843265148883</v>
      </c>
      <c r="C55" s="56"/>
      <c r="D55" s="56"/>
      <c r="E55" s="92">
        <f t="shared" si="0"/>
        <v>0.41836865302977666</v>
      </c>
      <c r="F55" s="56"/>
      <c r="G55" s="93">
        <f t="shared" si="1"/>
        <v>1.6734746121191066</v>
      </c>
      <c r="H55" s="56"/>
      <c r="I55" s="56"/>
      <c r="J55" s="92">
        <v>1.573106</v>
      </c>
      <c r="K55" s="56">
        <v>1.33340177</v>
      </c>
      <c r="L55" s="93">
        <v>0.35378</v>
      </c>
      <c r="M55" s="93">
        <f t="shared" si="2"/>
        <v>3.26028777</v>
      </c>
      <c r="N55" s="94">
        <v>0</v>
      </c>
      <c r="O55" s="56">
        <v>0</v>
      </c>
      <c r="P55" s="56"/>
      <c r="Q55" s="82">
        <f t="shared" si="3"/>
        <v>3.26028777</v>
      </c>
    </row>
    <row r="56" spans="1:17" ht="12.75">
      <c r="A56" s="3" t="s">
        <v>153</v>
      </c>
      <c r="B56" s="91">
        <v>14.484695771257316</v>
      </c>
      <c r="C56" s="56"/>
      <c r="D56" s="56"/>
      <c r="E56" s="92">
        <f t="shared" si="0"/>
        <v>2.8969391542514633</v>
      </c>
      <c r="F56" s="56"/>
      <c r="G56" s="93">
        <f t="shared" si="1"/>
        <v>11.587756617005853</v>
      </c>
      <c r="H56" s="56"/>
      <c r="I56" s="56"/>
      <c r="J56" s="92">
        <v>6.955319</v>
      </c>
      <c r="K56" s="56">
        <v>2.2090062199999996</v>
      </c>
      <c r="L56" s="93">
        <v>1.27478173</v>
      </c>
      <c r="M56" s="93">
        <f t="shared" si="2"/>
        <v>10.43910695</v>
      </c>
      <c r="N56" s="94">
        <v>0</v>
      </c>
      <c r="O56" s="56">
        <v>0</v>
      </c>
      <c r="P56" s="56"/>
      <c r="Q56" s="82">
        <f t="shared" si="3"/>
        <v>10.43910695</v>
      </c>
    </row>
    <row r="57" spans="1:17" ht="12.75">
      <c r="A57" s="3" t="s">
        <v>154</v>
      </c>
      <c r="B57" s="91">
        <v>152.6261361887545</v>
      </c>
      <c r="C57" s="56"/>
      <c r="D57" s="56"/>
      <c r="E57" s="92">
        <f t="shared" si="0"/>
        <v>30.525227237750897</v>
      </c>
      <c r="F57" s="56"/>
      <c r="G57" s="93">
        <f t="shared" si="1"/>
        <v>122.10090895100359</v>
      </c>
      <c r="H57" s="56"/>
      <c r="I57" s="56"/>
      <c r="J57" s="92">
        <v>72.93206</v>
      </c>
      <c r="K57" s="56">
        <v>14.394663957499999</v>
      </c>
      <c r="L57" s="93">
        <v>9.80667095</v>
      </c>
      <c r="M57" s="93">
        <f t="shared" si="2"/>
        <v>97.1333949075</v>
      </c>
      <c r="N57" s="94">
        <v>0</v>
      </c>
      <c r="O57" s="56">
        <v>0</v>
      </c>
      <c r="P57" s="56"/>
      <c r="Q57" s="82">
        <f t="shared" si="3"/>
        <v>97.1333949075</v>
      </c>
    </row>
    <row r="58" spans="1:17" ht="12.75">
      <c r="A58" s="3" t="s">
        <v>155</v>
      </c>
      <c r="B58" s="91">
        <v>140.2954086528813</v>
      </c>
      <c r="C58" s="56"/>
      <c r="D58" s="56"/>
      <c r="E58" s="92">
        <f t="shared" si="0"/>
        <v>28.05908173057626</v>
      </c>
      <c r="F58" s="56"/>
      <c r="G58" s="93">
        <f t="shared" si="1"/>
        <v>112.23632692230504</v>
      </c>
      <c r="H58" s="56"/>
      <c r="I58" s="56"/>
      <c r="J58" s="92">
        <v>57.699928</v>
      </c>
      <c r="K58" s="56">
        <v>12.6960838625</v>
      </c>
      <c r="L58" s="93">
        <v>6.1170855</v>
      </c>
      <c r="M58" s="93">
        <f t="shared" si="2"/>
        <v>76.5130973625</v>
      </c>
      <c r="N58" s="94">
        <v>0</v>
      </c>
      <c r="O58" s="56">
        <v>0</v>
      </c>
      <c r="P58" s="56"/>
      <c r="Q58" s="82">
        <f t="shared" si="3"/>
        <v>76.5130973625</v>
      </c>
    </row>
    <row r="59" spans="1:17" ht="12.75">
      <c r="A59" s="3" t="s">
        <v>156</v>
      </c>
      <c r="B59" s="91">
        <v>34.76720033778037</v>
      </c>
      <c r="C59" s="56"/>
      <c r="D59" s="56"/>
      <c r="E59" s="92">
        <f t="shared" si="0"/>
        <v>6.953440067556075</v>
      </c>
      <c r="F59" s="56"/>
      <c r="G59" s="93">
        <f t="shared" si="1"/>
        <v>27.8137602702243</v>
      </c>
      <c r="H59" s="56"/>
      <c r="I59" s="56"/>
      <c r="J59" s="92">
        <v>12.067198</v>
      </c>
      <c r="K59" s="56">
        <v>5.3973479625000005</v>
      </c>
      <c r="L59" s="93">
        <v>2.0629368</v>
      </c>
      <c r="M59" s="93">
        <f t="shared" si="2"/>
        <v>19.5274827625</v>
      </c>
      <c r="N59" s="94">
        <v>0</v>
      </c>
      <c r="O59" s="56">
        <v>0</v>
      </c>
      <c r="P59" s="56"/>
      <c r="Q59" s="82">
        <f t="shared" si="3"/>
        <v>19.5274827625</v>
      </c>
    </row>
    <row r="60" spans="1:17" ht="13.5" thickBot="1">
      <c r="A60" s="3" t="s">
        <v>157</v>
      </c>
      <c r="B60" s="91">
        <v>14.805798725329746</v>
      </c>
      <c r="C60" s="56"/>
      <c r="D60" s="56"/>
      <c r="E60" s="92">
        <f t="shared" si="0"/>
        <v>2.9611597450659493</v>
      </c>
      <c r="F60" s="56"/>
      <c r="G60" s="93">
        <f t="shared" si="1"/>
        <v>11.844638980263797</v>
      </c>
      <c r="H60" s="56"/>
      <c r="I60" s="56"/>
      <c r="J60" s="92">
        <v>6.203252</v>
      </c>
      <c r="K60" s="56">
        <v>3.6585085024999997</v>
      </c>
      <c r="L60" s="93">
        <v>1.34579687</v>
      </c>
      <c r="M60" s="93">
        <f t="shared" si="2"/>
        <v>11.207557372499998</v>
      </c>
      <c r="N60" s="94">
        <v>0</v>
      </c>
      <c r="O60" s="56">
        <v>0</v>
      </c>
      <c r="P60" s="56"/>
      <c r="Q60" s="82">
        <f t="shared" si="3"/>
        <v>11.207557372499998</v>
      </c>
    </row>
    <row r="61" spans="1:17" ht="13.5" thickBot="1">
      <c r="A61" s="70" t="s">
        <v>23</v>
      </c>
      <c r="B61" s="74">
        <f>SUM(B8:B60)</f>
        <v>7327.01961188656</v>
      </c>
      <c r="C61" s="51"/>
      <c r="D61" s="51"/>
      <c r="E61" s="51">
        <f>SUM(E8:E60)</f>
        <v>1465.403922377312</v>
      </c>
      <c r="F61" s="51"/>
      <c r="G61" s="79">
        <f>SUM(G8:G60)</f>
        <v>5861.615689509248</v>
      </c>
      <c r="H61" s="51"/>
      <c r="I61" s="51"/>
      <c r="J61" s="74">
        <f aca="true" t="shared" si="4" ref="J61:O61">SUM(J8:J60)</f>
        <v>2430.306693</v>
      </c>
      <c r="K61" s="51">
        <f t="shared" si="4"/>
        <v>676.6296498000002</v>
      </c>
      <c r="L61" s="51">
        <f t="shared" si="4"/>
        <v>313.14006798999986</v>
      </c>
      <c r="M61" s="79">
        <f t="shared" si="4"/>
        <v>3420.076410790001</v>
      </c>
      <c r="N61" s="89">
        <f t="shared" si="4"/>
        <v>0</v>
      </c>
      <c r="O61" s="79">
        <f t="shared" si="4"/>
        <v>0</v>
      </c>
      <c r="P61" s="51"/>
      <c r="Q61" s="83">
        <f>SUM(Q8:Q60)</f>
        <v>3420.076410790001</v>
      </c>
    </row>
    <row r="62" ht="12.75">
      <c r="O62" s="36" t="s">
        <v>24</v>
      </c>
    </row>
    <row r="63" spans="1:16" ht="12.75">
      <c r="A63" s="43" t="s">
        <v>100</v>
      </c>
      <c r="O63" s="49">
        <f ca="1">TODAY()</f>
        <v>39829</v>
      </c>
      <c r="P63" s="49"/>
    </row>
  </sheetData>
  <mergeCells count="6">
    <mergeCell ref="O5:P5"/>
    <mergeCell ref="A1:Q1"/>
    <mergeCell ref="A2:Q2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0.13671875" style="0" customWidth="1"/>
    <col min="4" max="4" width="9.140625" style="0" hidden="1" customWidth="1"/>
    <col min="5" max="5" width="9.7109375" style="0" customWidth="1"/>
    <col min="6" max="6" width="0.13671875" style="0" customWidth="1"/>
    <col min="7" max="7" width="9.7109375" style="0" customWidth="1"/>
    <col min="8" max="8" width="0.42578125" style="0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20"/>
      <c r="D5" s="7" t="s">
        <v>4</v>
      </c>
      <c r="E5" s="72"/>
      <c r="F5" s="20"/>
      <c r="G5" s="20"/>
      <c r="H5" s="38"/>
      <c r="I5" s="35"/>
      <c r="J5" s="13"/>
      <c r="K5" s="14"/>
      <c r="L5" s="14"/>
      <c r="M5" s="19"/>
      <c r="N5" s="45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1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/>
      <c r="I6" s="60"/>
      <c r="J6" s="10" t="s">
        <v>16</v>
      </c>
      <c r="K6" s="11" t="s">
        <v>17</v>
      </c>
      <c r="L6" s="11" t="s">
        <v>18</v>
      </c>
      <c r="M6" s="9" t="s">
        <v>19</v>
      </c>
      <c r="N6" s="11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2"/>
      <c r="E7" s="64"/>
      <c r="F7" s="63"/>
      <c r="G7" s="63"/>
      <c r="H7" s="65"/>
      <c r="I7" s="63"/>
      <c r="J7" s="64"/>
      <c r="K7" s="63"/>
      <c r="L7" s="63"/>
      <c r="M7" s="62"/>
      <c r="N7" s="63"/>
      <c r="O7" s="64"/>
      <c r="P7" s="63"/>
      <c r="Q7" s="86"/>
      <c r="R7" s="30"/>
    </row>
    <row r="8" spans="1:18" ht="12.75">
      <c r="A8" s="3" t="s">
        <v>105</v>
      </c>
      <c r="B8" s="91">
        <v>13.099178348487328</v>
      </c>
      <c r="C8" s="27"/>
      <c r="D8" s="25"/>
      <c r="E8" s="26">
        <f>0.2*B8</f>
        <v>2.6198356696974656</v>
      </c>
      <c r="F8" s="27"/>
      <c r="G8" s="27">
        <f>B8-E8</f>
        <v>10.479342678789862</v>
      </c>
      <c r="H8" s="28"/>
      <c r="I8" s="27"/>
      <c r="J8" s="26">
        <v>20.008107</v>
      </c>
      <c r="K8" s="27">
        <v>7.8424499999999995</v>
      </c>
      <c r="L8" s="27">
        <v>2.0070574299999997</v>
      </c>
      <c r="M8" s="25">
        <f>SUM(J8:L8)</f>
        <v>29.857614429999998</v>
      </c>
      <c r="N8" s="27"/>
      <c r="O8" s="26">
        <v>2.4</v>
      </c>
      <c r="P8" s="27"/>
      <c r="Q8" s="85">
        <v>32.25761443</v>
      </c>
      <c r="R8" s="30"/>
    </row>
    <row r="9" spans="1:18" ht="12.75">
      <c r="A9" s="3" t="s">
        <v>106</v>
      </c>
      <c r="B9" s="91">
        <v>94.42759657148356</v>
      </c>
      <c r="C9" s="27"/>
      <c r="D9" s="25"/>
      <c r="E9" s="26">
        <f aca="true" t="shared" si="0" ref="E9:E60">0.2*B9</f>
        <v>18.88551931429671</v>
      </c>
      <c r="F9" s="27"/>
      <c r="G9" s="27">
        <f aca="true" t="shared" si="1" ref="G9:G60">B9-E9</f>
        <v>75.54207725718685</v>
      </c>
      <c r="H9" s="28"/>
      <c r="I9" s="27"/>
      <c r="J9" s="26">
        <v>33.045984</v>
      </c>
      <c r="K9" s="27">
        <v>10.57785</v>
      </c>
      <c r="L9" s="27">
        <v>4.695375016666667</v>
      </c>
      <c r="M9" s="25">
        <f aca="true" t="shared" si="2" ref="M9:M60">SUM(J9:L9)</f>
        <v>48.31920901666666</v>
      </c>
      <c r="N9" s="27"/>
      <c r="O9" s="26">
        <v>0</v>
      </c>
      <c r="P9" s="27"/>
      <c r="Q9" s="85">
        <v>48.31920901666666</v>
      </c>
      <c r="R9" s="30"/>
    </row>
    <row r="10" spans="1:18" ht="12.75">
      <c r="A10" s="3" t="s">
        <v>107</v>
      </c>
      <c r="B10" s="91">
        <v>55.49620183885722</v>
      </c>
      <c r="C10" s="27"/>
      <c r="D10" s="25"/>
      <c r="E10" s="26">
        <f t="shared" si="0"/>
        <v>11.099240367771444</v>
      </c>
      <c r="F10" s="27"/>
      <c r="G10" s="27">
        <f t="shared" si="1"/>
        <v>44.396961471085774</v>
      </c>
      <c r="H10" s="28"/>
      <c r="I10" s="27"/>
      <c r="J10" s="26">
        <v>25.718101</v>
      </c>
      <c r="K10" s="27">
        <v>5.952162499999999</v>
      </c>
      <c r="L10" s="27">
        <v>3.9514148999999996</v>
      </c>
      <c r="M10" s="25">
        <f t="shared" si="2"/>
        <v>35.6216784</v>
      </c>
      <c r="N10" s="27"/>
      <c r="O10" s="26">
        <v>0</v>
      </c>
      <c r="P10" s="27"/>
      <c r="Q10" s="85">
        <v>35.6216784</v>
      </c>
      <c r="R10" s="30"/>
    </row>
    <row r="11" spans="1:18" ht="12.75">
      <c r="A11" s="3" t="s">
        <v>108</v>
      </c>
      <c r="B11" s="91">
        <v>113.64028502482859</v>
      </c>
      <c r="C11" s="27"/>
      <c r="D11" s="25"/>
      <c r="E11" s="26">
        <f t="shared" si="0"/>
        <v>22.72805700496572</v>
      </c>
      <c r="F11" s="27"/>
      <c r="G11" s="27">
        <f t="shared" si="1"/>
        <v>90.91222801986287</v>
      </c>
      <c r="H11" s="28"/>
      <c r="I11" s="27"/>
      <c r="J11" s="26">
        <v>31.830967</v>
      </c>
      <c r="K11" s="27">
        <v>10.465815000000001</v>
      </c>
      <c r="L11" s="27">
        <v>4.06857853</v>
      </c>
      <c r="M11" s="25">
        <f t="shared" si="2"/>
        <v>46.365360530000004</v>
      </c>
      <c r="N11" s="27"/>
      <c r="O11" s="26">
        <v>0</v>
      </c>
      <c r="P11" s="27"/>
      <c r="Q11" s="85">
        <v>46.365360530000004</v>
      </c>
      <c r="R11" s="30"/>
    </row>
    <row r="12" spans="1:18" ht="12.75">
      <c r="A12" s="3" t="s">
        <v>109</v>
      </c>
      <c r="B12" s="91">
        <v>746.0721907377279</v>
      </c>
      <c r="C12" s="27"/>
      <c r="D12" s="25"/>
      <c r="E12" s="26">
        <f t="shared" si="0"/>
        <v>149.21443814754556</v>
      </c>
      <c r="F12" s="27"/>
      <c r="G12" s="27">
        <f t="shared" si="1"/>
        <v>596.8577525901823</v>
      </c>
      <c r="H12" s="28"/>
      <c r="I12" s="27"/>
      <c r="J12" s="26">
        <v>365.333156</v>
      </c>
      <c r="K12" s="27">
        <v>87.1552275</v>
      </c>
      <c r="L12" s="27">
        <v>34.600785476666665</v>
      </c>
      <c r="M12" s="25">
        <f t="shared" si="2"/>
        <v>487.0891689766666</v>
      </c>
      <c r="N12" s="27"/>
      <c r="O12" s="26">
        <v>0</v>
      </c>
      <c r="P12" s="27"/>
      <c r="Q12" s="85">
        <v>487.0891689766666</v>
      </c>
      <c r="R12" s="30"/>
    </row>
    <row r="13" spans="1:18" ht="12.75">
      <c r="A13" s="3" t="s">
        <v>110</v>
      </c>
      <c r="B13" s="91">
        <v>110.46048379950379</v>
      </c>
      <c r="C13" s="27"/>
      <c r="D13" s="25"/>
      <c r="E13" s="26">
        <f t="shared" si="0"/>
        <v>22.09209675990076</v>
      </c>
      <c r="F13" s="27"/>
      <c r="G13" s="27">
        <f t="shared" si="1"/>
        <v>88.36838703960304</v>
      </c>
      <c r="H13" s="28"/>
      <c r="I13" s="27"/>
      <c r="J13" s="26">
        <v>30.650102</v>
      </c>
      <c r="K13" s="27">
        <v>9.551105</v>
      </c>
      <c r="L13" s="27">
        <v>5.457651626666667</v>
      </c>
      <c r="M13" s="25">
        <f t="shared" si="2"/>
        <v>45.658858626666664</v>
      </c>
      <c r="N13" s="27"/>
      <c r="O13" s="26">
        <v>0</v>
      </c>
      <c r="P13" s="27"/>
      <c r="Q13" s="85">
        <v>45.658858626666664</v>
      </c>
      <c r="R13" s="30"/>
    </row>
    <row r="14" spans="1:18" ht="12.75">
      <c r="A14" s="3" t="s">
        <v>111</v>
      </c>
      <c r="B14" s="91">
        <v>86.4238922228577</v>
      </c>
      <c r="C14" s="27"/>
      <c r="D14" s="25"/>
      <c r="E14" s="26">
        <f t="shared" si="0"/>
        <v>17.28477844457154</v>
      </c>
      <c r="F14" s="27"/>
      <c r="G14" s="27">
        <f t="shared" si="1"/>
        <v>69.13911377828616</v>
      </c>
      <c r="H14" s="28"/>
      <c r="I14" s="27"/>
      <c r="J14" s="26">
        <v>45.354928</v>
      </c>
      <c r="K14" s="27">
        <v>8.7195725</v>
      </c>
      <c r="L14" s="27">
        <v>5.556810076666666</v>
      </c>
      <c r="M14" s="25">
        <f t="shared" si="2"/>
        <v>59.631310576666664</v>
      </c>
      <c r="N14" s="27"/>
      <c r="O14" s="26">
        <v>0</v>
      </c>
      <c r="P14" s="27"/>
      <c r="Q14" s="85">
        <v>59.631310576666664</v>
      </c>
      <c r="R14" s="30"/>
    </row>
    <row r="15" spans="1:18" ht="12.75">
      <c r="A15" s="3" t="s">
        <v>112</v>
      </c>
      <c r="B15" s="91">
        <v>23.109210379586774</v>
      </c>
      <c r="C15" s="27"/>
      <c r="D15" s="25"/>
      <c r="E15" s="26">
        <f t="shared" si="0"/>
        <v>4.621842075917355</v>
      </c>
      <c r="F15" s="27"/>
      <c r="G15" s="27">
        <f t="shared" si="1"/>
        <v>18.48736830366942</v>
      </c>
      <c r="H15" s="28"/>
      <c r="I15" s="27"/>
      <c r="J15" s="26">
        <v>11.20906</v>
      </c>
      <c r="K15" s="27">
        <v>3.67048</v>
      </c>
      <c r="L15" s="27">
        <v>0.9610479533333335</v>
      </c>
      <c r="M15" s="25">
        <f t="shared" si="2"/>
        <v>15.840587953333332</v>
      </c>
      <c r="N15" s="27"/>
      <c r="O15" s="26">
        <v>0</v>
      </c>
      <c r="P15" s="27"/>
      <c r="Q15" s="85">
        <v>15.840587953333332</v>
      </c>
      <c r="R15" s="30"/>
    </row>
    <row r="16" spans="1:18" ht="12.75">
      <c r="A16" s="3" t="s">
        <v>113</v>
      </c>
      <c r="B16" s="91">
        <v>20.308861759605755</v>
      </c>
      <c r="C16" s="27"/>
      <c r="D16" s="25"/>
      <c r="E16" s="26">
        <f t="shared" si="0"/>
        <v>4.061772351921151</v>
      </c>
      <c r="F16" s="27"/>
      <c r="G16" s="27">
        <f t="shared" si="1"/>
        <v>16.247089407684605</v>
      </c>
      <c r="H16" s="28"/>
      <c r="I16" s="27"/>
      <c r="J16" s="26">
        <v>10.533076</v>
      </c>
      <c r="K16" s="27">
        <v>2.01469</v>
      </c>
      <c r="L16" s="27">
        <v>1.0411522</v>
      </c>
      <c r="M16" s="25">
        <f t="shared" si="2"/>
        <v>13.588918199999998</v>
      </c>
      <c r="N16" s="27"/>
      <c r="O16" s="26">
        <v>0</v>
      </c>
      <c r="P16" s="27"/>
      <c r="Q16" s="85">
        <v>13.588918199999998</v>
      </c>
      <c r="R16" s="30"/>
    </row>
    <row r="17" spans="1:18" ht="12.75">
      <c r="A17" s="3" t="s">
        <v>114</v>
      </c>
      <c r="B17" s="91">
        <v>353.15683178348945</v>
      </c>
      <c r="C17" s="27"/>
      <c r="D17" s="25"/>
      <c r="E17" s="26">
        <f t="shared" si="0"/>
        <v>70.6313663566979</v>
      </c>
      <c r="F17" s="27"/>
      <c r="G17" s="27">
        <f t="shared" si="1"/>
        <v>282.5254654267916</v>
      </c>
      <c r="H17" s="28"/>
      <c r="I17" s="27"/>
      <c r="J17" s="26">
        <v>72.440376</v>
      </c>
      <c r="K17" s="27">
        <v>34.5516425</v>
      </c>
      <c r="L17" s="27">
        <v>12.155080376666668</v>
      </c>
      <c r="M17" s="25">
        <f t="shared" si="2"/>
        <v>119.14709887666666</v>
      </c>
      <c r="N17" s="27"/>
      <c r="O17" s="26">
        <v>0</v>
      </c>
      <c r="P17" s="27"/>
      <c r="Q17" s="85">
        <v>119.14709887666666</v>
      </c>
      <c r="R17" s="30"/>
    </row>
    <row r="18" spans="1:18" ht="12.75">
      <c r="A18" s="3" t="s">
        <v>115</v>
      </c>
      <c r="B18" s="91">
        <v>195.35455505078744</v>
      </c>
      <c r="C18" s="27"/>
      <c r="D18" s="25"/>
      <c r="E18" s="26">
        <f t="shared" si="0"/>
        <v>39.07091101015749</v>
      </c>
      <c r="F18" s="27"/>
      <c r="G18" s="27">
        <f t="shared" si="1"/>
        <v>156.28364404062995</v>
      </c>
      <c r="H18" s="28"/>
      <c r="I18" s="27"/>
      <c r="J18" s="26">
        <v>48.274547</v>
      </c>
      <c r="K18" s="27">
        <v>17.6590925</v>
      </c>
      <c r="L18" s="27">
        <v>5.9357907433333335</v>
      </c>
      <c r="M18" s="25">
        <f t="shared" si="2"/>
        <v>71.86943024333333</v>
      </c>
      <c r="N18" s="27"/>
      <c r="O18" s="26">
        <v>0</v>
      </c>
      <c r="P18" s="27"/>
      <c r="Q18" s="85">
        <v>71.86943024333333</v>
      </c>
      <c r="R18" s="30"/>
    </row>
    <row r="19" spans="1:18" ht="12.75">
      <c r="A19" s="3" t="s">
        <v>116</v>
      </c>
      <c r="B19" s="91">
        <v>25.36520679216161</v>
      </c>
      <c r="C19" s="27"/>
      <c r="D19" s="25"/>
      <c r="E19" s="26">
        <f t="shared" si="0"/>
        <v>5.073041358432323</v>
      </c>
      <c r="F19" s="27"/>
      <c r="G19" s="27">
        <f t="shared" si="1"/>
        <v>20.292165433729288</v>
      </c>
      <c r="H19" s="28"/>
      <c r="I19" s="27"/>
      <c r="J19" s="26">
        <v>17.008239</v>
      </c>
      <c r="K19" s="27">
        <v>3.0137899999999997</v>
      </c>
      <c r="L19" s="27">
        <v>1.7603561633333333</v>
      </c>
      <c r="M19" s="25">
        <f t="shared" si="2"/>
        <v>21.782385163333334</v>
      </c>
      <c r="N19" s="27"/>
      <c r="O19" s="26">
        <v>0</v>
      </c>
      <c r="P19" s="27"/>
      <c r="Q19" s="85">
        <v>21.782385163333334</v>
      </c>
      <c r="R19" s="30"/>
    </row>
    <row r="20" spans="1:18" ht="12.75">
      <c r="A20" s="3" t="s">
        <v>117</v>
      </c>
      <c r="B20" s="91">
        <v>65.75751942058291</v>
      </c>
      <c r="C20" s="27"/>
      <c r="D20" s="25"/>
      <c r="E20" s="26">
        <f t="shared" si="0"/>
        <v>13.151503884116583</v>
      </c>
      <c r="F20" s="27"/>
      <c r="G20" s="27">
        <f t="shared" si="1"/>
        <v>52.60601553646633</v>
      </c>
      <c r="H20" s="28"/>
      <c r="I20" s="27"/>
      <c r="J20" s="26">
        <v>24.295352</v>
      </c>
      <c r="K20" s="27">
        <v>6.983757499999999</v>
      </c>
      <c r="L20" s="27">
        <v>3.8195075566666663</v>
      </c>
      <c r="M20" s="25">
        <f t="shared" si="2"/>
        <v>35.09861705666667</v>
      </c>
      <c r="N20" s="27"/>
      <c r="O20" s="26">
        <v>0</v>
      </c>
      <c r="P20" s="27"/>
      <c r="Q20" s="85">
        <v>35.09861705666667</v>
      </c>
      <c r="R20" s="30"/>
    </row>
    <row r="21" spans="1:18" ht="12.75">
      <c r="A21" s="3" t="s">
        <v>118</v>
      </c>
      <c r="B21" s="91">
        <v>25.06742065946047</v>
      </c>
      <c r="C21" s="27"/>
      <c r="D21" s="25"/>
      <c r="E21" s="26">
        <f t="shared" si="0"/>
        <v>5.013484131892095</v>
      </c>
      <c r="F21" s="27"/>
      <c r="G21" s="27">
        <f t="shared" si="1"/>
        <v>20.053936527568375</v>
      </c>
      <c r="H21" s="28"/>
      <c r="I21" s="27"/>
      <c r="J21" s="26">
        <v>16.201972</v>
      </c>
      <c r="K21" s="27">
        <v>6.53392</v>
      </c>
      <c r="L21" s="27">
        <v>1.9458543666666666</v>
      </c>
      <c r="M21" s="25">
        <f t="shared" si="2"/>
        <v>24.681746366666665</v>
      </c>
      <c r="N21" s="27"/>
      <c r="O21" s="26">
        <v>0</v>
      </c>
      <c r="P21" s="27"/>
      <c r="Q21" s="85">
        <v>24.681746366666665</v>
      </c>
      <c r="R21" s="30"/>
    </row>
    <row r="22" spans="1:18" ht="12.75">
      <c r="A22" s="3" t="s">
        <v>119</v>
      </c>
      <c r="B22" s="91">
        <v>297.23133897517545</v>
      </c>
      <c r="C22" s="27"/>
      <c r="D22" s="25"/>
      <c r="E22" s="26">
        <f t="shared" si="0"/>
        <v>59.44626779503509</v>
      </c>
      <c r="F22" s="27"/>
      <c r="G22" s="27">
        <f t="shared" si="1"/>
        <v>237.78507118014036</v>
      </c>
      <c r="H22" s="28"/>
      <c r="I22" s="27"/>
      <c r="J22" s="26">
        <v>104.811678</v>
      </c>
      <c r="K22" s="27">
        <v>30.4441775</v>
      </c>
      <c r="L22" s="27">
        <v>12.94640241</v>
      </c>
      <c r="M22" s="25">
        <f t="shared" si="2"/>
        <v>148.20225791</v>
      </c>
      <c r="N22" s="27"/>
      <c r="O22" s="26">
        <v>0</v>
      </c>
      <c r="P22" s="27"/>
      <c r="Q22" s="85">
        <v>148.20225791</v>
      </c>
      <c r="R22" s="30"/>
    </row>
    <row r="23" spans="1:18" ht="12.75">
      <c r="A23" s="3" t="s">
        <v>120</v>
      </c>
      <c r="B23" s="91">
        <v>147.8634105819707</v>
      </c>
      <c r="C23" s="27"/>
      <c r="D23" s="25"/>
      <c r="E23" s="26">
        <f t="shared" si="0"/>
        <v>29.57268211639414</v>
      </c>
      <c r="F23" s="27"/>
      <c r="G23" s="27">
        <f t="shared" si="1"/>
        <v>118.29072846557656</v>
      </c>
      <c r="H23" s="28"/>
      <c r="I23" s="27"/>
      <c r="J23" s="26">
        <v>35.600798</v>
      </c>
      <c r="K23" s="27">
        <v>14.562125</v>
      </c>
      <c r="L23" s="27">
        <v>6.011053873333333</v>
      </c>
      <c r="M23" s="25">
        <f t="shared" si="2"/>
        <v>56.17397687333333</v>
      </c>
      <c r="N23" s="27"/>
      <c r="O23" s="26">
        <v>0</v>
      </c>
      <c r="P23" s="27"/>
      <c r="Q23" s="85">
        <v>56.17397687333333</v>
      </c>
      <c r="R23" s="30"/>
    </row>
    <row r="24" spans="1:18" ht="12.75">
      <c r="A24" s="3" t="s">
        <v>121</v>
      </c>
      <c r="B24" s="91">
        <v>63.235438088699794</v>
      </c>
      <c r="C24" s="27"/>
      <c r="D24" s="25"/>
      <c r="E24" s="26">
        <f t="shared" si="0"/>
        <v>12.64708761773996</v>
      </c>
      <c r="F24" s="27"/>
      <c r="G24" s="27">
        <f t="shared" si="1"/>
        <v>50.58835047095984</v>
      </c>
      <c r="H24" s="28"/>
      <c r="I24" s="27"/>
      <c r="J24" s="26">
        <v>19.051887</v>
      </c>
      <c r="K24" s="27">
        <v>6.2746875</v>
      </c>
      <c r="L24" s="27">
        <v>3.2014047133333334</v>
      </c>
      <c r="M24" s="25">
        <f t="shared" si="2"/>
        <v>28.52797921333333</v>
      </c>
      <c r="N24" s="27"/>
      <c r="O24" s="26">
        <v>0</v>
      </c>
      <c r="P24" s="27"/>
      <c r="Q24" s="85">
        <v>28.52797921333333</v>
      </c>
      <c r="R24" s="30"/>
    </row>
    <row r="25" spans="1:18" ht="12.75">
      <c r="A25" s="3" t="s">
        <v>122</v>
      </c>
      <c r="B25" s="91">
        <v>84.37181011092719</v>
      </c>
      <c r="C25" s="27"/>
      <c r="D25" s="25"/>
      <c r="E25" s="26">
        <f t="shared" si="0"/>
        <v>16.874362022185437</v>
      </c>
      <c r="F25" s="27"/>
      <c r="G25" s="27">
        <f t="shared" si="1"/>
        <v>67.49744808874175</v>
      </c>
      <c r="H25" s="28"/>
      <c r="I25" s="27"/>
      <c r="J25" s="26">
        <v>22.629971</v>
      </c>
      <c r="K25" s="27">
        <v>9.2259125</v>
      </c>
      <c r="L25" s="27">
        <v>3.3494724299999996</v>
      </c>
      <c r="M25" s="25">
        <f t="shared" si="2"/>
        <v>35.20535593</v>
      </c>
      <c r="N25" s="27"/>
      <c r="O25" s="26">
        <v>0</v>
      </c>
      <c r="P25" s="27"/>
      <c r="Q25" s="85">
        <v>35.20535593</v>
      </c>
      <c r="R25" s="30"/>
    </row>
    <row r="26" spans="1:18" ht="12.75">
      <c r="A26" s="3" t="s">
        <v>123</v>
      </c>
      <c r="B26" s="91">
        <v>92.99909338719432</v>
      </c>
      <c r="C26" s="27"/>
      <c r="D26" s="25"/>
      <c r="E26" s="26">
        <f t="shared" si="0"/>
        <v>18.599818677438865</v>
      </c>
      <c r="F26" s="27"/>
      <c r="G26" s="27">
        <f t="shared" si="1"/>
        <v>74.39927470975546</v>
      </c>
      <c r="H26" s="28"/>
      <c r="I26" s="27"/>
      <c r="J26" s="26">
        <v>24.714714</v>
      </c>
      <c r="K26" s="27">
        <v>10.6406575</v>
      </c>
      <c r="L26" s="27">
        <v>3.77332493</v>
      </c>
      <c r="M26" s="25">
        <f t="shared" si="2"/>
        <v>39.128696430000005</v>
      </c>
      <c r="N26" s="27"/>
      <c r="O26" s="26">
        <v>0</v>
      </c>
      <c r="P26" s="27"/>
      <c r="Q26" s="85">
        <v>39.128696430000005</v>
      </c>
      <c r="R26" s="30"/>
    </row>
    <row r="27" spans="1:18" ht="12.75">
      <c r="A27" s="3" t="s">
        <v>124</v>
      </c>
      <c r="B27" s="91">
        <v>159.94191577853812</v>
      </c>
      <c r="C27" s="27"/>
      <c r="D27" s="25"/>
      <c r="E27" s="26">
        <f t="shared" si="0"/>
        <v>31.988383155707623</v>
      </c>
      <c r="F27" s="27"/>
      <c r="G27" s="27">
        <f t="shared" si="1"/>
        <v>127.9535326228305</v>
      </c>
      <c r="H27" s="28"/>
      <c r="I27" s="27"/>
      <c r="J27" s="26">
        <v>62.711332</v>
      </c>
      <c r="K27" s="27">
        <v>16.091815</v>
      </c>
      <c r="L27" s="27">
        <v>7.599749000000001</v>
      </c>
      <c r="M27" s="25">
        <f t="shared" si="2"/>
        <v>86.402896</v>
      </c>
      <c r="N27" s="27"/>
      <c r="O27" s="26">
        <v>0</v>
      </c>
      <c r="P27" s="27"/>
      <c r="Q27" s="85">
        <v>86.402896</v>
      </c>
      <c r="R27" s="30"/>
    </row>
    <row r="28" spans="1:18" ht="12.75">
      <c r="A28" s="3" t="s">
        <v>125</v>
      </c>
      <c r="B28" s="91">
        <v>110.75990811676613</v>
      </c>
      <c r="C28" s="27"/>
      <c r="D28" s="25"/>
      <c r="E28" s="26">
        <f t="shared" si="0"/>
        <v>22.151981623353226</v>
      </c>
      <c r="F28" s="27"/>
      <c r="G28" s="27">
        <f t="shared" si="1"/>
        <v>88.6079264934129</v>
      </c>
      <c r="H28" s="28"/>
      <c r="I28" s="27"/>
      <c r="J28" s="26">
        <v>46.991586</v>
      </c>
      <c r="K28" s="27">
        <v>13.252139999999999</v>
      </c>
      <c r="L28" s="27">
        <v>5.63385026</v>
      </c>
      <c r="M28" s="25">
        <f t="shared" si="2"/>
        <v>65.87757626</v>
      </c>
      <c r="N28" s="27"/>
      <c r="O28" s="26">
        <v>0</v>
      </c>
      <c r="P28" s="27"/>
      <c r="Q28" s="85">
        <v>65.87757626</v>
      </c>
      <c r="R28" s="30"/>
    </row>
    <row r="29" spans="1:18" ht="12.75">
      <c r="A29" s="3" t="s">
        <v>126</v>
      </c>
      <c r="B29" s="91">
        <v>26.524979123768105</v>
      </c>
      <c r="C29" s="27"/>
      <c r="D29" s="25"/>
      <c r="E29" s="26">
        <f t="shared" si="0"/>
        <v>5.304995824753622</v>
      </c>
      <c r="F29" s="27"/>
      <c r="G29" s="27">
        <f t="shared" si="1"/>
        <v>21.219983299014483</v>
      </c>
      <c r="H29" s="28"/>
      <c r="I29" s="27"/>
      <c r="J29" s="26">
        <v>16.964936</v>
      </c>
      <c r="K29" s="27">
        <v>3.88582</v>
      </c>
      <c r="L29" s="27">
        <v>2.313159146666667</v>
      </c>
      <c r="M29" s="25">
        <f t="shared" si="2"/>
        <v>23.163915146666668</v>
      </c>
      <c r="N29" s="27"/>
      <c r="O29" s="26">
        <v>0</v>
      </c>
      <c r="P29" s="27"/>
      <c r="Q29" s="85">
        <v>23.163915146666668</v>
      </c>
      <c r="R29" s="30"/>
    </row>
    <row r="30" spans="1:18" ht="12.75">
      <c r="A30" s="3" t="s">
        <v>127</v>
      </c>
      <c r="B30" s="91">
        <v>227.3704755472641</v>
      </c>
      <c r="C30" s="27"/>
      <c r="D30" s="25"/>
      <c r="E30" s="26">
        <f t="shared" si="0"/>
        <v>45.474095109452826</v>
      </c>
      <c r="F30" s="27"/>
      <c r="G30" s="27">
        <f t="shared" si="1"/>
        <v>181.89638043781127</v>
      </c>
      <c r="H30" s="28"/>
      <c r="I30" s="27"/>
      <c r="J30" s="26">
        <v>101.070021</v>
      </c>
      <c r="K30" s="27">
        <v>24.106682499999998</v>
      </c>
      <c r="L30" s="27">
        <v>12.393315099999999</v>
      </c>
      <c r="M30" s="25">
        <f t="shared" si="2"/>
        <v>137.5700186</v>
      </c>
      <c r="N30" s="27"/>
      <c r="O30" s="26">
        <v>0</v>
      </c>
      <c r="P30" s="27"/>
      <c r="Q30" s="85">
        <v>137.5700186</v>
      </c>
      <c r="R30" s="30"/>
    </row>
    <row r="31" spans="1:18" ht="12.75">
      <c r="A31" s="3" t="s">
        <v>128</v>
      </c>
      <c r="B31" s="91">
        <v>124.13681501098053</v>
      </c>
      <c r="C31" s="27"/>
      <c r="D31" s="25"/>
      <c r="E31" s="26">
        <f t="shared" si="0"/>
        <v>24.82736300219611</v>
      </c>
      <c r="F31" s="27"/>
      <c r="G31" s="27">
        <f t="shared" si="1"/>
        <v>99.30945200878442</v>
      </c>
      <c r="H31" s="28"/>
      <c r="I31" s="27"/>
      <c r="J31" s="26">
        <v>40.025519</v>
      </c>
      <c r="K31" s="27">
        <v>11.5442125</v>
      </c>
      <c r="L31" s="27">
        <v>6.119766566666666</v>
      </c>
      <c r="M31" s="25">
        <f t="shared" si="2"/>
        <v>57.68949806666667</v>
      </c>
      <c r="N31" s="27"/>
      <c r="O31" s="26">
        <v>0</v>
      </c>
      <c r="P31" s="27"/>
      <c r="Q31" s="85">
        <v>57.68949806666667</v>
      </c>
      <c r="R31" s="30"/>
    </row>
    <row r="32" spans="1:18" ht="12.75">
      <c r="A32" s="3" t="s">
        <v>129</v>
      </c>
      <c r="B32" s="91">
        <v>128.90312169184114</v>
      </c>
      <c r="C32" s="27"/>
      <c r="D32" s="25"/>
      <c r="E32" s="26">
        <f t="shared" si="0"/>
        <v>25.780624338368227</v>
      </c>
      <c r="F32" s="27"/>
      <c r="G32" s="27">
        <f t="shared" si="1"/>
        <v>103.12249735347291</v>
      </c>
      <c r="H32" s="28"/>
      <c r="I32" s="27"/>
      <c r="J32" s="26">
        <v>43.5642</v>
      </c>
      <c r="K32" s="27">
        <v>13.343805</v>
      </c>
      <c r="L32" s="27">
        <v>6.367978143333334</v>
      </c>
      <c r="M32" s="25">
        <f t="shared" si="2"/>
        <v>63.275983143333335</v>
      </c>
      <c r="N32" s="27"/>
      <c r="O32" s="26">
        <v>0</v>
      </c>
      <c r="P32" s="27"/>
      <c r="Q32" s="85">
        <v>63.275983143333335</v>
      </c>
      <c r="R32" s="30"/>
    </row>
    <row r="33" spans="1:18" ht="12.75">
      <c r="A33" s="3" t="s">
        <v>130</v>
      </c>
      <c r="B33" s="91">
        <v>56.19315518978672</v>
      </c>
      <c r="C33" s="27"/>
      <c r="D33" s="25"/>
      <c r="E33" s="26">
        <f t="shared" si="0"/>
        <v>11.238631037957346</v>
      </c>
      <c r="F33" s="27"/>
      <c r="G33" s="27">
        <f t="shared" si="1"/>
        <v>44.954524151829375</v>
      </c>
      <c r="H33" s="28"/>
      <c r="I33" s="27"/>
      <c r="J33" s="26">
        <v>19.438887</v>
      </c>
      <c r="K33" s="27">
        <v>6.4730525</v>
      </c>
      <c r="L33" s="27">
        <v>3.28666855</v>
      </c>
      <c r="M33" s="25">
        <f t="shared" si="2"/>
        <v>29.198608050000004</v>
      </c>
      <c r="N33" s="27"/>
      <c r="O33" s="26">
        <v>0</v>
      </c>
      <c r="P33" s="27"/>
      <c r="Q33" s="85">
        <v>29.198608050000004</v>
      </c>
      <c r="R33" s="30"/>
    </row>
    <row r="34" spans="1:18" ht="12.75">
      <c r="A34" s="3" t="s">
        <v>131</v>
      </c>
      <c r="B34" s="91">
        <v>15.822809721530543</v>
      </c>
      <c r="C34" s="27"/>
      <c r="D34" s="25"/>
      <c r="E34" s="26">
        <f t="shared" si="0"/>
        <v>3.164561944306109</v>
      </c>
      <c r="F34" s="27"/>
      <c r="G34" s="27">
        <f t="shared" si="1"/>
        <v>12.658247777224435</v>
      </c>
      <c r="H34" s="28"/>
      <c r="I34" s="27"/>
      <c r="J34" s="26">
        <v>10.964268</v>
      </c>
      <c r="K34" s="27">
        <v>5.339849999999999</v>
      </c>
      <c r="L34" s="27">
        <v>1.8274278066666667</v>
      </c>
      <c r="M34" s="25">
        <f t="shared" si="2"/>
        <v>18.131545806666665</v>
      </c>
      <c r="N34" s="27"/>
      <c r="O34" s="26">
        <v>0</v>
      </c>
      <c r="P34" s="27"/>
      <c r="Q34" s="85">
        <v>18.131545806666665</v>
      </c>
      <c r="R34" s="30"/>
    </row>
    <row r="35" spans="1:18" ht="12.75">
      <c r="A35" s="3" t="s">
        <v>132</v>
      </c>
      <c r="B35" s="91">
        <v>194.0965668455516</v>
      </c>
      <c r="C35" s="27"/>
      <c r="D35" s="25"/>
      <c r="E35" s="26">
        <f t="shared" si="0"/>
        <v>38.81931336911032</v>
      </c>
      <c r="F35" s="27"/>
      <c r="G35" s="27">
        <f t="shared" si="1"/>
        <v>155.27725347644127</v>
      </c>
      <c r="H35" s="28"/>
      <c r="I35" s="27"/>
      <c r="J35" s="26">
        <v>45.20849</v>
      </c>
      <c r="K35" s="27">
        <v>17.125835</v>
      </c>
      <c r="L35" s="27">
        <v>8.247951416666666</v>
      </c>
      <c r="M35" s="25">
        <f t="shared" si="2"/>
        <v>70.58227641666666</v>
      </c>
      <c r="N35" s="27"/>
      <c r="O35" s="26">
        <v>0</v>
      </c>
      <c r="P35" s="27"/>
      <c r="Q35" s="85">
        <v>70.58227641666666</v>
      </c>
      <c r="R35" s="30"/>
    </row>
    <row r="36" spans="1:18" ht="12.75">
      <c r="A36" s="3" t="s">
        <v>133</v>
      </c>
      <c r="B36" s="91">
        <v>12.817783052964566</v>
      </c>
      <c r="C36" s="27"/>
      <c r="D36" s="25"/>
      <c r="E36" s="26">
        <f t="shared" si="0"/>
        <v>2.5635566105929133</v>
      </c>
      <c r="F36" s="27"/>
      <c r="G36" s="27">
        <f t="shared" si="1"/>
        <v>10.254226442371653</v>
      </c>
      <c r="H36" s="28"/>
      <c r="I36" s="27"/>
      <c r="J36" s="26">
        <v>9.793481</v>
      </c>
      <c r="K36" s="27">
        <v>5.43685</v>
      </c>
      <c r="L36" s="27">
        <v>1.5604701033333332</v>
      </c>
      <c r="M36" s="25">
        <f t="shared" si="2"/>
        <v>16.790801103333333</v>
      </c>
      <c r="N36" s="27"/>
      <c r="O36" s="26">
        <v>0</v>
      </c>
      <c r="P36" s="27"/>
      <c r="Q36" s="85">
        <v>16.790801103333333</v>
      </c>
      <c r="R36" s="30"/>
    </row>
    <row r="37" spans="1:18" ht="12.75">
      <c r="A37" s="3" t="s">
        <v>134</v>
      </c>
      <c r="B37" s="91">
        <v>40.21395008117166</v>
      </c>
      <c r="C37" s="27"/>
      <c r="D37" s="25"/>
      <c r="E37" s="26">
        <f t="shared" si="0"/>
        <v>8.042790016234333</v>
      </c>
      <c r="F37" s="27"/>
      <c r="G37" s="27">
        <f t="shared" si="1"/>
        <v>32.171160064937325</v>
      </c>
      <c r="H37" s="28"/>
      <c r="I37" s="27"/>
      <c r="J37" s="26">
        <v>13.372595</v>
      </c>
      <c r="K37" s="27">
        <v>6.41752</v>
      </c>
      <c r="L37" s="27">
        <v>2.06900678</v>
      </c>
      <c r="M37" s="25">
        <f t="shared" si="2"/>
        <v>21.85912178</v>
      </c>
      <c r="N37" s="27"/>
      <c r="O37" s="26">
        <v>0</v>
      </c>
      <c r="P37" s="27"/>
      <c r="Q37" s="85">
        <v>21.85912178</v>
      </c>
      <c r="R37" s="30"/>
    </row>
    <row r="38" spans="1:18" ht="12.75">
      <c r="A38" s="3" t="s">
        <v>135</v>
      </c>
      <c r="B38" s="91">
        <v>29.46629791087173</v>
      </c>
      <c r="C38" s="27"/>
      <c r="D38" s="25"/>
      <c r="E38" s="26">
        <f t="shared" si="0"/>
        <v>5.8932595821743465</v>
      </c>
      <c r="F38" s="27"/>
      <c r="G38" s="27">
        <f t="shared" si="1"/>
        <v>23.573038328697386</v>
      </c>
      <c r="H38" s="28"/>
      <c r="I38" s="27"/>
      <c r="J38" s="26">
        <v>11.459909</v>
      </c>
      <c r="K38" s="27">
        <v>3.0082125</v>
      </c>
      <c r="L38" s="27">
        <v>1.7867006733333333</v>
      </c>
      <c r="M38" s="25">
        <f t="shared" si="2"/>
        <v>16.25482217333333</v>
      </c>
      <c r="N38" s="27"/>
      <c r="O38" s="26">
        <v>0</v>
      </c>
      <c r="P38" s="27"/>
      <c r="Q38" s="85">
        <v>16.25482217333333</v>
      </c>
      <c r="R38" s="30"/>
    </row>
    <row r="39" spans="1:18" ht="12.75">
      <c r="A39" s="3" t="s">
        <v>136</v>
      </c>
      <c r="B39" s="91">
        <v>194.24720780525718</v>
      </c>
      <c r="C39" s="27"/>
      <c r="D39" s="25"/>
      <c r="E39" s="26">
        <f t="shared" si="0"/>
        <v>38.849441561051435</v>
      </c>
      <c r="F39" s="27"/>
      <c r="G39" s="27">
        <f t="shared" si="1"/>
        <v>155.39776624420574</v>
      </c>
      <c r="H39" s="28"/>
      <c r="I39" s="27"/>
      <c r="J39" s="26">
        <v>93.923724</v>
      </c>
      <c r="K39" s="27">
        <v>21.1557</v>
      </c>
      <c r="L39" s="27">
        <v>7.948833973333334</v>
      </c>
      <c r="M39" s="25">
        <f t="shared" si="2"/>
        <v>123.02825797333334</v>
      </c>
      <c r="N39" s="27"/>
      <c r="O39" s="26">
        <v>0</v>
      </c>
      <c r="P39" s="27"/>
      <c r="Q39" s="85">
        <v>123.02825797333334</v>
      </c>
      <c r="R39" s="30"/>
    </row>
    <row r="40" spans="1:18" ht="12.75">
      <c r="A40" s="3" t="s">
        <v>137</v>
      </c>
      <c r="B40" s="91">
        <v>32.33500600667126</v>
      </c>
      <c r="C40" s="27"/>
      <c r="D40" s="25"/>
      <c r="E40" s="26">
        <f t="shared" si="0"/>
        <v>6.467001201334252</v>
      </c>
      <c r="F40" s="27"/>
      <c r="G40" s="27">
        <f t="shared" si="1"/>
        <v>25.868004805337005</v>
      </c>
      <c r="H40" s="28"/>
      <c r="I40" s="27"/>
      <c r="J40" s="26">
        <v>17.220049</v>
      </c>
      <c r="K40" s="27">
        <v>5.991689999999999</v>
      </c>
      <c r="L40" s="27">
        <v>2.3823913966666663</v>
      </c>
      <c r="M40" s="25">
        <f t="shared" si="2"/>
        <v>25.594130396666664</v>
      </c>
      <c r="N40" s="27"/>
      <c r="O40" s="26">
        <v>0</v>
      </c>
      <c r="P40" s="27"/>
      <c r="Q40" s="85">
        <v>25.594130396666664</v>
      </c>
      <c r="R40" s="30"/>
    </row>
    <row r="41" spans="1:18" ht="12.75">
      <c r="A41" s="3" t="s">
        <v>138</v>
      </c>
      <c r="B41" s="91">
        <v>54.28940757972663</v>
      </c>
      <c r="C41" s="27"/>
      <c r="D41" s="25"/>
      <c r="E41" s="26">
        <f t="shared" si="0"/>
        <v>10.857881515945326</v>
      </c>
      <c r="F41" s="27"/>
      <c r="G41" s="27">
        <f t="shared" si="1"/>
        <v>43.431526063781305</v>
      </c>
      <c r="H41" s="28"/>
      <c r="I41" s="27"/>
      <c r="J41" s="26">
        <v>25.810489</v>
      </c>
      <c r="K41" s="27">
        <v>5.19047</v>
      </c>
      <c r="L41" s="27">
        <v>2.399726046666667</v>
      </c>
      <c r="M41" s="25">
        <f t="shared" si="2"/>
        <v>33.400685046666666</v>
      </c>
      <c r="N41" s="27"/>
      <c r="O41" s="26">
        <v>0</v>
      </c>
      <c r="P41" s="27"/>
      <c r="Q41" s="85">
        <v>33.400685046666666</v>
      </c>
      <c r="R41" s="30"/>
    </row>
    <row r="42" spans="1:18" ht="12.75">
      <c r="A42" s="3" t="s">
        <v>139</v>
      </c>
      <c r="B42" s="91">
        <v>396.09823338062205</v>
      </c>
      <c r="C42" s="27"/>
      <c r="D42" s="25"/>
      <c r="E42" s="26">
        <f t="shared" si="0"/>
        <v>79.21964667612441</v>
      </c>
      <c r="F42" s="27"/>
      <c r="G42" s="27">
        <f t="shared" si="1"/>
        <v>316.87858670449765</v>
      </c>
      <c r="H42" s="28"/>
      <c r="I42" s="27"/>
      <c r="J42" s="26">
        <v>174.933838</v>
      </c>
      <c r="K42" s="27">
        <v>45.652807499999994</v>
      </c>
      <c r="L42" s="27">
        <v>20.125072243333335</v>
      </c>
      <c r="M42" s="25">
        <f t="shared" si="2"/>
        <v>240.71171774333334</v>
      </c>
      <c r="N42" s="27"/>
      <c r="O42" s="26">
        <v>0</v>
      </c>
      <c r="P42" s="27"/>
      <c r="Q42" s="85">
        <v>240.71171774333334</v>
      </c>
      <c r="R42" s="30"/>
    </row>
    <row r="43" spans="1:18" ht="12.75">
      <c r="A43" s="3" t="s">
        <v>140</v>
      </c>
      <c r="B43" s="91">
        <v>271.94821192491236</v>
      </c>
      <c r="C43" s="27"/>
      <c r="D43" s="25"/>
      <c r="E43" s="26">
        <f t="shared" si="0"/>
        <v>54.38964238498247</v>
      </c>
      <c r="F43" s="27"/>
      <c r="G43" s="27">
        <f t="shared" si="1"/>
        <v>217.5585695399299</v>
      </c>
      <c r="H43" s="28"/>
      <c r="I43" s="27"/>
      <c r="J43" s="26">
        <v>75.488108</v>
      </c>
      <c r="K43" s="27">
        <v>27.2722775</v>
      </c>
      <c r="L43" s="27">
        <v>14.209653713333335</v>
      </c>
      <c r="M43" s="25">
        <f t="shared" si="2"/>
        <v>116.97003921333334</v>
      </c>
      <c r="N43" s="27"/>
      <c r="O43" s="26">
        <v>0</v>
      </c>
      <c r="P43" s="27"/>
      <c r="Q43" s="85">
        <v>116.97003921333334</v>
      </c>
      <c r="R43" s="30"/>
    </row>
    <row r="44" spans="1:18" ht="12.75">
      <c r="A44" s="3" t="s">
        <v>141</v>
      </c>
      <c r="B44" s="91">
        <v>68.32211137821808</v>
      </c>
      <c r="C44" s="27"/>
      <c r="D44" s="25"/>
      <c r="E44" s="26">
        <f t="shared" si="0"/>
        <v>13.664422275643616</v>
      </c>
      <c r="F44" s="27"/>
      <c r="G44" s="27">
        <f t="shared" si="1"/>
        <v>54.657689102574466</v>
      </c>
      <c r="H44" s="28"/>
      <c r="I44" s="27"/>
      <c r="J44" s="26">
        <v>18.614837</v>
      </c>
      <c r="K44" s="27">
        <v>8.647549999999999</v>
      </c>
      <c r="L44" s="27">
        <v>4.0533274299999995</v>
      </c>
      <c r="M44" s="25">
        <f t="shared" si="2"/>
        <v>31.31571443</v>
      </c>
      <c r="N44" s="27"/>
      <c r="O44" s="26">
        <v>0</v>
      </c>
      <c r="P44" s="27"/>
      <c r="Q44" s="85">
        <v>31.31571443</v>
      </c>
      <c r="R44" s="30"/>
    </row>
    <row r="45" spans="1:18" ht="12.75">
      <c r="A45" s="3" t="s">
        <v>142</v>
      </c>
      <c r="B45" s="91">
        <v>79.2649057123594</v>
      </c>
      <c r="C45" s="27"/>
      <c r="D45" s="25"/>
      <c r="E45" s="26">
        <f t="shared" si="0"/>
        <v>15.85298114247188</v>
      </c>
      <c r="F45" s="27"/>
      <c r="G45" s="27">
        <f t="shared" si="1"/>
        <v>63.41192456988752</v>
      </c>
      <c r="H45" s="28"/>
      <c r="I45" s="27"/>
      <c r="J45" s="26">
        <v>42.854816</v>
      </c>
      <c r="K45" s="27">
        <v>8.380315000000001</v>
      </c>
      <c r="L45" s="27">
        <v>4.903795286666667</v>
      </c>
      <c r="M45" s="25">
        <f t="shared" si="2"/>
        <v>56.13892628666667</v>
      </c>
      <c r="N45" s="27"/>
      <c r="O45" s="26">
        <v>0</v>
      </c>
      <c r="P45" s="27"/>
      <c r="Q45" s="85">
        <v>56.13892628666667</v>
      </c>
      <c r="R45" s="30"/>
    </row>
    <row r="46" spans="1:18" ht="12.75">
      <c r="A46" s="3" t="s">
        <v>143</v>
      </c>
      <c r="B46" s="91">
        <v>259.3423852922405</v>
      </c>
      <c r="C46" s="27"/>
      <c r="D46" s="25"/>
      <c r="E46" s="26">
        <f t="shared" si="0"/>
        <v>51.86847705844811</v>
      </c>
      <c r="F46" s="27"/>
      <c r="G46" s="27">
        <f t="shared" si="1"/>
        <v>207.47390823379243</v>
      </c>
      <c r="H46" s="28"/>
      <c r="I46" s="27"/>
      <c r="J46" s="26">
        <v>129.144936</v>
      </c>
      <c r="K46" s="27">
        <v>29.9339575</v>
      </c>
      <c r="L46" s="27">
        <v>15.644781136666666</v>
      </c>
      <c r="M46" s="25">
        <f t="shared" si="2"/>
        <v>174.72367463666666</v>
      </c>
      <c r="N46" s="27"/>
      <c r="O46" s="26">
        <v>0</v>
      </c>
      <c r="P46" s="27"/>
      <c r="Q46" s="85">
        <v>174.72367463666666</v>
      </c>
      <c r="R46" s="30"/>
    </row>
    <row r="47" spans="1:18" ht="12.75">
      <c r="A47" s="3" t="s">
        <v>144</v>
      </c>
      <c r="B47" s="91">
        <v>40.0548303012328</v>
      </c>
      <c r="C47" s="27"/>
      <c r="D47" s="25"/>
      <c r="E47" s="26">
        <f t="shared" si="0"/>
        <v>8.01096606024656</v>
      </c>
      <c r="F47" s="27"/>
      <c r="G47" s="27">
        <f t="shared" si="1"/>
        <v>32.04386424098624</v>
      </c>
      <c r="H47" s="28"/>
      <c r="I47" s="27"/>
      <c r="J47" s="26">
        <v>20.871844</v>
      </c>
      <c r="K47" s="27">
        <v>9.5949975</v>
      </c>
      <c r="L47" s="27">
        <v>2.1278786199999997</v>
      </c>
      <c r="M47" s="25">
        <f t="shared" si="2"/>
        <v>32.59472012</v>
      </c>
      <c r="N47" s="27"/>
      <c r="O47" s="26">
        <v>21</v>
      </c>
      <c r="P47" s="27"/>
      <c r="Q47" s="85">
        <v>53.59472012</v>
      </c>
      <c r="R47" s="30"/>
    </row>
    <row r="48" spans="1:18" ht="12.75">
      <c r="A48" s="3" t="s">
        <v>145</v>
      </c>
      <c r="B48" s="91">
        <v>21.273424097053763</v>
      </c>
      <c r="C48" s="27"/>
      <c r="D48" s="25"/>
      <c r="E48" s="26">
        <f t="shared" si="0"/>
        <v>4.254684819410753</v>
      </c>
      <c r="F48" s="27"/>
      <c r="G48" s="27">
        <f t="shared" si="1"/>
        <v>17.01873927764301</v>
      </c>
      <c r="H48" s="28"/>
      <c r="I48" s="27"/>
      <c r="J48" s="26">
        <v>15.883053</v>
      </c>
      <c r="K48" s="27">
        <v>2.6808375</v>
      </c>
      <c r="L48" s="27">
        <v>1.5943168233333336</v>
      </c>
      <c r="M48" s="25">
        <f t="shared" si="2"/>
        <v>20.158207323333333</v>
      </c>
      <c r="N48" s="27"/>
      <c r="O48" s="26">
        <v>0</v>
      </c>
      <c r="P48" s="27"/>
      <c r="Q48" s="85">
        <v>20.158207323333333</v>
      </c>
      <c r="R48" s="30"/>
    </row>
    <row r="49" spans="1:18" ht="12.75">
      <c r="A49" s="3" t="s">
        <v>146</v>
      </c>
      <c r="B49" s="91">
        <v>89.35294171481713</v>
      </c>
      <c r="C49" s="27"/>
      <c r="D49" s="25"/>
      <c r="E49" s="26">
        <f t="shared" si="0"/>
        <v>17.870588342963426</v>
      </c>
      <c r="F49" s="27"/>
      <c r="G49" s="27">
        <f t="shared" si="1"/>
        <v>71.4823533718537</v>
      </c>
      <c r="H49" s="28"/>
      <c r="I49" s="27"/>
      <c r="J49" s="26">
        <v>28.243433</v>
      </c>
      <c r="K49" s="27">
        <v>9.318547500000001</v>
      </c>
      <c r="L49" s="27">
        <v>4.52445132</v>
      </c>
      <c r="M49" s="25">
        <f t="shared" si="2"/>
        <v>42.08643182</v>
      </c>
      <c r="N49" s="27"/>
      <c r="O49" s="26">
        <v>0</v>
      </c>
      <c r="P49" s="27"/>
      <c r="Q49" s="85">
        <v>42.08643182</v>
      </c>
      <c r="R49" s="30"/>
    </row>
    <row r="50" spans="1:18" ht="12.75">
      <c r="A50" s="3" t="s">
        <v>147</v>
      </c>
      <c r="B50" s="91">
        <v>15.722687351008497</v>
      </c>
      <c r="C50" s="27"/>
      <c r="D50" s="25"/>
      <c r="E50" s="26">
        <f t="shared" si="0"/>
        <v>3.1445374702016995</v>
      </c>
      <c r="F50" s="27"/>
      <c r="G50" s="27">
        <f t="shared" si="1"/>
        <v>12.578149880806798</v>
      </c>
      <c r="H50" s="28"/>
      <c r="I50" s="27"/>
      <c r="J50" s="26">
        <v>5.659656</v>
      </c>
      <c r="K50" s="27">
        <v>5.02557</v>
      </c>
      <c r="L50" s="27">
        <v>1.2145664</v>
      </c>
      <c r="M50" s="25">
        <f t="shared" si="2"/>
        <v>11.8997924</v>
      </c>
      <c r="N50" s="27"/>
      <c r="O50" s="26">
        <v>0</v>
      </c>
      <c r="P50" s="27"/>
      <c r="Q50" s="85">
        <v>11.8997924</v>
      </c>
      <c r="R50" s="30"/>
    </row>
    <row r="51" spans="1:18" ht="12.75">
      <c r="A51" s="3" t="s">
        <v>148</v>
      </c>
      <c r="B51" s="91">
        <v>135.2663866176623</v>
      </c>
      <c r="C51" s="27"/>
      <c r="D51" s="25"/>
      <c r="E51" s="26">
        <f t="shared" si="0"/>
        <v>27.053277323532463</v>
      </c>
      <c r="F51" s="27"/>
      <c r="G51" s="27">
        <f t="shared" si="1"/>
        <v>108.21310929412985</v>
      </c>
      <c r="H51" s="28"/>
      <c r="I51" s="27"/>
      <c r="J51" s="26">
        <v>30.59596</v>
      </c>
      <c r="K51" s="27">
        <v>13.293365</v>
      </c>
      <c r="L51" s="27">
        <v>5.2461308566666665</v>
      </c>
      <c r="M51" s="25">
        <f t="shared" si="2"/>
        <v>49.13545585666667</v>
      </c>
      <c r="N51" s="27"/>
      <c r="O51" s="26">
        <v>0</v>
      </c>
      <c r="P51" s="27"/>
      <c r="Q51" s="85">
        <v>49.13545585666667</v>
      </c>
      <c r="R51" s="30"/>
    </row>
    <row r="52" spans="1:18" ht="12.75">
      <c r="A52" s="3" t="s">
        <v>149</v>
      </c>
      <c r="B52" s="91">
        <v>470.23074983779503</v>
      </c>
      <c r="C52" s="27"/>
      <c r="D52" s="25"/>
      <c r="E52" s="26">
        <f t="shared" si="0"/>
        <v>94.04614996755902</v>
      </c>
      <c r="F52" s="27"/>
      <c r="G52" s="27">
        <f t="shared" si="1"/>
        <v>376.184599870236</v>
      </c>
      <c r="H52" s="28"/>
      <c r="I52" s="27"/>
      <c r="J52" s="26">
        <v>100.271615</v>
      </c>
      <c r="K52" s="27">
        <v>49.139957499999994</v>
      </c>
      <c r="L52" s="27">
        <v>15.845706863333334</v>
      </c>
      <c r="M52" s="25">
        <f t="shared" si="2"/>
        <v>165.2572793633333</v>
      </c>
      <c r="N52" s="27"/>
      <c r="O52" s="26">
        <v>0</v>
      </c>
      <c r="P52" s="27"/>
      <c r="Q52" s="85">
        <v>165.2572793633333</v>
      </c>
      <c r="R52" s="30"/>
    </row>
    <row r="53" spans="1:18" ht="12.75">
      <c r="A53" s="3" t="s">
        <v>150</v>
      </c>
      <c r="B53" s="91">
        <v>47.913523386121</v>
      </c>
      <c r="C53" s="27"/>
      <c r="D53" s="25"/>
      <c r="E53" s="26">
        <f t="shared" si="0"/>
        <v>9.5827046772242</v>
      </c>
      <c r="F53" s="27"/>
      <c r="G53" s="27">
        <f t="shared" si="1"/>
        <v>38.3308187088968</v>
      </c>
      <c r="H53" s="28"/>
      <c r="I53" s="27"/>
      <c r="J53" s="26">
        <v>18.057822</v>
      </c>
      <c r="K53" s="27">
        <v>10.771365</v>
      </c>
      <c r="L53" s="27">
        <v>3.2744744499999996</v>
      </c>
      <c r="M53" s="25">
        <f t="shared" si="2"/>
        <v>32.103661450000004</v>
      </c>
      <c r="N53" s="27"/>
      <c r="O53" s="26">
        <v>0</v>
      </c>
      <c r="P53" s="27"/>
      <c r="Q53" s="85">
        <v>32.103661450000004</v>
      </c>
      <c r="R53" s="30"/>
    </row>
    <row r="54" spans="1:18" ht="12.75">
      <c r="A54" s="3" t="s">
        <v>151</v>
      </c>
      <c r="B54" s="91">
        <v>163.5057048256947</v>
      </c>
      <c r="C54" s="27"/>
      <c r="D54" s="25"/>
      <c r="E54" s="26">
        <f t="shared" si="0"/>
        <v>32.70114096513894</v>
      </c>
      <c r="F54" s="27"/>
      <c r="G54" s="27">
        <f t="shared" si="1"/>
        <v>130.80456386055576</v>
      </c>
      <c r="H54" s="28"/>
      <c r="I54" s="27"/>
      <c r="J54" s="26">
        <v>37.891765</v>
      </c>
      <c r="K54" s="27">
        <v>16.1580175</v>
      </c>
      <c r="L54" s="27">
        <v>6.30220407</v>
      </c>
      <c r="M54" s="25">
        <f t="shared" si="2"/>
        <v>60.35198657</v>
      </c>
      <c r="N54" s="27"/>
      <c r="O54" s="26">
        <v>0</v>
      </c>
      <c r="P54" s="27"/>
      <c r="Q54" s="85">
        <v>57.44898657</v>
      </c>
      <c r="R54" s="30"/>
    </row>
    <row r="55" spans="1:18" ht="12.75">
      <c r="A55" s="3" t="s">
        <v>152</v>
      </c>
      <c r="B55" s="91">
        <v>1.6426753270940702</v>
      </c>
      <c r="C55" s="27"/>
      <c r="D55" s="25"/>
      <c r="E55" s="26">
        <f t="shared" si="0"/>
        <v>0.32853506541881405</v>
      </c>
      <c r="F55" s="27"/>
      <c r="G55" s="27">
        <f t="shared" si="1"/>
        <v>1.3141402616752562</v>
      </c>
      <c r="H55" s="28"/>
      <c r="I55" s="27"/>
      <c r="J55" s="26">
        <v>4.45592</v>
      </c>
      <c r="K55" s="27">
        <v>1.42105</v>
      </c>
      <c r="L55" s="27">
        <v>0.26321866666666666</v>
      </c>
      <c r="M55" s="25">
        <f t="shared" si="2"/>
        <v>6.140188666666667</v>
      </c>
      <c r="N55" s="27"/>
      <c r="O55" s="26">
        <v>0</v>
      </c>
      <c r="P55" s="27"/>
      <c r="Q55" s="85">
        <v>9.043188666666666</v>
      </c>
      <c r="R55" s="30"/>
    </row>
    <row r="56" spans="1:18" ht="12.75">
      <c r="A56" s="3" t="s">
        <v>153</v>
      </c>
      <c r="B56" s="91">
        <v>13.192882232024232</v>
      </c>
      <c r="C56" s="27"/>
      <c r="D56" s="25"/>
      <c r="E56" s="26">
        <f t="shared" si="0"/>
        <v>2.6385764464048465</v>
      </c>
      <c r="F56" s="27"/>
      <c r="G56" s="27">
        <f t="shared" si="1"/>
        <v>10.554305785619386</v>
      </c>
      <c r="H56" s="28"/>
      <c r="I56" s="27"/>
      <c r="J56" s="26">
        <v>8.11884</v>
      </c>
      <c r="K56" s="27">
        <v>2.35419</v>
      </c>
      <c r="L56" s="27">
        <v>1.39773491</v>
      </c>
      <c r="M56" s="25">
        <f t="shared" si="2"/>
        <v>11.870764910000002</v>
      </c>
      <c r="N56" s="27"/>
      <c r="O56" s="26">
        <v>0</v>
      </c>
      <c r="P56" s="27"/>
      <c r="Q56" s="85">
        <v>11.870764910000002</v>
      </c>
      <c r="R56" s="30"/>
    </row>
    <row r="57" spans="1:18" ht="12.75">
      <c r="A57" s="3" t="s">
        <v>154</v>
      </c>
      <c r="B57" s="91">
        <v>128.1206934480749</v>
      </c>
      <c r="C57" s="27"/>
      <c r="D57" s="25"/>
      <c r="E57" s="26">
        <f t="shared" si="0"/>
        <v>25.62413868961498</v>
      </c>
      <c r="F57" s="27"/>
      <c r="G57" s="27">
        <f t="shared" si="1"/>
        <v>102.49655475845991</v>
      </c>
      <c r="H57" s="28"/>
      <c r="I57" s="27"/>
      <c r="J57" s="26">
        <v>69.677659</v>
      </c>
      <c r="K57" s="27">
        <v>14.712475</v>
      </c>
      <c r="L57" s="27">
        <v>9.429628730000001</v>
      </c>
      <c r="M57" s="25">
        <f t="shared" si="2"/>
        <v>93.81976273000001</v>
      </c>
      <c r="N57" s="27"/>
      <c r="O57" s="26">
        <v>0</v>
      </c>
      <c r="P57" s="27"/>
      <c r="Q57" s="85">
        <v>93.81976273000001</v>
      </c>
      <c r="R57" s="30"/>
    </row>
    <row r="58" spans="1:18" ht="12.75">
      <c r="A58" s="3" t="s">
        <v>155</v>
      </c>
      <c r="B58" s="91">
        <v>129.38599561768348</v>
      </c>
      <c r="C58" s="27"/>
      <c r="D58" s="25"/>
      <c r="E58" s="26">
        <f t="shared" si="0"/>
        <v>25.8771991235367</v>
      </c>
      <c r="F58" s="27"/>
      <c r="G58" s="27">
        <f t="shared" si="1"/>
        <v>103.50879649414678</v>
      </c>
      <c r="H58" s="28"/>
      <c r="I58" s="27"/>
      <c r="J58" s="26">
        <v>55.645204</v>
      </c>
      <c r="K58" s="27">
        <v>12.87481</v>
      </c>
      <c r="L58" s="27">
        <v>7.934426140000001</v>
      </c>
      <c r="M58" s="25">
        <f t="shared" si="2"/>
        <v>76.45444014</v>
      </c>
      <c r="N58" s="27"/>
      <c r="O58" s="26">
        <v>0</v>
      </c>
      <c r="P58" s="27"/>
      <c r="Q58" s="85">
        <v>76.45444014</v>
      </c>
      <c r="R58" s="30"/>
    </row>
    <row r="59" spans="1:18" ht="12.75">
      <c r="A59" s="3" t="s">
        <v>156</v>
      </c>
      <c r="B59" s="91">
        <v>31.404020364096244</v>
      </c>
      <c r="C59" s="27"/>
      <c r="D59" s="25"/>
      <c r="E59" s="26">
        <f t="shared" si="0"/>
        <v>6.280804072819249</v>
      </c>
      <c r="F59" s="27"/>
      <c r="G59" s="27">
        <f t="shared" si="1"/>
        <v>25.123216291276997</v>
      </c>
      <c r="H59" s="28"/>
      <c r="I59" s="27"/>
      <c r="J59" s="26">
        <v>15.356673</v>
      </c>
      <c r="K59" s="27">
        <v>5.7520999999999995</v>
      </c>
      <c r="L59" s="27">
        <v>2.2257799466666666</v>
      </c>
      <c r="M59" s="25">
        <f t="shared" si="2"/>
        <v>23.334552946666665</v>
      </c>
      <c r="N59" s="27"/>
      <c r="O59" s="26">
        <v>0</v>
      </c>
      <c r="P59" s="27"/>
      <c r="Q59" s="85">
        <v>23.334552946666665</v>
      </c>
      <c r="R59" s="30"/>
    </row>
    <row r="60" spans="1:18" ht="13.5" thickBot="1">
      <c r="A60" s="3" t="s">
        <v>157</v>
      </c>
      <c r="B60" s="91">
        <v>9.82468260809539</v>
      </c>
      <c r="C60" s="27"/>
      <c r="D60" s="25"/>
      <c r="E60" s="26">
        <f t="shared" si="0"/>
        <v>1.9649365216190782</v>
      </c>
      <c r="F60" s="27"/>
      <c r="G60" s="27">
        <f t="shared" si="1"/>
        <v>7.859746086476312</v>
      </c>
      <c r="H60" s="28"/>
      <c r="I60" s="27"/>
      <c r="J60" s="26">
        <v>7.682905</v>
      </c>
      <c r="K60" s="27">
        <v>3.89843</v>
      </c>
      <c r="L60" s="27">
        <v>1.22806425</v>
      </c>
      <c r="M60" s="25">
        <f t="shared" si="2"/>
        <v>12.809399249999998</v>
      </c>
      <c r="N60" s="27"/>
      <c r="O60" s="26">
        <v>0</v>
      </c>
      <c r="P60" s="27"/>
      <c r="Q60" s="85">
        <v>12.809399249999998</v>
      </c>
      <c r="R60" s="30"/>
    </row>
    <row r="61" spans="1:18" ht="13.5" thickBot="1">
      <c r="A61" s="74"/>
      <c r="B61" s="74">
        <f>SUM(B8:B60)</f>
        <v>6392.426970412886</v>
      </c>
      <c r="C61" s="51"/>
      <c r="D61" s="51"/>
      <c r="E61" s="106">
        <f>SUM(E8:E60)</f>
        <v>1278.485394082577</v>
      </c>
      <c r="F61" s="51"/>
      <c r="G61" s="79">
        <f>SUM(G8:G60)</f>
        <v>5113.941576330307</v>
      </c>
      <c r="H61" s="51"/>
      <c r="I61" s="51"/>
      <c r="J61" s="74">
        <f aca="true" t="shared" si="3" ref="J61:Q61">SUM(J8:J60)</f>
        <v>2376.6813850000003</v>
      </c>
      <c r="K61" s="51">
        <f t="shared" si="3"/>
        <v>721.0853900000002</v>
      </c>
      <c r="L61" s="51">
        <f t="shared" si="3"/>
        <v>310.72032759333337</v>
      </c>
      <c r="M61" s="89">
        <f t="shared" si="3"/>
        <v>3408.4871025933326</v>
      </c>
      <c r="N61" s="90">
        <f t="shared" si="3"/>
        <v>0</v>
      </c>
      <c r="O61" s="79">
        <f t="shared" si="3"/>
        <v>23.4</v>
      </c>
      <c r="P61" s="51">
        <f t="shared" si="3"/>
        <v>0</v>
      </c>
      <c r="Q61" s="83">
        <f t="shared" si="3"/>
        <v>3431.8871025933327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 t="s">
        <v>26</v>
      </c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9.140625" style="0" hidden="1" customWidth="1"/>
    <col min="7" max="7" width="9.7109375" style="0" customWidth="1"/>
    <col min="8" max="8" width="0.13671875" style="0" hidden="1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289062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 t="s">
        <v>3</v>
      </c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5"/>
      <c r="M5" s="15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2" t="s">
        <v>18</v>
      </c>
      <c r="M6" s="12" t="s">
        <v>19</v>
      </c>
      <c r="N6" s="10"/>
      <c r="O6" s="22" t="s">
        <v>20</v>
      </c>
      <c r="P6" s="34" t="s">
        <v>80</v>
      </c>
      <c r="Q6" s="67" t="s">
        <v>21</v>
      </c>
    </row>
    <row r="7" spans="1:17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3"/>
      <c r="O7" s="64"/>
      <c r="P7" s="63"/>
      <c r="Q7" s="84"/>
    </row>
    <row r="8" spans="1:17" ht="12.75">
      <c r="A8" s="3" t="s">
        <v>105</v>
      </c>
      <c r="B8" s="91">
        <v>12.43461667133397</v>
      </c>
      <c r="C8" s="27"/>
      <c r="D8" s="27"/>
      <c r="E8" s="26">
        <f>0.2*B8</f>
        <v>2.4869233342667942</v>
      </c>
      <c r="F8" s="27"/>
      <c r="G8" s="27">
        <f>B8-E8</f>
        <v>9.947693337067175</v>
      </c>
      <c r="H8" s="27"/>
      <c r="I8" s="27"/>
      <c r="J8" s="26">
        <v>19.117969</v>
      </c>
      <c r="K8" s="27">
        <v>7.8424499999999995</v>
      </c>
      <c r="L8" s="28">
        <v>2.29039486</v>
      </c>
      <c r="M8" s="27">
        <f>SUM(J8:L8)</f>
        <v>29.250813859999997</v>
      </c>
      <c r="N8" s="27"/>
      <c r="O8" s="26">
        <v>2.377391</v>
      </c>
      <c r="P8" s="27"/>
      <c r="Q8" s="85">
        <v>31.627204859999996</v>
      </c>
    </row>
    <row r="9" spans="1:17" ht="12.75">
      <c r="A9" s="3" t="s">
        <v>106</v>
      </c>
      <c r="B9" s="91">
        <v>91.87270016056826</v>
      </c>
      <c r="C9" s="27"/>
      <c r="D9" s="27"/>
      <c r="E9" s="26">
        <f aca="true" t="shared" si="0" ref="E9:E60">0.2*B9</f>
        <v>18.374540032113654</v>
      </c>
      <c r="F9" s="27"/>
      <c r="G9" s="27">
        <f aca="true" t="shared" si="1" ref="G9:G60">B9-E9</f>
        <v>73.4981601284546</v>
      </c>
      <c r="H9" s="27"/>
      <c r="I9" s="27"/>
      <c r="J9" s="26">
        <v>28.064933</v>
      </c>
      <c r="K9" s="27">
        <v>10.625865</v>
      </c>
      <c r="L9" s="28">
        <v>4.64133541</v>
      </c>
      <c r="M9" s="27">
        <f aca="true" t="shared" si="2" ref="M9:M60">SUM(J9:L9)</f>
        <v>43.33213341</v>
      </c>
      <c r="N9" s="27"/>
      <c r="O9" s="26">
        <v>0</v>
      </c>
      <c r="P9" s="27"/>
      <c r="Q9" s="85">
        <v>43.32913341</v>
      </c>
    </row>
    <row r="10" spans="1:17" ht="12.75">
      <c r="A10" s="3" t="s">
        <v>107</v>
      </c>
      <c r="B10" s="91">
        <v>53.39658171341931</v>
      </c>
      <c r="C10" s="27"/>
      <c r="D10" s="27"/>
      <c r="E10" s="26">
        <f t="shared" si="0"/>
        <v>10.679316342683862</v>
      </c>
      <c r="F10" s="27"/>
      <c r="G10" s="27">
        <f t="shared" si="1"/>
        <v>42.71726537073545</v>
      </c>
      <c r="H10" s="27"/>
      <c r="I10" s="27"/>
      <c r="J10" s="26">
        <v>20.326842</v>
      </c>
      <c r="K10" s="27">
        <v>5.924275</v>
      </c>
      <c r="L10" s="28">
        <v>3.7064068900000002</v>
      </c>
      <c r="M10" s="27">
        <f t="shared" si="2"/>
        <v>29.95752389</v>
      </c>
      <c r="N10" s="27"/>
      <c r="O10" s="26">
        <v>0</v>
      </c>
      <c r="P10" s="27"/>
      <c r="Q10" s="85">
        <v>29.96019696</v>
      </c>
    </row>
    <row r="11" spans="1:17" ht="12.75">
      <c r="A11" s="3" t="s">
        <v>108</v>
      </c>
      <c r="B11" s="91">
        <v>105.86708243291861</v>
      </c>
      <c r="C11" s="27"/>
      <c r="D11" s="27"/>
      <c r="E11" s="26">
        <f t="shared" si="0"/>
        <v>21.173416486583722</v>
      </c>
      <c r="F11" s="27"/>
      <c r="G11" s="27">
        <f t="shared" si="1"/>
        <v>84.69366594633489</v>
      </c>
      <c r="H11" s="27"/>
      <c r="I11" s="27"/>
      <c r="J11" s="26">
        <v>26.221179</v>
      </c>
      <c r="K11" s="27">
        <v>10.24805</v>
      </c>
      <c r="L11" s="28">
        <v>3.8668779</v>
      </c>
      <c r="M11" s="27">
        <f t="shared" si="2"/>
        <v>40.3361069</v>
      </c>
      <c r="N11" s="27"/>
      <c r="O11" s="26">
        <v>0</v>
      </c>
      <c r="P11" s="27"/>
      <c r="Q11" s="85">
        <v>40.3391069</v>
      </c>
    </row>
    <row r="12" spans="1:17" ht="12.75">
      <c r="A12" s="3" t="s">
        <v>109</v>
      </c>
      <c r="B12" s="91">
        <v>678.5513440322222</v>
      </c>
      <c r="C12" s="27"/>
      <c r="D12" s="27"/>
      <c r="E12" s="26">
        <f t="shared" si="0"/>
        <v>135.71026880644445</v>
      </c>
      <c r="F12" s="27"/>
      <c r="G12" s="27">
        <f t="shared" si="1"/>
        <v>542.8410752257778</v>
      </c>
      <c r="H12" s="27"/>
      <c r="I12" s="27"/>
      <c r="J12" s="26">
        <v>371.911731</v>
      </c>
      <c r="K12" s="27">
        <v>87.641925</v>
      </c>
      <c r="L12" s="28">
        <v>35.52912764</v>
      </c>
      <c r="M12" s="27">
        <f t="shared" si="2"/>
        <v>495.08278364</v>
      </c>
      <c r="N12" s="27"/>
      <c r="O12" s="26">
        <v>0</v>
      </c>
      <c r="P12" s="27"/>
      <c r="Q12" s="85">
        <v>495.08478364</v>
      </c>
    </row>
    <row r="13" spans="1:17" ht="12.75">
      <c r="A13" s="3" t="s">
        <v>110</v>
      </c>
      <c r="B13" s="91">
        <v>102.85066624887786</v>
      </c>
      <c r="C13" s="27"/>
      <c r="D13" s="27"/>
      <c r="E13" s="26">
        <f t="shared" si="0"/>
        <v>20.570133249775573</v>
      </c>
      <c r="F13" s="27"/>
      <c r="G13" s="27">
        <f t="shared" si="1"/>
        <v>82.28053299910229</v>
      </c>
      <c r="H13" s="27"/>
      <c r="I13" s="27"/>
      <c r="J13" s="26">
        <v>29.807258</v>
      </c>
      <c r="K13" s="27">
        <v>9.544799999999999</v>
      </c>
      <c r="L13" s="28">
        <v>6.20769444</v>
      </c>
      <c r="M13" s="27">
        <f t="shared" si="2"/>
        <v>45.55975244</v>
      </c>
      <c r="N13" s="27"/>
      <c r="O13" s="26">
        <v>0</v>
      </c>
      <c r="P13" s="27"/>
      <c r="Q13" s="85">
        <v>45.56275244</v>
      </c>
    </row>
    <row r="14" spans="1:17" ht="12.75">
      <c r="A14" s="3" t="s">
        <v>111</v>
      </c>
      <c r="B14" s="91">
        <v>82.98450093387909</v>
      </c>
      <c r="C14" s="27"/>
      <c r="D14" s="27"/>
      <c r="E14" s="26">
        <f t="shared" si="0"/>
        <v>16.59690018677582</v>
      </c>
      <c r="F14" s="27"/>
      <c r="G14" s="27">
        <f t="shared" si="1"/>
        <v>66.38760074710328</v>
      </c>
      <c r="H14" s="27"/>
      <c r="I14" s="27"/>
      <c r="J14" s="26">
        <v>47.206129</v>
      </c>
      <c r="K14" s="27">
        <v>8.7801975</v>
      </c>
      <c r="L14" s="28">
        <v>4.737661760000001</v>
      </c>
      <c r="M14" s="27">
        <f t="shared" si="2"/>
        <v>60.72398826</v>
      </c>
      <c r="N14" s="27"/>
      <c r="O14" s="26">
        <v>0</v>
      </c>
      <c r="P14" s="27"/>
      <c r="Q14" s="85">
        <v>60.722350459999994</v>
      </c>
    </row>
    <row r="15" spans="1:17" ht="12.75">
      <c r="A15" s="3" t="s">
        <v>112</v>
      </c>
      <c r="B15" s="91">
        <v>21.51855892638336</v>
      </c>
      <c r="C15" s="27"/>
      <c r="D15" s="27"/>
      <c r="E15" s="26">
        <f t="shared" si="0"/>
        <v>4.303711785276672</v>
      </c>
      <c r="F15" s="27"/>
      <c r="G15" s="27">
        <f t="shared" si="1"/>
        <v>17.214847141106688</v>
      </c>
      <c r="H15" s="27"/>
      <c r="I15" s="27"/>
      <c r="J15" s="26">
        <v>9.796339</v>
      </c>
      <c r="K15" s="27">
        <v>3.7619024999999997</v>
      </c>
      <c r="L15" s="28">
        <v>1.34455451</v>
      </c>
      <c r="M15" s="27">
        <f t="shared" si="2"/>
        <v>14.90279601</v>
      </c>
      <c r="N15" s="27"/>
      <c r="O15" s="26">
        <v>0</v>
      </c>
      <c r="P15" s="27"/>
      <c r="Q15" s="85">
        <v>14.89988635</v>
      </c>
    </row>
    <row r="16" spans="1:17" ht="12.75">
      <c r="A16" s="3" t="s">
        <v>113</v>
      </c>
      <c r="B16" s="91">
        <v>19.458186238592727</v>
      </c>
      <c r="C16" s="27"/>
      <c r="D16" s="27"/>
      <c r="E16" s="26">
        <f t="shared" si="0"/>
        <v>3.8916372477185455</v>
      </c>
      <c r="F16" s="27"/>
      <c r="G16" s="27">
        <f t="shared" si="1"/>
        <v>15.566548990874182</v>
      </c>
      <c r="H16" s="27"/>
      <c r="I16" s="27"/>
      <c r="J16" s="26">
        <v>7.837032</v>
      </c>
      <c r="K16" s="27">
        <v>2.01469</v>
      </c>
      <c r="L16" s="28">
        <v>1.11273386</v>
      </c>
      <c r="M16" s="27">
        <f t="shared" si="2"/>
        <v>10.96445586</v>
      </c>
      <c r="N16" s="27"/>
      <c r="O16" s="26">
        <v>0</v>
      </c>
      <c r="P16" s="27"/>
      <c r="Q16" s="85">
        <v>10.96045586</v>
      </c>
    </row>
    <row r="17" spans="1:17" ht="12.75">
      <c r="A17" s="3" t="s">
        <v>114</v>
      </c>
      <c r="B17" s="91">
        <v>335.8856506921294</v>
      </c>
      <c r="C17" s="27"/>
      <c r="D17" s="27"/>
      <c r="E17" s="26">
        <f t="shared" si="0"/>
        <v>67.17713013842588</v>
      </c>
      <c r="F17" s="27"/>
      <c r="G17" s="27">
        <f t="shared" si="1"/>
        <v>268.7085205537035</v>
      </c>
      <c r="H17" s="27"/>
      <c r="I17" s="27"/>
      <c r="J17" s="26">
        <v>65.101404</v>
      </c>
      <c r="K17" s="27">
        <v>34.711935</v>
      </c>
      <c r="L17" s="28">
        <v>12.27382047</v>
      </c>
      <c r="M17" s="27">
        <f t="shared" si="2"/>
        <v>112.08715947</v>
      </c>
      <c r="N17" s="27"/>
      <c r="O17" s="26">
        <v>0</v>
      </c>
      <c r="P17" s="27"/>
      <c r="Q17" s="85">
        <v>112.08515947</v>
      </c>
    </row>
    <row r="18" spans="1:17" ht="12.75">
      <c r="A18" s="3" t="s">
        <v>115</v>
      </c>
      <c r="B18" s="91">
        <v>184.07964202877048</v>
      </c>
      <c r="C18" s="27"/>
      <c r="D18" s="27"/>
      <c r="E18" s="26">
        <f t="shared" si="0"/>
        <v>36.8159284057541</v>
      </c>
      <c r="F18" s="27"/>
      <c r="G18" s="27">
        <f t="shared" si="1"/>
        <v>147.26371362301637</v>
      </c>
      <c r="H18" s="27"/>
      <c r="I18" s="27"/>
      <c r="J18" s="26">
        <v>42.299624</v>
      </c>
      <c r="K18" s="27">
        <v>17.259695</v>
      </c>
      <c r="L18" s="28">
        <v>7.221266139999999</v>
      </c>
      <c r="M18" s="27">
        <f t="shared" si="2"/>
        <v>66.78058514</v>
      </c>
      <c r="N18" s="27"/>
      <c r="O18" s="26">
        <v>0</v>
      </c>
      <c r="P18" s="27"/>
      <c r="Q18" s="85">
        <v>66.77758514</v>
      </c>
    </row>
    <row r="19" spans="1:17" ht="12.75">
      <c r="A19" s="3" t="s">
        <v>116</v>
      </c>
      <c r="B19" s="91">
        <v>25.46691973321328</v>
      </c>
      <c r="C19" s="27"/>
      <c r="D19" s="27"/>
      <c r="E19" s="26">
        <f t="shared" si="0"/>
        <v>5.093383946642657</v>
      </c>
      <c r="F19" s="27"/>
      <c r="G19" s="27">
        <f t="shared" si="1"/>
        <v>20.373535786570624</v>
      </c>
      <c r="H19" s="27"/>
      <c r="I19" s="27"/>
      <c r="J19" s="26">
        <v>14.998571</v>
      </c>
      <c r="K19" s="27">
        <v>2.9378875</v>
      </c>
      <c r="L19" s="28">
        <v>1.7335974100000002</v>
      </c>
      <c r="M19" s="27">
        <f t="shared" si="2"/>
        <v>19.670055910000002</v>
      </c>
      <c r="N19" s="27"/>
      <c r="O19" s="26">
        <v>0</v>
      </c>
      <c r="P19" s="27"/>
      <c r="Q19" s="85">
        <v>19.67322479</v>
      </c>
    </row>
    <row r="20" spans="1:17" ht="12.75">
      <c r="A20" s="3" t="s">
        <v>117</v>
      </c>
      <c r="B20" s="91">
        <v>62.6554639670067</v>
      </c>
      <c r="C20" s="27"/>
      <c r="D20" s="27"/>
      <c r="E20" s="26">
        <f t="shared" si="0"/>
        <v>12.531092793401342</v>
      </c>
      <c r="F20" s="27"/>
      <c r="G20" s="27">
        <f t="shared" si="1"/>
        <v>50.12437117360536</v>
      </c>
      <c r="H20" s="27"/>
      <c r="I20" s="27"/>
      <c r="J20" s="26">
        <v>18.586354</v>
      </c>
      <c r="K20" s="27">
        <v>7.001945</v>
      </c>
      <c r="L20" s="28">
        <v>3.71592969</v>
      </c>
      <c r="M20" s="27">
        <f t="shared" si="2"/>
        <v>29.30422869</v>
      </c>
      <c r="N20" s="27"/>
      <c r="O20" s="26">
        <v>0</v>
      </c>
      <c r="P20" s="27"/>
      <c r="Q20" s="85">
        <v>29.30846801</v>
      </c>
    </row>
    <row r="21" spans="1:17" ht="12.75">
      <c r="A21" s="3" t="s">
        <v>118</v>
      </c>
      <c r="B21" s="91">
        <v>23.76977037266141</v>
      </c>
      <c r="C21" s="27"/>
      <c r="D21" s="27"/>
      <c r="E21" s="26">
        <f t="shared" si="0"/>
        <v>4.753954074532282</v>
      </c>
      <c r="F21" s="27"/>
      <c r="G21" s="27">
        <f t="shared" si="1"/>
        <v>19.015816298129128</v>
      </c>
      <c r="H21" s="27"/>
      <c r="I21" s="27"/>
      <c r="J21" s="26">
        <v>13.868887</v>
      </c>
      <c r="K21" s="27">
        <v>6.53392</v>
      </c>
      <c r="L21" s="28">
        <v>2.1410082</v>
      </c>
      <c r="M21" s="27">
        <f t="shared" si="2"/>
        <v>22.543815200000004</v>
      </c>
      <c r="N21" s="27"/>
      <c r="O21" s="26">
        <v>0</v>
      </c>
      <c r="P21" s="27"/>
      <c r="Q21" s="85">
        <v>22.546815200000005</v>
      </c>
    </row>
    <row r="22" spans="1:17" ht="12.75">
      <c r="A22" s="3" t="s">
        <v>119</v>
      </c>
      <c r="B22" s="91">
        <v>287.8347661801962</v>
      </c>
      <c r="C22" s="27"/>
      <c r="D22" s="27"/>
      <c r="E22" s="26">
        <f t="shared" si="0"/>
        <v>57.56695323603924</v>
      </c>
      <c r="F22" s="27"/>
      <c r="G22" s="27">
        <f t="shared" si="1"/>
        <v>230.26781294415696</v>
      </c>
      <c r="H22" s="27"/>
      <c r="I22" s="27"/>
      <c r="J22" s="26">
        <v>110.637689</v>
      </c>
      <c r="K22" s="27">
        <v>30.6362375</v>
      </c>
      <c r="L22" s="28">
        <v>13.08657953</v>
      </c>
      <c r="M22" s="27">
        <f t="shared" si="2"/>
        <v>154.36050602999998</v>
      </c>
      <c r="N22" s="27"/>
      <c r="O22" s="26">
        <v>0</v>
      </c>
      <c r="P22" s="27"/>
      <c r="Q22" s="85">
        <v>154.36150603</v>
      </c>
    </row>
    <row r="23" spans="1:17" ht="12.75">
      <c r="A23" s="3" t="s">
        <v>120</v>
      </c>
      <c r="B23" s="91">
        <v>142.51128876014755</v>
      </c>
      <c r="C23" s="27"/>
      <c r="D23" s="27"/>
      <c r="E23" s="26">
        <f t="shared" si="0"/>
        <v>28.50225775202951</v>
      </c>
      <c r="F23" s="27"/>
      <c r="G23" s="27">
        <f t="shared" si="1"/>
        <v>114.00903100811804</v>
      </c>
      <c r="H23" s="27"/>
      <c r="I23" s="27"/>
      <c r="J23" s="26">
        <v>32.766183</v>
      </c>
      <c r="K23" s="27">
        <v>14.7015625</v>
      </c>
      <c r="L23" s="28">
        <v>5.78224245</v>
      </c>
      <c r="M23" s="27">
        <f t="shared" si="2"/>
        <v>53.24998795</v>
      </c>
      <c r="N23" s="27"/>
      <c r="O23" s="26">
        <v>0</v>
      </c>
      <c r="P23" s="27"/>
      <c r="Q23" s="85">
        <v>53.24897195</v>
      </c>
    </row>
    <row r="24" spans="1:17" ht="12.75">
      <c r="A24" s="3" t="s">
        <v>121</v>
      </c>
      <c r="B24" s="91">
        <v>59.55607951363921</v>
      </c>
      <c r="C24" s="27"/>
      <c r="D24" s="27"/>
      <c r="E24" s="26">
        <f t="shared" si="0"/>
        <v>11.911215902727843</v>
      </c>
      <c r="F24" s="27"/>
      <c r="G24" s="27">
        <f t="shared" si="1"/>
        <v>47.64486361091137</v>
      </c>
      <c r="H24" s="27"/>
      <c r="I24" s="27"/>
      <c r="J24" s="26">
        <v>15.990022</v>
      </c>
      <c r="K24" s="27">
        <v>6.309849999999999</v>
      </c>
      <c r="L24" s="28">
        <v>3.0089939699999997</v>
      </c>
      <c r="M24" s="27">
        <f t="shared" si="2"/>
        <v>25.30886597</v>
      </c>
      <c r="N24" s="27"/>
      <c r="O24" s="26">
        <v>0</v>
      </c>
      <c r="P24" s="27"/>
      <c r="Q24" s="85">
        <v>25.31186597</v>
      </c>
    </row>
    <row r="25" spans="1:17" ht="12.75">
      <c r="A25" s="3" t="s">
        <v>122</v>
      </c>
      <c r="B25" s="91">
        <v>80.88500446792922</v>
      </c>
      <c r="C25" s="27"/>
      <c r="D25" s="27"/>
      <c r="E25" s="26">
        <f t="shared" si="0"/>
        <v>16.177000893585845</v>
      </c>
      <c r="F25" s="27"/>
      <c r="G25" s="27">
        <f t="shared" si="1"/>
        <v>64.70800357434338</v>
      </c>
      <c r="H25" s="27"/>
      <c r="I25" s="27"/>
      <c r="J25" s="26">
        <v>21.988233</v>
      </c>
      <c r="K25" s="27">
        <v>9.11994</v>
      </c>
      <c r="L25" s="28">
        <v>3.58590513</v>
      </c>
      <c r="M25" s="27">
        <f t="shared" si="2"/>
        <v>34.69407813</v>
      </c>
      <c r="N25" s="27"/>
      <c r="O25" s="26">
        <v>0</v>
      </c>
      <c r="P25" s="27"/>
      <c r="Q25" s="85">
        <v>34.69307813</v>
      </c>
    </row>
    <row r="26" spans="1:17" ht="12.75">
      <c r="A26" s="3" t="s">
        <v>123</v>
      </c>
      <c r="B26" s="91">
        <v>87.8003455689853</v>
      </c>
      <c r="C26" s="27"/>
      <c r="D26" s="27"/>
      <c r="E26" s="26">
        <f t="shared" si="0"/>
        <v>17.560069113797063</v>
      </c>
      <c r="F26" s="27"/>
      <c r="G26" s="27">
        <f t="shared" si="1"/>
        <v>70.24027645518825</v>
      </c>
      <c r="H26" s="27"/>
      <c r="I26" s="27"/>
      <c r="J26" s="26">
        <v>21.61352</v>
      </c>
      <c r="K26" s="27">
        <v>10.6653925</v>
      </c>
      <c r="L26" s="28">
        <v>3.95784065</v>
      </c>
      <c r="M26" s="27">
        <f t="shared" si="2"/>
        <v>36.236753150000006</v>
      </c>
      <c r="N26" s="27"/>
      <c r="O26" s="26">
        <v>0</v>
      </c>
      <c r="P26" s="27"/>
      <c r="Q26" s="85">
        <v>36.24026973</v>
      </c>
    </row>
    <row r="27" spans="1:17" ht="12.75">
      <c r="A27" s="3" t="s">
        <v>124</v>
      </c>
      <c r="B27" s="91">
        <v>152.57559015588905</v>
      </c>
      <c r="C27" s="27"/>
      <c r="D27" s="27"/>
      <c r="E27" s="26">
        <f t="shared" si="0"/>
        <v>30.51511803117781</v>
      </c>
      <c r="F27" s="27"/>
      <c r="G27" s="27">
        <f t="shared" si="1"/>
        <v>122.06047212471124</v>
      </c>
      <c r="H27" s="27"/>
      <c r="I27" s="27"/>
      <c r="J27" s="26">
        <v>59.124879</v>
      </c>
      <c r="K27" s="27">
        <v>16.3680225</v>
      </c>
      <c r="L27" s="28">
        <v>7.3898661500000005</v>
      </c>
      <c r="M27" s="27">
        <f t="shared" si="2"/>
        <v>82.88276765</v>
      </c>
      <c r="N27" s="27"/>
      <c r="O27" s="26">
        <v>0</v>
      </c>
      <c r="P27" s="27"/>
      <c r="Q27" s="85">
        <v>82.87957746000001</v>
      </c>
    </row>
    <row r="28" spans="1:17" ht="12.75">
      <c r="A28" s="3" t="s">
        <v>125</v>
      </c>
      <c r="B28" s="91">
        <v>106.95725342974902</v>
      </c>
      <c r="C28" s="27"/>
      <c r="D28" s="27"/>
      <c r="E28" s="26">
        <f t="shared" si="0"/>
        <v>21.391450685949806</v>
      </c>
      <c r="F28" s="27"/>
      <c r="G28" s="27">
        <f t="shared" si="1"/>
        <v>85.56580274379921</v>
      </c>
      <c r="H28" s="27"/>
      <c r="I28" s="27"/>
      <c r="J28" s="26">
        <v>46.757644</v>
      </c>
      <c r="K28" s="27">
        <v>13.138164999999999</v>
      </c>
      <c r="L28" s="28">
        <v>5.04191977</v>
      </c>
      <c r="M28" s="27">
        <f t="shared" si="2"/>
        <v>64.93772877</v>
      </c>
      <c r="N28" s="27"/>
      <c r="O28" s="26">
        <v>0</v>
      </c>
      <c r="P28" s="27"/>
      <c r="Q28" s="85">
        <v>64.94122677</v>
      </c>
    </row>
    <row r="29" spans="1:17" ht="12.75">
      <c r="A29" s="3" t="s">
        <v>126</v>
      </c>
      <c r="B29" s="91">
        <v>25.462635876139302</v>
      </c>
      <c r="C29" s="27"/>
      <c r="D29" s="27"/>
      <c r="E29" s="26">
        <f t="shared" si="0"/>
        <v>5.092527175227861</v>
      </c>
      <c r="F29" s="27"/>
      <c r="G29" s="27">
        <f t="shared" si="1"/>
        <v>20.37010870091144</v>
      </c>
      <c r="H29" s="27"/>
      <c r="I29" s="27"/>
      <c r="J29" s="26">
        <v>14.990362</v>
      </c>
      <c r="K29" s="27">
        <v>3.88582</v>
      </c>
      <c r="L29" s="28">
        <v>2.39934392</v>
      </c>
      <c r="M29" s="27">
        <f t="shared" si="2"/>
        <v>21.27552592</v>
      </c>
      <c r="N29" s="27"/>
      <c r="O29" s="26">
        <v>0</v>
      </c>
      <c r="P29" s="27"/>
      <c r="Q29" s="85">
        <v>21.273309310000002</v>
      </c>
    </row>
    <row r="30" spans="1:17" ht="12.75">
      <c r="A30" s="3" t="s">
        <v>127</v>
      </c>
      <c r="B30" s="91">
        <v>212.5706238636445</v>
      </c>
      <c r="C30" s="27"/>
      <c r="D30" s="27"/>
      <c r="E30" s="26">
        <f t="shared" si="0"/>
        <v>42.514124772728906</v>
      </c>
      <c r="F30" s="27"/>
      <c r="G30" s="27">
        <f t="shared" si="1"/>
        <v>170.0564990909156</v>
      </c>
      <c r="H30" s="27"/>
      <c r="I30" s="27"/>
      <c r="J30" s="26">
        <v>92.574594</v>
      </c>
      <c r="K30" s="27">
        <v>24.3908925</v>
      </c>
      <c r="L30" s="28">
        <v>12.51939806</v>
      </c>
      <c r="M30" s="27">
        <f t="shared" si="2"/>
        <v>129.48488456</v>
      </c>
      <c r="N30" s="27"/>
      <c r="O30" s="26">
        <v>0</v>
      </c>
      <c r="P30" s="27"/>
      <c r="Q30" s="85">
        <v>129.48288456</v>
      </c>
    </row>
    <row r="31" spans="1:17" ht="12.75">
      <c r="A31" s="3" t="s">
        <v>128</v>
      </c>
      <c r="B31" s="91">
        <v>117.25073295263257</v>
      </c>
      <c r="C31" s="27"/>
      <c r="D31" s="27"/>
      <c r="E31" s="26">
        <f t="shared" si="0"/>
        <v>23.450146590526515</v>
      </c>
      <c r="F31" s="27"/>
      <c r="G31" s="27">
        <f t="shared" si="1"/>
        <v>93.80058636210606</v>
      </c>
      <c r="H31" s="27"/>
      <c r="I31" s="27"/>
      <c r="J31" s="26">
        <v>37.173517</v>
      </c>
      <c r="K31" s="27">
        <v>11.5369375</v>
      </c>
      <c r="L31" s="28">
        <v>5.963057490000001</v>
      </c>
      <c r="M31" s="27">
        <f t="shared" si="2"/>
        <v>54.673511989999994</v>
      </c>
      <c r="N31" s="27"/>
      <c r="O31" s="26">
        <v>0</v>
      </c>
      <c r="P31" s="27"/>
      <c r="Q31" s="85">
        <v>54.670511989999994</v>
      </c>
    </row>
    <row r="32" spans="1:17" ht="12.75">
      <c r="A32" s="3" t="s">
        <v>129</v>
      </c>
      <c r="B32" s="91">
        <v>123.83905812541508</v>
      </c>
      <c r="C32" s="27"/>
      <c r="D32" s="27"/>
      <c r="E32" s="26">
        <f t="shared" si="0"/>
        <v>24.767811625083016</v>
      </c>
      <c r="F32" s="27"/>
      <c r="G32" s="27">
        <f t="shared" si="1"/>
        <v>99.07124650033207</v>
      </c>
      <c r="H32" s="27"/>
      <c r="I32" s="27"/>
      <c r="J32" s="26">
        <v>38.681743</v>
      </c>
      <c r="K32" s="27">
        <v>13.3678125</v>
      </c>
      <c r="L32" s="28">
        <v>6.39926536</v>
      </c>
      <c r="M32" s="27">
        <f t="shared" si="2"/>
        <v>58.44882086</v>
      </c>
      <c r="N32" s="27"/>
      <c r="O32" s="26">
        <v>0</v>
      </c>
      <c r="P32" s="27"/>
      <c r="Q32" s="85">
        <v>58.45261326999999</v>
      </c>
    </row>
    <row r="33" spans="1:17" ht="12.75">
      <c r="A33" s="3" t="s">
        <v>130</v>
      </c>
      <c r="B33" s="91">
        <v>53.63625168201592</v>
      </c>
      <c r="C33" s="27"/>
      <c r="D33" s="27"/>
      <c r="E33" s="26">
        <f t="shared" si="0"/>
        <v>10.727250336403184</v>
      </c>
      <c r="F33" s="27"/>
      <c r="G33" s="27">
        <f t="shared" si="1"/>
        <v>42.90900134561274</v>
      </c>
      <c r="H33" s="27"/>
      <c r="I33" s="27"/>
      <c r="J33" s="26">
        <v>17.726434</v>
      </c>
      <c r="K33" s="27">
        <v>6.4779025</v>
      </c>
      <c r="L33" s="28">
        <v>3.26848749</v>
      </c>
      <c r="M33" s="27">
        <f t="shared" si="2"/>
        <v>27.472823990000002</v>
      </c>
      <c r="N33" s="27"/>
      <c r="O33" s="26">
        <v>0</v>
      </c>
      <c r="P33" s="27"/>
      <c r="Q33" s="85">
        <v>27.47355461</v>
      </c>
    </row>
    <row r="34" spans="1:17" ht="12.75">
      <c r="A34" s="3" t="s">
        <v>131</v>
      </c>
      <c r="B34" s="91">
        <v>15.144900532463195</v>
      </c>
      <c r="C34" s="27"/>
      <c r="D34" s="27"/>
      <c r="E34" s="26">
        <f t="shared" si="0"/>
        <v>3.0289801064926394</v>
      </c>
      <c r="F34" s="27"/>
      <c r="G34" s="27">
        <f t="shared" si="1"/>
        <v>12.115920425970556</v>
      </c>
      <c r="H34" s="27"/>
      <c r="I34" s="27"/>
      <c r="J34" s="26">
        <v>7.3455259999999996</v>
      </c>
      <c r="K34" s="27">
        <v>5.339849999999999</v>
      </c>
      <c r="L34" s="28">
        <v>1.8925418500000002</v>
      </c>
      <c r="M34" s="27">
        <f t="shared" si="2"/>
        <v>14.577917849999999</v>
      </c>
      <c r="N34" s="27"/>
      <c r="O34" s="26">
        <v>0</v>
      </c>
      <c r="P34" s="27"/>
      <c r="Q34" s="85">
        <v>14.581917849999998</v>
      </c>
    </row>
    <row r="35" spans="1:17" ht="12.75">
      <c r="A35" s="3" t="s">
        <v>132</v>
      </c>
      <c r="B35" s="91">
        <v>187.15860256601295</v>
      </c>
      <c r="C35" s="27"/>
      <c r="D35" s="27"/>
      <c r="E35" s="26">
        <f t="shared" si="0"/>
        <v>37.43172051320259</v>
      </c>
      <c r="F35" s="27"/>
      <c r="G35" s="27">
        <f t="shared" si="1"/>
        <v>149.72688205281037</v>
      </c>
      <c r="H35" s="27"/>
      <c r="I35" s="27"/>
      <c r="J35" s="26">
        <v>43.254443</v>
      </c>
      <c r="K35" s="27">
        <v>16.821255</v>
      </c>
      <c r="L35" s="28">
        <v>7.507563810000001</v>
      </c>
      <c r="M35" s="27">
        <f t="shared" si="2"/>
        <v>67.58326181000001</v>
      </c>
      <c r="N35" s="27"/>
      <c r="O35" s="26">
        <v>0</v>
      </c>
      <c r="P35" s="27"/>
      <c r="Q35" s="85">
        <v>67.58724608</v>
      </c>
    </row>
    <row r="36" spans="1:17" ht="12.75">
      <c r="A36" s="3" t="s">
        <v>133</v>
      </c>
      <c r="B36" s="91">
        <v>12.190545987514414</v>
      </c>
      <c r="C36" s="27"/>
      <c r="D36" s="27"/>
      <c r="E36" s="26">
        <f t="shared" si="0"/>
        <v>2.438109197502883</v>
      </c>
      <c r="F36" s="27"/>
      <c r="G36" s="27">
        <f t="shared" si="1"/>
        <v>9.752436790011531</v>
      </c>
      <c r="H36" s="27"/>
      <c r="I36" s="27"/>
      <c r="J36" s="26">
        <v>7.39217</v>
      </c>
      <c r="K36" s="27">
        <v>5.43685</v>
      </c>
      <c r="L36" s="28">
        <v>1.63356011</v>
      </c>
      <c r="M36" s="27">
        <f t="shared" si="2"/>
        <v>14.46258011</v>
      </c>
      <c r="N36" s="27"/>
      <c r="O36" s="26">
        <v>0</v>
      </c>
      <c r="P36" s="27"/>
      <c r="Q36" s="85">
        <v>14.463580109999999</v>
      </c>
    </row>
    <row r="37" spans="1:17" ht="12.75">
      <c r="A37" s="3" t="s">
        <v>134</v>
      </c>
      <c r="B37" s="91">
        <v>38.097404188140146</v>
      </c>
      <c r="C37" s="27"/>
      <c r="D37" s="27"/>
      <c r="E37" s="26">
        <f t="shared" si="0"/>
        <v>7.619480837628029</v>
      </c>
      <c r="F37" s="27"/>
      <c r="G37" s="27">
        <f t="shared" si="1"/>
        <v>30.477923350512118</v>
      </c>
      <c r="H37" s="27"/>
      <c r="I37" s="27"/>
      <c r="J37" s="26">
        <v>10.696289</v>
      </c>
      <c r="K37" s="27">
        <v>6.41752</v>
      </c>
      <c r="L37" s="28">
        <v>2.2691625699999998</v>
      </c>
      <c r="M37" s="27">
        <f t="shared" si="2"/>
        <v>19.38297157</v>
      </c>
      <c r="N37" s="27"/>
      <c r="O37" s="26">
        <v>0</v>
      </c>
      <c r="P37" s="27"/>
      <c r="Q37" s="85">
        <v>19.38297157</v>
      </c>
    </row>
    <row r="38" spans="1:17" ht="12.75">
      <c r="A38" s="3" t="s">
        <v>135</v>
      </c>
      <c r="B38" s="91">
        <v>27.809144661289785</v>
      </c>
      <c r="C38" s="27"/>
      <c r="D38" s="27"/>
      <c r="E38" s="26">
        <f t="shared" si="0"/>
        <v>5.561828932257957</v>
      </c>
      <c r="F38" s="27"/>
      <c r="G38" s="27">
        <f t="shared" si="1"/>
        <v>22.24731572903183</v>
      </c>
      <c r="H38" s="27"/>
      <c r="I38" s="27"/>
      <c r="J38" s="26">
        <v>9.524849</v>
      </c>
      <c r="K38" s="27">
        <v>3.05841</v>
      </c>
      <c r="L38" s="28">
        <v>1.74089055</v>
      </c>
      <c r="M38" s="27">
        <f t="shared" si="2"/>
        <v>14.32414955</v>
      </c>
      <c r="N38" s="27"/>
      <c r="O38" s="26">
        <v>0</v>
      </c>
      <c r="P38" s="27"/>
      <c r="Q38" s="85">
        <v>14.3280141</v>
      </c>
    </row>
    <row r="39" spans="1:17" ht="12.75">
      <c r="A39" s="3" t="s">
        <v>136</v>
      </c>
      <c r="B39" s="91">
        <v>187.50742403898394</v>
      </c>
      <c r="C39" s="27"/>
      <c r="D39" s="27"/>
      <c r="E39" s="26">
        <f t="shared" si="0"/>
        <v>37.50148480779679</v>
      </c>
      <c r="F39" s="27"/>
      <c r="G39" s="27">
        <f t="shared" si="1"/>
        <v>150.00593923118714</v>
      </c>
      <c r="H39" s="27"/>
      <c r="I39" s="27"/>
      <c r="J39" s="26">
        <v>88.112677</v>
      </c>
      <c r="K39" s="27">
        <v>21.156912499999997</v>
      </c>
      <c r="L39" s="28">
        <v>7.65502807</v>
      </c>
      <c r="M39" s="27">
        <f t="shared" si="2"/>
        <v>116.92461757</v>
      </c>
      <c r="N39" s="27"/>
      <c r="O39" s="26">
        <v>0</v>
      </c>
      <c r="P39" s="27"/>
      <c r="Q39" s="85">
        <v>116.92161757</v>
      </c>
    </row>
    <row r="40" spans="1:17" ht="12.75">
      <c r="A40" s="3" t="s">
        <v>137</v>
      </c>
      <c r="B40" s="91">
        <v>30.71501061914559</v>
      </c>
      <c r="C40" s="27"/>
      <c r="D40" s="27"/>
      <c r="E40" s="26">
        <f t="shared" si="0"/>
        <v>6.143002123829119</v>
      </c>
      <c r="F40" s="27"/>
      <c r="G40" s="27">
        <f t="shared" si="1"/>
        <v>24.572008495316474</v>
      </c>
      <c r="H40" s="27"/>
      <c r="I40" s="27"/>
      <c r="J40" s="26">
        <v>11.489705</v>
      </c>
      <c r="K40" s="27">
        <v>5.991689999999999</v>
      </c>
      <c r="L40" s="28">
        <v>2.24762582</v>
      </c>
      <c r="M40" s="27">
        <f t="shared" si="2"/>
        <v>19.72902082</v>
      </c>
      <c r="N40" s="27"/>
      <c r="O40" s="26">
        <v>0</v>
      </c>
      <c r="P40" s="27"/>
      <c r="Q40" s="85">
        <v>19.72702082</v>
      </c>
    </row>
    <row r="41" spans="1:17" ht="12.75">
      <c r="A41" s="3" t="s">
        <v>138</v>
      </c>
      <c r="B41" s="91">
        <v>51.89260239140156</v>
      </c>
      <c r="C41" s="27"/>
      <c r="D41" s="27"/>
      <c r="E41" s="26">
        <f t="shared" si="0"/>
        <v>10.378520478280313</v>
      </c>
      <c r="F41" s="27"/>
      <c r="G41" s="27">
        <f t="shared" si="1"/>
        <v>41.514081913121245</v>
      </c>
      <c r="H41" s="27"/>
      <c r="I41" s="27"/>
      <c r="J41" s="26">
        <v>19.712688</v>
      </c>
      <c r="K41" s="27">
        <v>5.19047</v>
      </c>
      <c r="L41" s="28">
        <v>2.0740329</v>
      </c>
      <c r="M41" s="27">
        <f t="shared" si="2"/>
        <v>26.9771909</v>
      </c>
      <c r="N41" s="27"/>
      <c r="O41" s="26">
        <v>0</v>
      </c>
      <c r="P41" s="27"/>
      <c r="Q41" s="85">
        <v>26.9801851</v>
      </c>
    </row>
    <row r="42" spans="1:17" ht="12.75">
      <c r="A42" s="3" t="s">
        <v>139</v>
      </c>
      <c r="B42" s="91">
        <v>376.55558185198976</v>
      </c>
      <c r="C42" s="27"/>
      <c r="D42" s="27"/>
      <c r="E42" s="26">
        <f t="shared" si="0"/>
        <v>75.31111637039795</v>
      </c>
      <c r="F42" s="27"/>
      <c r="G42" s="27">
        <f t="shared" si="1"/>
        <v>301.2444654815918</v>
      </c>
      <c r="H42" s="27"/>
      <c r="I42" s="27"/>
      <c r="J42" s="26">
        <v>167.543039</v>
      </c>
      <c r="K42" s="27">
        <v>45.4384375</v>
      </c>
      <c r="L42" s="28">
        <v>20.76923833</v>
      </c>
      <c r="M42" s="27">
        <f t="shared" si="2"/>
        <v>233.75071483</v>
      </c>
      <c r="N42" s="27"/>
      <c r="O42" s="26">
        <v>0</v>
      </c>
      <c r="P42" s="27"/>
      <c r="Q42" s="85">
        <v>233.75471482999998</v>
      </c>
    </row>
    <row r="43" spans="1:17" ht="12.75">
      <c r="A43" s="3" t="s">
        <v>140</v>
      </c>
      <c r="B43" s="91">
        <v>261.75057277220463</v>
      </c>
      <c r="C43" s="27"/>
      <c r="D43" s="27"/>
      <c r="E43" s="26">
        <f t="shared" si="0"/>
        <v>52.35011455444093</v>
      </c>
      <c r="F43" s="27"/>
      <c r="G43" s="27">
        <f t="shared" si="1"/>
        <v>209.4004582177637</v>
      </c>
      <c r="H43" s="27"/>
      <c r="I43" s="27"/>
      <c r="J43" s="26">
        <v>63.806453</v>
      </c>
      <c r="K43" s="27">
        <v>27.3309625</v>
      </c>
      <c r="L43" s="28">
        <v>13.06858176</v>
      </c>
      <c r="M43" s="27">
        <f t="shared" si="2"/>
        <v>104.20599726</v>
      </c>
      <c r="N43" s="27"/>
      <c r="O43" s="26">
        <v>0</v>
      </c>
      <c r="P43" s="27"/>
      <c r="Q43" s="85">
        <v>104.20999726</v>
      </c>
    </row>
    <row r="44" spans="1:17" ht="12.75">
      <c r="A44" s="3" t="s">
        <v>141</v>
      </c>
      <c r="B44" s="91">
        <v>63.46730752063483</v>
      </c>
      <c r="C44" s="27"/>
      <c r="D44" s="27"/>
      <c r="E44" s="26">
        <f t="shared" si="0"/>
        <v>12.693461504126967</v>
      </c>
      <c r="F44" s="27"/>
      <c r="G44" s="27">
        <f t="shared" si="1"/>
        <v>50.77384601650787</v>
      </c>
      <c r="H44" s="27"/>
      <c r="I44" s="27"/>
      <c r="J44" s="26">
        <v>18.369886</v>
      </c>
      <c r="K44" s="27">
        <v>8.8621625</v>
      </c>
      <c r="L44" s="28">
        <v>3.9055713799999996</v>
      </c>
      <c r="M44" s="27">
        <f t="shared" si="2"/>
        <v>31.137619880000003</v>
      </c>
      <c r="N44" s="27"/>
      <c r="O44" s="26">
        <v>0</v>
      </c>
      <c r="P44" s="27"/>
      <c r="Q44" s="85">
        <v>31.14261988</v>
      </c>
    </row>
    <row r="45" spans="1:17" ht="12.75">
      <c r="A45" s="3" t="s">
        <v>142</v>
      </c>
      <c r="B45" s="91">
        <v>75.86258361465003</v>
      </c>
      <c r="C45" s="27"/>
      <c r="D45" s="27"/>
      <c r="E45" s="26">
        <f t="shared" si="0"/>
        <v>15.172516722930007</v>
      </c>
      <c r="F45" s="27"/>
      <c r="G45" s="27">
        <f t="shared" si="1"/>
        <v>60.69006689172003</v>
      </c>
      <c r="H45" s="27"/>
      <c r="I45" s="27"/>
      <c r="J45" s="26">
        <v>38.769234</v>
      </c>
      <c r="K45" s="27">
        <v>8.0900425</v>
      </c>
      <c r="L45" s="28">
        <v>5.248470999999999</v>
      </c>
      <c r="M45" s="27">
        <f t="shared" si="2"/>
        <v>52.107747499999995</v>
      </c>
      <c r="N45" s="27"/>
      <c r="O45" s="26">
        <v>0</v>
      </c>
      <c r="P45" s="27"/>
      <c r="Q45" s="85">
        <v>52.10674749999999</v>
      </c>
    </row>
    <row r="46" spans="1:17" ht="12.75">
      <c r="A46" s="3" t="s">
        <v>143</v>
      </c>
      <c r="B46" s="91">
        <v>249.61983587257365</v>
      </c>
      <c r="C46" s="27"/>
      <c r="D46" s="27"/>
      <c r="E46" s="26">
        <f t="shared" si="0"/>
        <v>49.92396717451473</v>
      </c>
      <c r="F46" s="27"/>
      <c r="G46" s="27">
        <f t="shared" si="1"/>
        <v>199.69586869805892</v>
      </c>
      <c r="H46" s="27"/>
      <c r="I46" s="27"/>
      <c r="J46" s="26">
        <v>123.067691</v>
      </c>
      <c r="K46" s="27">
        <v>30.1071025</v>
      </c>
      <c r="L46" s="28">
        <v>16.08418965</v>
      </c>
      <c r="M46" s="27">
        <f t="shared" si="2"/>
        <v>169.25898315</v>
      </c>
      <c r="N46" s="27"/>
      <c r="O46" s="26">
        <v>0</v>
      </c>
      <c r="P46" s="27"/>
      <c r="Q46" s="85">
        <v>169.26198315</v>
      </c>
    </row>
    <row r="47" spans="1:17" ht="12.75">
      <c r="A47" s="3" t="s">
        <v>144</v>
      </c>
      <c r="B47" s="91">
        <v>38.59994107291004</v>
      </c>
      <c r="C47" s="27"/>
      <c r="D47" s="27"/>
      <c r="E47" s="26">
        <f t="shared" si="0"/>
        <v>7.719988214582009</v>
      </c>
      <c r="F47" s="27"/>
      <c r="G47" s="27">
        <f t="shared" si="1"/>
        <v>30.879952858328032</v>
      </c>
      <c r="H47" s="27"/>
      <c r="I47" s="27"/>
      <c r="J47" s="26">
        <v>16.455387</v>
      </c>
      <c r="K47" s="27">
        <v>9.208695</v>
      </c>
      <c r="L47" s="28">
        <v>1.8937358199999998</v>
      </c>
      <c r="M47" s="27">
        <f t="shared" si="2"/>
        <v>27.55781782</v>
      </c>
      <c r="N47" s="27"/>
      <c r="O47" s="26">
        <v>1.736499</v>
      </c>
      <c r="P47" s="27"/>
      <c r="Q47" s="85">
        <v>29.29231682</v>
      </c>
    </row>
    <row r="48" spans="1:17" ht="12.75">
      <c r="A48" s="3" t="s">
        <v>145</v>
      </c>
      <c r="B48" s="91">
        <v>20.542337536065457</v>
      </c>
      <c r="C48" s="27"/>
      <c r="D48" s="27"/>
      <c r="E48" s="26">
        <f t="shared" si="0"/>
        <v>4.108467507213091</v>
      </c>
      <c r="F48" s="27"/>
      <c r="G48" s="27">
        <f t="shared" si="1"/>
        <v>16.433870028852365</v>
      </c>
      <c r="H48" s="27"/>
      <c r="I48" s="27"/>
      <c r="J48" s="26">
        <v>16.723586</v>
      </c>
      <c r="K48" s="27">
        <v>2.73249</v>
      </c>
      <c r="L48" s="28">
        <v>1.52101992</v>
      </c>
      <c r="M48" s="27">
        <f t="shared" si="2"/>
        <v>20.97709592</v>
      </c>
      <c r="N48" s="27"/>
      <c r="O48" s="26">
        <v>0</v>
      </c>
      <c r="P48" s="27"/>
      <c r="Q48" s="85">
        <v>20.97743892</v>
      </c>
    </row>
    <row r="49" spans="1:17" ht="12.75">
      <c r="A49" s="3" t="s">
        <v>146</v>
      </c>
      <c r="B49" s="91">
        <v>85.73796771002152</v>
      </c>
      <c r="C49" s="27"/>
      <c r="D49" s="27"/>
      <c r="E49" s="26">
        <f t="shared" si="0"/>
        <v>17.147593542004305</v>
      </c>
      <c r="F49" s="27"/>
      <c r="G49" s="27">
        <f t="shared" si="1"/>
        <v>68.59037416801722</v>
      </c>
      <c r="H49" s="27"/>
      <c r="I49" s="27"/>
      <c r="J49" s="26">
        <v>23.856032</v>
      </c>
      <c r="K49" s="27">
        <v>9.343282499999999</v>
      </c>
      <c r="L49" s="28">
        <v>4.50177762</v>
      </c>
      <c r="M49" s="27">
        <f t="shared" si="2"/>
        <v>37.70109212</v>
      </c>
      <c r="N49" s="27"/>
      <c r="O49" s="26">
        <v>0</v>
      </c>
      <c r="P49" s="27"/>
      <c r="Q49" s="85">
        <v>37.69809212</v>
      </c>
    </row>
    <row r="50" spans="1:17" ht="12.75">
      <c r="A50" s="3" t="s">
        <v>147</v>
      </c>
      <c r="B50" s="91">
        <v>14.953400128680546</v>
      </c>
      <c r="C50" s="27"/>
      <c r="D50" s="27"/>
      <c r="E50" s="26">
        <f t="shared" si="0"/>
        <v>2.9906800257361095</v>
      </c>
      <c r="F50" s="27"/>
      <c r="G50" s="27">
        <f t="shared" si="1"/>
        <v>11.962720102944436</v>
      </c>
      <c r="H50" s="27"/>
      <c r="I50" s="27"/>
      <c r="J50" s="26">
        <v>4.645444</v>
      </c>
      <c r="K50" s="27">
        <v>5.02557</v>
      </c>
      <c r="L50" s="28">
        <v>1.27507378</v>
      </c>
      <c r="M50" s="27">
        <f t="shared" si="2"/>
        <v>10.94608778</v>
      </c>
      <c r="N50" s="27"/>
      <c r="O50" s="26">
        <v>0</v>
      </c>
      <c r="P50" s="27"/>
      <c r="Q50" s="85">
        <v>10.94808778</v>
      </c>
    </row>
    <row r="51" spans="1:17" ht="12.75">
      <c r="A51" s="3" t="s">
        <v>148</v>
      </c>
      <c r="B51" s="91">
        <v>130.36240720429555</v>
      </c>
      <c r="C51" s="27"/>
      <c r="D51" s="27"/>
      <c r="E51" s="26">
        <f t="shared" si="0"/>
        <v>26.07248144085911</v>
      </c>
      <c r="F51" s="27"/>
      <c r="G51" s="27">
        <f t="shared" si="1"/>
        <v>104.28992576343644</v>
      </c>
      <c r="H51" s="27"/>
      <c r="I51" s="27"/>
      <c r="J51" s="26">
        <v>28.486993</v>
      </c>
      <c r="K51" s="27">
        <v>13.1791475</v>
      </c>
      <c r="L51" s="28">
        <v>5.17834583</v>
      </c>
      <c r="M51" s="27">
        <f t="shared" si="2"/>
        <v>46.844486329999995</v>
      </c>
      <c r="N51" s="27"/>
      <c r="O51" s="26">
        <v>0</v>
      </c>
      <c r="P51" s="27"/>
      <c r="Q51" s="85">
        <v>46.84248633</v>
      </c>
    </row>
    <row r="52" spans="1:17" ht="12.75">
      <c r="A52" s="3" t="s">
        <v>149</v>
      </c>
      <c r="B52" s="91">
        <v>433.7385692474351</v>
      </c>
      <c r="C52" s="27"/>
      <c r="D52" s="27"/>
      <c r="E52" s="26">
        <f t="shared" si="0"/>
        <v>86.74771384948703</v>
      </c>
      <c r="F52" s="27"/>
      <c r="G52" s="27">
        <f t="shared" si="1"/>
        <v>346.9908553979481</v>
      </c>
      <c r="H52" s="27"/>
      <c r="I52" s="27"/>
      <c r="J52" s="26">
        <v>102.2626</v>
      </c>
      <c r="K52" s="27">
        <v>48.830769999999994</v>
      </c>
      <c r="L52" s="28">
        <v>16.03265804</v>
      </c>
      <c r="M52" s="27">
        <f t="shared" si="2"/>
        <v>167.12602804</v>
      </c>
      <c r="N52" s="27"/>
      <c r="O52" s="26">
        <v>0</v>
      </c>
      <c r="P52" s="27"/>
      <c r="Q52" s="85">
        <v>167.12615104</v>
      </c>
    </row>
    <row r="53" spans="1:17" ht="12.75">
      <c r="A53" s="3" t="s">
        <v>150</v>
      </c>
      <c r="B53" s="91">
        <v>45.45818991863888</v>
      </c>
      <c r="C53" s="27"/>
      <c r="D53" s="27"/>
      <c r="E53" s="26">
        <f t="shared" si="0"/>
        <v>9.091637983727777</v>
      </c>
      <c r="F53" s="27"/>
      <c r="G53" s="27">
        <f t="shared" si="1"/>
        <v>36.3665519349111</v>
      </c>
      <c r="H53" s="27"/>
      <c r="I53" s="27"/>
      <c r="J53" s="26">
        <v>16.57595</v>
      </c>
      <c r="K53" s="27">
        <v>10.946935</v>
      </c>
      <c r="L53" s="28">
        <v>3.8496292399999996</v>
      </c>
      <c r="M53" s="27">
        <f t="shared" si="2"/>
        <v>31.372514239999997</v>
      </c>
      <c r="N53" s="27"/>
      <c r="O53" s="26">
        <v>0</v>
      </c>
      <c r="P53" s="27"/>
      <c r="Q53" s="85">
        <v>31.375514239999998</v>
      </c>
    </row>
    <row r="54" spans="1:17" ht="12.75">
      <c r="A54" s="3" t="s">
        <v>151</v>
      </c>
      <c r="B54" s="91">
        <v>156.6574999622082</v>
      </c>
      <c r="C54" s="27"/>
      <c r="D54" s="27"/>
      <c r="E54" s="26">
        <f t="shared" si="0"/>
        <v>31.33149999244164</v>
      </c>
      <c r="F54" s="27"/>
      <c r="G54" s="27">
        <f t="shared" si="1"/>
        <v>125.32599996976656</v>
      </c>
      <c r="H54" s="27"/>
      <c r="I54" s="27"/>
      <c r="J54" s="26">
        <v>34.636104</v>
      </c>
      <c r="K54" s="27">
        <v>16.26302</v>
      </c>
      <c r="L54" s="28">
        <v>6.05962628</v>
      </c>
      <c r="M54" s="27">
        <f t="shared" si="2"/>
        <v>56.958750280000004</v>
      </c>
      <c r="N54" s="27"/>
      <c r="O54" s="26">
        <v>0</v>
      </c>
      <c r="P54" s="27"/>
      <c r="Q54" s="85">
        <v>54.01775028</v>
      </c>
    </row>
    <row r="55" spans="1:17" ht="12.75">
      <c r="A55" s="3" t="s">
        <v>152</v>
      </c>
      <c r="B55" s="91">
        <v>1.6295453597245906</v>
      </c>
      <c r="C55" s="27"/>
      <c r="D55" s="27"/>
      <c r="E55" s="26">
        <f t="shared" si="0"/>
        <v>0.32590907194491814</v>
      </c>
      <c r="F55" s="27"/>
      <c r="G55" s="27">
        <f t="shared" si="1"/>
        <v>1.3036362877796726</v>
      </c>
      <c r="H55" s="27"/>
      <c r="I55" s="27"/>
      <c r="J55" s="26">
        <v>1.3457</v>
      </c>
      <c r="K55" s="27">
        <v>1.42105</v>
      </c>
      <c r="L55" s="28">
        <v>0.281974</v>
      </c>
      <c r="M55" s="27">
        <f t="shared" si="2"/>
        <v>3.048724</v>
      </c>
      <c r="N55" s="27"/>
      <c r="O55" s="26">
        <v>0</v>
      </c>
      <c r="P55" s="27"/>
      <c r="Q55" s="85">
        <v>5.993670999999999</v>
      </c>
    </row>
    <row r="56" spans="1:17" ht="12.75">
      <c r="A56" s="3" t="s">
        <v>153</v>
      </c>
      <c r="B56" s="91">
        <v>12.622495349049935</v>
      </c>
      <c r="C56" s="27"/>
      <c r="D56" s="27"/>
      <c r="E56" s="26">
        <f t="shared" si="0"/>
        <v>2.524499069809987</v>
      </c>
      <c r="F56" s="27"/>
      <c r="G56" s="27">
        <f t="shared" si="1"/>
        <v>10.097996279239947</v>
      </c>
      <c r="H56" s="27"/>
      <c r="I56" s="27"/>
      <c r="J56" s="26">
        <v>7.596804</v>
      </c>
      <c r="K56" s="27">
        <v>2.35419</v>
      </c>
      <c r="L56" s="28">
        <v>1.33243844</v>
      </c>
      <c r="M56" s="27">
        <f t="shared" si="2"/>
        <v>11.28343244</v>
      </c>
      <c r="N56" s="27"/>
      <c r="O56" s="26">
        <v>0</v>
      </c>
      <c r="P56" s="27"/>
      <c r="Q56" s="85">
        <v>11.28743244</v>
      </c>
    </row>
    <row r="57" spans="1:17" ht="12.75">
      <c r="A57" s="3" t="s">
        <v>154</v>
      </c>
      <c r="B57" s="91">
        <v>116.9035888750137</v>
      </c>
      <c r="C57" s="27"/>
      <c r="D57" s="27"/>
      <c r="E57" s="26">
        <f t="shared" si="0"/>
        <v>23.38071777500274</v>
      </c>
      <c r="F57" s="27"/>
      <c r="G57" s="27">
        <f t="shared" si="1"/>
        <v>93.52287110001096</v>
      </c>
      <c r="H57" s="27"/>
      <c r="I57" s="27"/>
      <c r="J57" s="26">
        <v>69.559854</v>
      </c>
      <c r="K57" s="27">
        <v>14.5972875</v>
      </c>
      <c r="L57" s="28">
        <v>10.18931485</v>
      </c>
      <c r="M57" s="27">
        <f t="shared" si="2"/>
        <v>94.34645635</v>
      </c>
      <c r="N57" s="27"/>
      <c r="O57" s="26">
        <v>0</v>
      </c>
      <c r="P57" s="27"/>
      <c r="Q57" s="85">
        <v>94.34645635</v>
      </c>
    </row>
    <row r="58" spans="1:17" ht="12.75">
      <c r="A58" s="3" t="s">
        <v>155</v>
      </c>
      <c r="B58" s="91">
        <v>123.49626167484757</v>
      </c>
      <c r="C58" s="27"/>
      <c r="D58" s="27"/>
      <c r="E58" s="26">
        <f t="shared" si="0"/>
        <v>24.699252334969515</v>
      </c>
      <c r="F58" s="27"/>
      <c r="G58" s="27">
        <f t="shared" si="1"/>
        <v>98.79700933987806</v>
      </c>
      <c r="H58" s="27"/>
      <c r="I58" s="27"/>
      <c r="J58" s="26">
        <v>48.596838</v>
      </c>
      <c r="K58" s="27">
        <v>12.862684999999999</v>
      </c>
      <c r="L58" s="28">
        <v>7.669677330000001</v>
      </c>
      <c r="M58" s="27">
        <f t="shared" si="2"/>
        <v>69.12920033</v>
      </c>
      <c r="N58" s="27"/>
      <c r="O58" s="26">
        <v>0</v>
      </c>
      <c r="P58" s="27"/>
      <c r="Q58" s="85">
        <v>69.13220032999999</v>
      </c>
    </row>
    <row r="59" spans="1:17" ht="12.75">
      <c r="A59" s="3" t="s">
        <v>156</v>
      </c>
      <c r="B59" s="91">
        <v>30.81620436936414</v>
      </c>
      <c r="C59" s="27"/>
      <c r="D59" s="27"/>
      <c r="E59" s="26">
        <f t="shared" si="0"/>
        <v>6.163240873872828</v>
      </c>
      <c r="F59" s="27"/>
      <c r="G59" s="27">
        <f t="shared" si="1"/>
        <v>24.652963495491313</v>
      </c>
      <c r="H59" s="27"/>
      <c r="I59" s="27"/>
      <c r="J59" s="26">
        <v>12.814064</v>
      </c>
      <c r="K59" s="27">
        <v>5.7520999999999995</v>
      </c>
      <c r="L59" s="28">
        <v>2.28301361</v>
      </c>
      <c r="M59" s="27">
        <f t="shared" si="2"/>
        <v>20.84917761</v>
      </c>
      <c r="N59" s="27"/>
      <c r="O59" s="26">
        <v>0</v>
      </c>
      <c r="P59" s="27"/>
      <c r="Q59" s="85">
        <v>20.84717761</v>
      </c>
    </row>
    <row r="60" spans="1:17" ht="13.5" thickBot="1">
      <c r="A60" s="3" t="s">
        <v>157</v>
      </c>
      <c r="B60" s="91">
        <v>9.268419140634734</v>
      </c>
      <c r="C60" s="27"/>
      <c r="D60" s="27"/>
      <c r="E60" s="26">
        <f t="shared" si="0"/>
        <v>1.8536838281269468</v>
      </c>
      <c r="F60" s="27"/>
      <c r="G60" s="27">
        <f t="shared" si="1"/>
        <v>7.414735312507787</v>
      </c>
      <c r="H60" s="27"/>
      <c r="I60" s="27"/>
      <c r="J60" s="26">
        <v>6.229304</v>
      </c>
      <c r="K60" s="27">
        <v>3.89843</v>
      </c>
      <c r="L60" s="28">
        <v>1.23775137</v>
      </c>
      <c r="M60" s="27">
        <f t="shared" si="2"/>
        <v>11.36548537</v>
      </c>
      <c r="N60" s="27"/>
      <c r="O60" s="26">
        <v>0</v>
      </c>
      <c r="P60" s="27"/>
      <c r="Q60" s="85">
        <v>11.36728345</v>
      </c>
    </row>
    <row r="61" spans="1:17" ht="13.5" thickBot="1">
      <c r="A61" s="74"/>
      <c r="B61" s="74">
        <f>SUM(B8:B60)</f>
        <v>6050.2296588942545</v>
      </c>
      <c r="C61" s="51"/>
      <c r="D61" s="51"/>
      <c r="E61" s="106">
        <f>SUM(E8:E60)</f>
        <v>1210.0459317788507</v>
      </c>
      <c r="F61" s="51"/>
      <c r="G61" s="79">
        <f>SUM(G8:G60)</f>
        <v>4840.183727115403</v>
      </c>
      <c r="H61" s="51"/>
      <c r="I61" s="51"/>
      <c r="J61" s="74">
        <f aca="true" t="shared" si="3" ref="J61:Q61">SUM(J8:J60)</f>
        <v>2224.0383819999993</v>
      </c>
      <c r="K61" s="51">
        <f t="shared" si="3"/>
        <v>721.0853900000001</v>
      </c>
      <c r="L61" s="51">
        <f t="shared" si="3"/>
        <v>312.32780307999997</v>
      </c>
      <c r="M61" s="89">
        <f t="shared" si="3"/>
        <v>3257.4515750800006</v>
      </c>
      <c r="N61" s="90">
        <f t="shared" si="3"/>
        <v>0</v>
      </c>
      <c r="O61" s="79">
        <f t="shared" si="3"/>
        <v>4.11389</v>
      </c>
      <c r="P61" s="51">
        <f t="shared" si="3"/>
        <v>0</v>
      </c>
      <c r="Q61" s="83">
        <f t="shared" si="3"/>
        <v>3261.6071678000017</v>
      </c>
    </row>
    <row r="62" spans="1:1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M62" s="30"/>
      <c r="N62" s="30"/>
      <c r="O62" s="36" t="s">
        <v>24</v>
      </c>
      <c r="P62" s="30"/>
    </row>
    <row r="63" spans="1:16" ht="12.75">
      <c r="A63" s="30" t="s">
        <v>25</v>
      </c>
      <c r="B63" s="30"/>
      <c r="C63" s="30"/>
      <c r="D63" s="30"/>
      <c r="E63" s="30"/>
      <c r="F63" s="30" t="s">
        <v>26</v>
      </c>
      <c r="G63" s="30"/>
      <c r="H63" s="30"/>
      <c r="I63" s="30"/>
      <c r="J63" s="30"/>
      <c r="K63" s="30"/>
      <c r="L63" s="31"/>
      <c r="M63" s="30"/>
      <c r="N63" s="30"/>
      <c r="O63" s="49">
        <f ca="1">TODAY()</f>
        <v>39829</v>
      </c>
      <c r="P63" s="30"/>
    </row>
    <row r="64" spans="1:1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2.75">
      <c r="A67" s="30"/>
      <c r="B67" s="30"/>
      <c r="C67" s="30"/>
      <c r="D67" s="30"/>
      <c r="E67" s="30"/>
      <c r="F67" s="30"/>
      <c r="G67" s="30"/>
      <c r="H67" s="30" t="s">
        <v>27</v>
      </c>
      <c r="I67" s="30"/>
      <c r="J67" s="30"/>
      <c r="K67" s="30"/>
      <c r="L67" s="30"/>
      <c r="M67" s="30"/>
      <c r="N67" s="30"/>
      <c r="O67" s="30"/>
      <c r="P67" s="30"/>
    </row>
    <row r="68" spans="1:16" ht="12.75">
      <c r="A68" s="30"/>
      <c r="B68" s="30"/>
      <c r="C68" s="30"/>
      <c r="D68" s="30"/>
      <c r="E68" s="30"/>
      <c r="F68" s="30"/>
      <c r="G68" s="30"/>
      <c r="H68" s="30" t="s">
        <v>28</v>
      </c>
      <c r="I68" s="30"/>
      <c r="J68" s="30"/>
      <c r="K68" s="30"/>
      <c r="L68" s="30"/>
      <c r="M68" s="30"/>
      <c r="N68" s="30"/>
      <c r="O68" s="30"/>
      <c r="P68" s="30"/>
    </row>
    <row r="69" spans="1:16" ht="12.75">
      <c r="A69" s="30"/>
      <c r="B69" s="30"/>
      <c r="C69" s="30"/>
      <c r="D69" s="30"/>
      <c r="E69" s="30"/>
      <c r="F69" s="30"/>
      <c r="G69" s="30"/>
      <c r="H69" s="30" t="s">
        <v>29</v>
      </c>
      <c r="I69" s="30"/>
      <c r="J69" s="30"/>
      <c r="K69" s="30"/>
      <c r="L69" s="30"/>
      <c r="M69" s="30"/>
      <c r="N69" s="30"/>
      <c r="O69" s="30"/>
      <c r="P69" s="30"/>
    </row>
    <row r="70" spans="1:16" ht="12.75">
      <c r="A70" s="30"/>
      <c r="B70" s="30"/>
      <c r="C70" s="30"/>
      <c r="D70" s="30"/>
      <c r="E70" s="30"/>
      <c r="F70" s="30"/>
      <c r="G70" s="30"/>
      <c r="H70" s="30" t="s">
        <v>30</v>
      </c>
      <c r="I70" s="30"/>
      <c r="J70" s="30"/>
      <c r="K70" s="30"/>
      <c r="L70" s="30"/>
      <c r="M70" s="30"/>
      <c r="N70" s="30"/>
      <c r="O70" s="30"/>
      <c r="P70" s="30"/>
    </row>
    <row r="71" spans="1:16" ht="12.75">
      <c r="A71" s="30"/>
      <c r="B71" s="30"/>
      <c r="C71" s="30"/>
      <c r="D71" s="30"/>
      <c r="E71" s="30"/>
      <c r="F71" s="30"/>
      <c r="G71" s="30"/>
      <c r="H71" s="30" t="s">
        <v>31</v>
      </c>
      <c r="I71" s="30"/>
      <c r="J71" s="30"/>
      <c r="K71" s="30"/>
      <c r="L71" s="30"/>
      <c r="M71" s="30"/>
      <c r="N71" s="30"/>
      <c r="O71" s="30"/>
      <c r="P71" s="30"/>
    </row>
    <row r="72" spans="1:16" ht="12.75">
      <c r="A72" s="30"/>
      <c r="B72" s="30"/>
      <c r="C72" s="30"/>
      <c r="D72" s="30"/>
      <c r="E72" s="30"/>
      <c r="F72" s="30"/>
      <c r="G72" s="30"/>
      <c r="H72" s="30" t="s">
        <v>32</v>
      </c>
      <c r="I72" s="30"/>
      <c r="J72" s="30"/>
      <c r="K72" s="30"/>
      <c r="L72" s="30"/>
      <c r="M72" s="30"/>
      <c r="N72" s="30"/>
      <c r="O72" s="30"/>
      <c r="P72" s="30"/>
    </row>
    <row r="73" spans="1:16" ht="12.75">
      <c r="A73" s="30"/>
      <c r="B73" s="30"/>
      <c r="C73" s="30"/>
      <c r="D73" s="30"/>
      <c r="E73" s="30"/>
      <c r="F73" s="30"/>
      <c r="G73" s="30"/>
      <c r="H73" s="30" t="s">
        <v>33</v>
      </c>
      <c r="I73" s="30"/>
      <c r="J73" s="30"/>
      <c r="K73" s="30"/>
      <c r="L73" s="30"/>
      <c r="M73" s="30"/>
      <c r="N73" s="30"/>
      <c r="O73" s="30"/>
      <c r="P73" s="30"/>
    </row>
    <row r="74" spans="1:16" ht="12.75">
      <c r="A74" s="30"/>
      <c r="B74" s="30"/>
      <c r="C74" s="30"/>
      <c r="D74" s="30"/>
      <c r="E74" s="30"/>
      <c r="F74" s="30"/>
      <c r="G74" s="30"/>
      <c r="H74" s="30" t="s">
        <v>34</v>
      </c>
      <c r="I74" s="30"/>
      <c r="J74" s="30"/>
      <c r="K74" s="30"/>
      <c r="L74" s="30"/>
      <c r="M74" s="30"/>
      <c r="N74" s="30"/>
      <c r="O74" s="30"/>
      <c r="P74" s="30"/>
    </row>
    <row r="75" spans="1:16" ht="12.75">
      <c r="A75" s="30"/>
      <c r="B75" s="30"/>
      <c r="C75" s="30"/>
      <c r="D75" s="30"/>
      <c r="E75" s="30"/>
      <c r="F75" s="30"/>
      <c r="G75" s="30"/>
      <c r="H75" s="30" t="s">
        <v>35</v>
      </c>
      <c r="I75" s="30"/>
      <c r="J75" s="30"/>
      <c r="K75" s="30"/>
      <c r="L75" s="30"/>
      <c r="M75" s="30"/>
      <c r="N75" s="30"/>
      <c r="O75" s="30"/>
      <c r="P75" s="30"/>
    </row>
    <row r="76" spans="1:16" ht="12.75">
      <c r="A76" s="30"/>
      <c r="B76" s="30"/>
      <c r="C76" s="30"/>
      <c r="D76" s="30"/>
      <c r="E76" s="30"/>
      <c r="F76" s="30"/>
      <c r="G76" s="30"/>
      <c r="H76" s="30" t="s">
        <v>36</v>
      </c>
      <c r="I76" s="30"/>
      <c r="J76" s="30"/>
      <c r="K76" s="30"/>
      <c r="L76" s="30"/>
      <c r="M76" s="30"/>
      <c r="N76" s="30"/>
      <c r="O76" s="30"/>
      <c r="P76" s="30"/>
    </row>
    <row r="77" spans="1:16" ht="12.75">
      <c r="A77" s="30"/>
      <c r="B77" s="30"/>
      <c r="C77" s="30"/>
      <c r="D77" s="30"/>
      <c r="E77" s="30"/>
      <c r="F77" s="30"/>
      <c r="G77" s="30"/>
      <c r="H77" s="30" t="s">
        <v>37</v>
      </c>
      <c r="I77" s="30"/>
      <c r="J77" s="30"/>
      <c r="K77" s="30"/>
      <c r="L77" s="30"/>
      <c r="M77" s="30"/>
      <c r="N77" s="30"/>
      <c r="O77" s="30"/>
      <c r="P77" s="30"/>
    </row>
    <row r="78" spans="1:16" ht="12.75">
      <c r="A78" s="30"/>
      <c r="B78" s="30"/>
      <c r="C78" s="30"/>
      <c r="D78" s="30"/>
      <c r="E78" s="30"/>
      <c r="F78" s="30"/>
      <c r="G78" s="30"/>
      <c r="H78" s="30" t="s">
        <v>38</v>
      </c>
      <c r="I78" s="30"/>
      <c r="J78" s="30"/>
      <c r="K78" s="30"/>
      <c r="L78" s="30"/>
      <c r="M78" s="30"/>
      <c r="N78" s="30"/>
      <c r="O78" s="30"/>
      <c r="P78" s="30"/>
    </row>
    <row r="79" spans="1:16" ht="12.75">
      <c r="A79" s="30"/>
      <c r="B79" s="30"/>
      <c r="C79" s="30"/>
      <c r="D79" s="30"/>
      <c r="E79" s="30"/>
      <c r="F79" s="30"/>
      <c r="G79" s="30"/>
      <c r="H79" s="30" t="s">
        <v>39</v>
      </c>
      <c r="I79" s="30"/>
      <c r="J79" s="30"/>
      <c r="K79" s="30"/>
      <c r="L79" s="30"/>
      <c r="M79" s="30"/>
      <c r="N79" s="30"/>
      <c r="O79" s="30"/>
      <c r="P79" s="30"/>
    </row>
    <row r="80" spans="1:16" ht="12.75">
      <c r="A80" s="30"/>
      <c r="B80" s="30"/>
      <c r="C80" s="30"/>
      <c r="D80" s="30"/>
      <c r="E80" s="30"/>
      <c r="F80" s="30"/>
      <c r="G80" s="30"/>
      <c r="H80" s="30" t="s">
        <v>40</v>
      </c>
      <c r="I80" s="30"/>
      <c r="J80" s="30"/>
      <c r="K80" s="30"/>
      <c r="L80" s="30"/>
      <c r="M80" s="30"/>
      <c r="N80" s="30"/>
      <c r="O80" s="30"/>
      <c r="P80" s="30"/>
    </row>
    <row r="81" spans="1:16" ht="12.75">
      <c r="A81" s="30"/>
      <c r="B81" s="30"/>
      <c r="C81" s="30"/>
      <c r="D81" s="30"/>
      <c r="E81" s="30"/>
      <c r="F81" s="30"/>
      <c r="G81" s="30"/>
      <c r="H81" s="30" t="s">
        <v>41</v>
      </c>
      <c r="I81" s="30"/>
      <c r="J81" s="30"/>
      <c r="K81" s="30"/>
      <c r="L81" s="30"/>
      <c r="M81" s="30"/>
      <c r="N81" s="30"/>
      <c r="O81" s="30"/>
      <c r="P81" s="30"/>
    </row>
    <row r="82" spans="1:16" ht="12.75">
      <c r="A82" s="30"/>
      <c r="B82" s="30"/>
      <c r="C82" s="30"/>
      <c r="D82" s="30"/>
      <c r="E82" s="30"/>
      <c r="F82" s="30"/>
      <c r="G82" s="30"/>
      <c r="H82" s="30" t="s">
        <v>42</v>
      </c>
      <c r="I82" s="30"/>
      <c r="J82" s="30"/>
      <c r="K82" s="30"/>
      <c r="L82" s="30"/>
      <c r="M82" s="30"/>
      <c r="N82" s="30"/>
      <c r="O82" s="30"/>
      <c r="P82" s="30"/>
    </row>
    <row r="83" spans="1:16" ht="12.75">
      <c r="A83" s="30"/>
      <c r="B83" s="30"/>
      <c r="C83" s="30"/>
      <c r="D83" s="30"/>
      <c r="E83" s="30"/>
      <c r="F83" s="30"/>
      <c r="G83" s="30"/>
      <c r="H83" s="30" t="s">
        <v>43</v>
      </c>
      <c r="I83" s="30"/>
      <c r="J83" s="30"/>
      <c r="K83" s="30"/>
      <c r="L83" s="30"/>
      <c r="M83" s="30"/>
      <c r="N83" s="30"/>
      <c r="O83" s="30"/>
      <c r="P83" s="30"/>
    </row>
    <row r="84" spans="1:16" ht="12.75">
      <c r="A84" s="30"/>
      <c r="B84" s="30"/>
      <c r="C84" s="30"/>
      <c r="D84" s="30"/>
      <c r="E84" s="30"/>
      <c r="F84" s="30"/>
      <c r="G84" s="30"/>
      <c r="H84" s="30" t="s">
        <v>44</v>
      </c>
      <c r="I84" s="30"/>
      <c r="J84" s="30"/>
      <c r="K84" s="30"/>
      <c r="L84" s="30"/>
      <c r="M84" s="30"/>
      <c r="N84" s="30"/>
      <c r="O84" s="30"/>
      <c r="P84" s="30"/>
    </row>
    <row r="85" spans="1:16" ht="12.75">
      <c r="A85" s="30"/>
      <c r="B85" s="30"/>
      <c r="C85" s="30"/>
      <c r="D85" s="30"/>
      <c r="E85" s="30"/>
      <c r="F85" s="30"/>
      <c r="G85" s="30"/>
      <c r="H85" s="30" t="s">
        <v>45</v>
      </c>
      <c r="I85" s="30"/>
      <c r="J85" s="30"/>
      <c r="K85" s="30"/>
      <c r="L85" s="30"/>
      <c r="M85" s="30"/>
      <c r="N85" s="30"/>
      <c r="O85" s="30"/>
      <c r="P85" s="30"/>
    </row>
    <row r="86" spans="1:16" ht="12.75">
      <c r="A86" s="30"/>
      <c r="B86" s="30"/>
      <c r="C86" s="30"/>
      <c r="D86" s="30"/>
      <c r="E86" s="30"/>
      <c r="F86" s="30"/>
      <c r="G86" s="30"/>
      <c r="H86" s="30" t="s">
        <v>46</v>
      </c>
      <c r="I86" s="30"/>
      <c r="J86" s="30"/>
      <c r="K86" s="30"/>
      <c r="L86" s="30"/>
      <c r="M86" s="30"/>
      <c r="N86" s="30"/>
      <c r="O86" s="30"/>
      <c r="P86" s="30"/>
    </row>
    <row r="87" spans="1:16" ht="12.75">
      <c r="A87" s="30"/>
      <c r="B87" s="30"/>
      <c r="C87" s="30"/>
      <c r="D87" s="30"/>
      <c r="E87" s="30"/>
      <c r="F87" s="30"/>
      <c r="G87" s="30"/>
      <c r="H87" s="30" t="s">
        <v>47</v>
      </c>
      <c r="I87" s="30"/>
      <c r="J87" s="30"/>
      <c r="K87" s="30"/>
      <c r="L87" s="30"/>
      <c r="M87" s="30"/>
      <c r="N87" s="30"/>
      <c r="O87" s="30"/>
      <c r="P87" s="30"/>
    </row>
    <row r="88" spans="1:16" ht="12.75">
      <c r="A88" s="30"/>
      <c r="B88" s="30"/>
      <c r="C88" s="30"/>
      <c r="D88" s="30"/>
      <c r="E88" s="30"/>
      <c r="F88" s="30"/>
      <c r="G88" s="30"/>
      <c r="H88" s="30" t="s">
        <v>48</v>
      </c>
      <c r="I88" s="30"/>
      <c r="J88" s="30"/>
      <c r="K88" s="30"/>
      <c r="L88" s="30"/>
      <c r="M88" s="30"/>
      <c r="N88" s="30"/>
      <c r="O88" s="30"/>
      <c r="P88" s="30"/>
    </row>
    <row r="89" spans="1:16" ht="12.75">
      <c r="A89" s="30"/>
      <c r="B89" s="30"/>
      <c r="C89" s="30"/>
      <c r="D89" s="30"/>
      <c r="E89" s="30"/>
      <c r="F89" s="30"/>
      <c r="G89" s="30"/>
      <c r="H89" s="30" t="s">
        <v>49</v>
      </c>
      <c r="I89" s="30"/>
      <c r="J89" s="30"/>
      <c r="K89" s="30"/>
      <c r="L89" s="30"/>
      <c r="M89" s="30"/>
      <c r="N89" s="30"/>
      <c r="O89" s="30"/>
      <c r="P89" s="30"/>
    </row>
    <row r="90" spans="1:16" ht="12.75">
      <c r="A90" s="30"/>
      <c r="B90" s="30"/>
      <c r="C90" s="30"/>
      <c r="D90" s="30"/>
      <c r="E90" s="30"/>
      <c r="F90" s="30"/>
      <c r="G90" s="30"/>
      <c r="H90" s="30" t="s">
        <v>50</v>
      </c>
      <c r="I90" s="30"/>
      <c r="J90" s="30"/>
      <c r="K90" s="30"/>
      <c r="L90" s="30"/>
      <c r="M90" s="30"/>
      <c r="N90" s="30"/>
      <c r="O90" s="30"/>
      <c r="P90" s="30"/>
    </row>
    <row r="91" spans="1:16" ht="12.75">
      <c r="A91" s="30"/>
      <c r="B91" s="30"/>
      <c r="C91" s="30"/>
      <c r="D91" s="30"/>
      <c r="E91" s="30"/>
      <c r="F91" s="30"/>
      <c r="G91" s="30"/>
      <c r="H91" s="30" t="s">
        <v>51</v>
      </c>
      <c r="I91" s="30"/>
      <c r="J91" s="30"/>
      <c r="K91" s="30"/>
      <c r="L91" s="30"/>
      <c r="M91" s="30"/>
      <c r="N91" s="30"/>
      <c r="O91" s="30"/>
      <c r="P91" s="30"/>
    </row>
    <row r="92" spans="1:16" ht="12.75">
      <c r="A92" s="30"/>
      <c r="B92" s="30"/>
      <c r="C92" s="30"/>
      <c r="D92" s="30"/>
      <c r="E92" s="30"/>
      <c r="F92" s="30"/>
      <c r="G92" s="30"/>
      <c r="H92" s="30" t="s">
        <v>52</v>
      </c>
      <c r="I92" s="30"/>
      <c r="J92" s="30"/>
      <c r="K92" s="30"/>
      <c r="L92" s="30"/>
      <c r="M92" s="30"/>
      <c r="N92" s="30"/>
      <c r="O92" s="30"/>
      <c r="P92" s="30"/>
    </row>
    <row r="93" spans="1:16" ht="12.75">
      <c r="A93" s="30"/>
      <c r="B93" s="30"/>
      <c r="C93" s="30"/>
      <c r="D93" s="30"/>
      <c r="E93" s="30"/>
      <c r="F93" s="30"/>
      <c r="G93" s="30"/>
      <c r="H93" s="30" t="s">
        <v>53</v>
      </c>
      <c r="I93" s="30"/>
      <c r="J93" s="30"/>
      <c r="K93" s="30"/>
      <c r="L93" s="30"/>
      <c r="M93" s="30"/>
      <c r="N93" s="30"/>
      <c r="O93" s="30"/>
      <c r="P93" s="30"/>
    </row>
    <row r="94" spans="1:16" ht="12.75">
      <c r="A94" s="30"/>
      <c r="B94" s="30"/>
      <c r="C94" s="30"/>
      <c r="D94" s="30"/>
      <c r="E94" s="30"/>
      <c r="F94" s="30"/>
      <c r="G94" s="30"/>
      <c r="H94" s="30" t="s">
        <v>54</v>
      </c>
      <c r="I94" s="30"/>
      <c r="J94" s="30"/>
      <c r="K94" s="30"/>
      <c r="L94" s="30"/>
      <c r="M94" s="30"/>
      <c r="N94" s="30"/>
      <c r="O94" s="30"/>
      <c r="P94" s="30"/>
    </row>
    <row r="95" spans="1:16" ht="12.75">
      <c r="A95" s="30"/>
      <c r="B95" s="30"/>
      <c r="C95" s="30"/>
      <c r="D95" s="30"/>
      <c r="E95" s="30"/>
      <c r="F95" s="30"/>
      <c r="G95" s="30"/>
      <c r="H95" s="30" t="s">
        <v>55</v>
      </c>
      <c r="I95" s="30"/>
      <c r="J95" s="30"/>
      <c r="K95" s="30"/>
      <c r="L95" s="30"/>
      <c r="M95" s="30"/>
      <c r="N95" s="30"/>
      <c r="O95" s="30"/>
      <c r="P95" s="30"/>
    </row>
    <row r="96" spans="1:16" ht="12.75">
      <c r="A96" s="30"/>
      <c r="B96" s="30"/>
      <c r="C96" s="30"/>
      <c r="D96" s="30"/>
      <c r="E96" s="30"/>
      <c r="F96" s="30"/>
      <c r="G96" s="30"/>
      <c r="H96" s="30" t="s">
        <v>56</v>
      </c>
      <c r="I96" s="30"/>
      <c r="J96" s="30"/>
      <c r="K96" s="30"/>
      <c r="L96" s="30"/>
      <c r="M96" s="30"/>
      <c r="N96" s="30"/>
      <c r="O96" s="30"/>
      <c r="P96" s="30"/>
    </row>
    <row r="97" spans="1:16" ht="12.75">
      <c r="A97" s="30"/>
      <c r="B97" s="30"/>
      <c r="C97" s="30"/>
      <c r="D97" s="30"/>
      <c r="E97" s="30"/>
      <c r="F97" s="30"/>
      <c r="G97" s="30"/>
      <c r="H97" s="30" t="s">
        <v>57</v>
      </c>
      <c r="I97" s="30"/>
      <c r="J97" s="30"/>
      <c r="K97" s="30"/>
      <c r="L97" s="30"/>
      <c r="M97" s="30"/>
      <c r="N97" s="30"/>
      <c r="O97" s="30"/>
      <c r="P97" s="30"/>
    </row>
    <row r="98" spans="1:16" ht="12.75">
      <c r="A98" s="30"/>
      <c r="B98" s="30"/>
      <c r="C98" s="30"/>
      <c r="D98" s="30"/>
      <c r="E98" s="30"/>
      <c r="F98" s="30"/>
      <c r="G98" s="30"/>
      <c r="H98" s="30" t="s">
        <v>58</v>
      </c>
      <c r="I98" s="30"/>
      <c r="J98" s="30"/>
      <c r="K98" s="30"/>
      <c r="L98" s="30"/>
      <c r="M98" s="30"/>
      <c r="N98" s="30"/>
      <c r="O98" s="30"/>
      <c r="P98" s="30"/>
    </row>
    <row r="99" spans="1:16" ht="12.75">
      <c r="A99" s="30"/>
      <c r="B99" s="30"/>
      <c r="C99" s="30"/>
      <c r="D99" s="30"/>
      <c r="E99" s="30"/>
      <c r="F99" s="30"/>
      <c r="G99" s="30"/>
      <c r="H99" s="30" t="s">
        <v>59</v>
      </c>
      <c r="I99" s="30"/>
      <c r="J99" s="30"/>
      <c r="K99" s="30"/>
      <c r="L99" s="30"/>
      <c r="M99" s="30"/>
      <c r="N99" s="30"/>
      <c r="O99" s="30"/>
      <c r="P99" s="30"/>
    </row>
    <row r="100" spans="1:16" ht="12.75">
      <c r="A100" s="30"/>
      <c r="B100" s="30"/>
      <c r="C100" s="30"/>
      <c r="D100" s="30"/>
      <c r="E100" s="30"/>
      <c r="F100" s="30"/>
      <c r="G100" s="30"/>
      <c r="H100" s="30" t="s">
        <v>60</v>
      </c>
      <c r="I100" s="30"/>
      <c r="J100" s="30"/>
      <c r="K100" s="30"/>
      <c r="L100" s="30"/>
      <c r="M100" s="30"/>
      <c r="N100" s="30"/>
      <c r="O100" s="30"/>
      <c r="P100" s="30"/>
    </row>
    <row r="101" spans="1:16" ht="12.75">
      <c r="A101" s="30"/>
      <c r="B101" s="30"/>
      <c r="C101" s="30"/>
      <c r="D101" s="30"/>
      <c r="E101" s="30"/>
      <c r="F101" s="30"/>
      <c r="G101" s="30"/>
      <c r="H101" s="30" t="s">
        <v>61</v>
      </c>
      <c r="I101" s="30"/>
      <c r="J101" s="30"/>
      <c r="K101" s="30"/>
      <c r="L101" s="30"/>
      <c r="M101" s="30"/>
      <c r="N101" s="30"/>
      <c r="O101" s="30"/>
      <c r="P101" s="30"/>
    </row>
    <row r="102" spans="1:16" ht="12.75">
      <c r="A102" s="30"/>
      <c r="B102" s="30"/>
      <c r="C102" s="30"/>
      <c r="D102" s="30"/>
      <c r="E102" s="30"/>
      <c r="F102" s="30"/>
      <c r="G102" s="30"/>
      <c r="H102" s="30" t="s">
        <v>62</v>
      </c>
      <c r="I102" s="30"/>
      <c r="J102" s="30"/>
      <c r="K102" s="30"/>
      <c r="L102" s="30"/>
      <c r="M102" s="30"/>
      <c r="N102" s="30"/>
      <c r="O102" s="30"/>
      <c r="P102" s="30"/>
    </row>
    <row r="103" spans="1:16" ht="12.75">
      <c r="A103" s="30"/>
      <c r="B103" s="30"/>
      <c r="C103" s="30"/>
      <c r="D103" s="30"/>
      <c r="E103" s="30"/>
      <c r="F103" s="30"/>
      <c r="G103" s="30"/>
      <c r="H103" s="30" t="s">
        <v>63</v>
      </c>
      <c r="I103" s="30"/>
      <c r="J103" s="30"/>
      <c r="K103" s="30"/>
      <c r="L103" s="30"/>
      <c r="M103" s="30"/>
      <c r="N103" s="30"/>
      <c r="O103" s="30"/>
      <c r="P103" s="30"/>
    </row>
    <row r="104" spans="1:16" ht="12.75">
      <c r="A104" s="30"/>
      <c r="B104" s="30"/>
      <c r="C104" s="30"/>
      <c r="D104" s="30"/>
      <c r="E104" s="30"/>
      <c r="F104" s="30"/>
      <c r="G104" s="30"/>
      <c r="H104" s="30" t="s">
        <v>64</v>
      </c>
      <c r="I104" s="30"/>
      <c r="J104" s="30"/>
      <c r="K104" s="30"/>
      <c r="L104" s="30"/>
      <c r="M104" s="30"/>
      <c r="N104" s="30"/>
      <c r="O104" s="30"/>
      <c r="P104" s="30"/>
    </row>
    <row r="105" spans="1:16" ht="12.75">
      <c r="A105" s="30"/>
      <c r="B105" s="30"/>
      <c r="C105" s="30"/>
      <c r="D105" s="30"/>
      <c r="E105" s="30"/>
      <c r="F105" s="30"/>
      <c r="G105" s="30"/>
      <c r="H105" s="30" t="s">
        <v>65</v>
      </c>
      <c r="I105" s="30"/>
      <c r="J105" s="30"/>
      <c r="K105" s="30"/>
      <c r="L105" s="30"/>
      <c r="M105" s="30"/>
      <c r="N105" s="30"/>
      <c r="O105" s="30"/>
      <c r="P105" s="30"/>
    </row>
    <row r="106" spans="1:16" ht="12.75">
      <c r="A106" s="30"/>
      <c r="B106" s="30"/>
      <c r="C106" s="30"/>
      <c r="D106" s="30"/>
      <c r="E106" s="30"/>
      <c r="F106" s="30"/>
      <c r="G106" s="30"/>
      <c r="H106" s="30" t="s">
        <v>66</v>
      </c>
      <c r="I106" s="30"/>
      <c r="J106" s="30"/>
      <c r="K106" s="30"/>
      <c r="L106" s="30"/>
      <c r="M106" s="30"/>
      <c r="N106" s="30"/>
      <c r="O106" s="30"/>
      <c r="P106" s="30"/>
    </row>
    <row r="107" spans="1:16" ht="12.75">
      <c r="A107" s="30"/>
      <c r="B107" s="30"/>
      <c r="C107" s="30"/>
      <c r="D107" s="30"/>
      <c r="E107" s="30"/>
      <c r="F107" s="30"/>
      <c r="G107" s="30"/>
      <c r="H107" s="30" t="s">
        <v>67</v>
      </c>
      <c r="I107" s="30"/>
      <c r="J107" s="30"/>
      <c r="K107" s="30"/>
      <c r="L107" s="30"/>
      <c r="M107" s="30"/>
      <c r="N107" s="30"/>
      <c r="O107" s="30"/>
      <c r="P107" s="30"/>
    </row>
    <row r="108" spans="1:16" ht="12.75">
      <c r="A108" s="30"/>
      <c r="B108" s="30"/>
      <c r="C108" s="30"/>
      <c r="D108" s="30"/>
      <c r="E108" s="30"/>
      <c r="F108" s="30"/>
      <c r="G108" s="30"/>
      <c r="H108" s="30" t="s">
        <v>68</v>
      </c>
      <c r="I108" s="30"/>
      <c r="J108" s="30"/>
      <c r="K108" s="30"/>
      <c r="L108" s="30"/>
      <c r="M108" s="30"/>
      <c r="N108" s="30"/>
      <c r="O108" s="30"/>
      <c r="P108" s="30"/>
    </row>
    <row r="109" spans="1:16" ht="12.75">
      <c r="A109" s="30"/>
      <c r="B109" s="30"/>
      <c r="C109" s="30"/>
      <c r="D109" s="30"/>
      <c r="E109" s="30"/>
      <c r="F109" s="30"/>
      <c r="G109" s="30"/>
      <c r="H109" s="30" t="s">
        <v>69</v>
      </c>
      <c r="I109" s="30"/>
      <c r="J109" s="30"/>
      <c r="K109" s="30"/>
      <c r="L109" s="30"/>
      <c r="M109" s="30"/>
      <c r="N109" s="30"/>
      <c r="O109" s="30"/>
      <c r="P109" s="30"/>
    </row>
    <row r="110" spans="1:16" ht="12.75">
      <c r="A110" s="30"/>
      <c r="B110" s="30"/>
      <c r="C110" s="30"/>
      <c r="D110" s="30"/>
      <c r="E110" s="30"/>
      <c r="F110" s="30"/>
      <c r="G110" s="30"/>
      <c r="H110" s="30" t="s">
        <v>70</v>
      </c>
      <c r="I110" s="30"/>
      <c r="J110" s="30"/>
      <c r="K110" s="30"/>
      <c r="L110" s="30"/>
      <c r="M110" s="30"/>
      <c r="N110" s="30"/>
      <c r="O110" s="30"/>
      <c r="P110" s="30"/>
    </row>
    <row r="111" spans="1:16" ht="12.75">
      <c r="A111" s="30"/>
      <c r="B111" s="30"/>
      <c r="C111" s="30"/>
      <c r="D111" s="30"/>
      <c r="E111" s="30"/>
      <c r="F111" s="30"/>
      <c r="G111" s="30"/>
      <c r="H111" s="30" t="s">
        <v>71</v>
      </c>
      <c r="I111" s="30"/>
      <c r="J111" s="30"/>
      <c r="K111" s="30"/>
      <c r="L111" s="30"/>
      <c r="M111" s="30"/>
      <c r="N111" s="30"/>
      <c r="O111" s="30"/>
      <c r="P111" s="30"/>
    </row>
    <row r="112" spans="1:16" ht="12.75">
      <c r="A112" s="30"/>
      <c r="B112" s="30"/>
      <c r="C112" s="30"/>
      <c r="D112" s="30"/>
      <c r="E112" s="30"/>
      <c r="F112" s="30"/>
      <c r="G112" s="30"/>
      <c r="H112" s="30" t="s">
        <v>72</v>
      </c>
      <c r="I112" s="30"/>
      <c r="J112" s="30"/>
      <c r="K112" s="30"/>
      <c r="L112" s="30"/>
      <c r="M112" s="30"/>
      <c r="N112" s="30"/>
      <c r="O112" s="30"/>
      <c r="P112" s="30"/>
    </row>
    <row r="113" spans="1:16" ht="12.75">
      <c r="A113" s="30"/>
      <c r="B113" s="30"/>
      <c r="C113" s="30"/>
      <c r="D113" s="30"/>
      <c r="E113" s="30"/>
      <c r="F113" s="30"/>
      <c r="G113" s="30"/>
      <c r="H113" s="30" t="s">
        <v>73</v>
      </c>
      <c r="I113" s="30"/>
      <c r="J113" s="30"/>
      <c r="K113" s="30"/>
      <c r="L113" s="30"/>
      <c r="M113" s="30"/>
      <c r="N113" s="30"/>
      <c r="O113" s="30"/>
      <c r="P113" s="30"/>
    </row>
    <row r="114" spans="1:16" ht="12.75">
      <c r="A114" s="30"/>
      <c r="B114" s="30"/>
      <c r="C114" s="30"/>
      <c r="D114" s="30"/>
      <c r="E114" s="30"/>
      <c r="F114" s="30"/>
      <c r="G114" s="30"/>
      <c r="H114" s="30" t="s">
        <v>74</v>
      </c>
      <c r="I114" s="30"/>
      <c r="J114" s="30"/>
      <c r="K114" s="30"/>
      <c r="L114" s="30"/>
      <c r="M114" s="30"/>
      <c r="N114" s="30"/>
      <c r="O114" s="30"/>
      <c r="P114" s="30"/>
    </row>
    <row r="115" spans="1:16" ht="12.75">
      <c r="A115" s="30"/>
      <c r="B115" s="30"/>
      <c r="C115" s="30"/>
      <c r="D115" s="30"/>
      <c r="E115" s="30"/>
      <c r="F115" s="30"/>
      <c r="G115" s="30"/>
      <c r="H115" s="30" t="s">
        <v>75</v>
      </c>
      <c r="I115" s="30"/>
      <c r="J115" s="30"/>
      <c r="K115" s="30"/>
      <c r="L115" s="30"/>
      <c r="M115" s="30"/>
      <c r="N115" s="30"/>
      <c r="O115" s="30"/>
      <c r="P115" s="30"/>
    </row>
    <row r="116" spans="1:16" ht="12.75">
      <c r="A116" s="30"/>
      <c r="B116" s="30"/>
      <c r="C116" s="30"/>
      <c r="D116" s="30"/>
      <c r="E116" s="30"/>
      <c r="F116" s="30"/>
      <c r="G116" s="30"/>
      <c r="H116" s="30" t="s">
        <v>76</v>
      </c>
      <c r="I116" s="30"/>
      <c r="J116" s="30"/>
      <c r="K116" s="30"/>
      <c r="L116" s="30"/>
      <c r="M116" s="30"/>
      <c r="N116" s="30"/>
      <c r="O116" s="30"/>
      <c r="P116" s="30"/>
    </row>
    <row r="117" spans="1:16" ht="12.75">
      <c r="A117" s="30"/>
      <c r="B117" s="30"/>
      <c r="C117" s="30"/>
      <c r="D117" s="30"/>
      <c r="E117" s="30"/>
      <c r="F117" s="30"/>
      <c r="G117" s="30"/>
      <c r="H117" s="30" t="s">
        <v>77</v>
      </c>
      <c r="I117" s="30"/>
      <c r="J117" s="30"/>
      <c r="K117" s="30"/>
      <c r="L117" s="30"/>
      <c r="M117" s="30"/>
      <c r="N117" s="30"/>
      <c r="O117" s="30"/>
      <c r="P117" s="30"/>
    </row>
    <row r="118" spans="1:16" ht="12.75">
      <c r="A118" s="30"/>
      <c r="B118" s="30"/>
      <c r="C118" s="30"/>
      <c r="D118" s="30"/>
      <c r="E118" s="30"/>
      <c r="F118" s="30"/>
      <c r="G118" s="30"/>
      <c r="H118" s="30" t="s">
        <v>78</v>
      </c>
      <c r="I118" s="30"/>
      <c r="J118" s="30"/>
      <c r="K118" s="30"/>
      <c r="L118" s="30"/>
      <c r="M118" s="30"/>
      <c r="N118" s="30"/>
      <c r="O118" s="30"/>
      <c r="P118" s="30"/>
    </row>
    <row r="119" spans="1:16" ht="12.75">
      <c r="A119" s="30"/>
      <c r="B119" s="30"/>
      <c r="C119" s="30"/>
      <c r="D119" s="30"/>
      <c r="E119" s="30"/>
      <c r="F119" s="30"/>
      <c r="G119" s="30"/>
      <c r="H119" s="30" t="s">
        <v>79</v>
      </c>
      <c r="I119" s="30"/>
      <c r="J119" s="30"/>
      <c r="K119" s="30"/>
      <c r="L119" s="30"/>
      <c r="M119" s="30"/>
      <c r="N119" s="30"/>
      <c r="O119" s="30"/>
      <c r="P119" s="30"/>
    </row>
    <row r="120" spans="1:16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K3" sqref="K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0.13671875" style="0" customWidth="1"/>
    <col min="7" max="7" width="9.7109375" style="0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 t="s">
        <v>3</v>
      </c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5"/>
      <c r="M5" s="15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2" t="s">
        <v>18</v>
      </c>
      <c r="M6" s="12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3"/>
      <c r="O7" s="64"/>
      <c r="P7" s="63"/>
      <c r="Q7" s="86"/>
      <c r="R7" s="30"/>
    </row>
    <row r="8" spans="1:18" ht="12.75">
      <c r="A8" s="3" t="s">
        <v>105</v>
      </c>
      <c r="B8" s="91">
        <v>12.147948997518519</v>
      </c>
      <c r="C8" s="27"/>
      <c r="D8" s="27"/>
      <c r="E8" s="26">
        <f>0.2*B8</f>
        <v>2.429589799503704</v>
      </c>
      <c r="F8" s="27"/>
      <c r="G8" s="27">
        <f>B8-E8</f>
        <v>9.718359198014815</v>
      </c>
      <c r="H8" s="27">
        <f>0.95*G8</f>
        <v>9.232441238114074</v>
      </c>
      <c r="I8" s="27"/>
      <c r="J8" s="26">
        <v>19.382992</v>
      </c>
      <c r="K8" s="27">
        <v>8.440455</v>
      </c>
      <c r="L8" s="28">
        <v>1.4666540000000001</v>
      </c>
      <c r="M8" s="27">
        <f>SUM(J8:L8)</f>
        <v>29.290101</v>
      </c>
      <c r="N8" s="27"/>
      <c r="O8" s="26">
        <v>3.267162</v>
      </c>
      <c r="P8" s="27"/>
      <c r="Q8" s="85">
        <v>32.557263</v>
      </c>
      <c r="R8" s="30"/>
    </row>
    <row r="9" spans="1:18" ht="12.75">
      <c r="A9" s="3" t="s">
        <v>106</v>
      </c>
      <c r="B9" s="91">
        <v>87.91299034399168</v>
      </c>
      <c r="C9" s="27"/>
      <c r="D9" s="27"/>
      <c r="E9" s="26">
        <f aca="true" t="shared" si="0" ref="E9:E60">0.2*B9</f>
        <v>17.582598068798337</v>
      </c>
      <c r="F9" s="27"/>
      <c r="G9" s="27">
        <f aca="true" t="shared" si="1" ref="G9:G60">B9-E9</f>
        <v>70.33039227519335</v>
      </c>
      <c r="H9" s="27">
        <f aca="true" t="shared" si="2" ref="H9:H60">0.95*G9</f>
        <v>66.81387266143368</v>
      </c>
      <c r="I9" s="27"/>
      <c r="J9" s="26">
        <v>27.642537</v>
      </c>
      <c r="K9" s="27">
        <v>11.205682499999998</v>
      </c>
      <c r="L9" s="28">
        <v>3.101255</v>
      </c>
      <c r="M9" s="27">
        <f aca="true" t="shared" si="3" ref="M9:M60">SUM(J9:L9)</f>
        <v>41.9494745</v>
      </c>
      <c r="N9" s="27"/>
      <c r="O9" s="26">
        <v>0</v>
      </c>
      <c r="P9" s="27"/>
      <c r="Q9" s="85">
        <v>41.9494745</v>
      </c>
      <c r="R9" s="30"/>
    </row>
    <row r="10" spans="1:18" ht="12.75">
      <c r="A10" s="3" t="s">
        <v>107</v>
      </c>
      <c r="B10" s="91">
        <v>52.049513162418165</v>
      </c>
      <c r="C10" s="27"/>
      <c r="D10" s="27"/>
      <c r="E10" s="26">
        <f t="shared" si="0"/>
        <v>10.409902632483634</v>
      </c>
      <c r="F10" s="27"/>
      <c r="G10" s="27">
        <f t="shared" si="1"/>
        <v>41.63961052993453</v>
      </c>
      <c r="H10" s="27">
        <f t="shared" si="2"/>
        <v>39.5576300034378</v>
      </c>
      <c r="I10" s="27"/>
      <c r="J10" s="26">
        <v>19.326728</v>
      </c>
      <c r="K10" s="27">
        <v>6.412912499999999</v>
      </c>
      <c r="L10" s="28">
        <v>2.195999</v>
      </c>
      <c r="M10" s="27">
        <f t="shared" si="3"/>
        <v>27.9356395</v>
      </c>
      <c r="N10" s="27"/>
      <c r="O10" s="26">
        <v>0</v>
      </c>
      <c r="P10" s="27"/>
      <c r="Q10" s="85">
        <v>27.9356395</v>
      </c>
      <c r="R10" s="30"/>
    </row>
    <row r="11" spans="1:18" ht="12.75">
      <c r="A11" s="3" t="s">
        <v>108</v>
      </c>
      <c r="B11" s="91">
        <v>99.66071764078983</v>
      </c>
      <c r="C11" s="27"/>
      <c r="D11" s="27"/>
      <c r="E11" s="26">
        <f t="shared" si="0"/>
        <v>19.932143528157965</v>
      </c>
      <c r="F11" s="27"/>
      <c r="G11" s="27">
        <f t="shared" si="1"/>
        <v>79.72857411263186</v>
      </c>
      <c r="H11" s="27">
        <f t="shared" si="2"/>
        <v>75.74214540700027</v>
      </c>
      <c r="I11" s="27"/>
      <c r="J11" s="26">
        <v>25.808002</v>
      </c>
      <c r="K11" s="27">
        <v>10.90086</v>
      </c>
      <c r="L11" s="28">
        <v>2.740106</v>
      </c>
      <c r="M11" s="27">
        <f t="shared" si="3"/>
        <v>39.448967999999994</v>
      </c>
      <c r="N11" s="27"/>
      <c r="O11" s="26">
        <v>0</v>
      </c>
      <c r="P11" s="27"/>
      <c r="Q11" s="85">
        <v>39.448967999999994</v>
      </c>
      <c r="R11" s="30"/>
    </row>
    <row r="12" spans="1:18" ht="12.75">
      <c r="A12" s="3" t="s">
        <v>109</v>
      </c>
      <c r="B12" s="91">
        <v>649.9756927554729</v>
      </c>
      <c r="C12" s="27"/>
      <c r="D12" s="27"/>
      <c r="E12" s="26">
        <f t="shared" si="0"/>
        <v>129.99513855109458</v>
      </c>
      <c r="F12" s="27"/>
      <c r="G12" s="27">
        <f t="shared" si="1"/>
        <v>519.9805542043783</v>
      </c>
      <c r="H12" s="27">
        <f t="shared" si="2"/>
        <v>493.98152649415937</v>
      </c>
      <c r="I12" s="27"/>
      <c r="J12" s="26">
        <v>374.439372</v>
      </c>
      <c r="K12" s="27">
        <v>94.67782</v>
      </c>
      <c r="L12" s="28">
        <v>12.23757</v>
      </c>
      <c r="M12" s="27">
        <f t="shared" si="3"/>
        <v>481.354762</v>
      </c>
      <c r="N12" s="27"/>
      <c r="O12" s="26">
        <v>0</v>
      </c>
      <c r="P12" s="27"/>
      <c r="Q12" s="85">
        <v>481.354762</v>
      </c>
      <c r="R12" s="30"/>
    </row>
    <row r="13" spans="1:18" ht="12.75">
      <c r="A13" s="3" t="s">
        <v>110</v>
      </c>
      <c r="B13" s="91">
        <v>96.80282577717644</v>
      </c>
      <c r="C13" s="27"/>
      <c r="D13" s="27"/>
      <c r="E13" s="26">
        <f t="shared" si="0"/>
        <v>19.36056515543529</v>
      </c>
      <c r="F13" s="27"/>
      <c r="G13" s="27">
        <f t="shared" si="1"/>
        <v>77.44226062174116</v>
      </c>
      <c r="H13" s="27">
        <f t="shared" si="2"/>
        <v>73.57014759065409</v>
      </c>
      <c r="I13" s="27"/>
      <c r="J13" s="26">
        <v>29.785355</v>
      </c>
      <c r="K13" s="27">
        <v>9.8132475</v>
      </c>
      <c r="L13" s="28">
        <v>3.6564249999999996</v>
      </c>
      <c r="M13" s="27">
        <f t="shared" si="3"/>
        <v>43.2550275</v>
      </c>
      <c r="N13" s="27"/>
      <c r="O13" s="26">
        <v>0</v>
      </c>
      <c r="P13" s="27"/>
      <c r="Q13" s="85">
        <v>43.2550275</v>
      </c>
      <c r="R13" s="30"/>
    </row>
    <row r="14" spans="1:18" ht="12.75">
      <c r="A14" s="3" t="s">
        <v>111</v>
      </c>
      <c r="B14" s="91">
        <v>78.79570302630864</v>
      </c>
      <c r="C14" s="27"/>
      <c r="D14" s="27"/>
      <c r="E14" s="26">
        <f t="shared" si="0"/>
        <v>15.759140605261729</v>
      </c>
      <c r="F14" s="27"/>
      <c r="G14" s="27">
        <f t="shared" si="1"/>
        <v>63.036562421046916</v>
      </c>
      <c r="H14" s="27">
        <f t="shared" si="2"/>
        <v>59.88473429999457</v>
      </c>
      <c r="I14" s="27"/>
      <c r="J14" s="26">
        <v>48.242531</v>
      </c>
      <c r="K14" s="27">
        <v>9.567352499999998</v>
      </c>
      <c r="L14" s="28">
        <v>3.601479</v>
      </c>
      <c r="M14" s="27">
        <f t="shared" si="3"/>
        <v>61.411362499999996</v>
      </c>
      <c r="N14" s="27"/>
      <c r="O14" s="26">
        <v>0</v>
      </c>
      <c r="P14" s="27"/>
      <c r="Q14" s="85">
        <v>61.411362499999996</v>
      </c>
      <c r="R14" s="30"/>
    </row>
    <row r="15" spans="1:18" ht="12.75">
      <c r="A15" s="3" t="s">
        <v>112</v>
      </c>
      <c r="B15" s="91">
        <v>21.206316025544808</v>
      </c>
      <c r="C15" s="27"/>
      <c r="D15" s="27"/>
      <c r="E15" s="26">
        <f t="shared" si="0"/>
        <v>4.241263205108962</v>
      </c>
      <c r="F15" s="27"/>
      <c r="G15" s="27">
        <f t="shared" si="1"/>
        <v>16.965052820435847</v>
      </c>
      <c r="H15" s="27">
        <f t="shared" si="2"/>
        <v>16.116800179414053</v>
      </c>
      <c r="I15" s="27"/>
      <c r="J15" s="26">
        <v>10.192139</v>
      </c>
      <c r="K15" s="27">
        <v>4.1722125</v>
      </c>
      <c r="L15" s="28">
        <v>0.939859</v>
      </c>
      <c r="M15" s="27">
        <f t="shared" si="3"/>
        <v>15.304210499999998</v>
      </c>
      <c r="N15" s="27"/>
      <c r="O15" s="26">
        <v>0</v>
      </c>
      <c r="P15" s="27"/>
      <c r="Q15" s="85">
        <v>15.304210499999998</v>
      </c>
      <c r="R15" s="30"/>
    </row>
    <row r="16" spans="1:18" ht="12.75">
      <c r="A16" s="3" t="s">
        <v>113</v>
      </c>
      <c r="B16" s="91">
        <v>18.31198015104675</v>
      </c>
      <c r="C16" s="27"/>
      <c r="D16" s="27"/>
      <c r="E16" s="26">
        <f t="shared" si="0"/>
        <v>3.6623960302093503</v>
      </c>
      <c r="F16" s="27"/>
      <c r="G16" s="27">
        <f t="shared" si="1"/>
        <v>14.6495841208374</v>
      </c>
      <c r="H16" s="27">
        <f t="shared" si="2"/>
        <v>13.917104914795528</v>
      </c>
      <c r="I16" s="27"/>
      <c r="J16" s="26">
        <v>7.910814</v>
      </c>
      <c r="K16" s="27">
        <v>2.16892</v>
      </c>
      <c r="L16" s="28">
        <v>0.798171</v>
      </c>
      <c r="M16" s="27">
        <f t="shared" si="3"/>
        <v>10.877905</v>
      </c>
      <c r="N16" s="27"/>
      <c r="O16" s="26">
        <v>0</v>
      </c>
      <c r="P16" s="27"/>
      <c r="Q16" s="85">
        <v>10.877905</v>
      </c>
      <c r="R16" s="30"/>
    </row>
    <row r="17" spans="1:18" ht="12.75">
      <c r="A17" s="3" t="s">
        <v>114</v>
      </c>
      <c r="B17" s="91">
        <v>320.17774321029924</v>
      </c>
      <c r="C17" s="27"/>
      <c r="D17" s="27"/>
      <c r="E17" s="26">
        <f t="shared" si="0"/>
        <v>64.03554864205985</v>
      </c>
      <c r="F17" s="27"/>
      <c r="G17" s="27">
        <f t="shared" si="1"/>
        <v>256.1421945682394</v>
      </c>
      <c r="H17" s="27">
        <f t="shared" si="2"/>
        <v>243.33508483982743</v>
      </c>
      <c r="I17" s="27"/>
      <c r="J17" s="26">
        <v>65.480443</v>
      </c>
      <c r="K17" s="27">
        <v>37.675042499999996</v>
      </c>
      <c r="L17" s="28">
        <v>7.674066</v>
      </c>
      <c r="M17" s="27">
        <f t="shared" si="3"/>
        <v>110.8295515</v>
      </c>
      <c r="N17" s="27"/>
      <c r="O17" s="26">
        <v>0</v>
      </c>
      <c r="P17" s="27"/>
      <c r="Q17" s="85">
        <v>110.8295515</v>
      </c>
      <c r="R17" s="30"/>
    </row>
    <row r="18" spans="1:18" ht="12.75">
      <c r="A18" s="3" t="s">
        <v>115</v>
      </c>
      <c r="B18" s="91">
        <v>174.75861988943507</v>
      </c>
      <c r="C18" s="27"/>
      <c r="D18" s="27"/>
      <c r="E18" s="26">
        <f t="shared" si="0"/>
        <v>34.95172397788701</v>
      </c>
      <c r="F18" s="27"/>
      <c r="G18" s="27">
        <f t="shared" si="1"/>
        <v>139.80689591154805</v>
      </c>
      <c r="H18" s="27">
        <f t="shared" si="2"/>
        <v>132.81655111597064</v>
      </c>
      <c r="I18" s="27"/>
      <c r="J18" s="26">
        <v>40.620764</v>
      </c>
      <c r="K18" s="27">
        <v>18.353855</v>
      </c>
      <c r="L18" s="28">
        <v>4.544936</v>
      </c>
      <c r="M18" s="27">
        <f t="shared" si="3"/>
        <v>63.519555000000004</v>
      </c>
      <c r="N18" s="27"/>
      <c r="O18" s="26">
        <v>0</v>
      </c>
      <c r="P18" s="27"/>
      <c r="Q18" s="85">
        <v>63.519555000000004</v>
      </c>
      <c r="R18" s="30"/>
    </row>
    <row r="19" spans="1:18" ht="12.75">
      <c r="A19" s="3" t="s">
        <v>116</v>
      </c>
      <c r="B19" s="91">
        <v>25.2205854603894</v>
      </c>
      <c r="C19" s="27"/>
      <c r="D19" s="27"/>
      <c r="E19" s="26">
        <f t="shared" si="0"/>
        <v>5.04411709207788</v>
      </c>
      <c r="F19" s="27"/>
      <c r="G19" s="27">
        <f t="shared" si="1"/>
        <v>20.17646836831152</v>
      </c>
      <c r="H19" s="27">
        <f t="shared" si="2"/>
        <v>19.167644949895944</v>
      </c>
      <c r="I19" s="27"/>
      <c r="J19" s="26">
        <v>13.64984</v>
      </c>
      <c r="K19" s="27">
        <v>3.1352824999999998</v>
      </c>
      <c r="L19" s="28">
        <v>1.2161629999999999</v>
      </c>
      <c r="M19" s="27">
        <f t="shared" si="3"/>
        <v>18.0012855</v>
      </c>
      <c r="N19" s="27"/>
      <c r="O19" s="26">
        <v>0</v>
      </c>
      <c r="P19" s="27"/>
      <c r="Q19" s="85">
        <v>18.0012855</v>
      </c>
      <c r="R19" s="30"/>
    </row>
    <row r="20" spans="1:18" ht="12.75">
      <c r="A20" s="3" t="s">
        <v>117</v>
      </c>
      <c r="B20" s="91">
        <v>60.662185403956585</v>
      </c>
      <c r="C20" s="27"/>
      <c r="D20" s="27"/>
      <c r="E20" s="26">
        <f t="shared" si="0"/>
        <v>12.132437080791318</v>
      </c>
      <c r="F20" s="27"/>
      <c r="G20" s="27">
        <f t="shared" si="1"/>
        <v>48.529748323165265</v>
      </c>
      <c r="H20" s="27">
        <f t="shared" si="2"/>
        <v>46.103260907007</v>
      </c>
      <c r="I20" s="27"/>
      <c r="J20" s="26">
        <v>18.01447</v>
      </c>
      <c r="K20" s="27">
        <v>7.609649999999999</v>
      </c>
      <c r="L20" s="28">
        <v>2.570702</v>
      </c>
      <c r="M20" s="27">
        <f t="shared" si="3"/>
        <v>28.194822</v>
      </c>
      <c r="N20" s="27"/>
      <c r="O20" s="26">
        <v>0</v>
      </c>
      <c r="P20" s="27"/>
      <c r="Q20" s="85">
        <v>28.194822</v>
      </c>
      <c r="R20" s="30"/>
    </row>
    <row r="21" spans="1:18" ht="12.75">
      <c r="A21" s="3" t="s">
        <v>118</v>
      </c>
      <c r="B21" s="91">
        <v>22.497793678573846</v>
      </c>
      <c r="C21" s="27"/>
      <c r="D21" s="27"/>
      <c r="E21" s="26">
        <f t="shared" si="0"/>
        <v>4.4995587357147695</v>
      </c>
      <c r="F21" s="27"/>
      <c r="G21" s="27">
        <f t="shared" si="1"/>
        <v>17.998234942859078</v>
      </c>
      <c r="H21" s="27">
        <f t="shared" si="2"/>
        <v>17.098323195716123</v>
      </c>
      <c r="I21" s="27"/>
      <c r="J21" s="26">
        <v>13.302441</v>
      </c>
      <c r="K21" s="27">
        <v>7.0322575</v>
      </c>
      <c r="L21" s="28">
        <v>1.551224</v>
      </c>
      <c r="M21" s="27">
        <f t="shared" si="3"/>
        <v>21.885922500000003</v>
      </c>
      <c r="N21" s="27"/>
      <c r="O21" s="26">
        <v>0</v>
      </c>
      <c r="P21" s="27"/>
      <c r="Q21" s="85">
        <v>21.885922500000003</v>
      </c>
      <c r="R21" s="30"/>
    </row>
    <row r="22" spans="1:18" ht="12.75">
      <c r="A22" s="3" t="s">
        <v>119</v>
      </c>
      <c r="B22" s="91">
        <v>277.1250990051072</v>
      </c>
      <c r="C22" s="27"/>
      <c r="D22" s="27"/>
      <c r="E22" s="26">
        <f t="shared" si="0"/>
        <v>55.42501980102144</v>
      </c>
      <c r="F22" s="27"/>
      <c r="G22" s="27">
        <f t="shared" si="1"/>
        <v>221.70007920408574</v>
      </c>
      <c r="H22" s="27">
        <f t="shared" si="2"/>
        <v>210.61507524388145</v>
      </c>
      <c r="I22" s="27"/>
      <c r="J22" s="26">
        <v>107.72687</v>
      </c>
      <c r="K22" s="27">
        <v>33.361695</v>
      </c>
      <c r="L22" s="28">
        <v>9.021671999999999</v>
      </c>
      <c r="M22" s="27">
        <f t="shared" si="3"/>
        <v>150.110237</v>
      </c>
      <c r="N22" s="27"/>
      <c r="O22" s="26">
        <v>0</v>
      </c>
      <c r="P22" s="27"/>
      <c r="Q22" s="85">
        <v>150.110237</v>
      </c>
      <c r="R22" s="30"/>
    </row>
    <row r="23" spans="1:18" ht="12.75">
      <c r="A23" s="3" t="s">
        <v>120</v>
      </c>
      <c r="B23" s="91">
        <v>138.98569538545314</v>
      </c>
      <c r="C23" s="27"/>
      <c r="D23" s="27"/>
      <c r="E23" s="26">
        <f t="shared" si="0"/>
        <v>27.79713907709063</v>
      </c>
      <c r="F23" s="27"/>
      <c r="G23" s="27">
        <f t="shared" si="1"/>
        <v>111.18855630836251</v>
      </c>
      <c r="H23" s="27">
        <f t="shared" si="2"/>
        <v>105.62912849294437</v>
      </c>
      <c r="I23" s="27"/>
      <c r="J23" s="26">
        <v>30.716457</v>
      </c>
      <c r="K23" s="27">
        <v>15.5556475</v>
      </c>
      <c r="L23" s="28">
        <v>3.9578499999999996</v>
      </c>
      <c r="M23" s="27">
        <f t="shared" si="3"/>
        <v>50.2299545</v>
      </c>
      <c r="N23" s="27"/>
      <c r="O23" s="26">
        <v>0</v>
      </c>
      <c r="P23" s="27"/>
      <c r="Q23" s="85">
        <v>50.2299545</v>
      </c>
      <c r="R23" s="30"/>
    </row>
    <row r="24" spans="1:18" ht="12.75">
      <c r="A24" s="3" t="s">
        <v>121</v>
      </c>
      <c r="B24" s="91">
        <v>56.165883811811256</v>
      </c>
      <c r="C24" s="27"/>
      <c r="D24" s="27"/>
      <c r="E24" s="26">
        <f t="shared" si="0"/>
        <v>11.233176762362252</v>
      </c>
      <c r="F24" s="27"/>
      <c r="G24" s="27">
        <f t="shared" si="1"/>
        <v>44.93270704944901</v>
      </c>
      <c r="H24" s="27">
        <f t="shared" si="2"/>
        <v>42.686071696976555</v>
      </c>
      <c r="I24" s="27"/>
      <c r="J24" s="26">
        <v>16.180352</v>
      </c>
      <c r="K24" s="27">
        <v>6.845775</v>
      </c>
      <c r="L24" s="28">
        <v>2.126353</v>
      </c>
      <c r="M24" s="27">
        <f t="shared" si="3"/>
        <v>25.152479999999997</v>
      </c>
      <c r="N24" s="27"/>
      <c r="O24" s="26">
        <v>0</v>
      </c>
      <c r="P24" s="27"/>
      <c r="Q24" s="85">
        <v>25.152479999999997</v>
      </c>
      <c r="R24" s="30"/>
    </row>
    <row r="25" spans="1:18" ht="12.75">
      <c r="A25" s="3" t="s">
        <v>122</v>
      </c>
      <c r="B25" s="91">
        <v>77.52646469492352</v>
      </c>
      <c r="C25" s="27"/>
      <c r="D25" s="27"/>
      <c r="E25" s="26">
        <f t="shared" si="0"/>
        <v>15.505292938984704</v>
      </c>
      <c r="F25" s="27"/>
      <c r="G25" s="27">
        <f t="shared" si="1"/>
        <v>62.021171755938816</v>
      </c>
      <c r="H25" s="27">
        <f t="shared" si="2"/>
        <v>58.920113168141874</v>
      </c>
      <c r="I25" s="27"/>
      <c r="J25" s="26">
        <v>21.920882</v>
      </c>
      <c r="K25" s="27">
        <v>9.748985000000001</v>
      </c>
      <c r="L25" s="28">
        <v>2.168584</v>
      </c>
      <c r="M25" s="27">
        <f t="shared" si="3"/>
        <v>33.838451</v>
      </c>
      <c r="N25" s="27"/>
      <c r="O25" s="26">
        <v>0</v>
      </c>
      <c r="P25" s="27"/>
      <c r="Q25" s="85">
        <v>33.838451</v>
      </c>
      <c r="R25" s="30"/>
    </row>
    <row r="26" spans="1:18" ht="12.75">
      <c r="A26" s="3" t="s">
        <v>123</v>
      </c>
      <c r="B26" s="91">
        <v>84.00903938346028</v>
      </c>
      <c r="C26" s="27"/>
      <c r="D26" s="27"/>
      <c r="E26" s="26">
        <f t="shared" si="0"/>
        <v>16.801807876692056</v>
      </c>
      <c r="F26" s="27"/>
      <c r="G26" s="27">
        <f t="shared" si="1"/>
        <v>67.20723150676822</v>
      </c>
      <c r="H26" s="27">
        <f t="shared" si="2"/>
        <v>63.84686993142981</v>
      </c>
      <c r="I26" s="27"/>
      <c r="J26" s="26">
        <v>22.486018</v>
      </c>
      <c r="K26" s="27">
        <v>11.54785</v>
      </c>
      <c r="L26" s="28">
        <v>2.323223</v>
      </c>
      <c r="M26" s="27">
        <f t="shared" si="3"/>
        <v>36.357091</v>
      </c>
      <c r="N26" s="27"/>
      <c r="O26" s="26">
        <v>0</v>
      </c>
      <c r="P26" s="27"/>
      <c r="Q26" s="85">
        <v>36.357091</v>
      </c>
      <c r="R26" s="30"/>
    </row>
    <row r="27" spans="1:18" ht="12.75">
      <c r="A27" s="3" t="s">
        <v>124</v>
      </c>
      <c r="B27" s="91">
        <v>145.25161113853162</v>
      </c>
      <c r="C27" s="27"/>
      <c r="D27" s="27"/>
      <c r="E27" s="26">
        <f t="shared" si="0"/>
        <v>29.050322227706324</v>
      </c>
      <c r="F27" s="27"/>
      <c r="G27" s="27">
        <f t="shared" si="1"/>
        <v>116.2012889108253</v>
      </c>
      <c r="H27" s="27">
        <f t="shared" si="2"/>
        <v>110.39122446528403</v>
      </c>
      <c r="I27" s="27"/>
      <c r="J27" s="26">
        <v>61.060966</v>
      </c>
      <c r="K27" s="27">
        <v>17.91978</v>
      </c>
      <c r="L27" s="28">
        <v>4.37434</v>
      </c>
      <c r="M27" s="27">
        <f t="shared" si="3"/>
        <v>83.355086</v>
      </c>
      <c r="N27" s="27"/>
      <c r="O27" s="26">
        <v>0</v>
      </c>
      <c r="P27" s="27"/>
      <c r="Q27" s="85">
        <v>83.355086</v>
      </c>
      <c r="R27" s="30"/>
    </row>
    <row r="28" spans="1:18" ht="12.75">
      <c r="A28" s="3" t="s">
        <v>125</v>
      </c>
      <c r="B28" s="91">
        <v>100.74092563350018</v>
      </c>
      <c r="C28" s="27"/>
      <c r="D28" s="27"/>
      <c r="E28" s="26">
        <f t="shared" si="0"/>
        <v>20.14818512670004</v>
      </c>
      <c r="F28" s="27"/>
      <c r="G28" s="27">
        <f t="shared" si="1"/>
        <v>80.59274050680014</v>
      </c>
      <c r="H28" s="27">
        <f t="shared" si="2"/>
        <v>76.56310348146013</v>
      </c>
      <c r="I28" s="27"/>
      <c r="J28" s="26">
        <v>44.937909</v>
      </c>
      <c r="K28" s="27">
        <v>14.0531175</v>
      </c>
      <c r="L28" s="28">
        <v>3.091932</v>
      </c>
      <c r="M28" s="27">
        <f t="shared" si="3"/>
        <v>62.0829585</v>
      </c>
      <c r="N28" s="27"/>
      <c r="O28" s="26">
        <v>0</v>
      </c>
      <c r="P28" s="27"/>
      <c r="Q28" s="85">
        <v>62.0829585</v>
      </c>
      <c r="R28" s="30"/>
    </row>
    <row r="29" spans="1:18" ht="12.75">
      <c r="A29" s="3" t="s">
        <v>126</v>
      </c>
      <c r="B29" s="91">
        <v>24.445368506026444</v>
      </c>
      <c r="C29" s="27"/>
      <c r="D29" s="27"/>
      <c r="E29" s="26">
        <f t="shared" si="0"/>
        <v>4.889073701205289</v>
      </c>
      <c r="F29" s="27"/>
      <c r="G29" s="27">
        <f t="shared" si="1"/>
        <v>19.556294804821157</v>
      </c>
      <c r="H29" s="27">
        <f t="shared" si="2"/>
        <v>18.5784800645801</v>
      </c>
      <c r="I29" s="27"/>
      <c r="J29" s="26">
        <v>14.752639</v>
      </c>
      <c r="K29" s="27">
        <v>4.181912499999999</v>
      </c>
      <c r="L29" s="28">
        <v>1.699699</v>
      </c>
      <c r="M29" s="27">
        <f t="shared" si="3"/>
        <v>20.634250499999997</v>
      </c>
      <c r="N29" s="27"/>
      <c r="O29" s="26">
        <v>0</v>
      </c>
      <c r="P29" s="27"/>
      <c r="Q29" s="85">
        <v>20.634250499999997</v>
      </c>
      <c r="R29" s="30"/>
    </row>
    <row r="30" spans="1:18" ht="12.75">
      <c r="A30" s="3" t="s">
        <v>127</v>
      </c>
      <c r="B30" s="91">
        <v>209.97532528507912</v>
      </c>
      <c r="C30" s="27"/>
      <c r="D30" s="27"/>
      <c r="E30" s="26">
        <f t="shared" si="0"/>
        <v>41.99506505701583</v>
      </c>
      <c r="F30" s="27"/>
      <c r="G30" s="27">
        <f t="shared" si="1"/>
        <v>167.9802602280633</v>
      </c>
      <c r="H30" s="27">
        <f t="shared" si="2"/>
        <v>159.5812472166601</v>
      </c>
      <c r="I30" s="27"/>
      <c r="J30" s="26">
        <v>91.760449</v>
      </c>
      <c r="K30" s="27">
        <v>26.66142</v>
      </c>
      <c r="L30" s="28">
        <v>7.828139</v>
      </c>
      <c r="M30" s="27">
        <f t="shared" si="3"/>
        <v>126.25000799999998</v>
      </c>
      <c r="N30" s="27"/>
      <c r="O30" s="26">
        <v>0</v>
      </c>
      <c r="P30" s="27"/>
      <c r="Q30" s="85">
        <v>126.25000799999998</v>
      </c>
      <c r="R30" s="30"/>
    </row>
    <row r="31" spans="1:18" ht="12.75">
      <c r="A31" s="3" t="s">
        <v>128</v>
      </c>
      <c r="B31" s="91">
        <v>112.06520887238277</v>
      </c>
      <c r="C31" s="27"/>
      <c r="D31" s="27"/>
      <c r="E31" s="26">
        <f t="shared" si="0"/>
        <v>22.413041774476554</v>
      </c>
      <c r="F31" s="27"/>
      <c r="G31" s="27">
        <f t="shared" si="1"/>
        <v>89.65216709790622</v>
      </c>
      <c r="H31" s="27">
        <f t="shared" si="2"/>
        <v>85.1695587430109</v>
      </c>
      <c r="I31" s="27"/>
      <c r="J31" s="26">
        <v>34.89438</v>
      </c>
      <c r="K31" s="27">
        <v>12.4492225</v>
      </c>
      <c r="L31" s="28">
        <v>3.893815</v>
      </c>
      <c r="M31" s="27">
        <f t="shared" si="3"/>
        <v>51.23741749999999</v>
      </c>
      <c r="N31" s="27"/>
      <c r="O31" s="26">
        <v>0</v>
      </c>
      <c r="P31" s="27"/>
      <c r="Q31" s="85">
        <v>51.23741749999999</v>
      </c>
      <c r="R31" s="30"/>
    </row>
    <row r="32" spans="1:18" ht="12.75">
      <c r="A32" s="3" t="s">
        <v>129</v>
      </c>
      <c r="B32" s="91">
        <v>118.54200560551352</v>
      </c>
      <c r="C32" s="27"/>
      <c r="D32" s="27"/>
      <c r="E32" s="26">
        <f t="shared" si="0"/>
        <v>23.708401121102707</v>
      </c>
      <c r="F32" s="27"/>
      <c r="G32" s="27">
        <f t="shared" si="1"/>
        <v>94.83360448441081</v>
      </c>
      <c r="H32" s="27">
        <f t="shared" si="2"/>
        <v>90.09192426019027</v>
      </c>
      <c r="I32" s="27"/>
      <c r="J32" s="26">
        <v>40.391778</v>
      </c>
      <c r="K32" s="27">
        <v>14.22893</v>
      </c>
      <c r="L32" s="28">
        <v>3.709174</v>
      </c>
      <c r="M32" s="27">
        <f t="shared" si="3"/>
        <v>58.329882</v>
      </c>
      <c r="N32" s="27"/>
      <c r="O32" s="26">
        <v>0</v>
      </c>
      <c r="P32" s="27"/>
      <c r="Q32" s="85">
        <v>58.329882</v>
      </c>
      <c r="R32" s="30"/>
    </row>
    <row r="33" spans="1:18" ht="12.75">
      <c r="A33" s="3" t="s">
        <v>130</v>
      </c>
      <c r="B33" s="91">
        <v>51.77791043673467</v>
      </c>
      <c r="C33" s="27"/>
      <c r="D33" s="27"/>
      <c r="E33" s="26">
        <f t="shared" si="0"/>
        <v>10.355582087346935</v>
      </c>
      <c r="F33" s="27"/>
      <c r="G33" s="27">
        <f t="shared" si="1"/>
        <v>41.42232834938774</v>
      </c>
      <c r="H33" s="27">
        <f t="shared" si="2"/>
        <v>39.35121193191835</v>
      </c>
      <c r="I33" s="27"/>
      <c r="J33" s="26">
        <v>16.949942</v>
      </c>
      <c r="K33" s="27">
        <v>6.983515</v>
      </c>
      <c r="L33" s="28">
        <v>2.032228</v>
      </c>
      <c r="M33" s="27">
        <f t="shared" si="3"/>
        <v>25.965685</v>
      </c>
      <c r="N33" s="27"/>
      <c r="O33" s="26">
        <v>0</v>
      </c>
      <c r="P33" s="27"/>
      <c r="Q33" s="85">
        <v>25.965685</v>
      </c>
      <c r="R33" s="30"/>
    </row>
    <row r="34" spans="1:18" ht="12.75">
      <c r="A34" s="3" t="s">
        <v>131</v>
      </c>
      <c r="B34" s="91">
        <v>14.559531946555524</v>
      </c>
      <c r="C34" s="27"/>
      <c r="D34" s="27"/>
      <c r="E34" s="26">
        <f t="shared" si="0"/>
        <v>2.911906389311105</v>
      </c>
      <c r="F34" s="27"/>
      <c r="G34" s="27">
        <f t="shared" si="1"/>
        <v>11.64762555724442</v>
      </c>
      <c r="H34" s="27">
        <f t="shared" si="2"/>
        <v>11.065244279382197</v>
      </c>
      <c r="I34" s="27"/>
      <c r="J34" s="26">
        <v>8.132524</v>
      </c>
      <c r="K34" s="27">
        <v>5.74725</v>
      </c>
      <c r="L34" s="28">
        <v>1.23668</v>
      </c>
      <c r="M34" s="27">
        <f t="shared" si="3"/>
        <v>15.116454000000001</v>
      </c>
      <c r="N34" s="27"/>
      <c r="O34" s="26">
        <v>0</v>
      </c>
      <c r="P34" s="27"/>
      <c r="Q34" s="85">
        <v>15.116454000000001</v>
      </c>
      <c r="R34" s="30"/>
    </row>
    <row r="35" spans="1:18" ht="12.75">
      <c r="A35" s="3" t="s">
        <v>132</v>
      </c>
      <c r="B35" s="91">
        <v>177.15843423053104</v>
      </c>
      <c r="C35" s="27"/>
      <c r="D35" s="27"/>
      <c r="E35" s="26">
        <f t="shared" si="0"/>
        <v>35.43168684610621</v>
      </c>
      <c r="F35" s="27"/>
      <c r="G35" s="27">
        <f t="shared" si="1"/>
        <v>141.72674738442484</v>
      </c>
      <c r="H35" s="27">
        <f t="shared" si="2"/>
        <v>134.6404100152036</v>
      </c>
      <c r="I35" s="27"/>
      <c r="J35" s="26">
        <v>42.506844</v>
      </c>
      <c r="K35" s="27">
        <v>17.956155</v>
      </c>
      <c r="L35" s="28">
        <v>4.937590999999999</v>
      </c>
      <c r="M35" s="27">
        <f t="shared" si="3"/>
        <v>65.40059</v>
      </c>
      <c r="N35" s="27"/>
      <c r="O35" s="26">
        <v>0</v>
      </c>
      <c r="P35" s="27"/>
      <c r="Q35" s="85">
        <v>65.40059</v>
      </c>
      <c r="R35" s="30"/>
    </row>
    <row r="36" spans="1:18" ht="12.75">
      <c r="A36" s="3" t="s">
        <v>133</v>
      </c>
      <c r="B36" s="91">
        <v>11.608132236461223</v>
      </c>
      <c r="C36" s="27"/>
      <c r="D36" s="27"/>
      <c r="E36" s="26">
        <f t="shared" si="0"/>
        <v>2.3216264472922448</v>
      </c>
      <c r="F36" s="27"/>
      <c r="G36" s="27">
        <f t="shared" si="1"/>
        <v>9.286505789168979</v>
      </c>
      <c r="H36" s="27">
        <f t="shared" si="2"/>
        <v>8.82218049971053</v>
      </c>
      <c r="I36" s="27"/>
      <c r="J36" s="26">
        <v>6.963417</v>
      </c>
      <c r="K36" s="27">
        <v>5.851525</v>
      </c>
      <c r="L36" s="28">
        <v>1.009915</v>
      </c>
      <c r="M36" s="27">
        <f t="shared" si="3"/>
        <v>13.824856999999998</v>
      </c>
      <c r="N36" s="27"/>
      <c r="O36" s="26">
        <v>0</v>
      </c>
      <c r="P36" s="27"/>
      <c r="Q36" s="85">
        <v>13.824856999999998</v>
      </c>
      <c r="R36" s="30"/>
    </row>
    <row r="37" spans="1:18" ht="12.75">
      <c r="A37" s="3" t="s">
        <v>134</v>
      </c>
      <c r="B37" s="91">
        <v>37.10841648786497</v>
      </c>
      <c r="C37" s="27"/>
      <c r="D37" s="27"/>
      <c r="E37" s="26">
        <f t="shared" si="0"/>
        <v>7.4216832975729945</v>
      </c>
      <c r="F37" s="27"/>
      <c r="G37" s="27">
        <f t="shared" si="1"/>
        <v>29.686733190291978</v>
      </c>
      <c r="H37" s="27">
        <f t="shared" si="2"/>
        <v>28.202396530777378</v>
      </c>
      <c r="I37" s="27"/>
      <c r="J37" s="26">
        <v>10.166756</v>
      </c>
      <c r="K37" s="27">
        <v>6.9064</v>
      </c>
      <c r="L37" s="28">
        <v>1.4241549999999998</v>
      </c>
      <c r="M37" s="27">
        <f t="shared" si="3"/>
        <v>18.497310999999996</v>
      </c>
      <c r="N37" s="27"/>
      <c r="O37" s="26">
        <v>0</v>
      </c>
      <c r="P37" s="27"/>
      <c r="Q37" s="85">
        <v>18.497310999999996</v>
      </c>
      <c r="R37" s="30"/>
    </row>
    <row r="38" spans="1:18" ht="12.75">
      <c r="A38" s="3" t="s">
        <v>135</v>
      </c>
      <c r="B38" s="91">
        <v>26.378715397096517</v>
      </c>
      <c r="C38" s="27"/>
      <c r="D38" s="27"/>
      <c r="E38" s="26">
        <f t="shared" si="0"/>
        <v>5.275743079419303</v>
      </c>
      <c r="F38" s="27"/>
      <c r="G38" s="27">
        <f t="shared" si="1"/>
        <v>21.102972317677214</v>
      </c>
      <c r="H38" s="27">
        <f t="shared" si="2"/>
        <v>20.04782370179335</v>
      </c>
      <c r="I38" s="27"/>
      <c r="J38" s="26">
        <v>8.897897</v>
      </c>
      <c r="K38" s="27">
        <v>3.3675975</v>
      </c>
      <c r="L38" s="28">
        <v>1.288916</v>
      </c>
      <c r="M38" s="27">
        <f t="shared" si="3"/>
        <v>13.554410500000001</v>
      </c>
      <c r="N38" s="27"/>
      <c r="O38" s="26">
        <v>0</v>
      </c>
      <c r="P38" s="27"/>
      <c r="Q38" s="85">
        <v>13.554410500000001</v>
      </c>
      <c r="R38" s="30"/>
    </row>
    <row r="39" spans="1:18" ht="12.75">
      <c r="A39" s="3" t="s">
        <v>136</v>
      </c>
      <c r="B39" s="91">
        <v>179.41584438257797</v>
      </c>
      <c r="C39" s="27"/>
      <c r="D39" s="27"/>
      <c r="E39" s="26">
        <f t="shared" si="0"/>
        <v>35.8831688765156</v>
      </c>
      <c r="F39" s="27"/>
      <c r="G39" s="27">
        <f t="shared" si="1"/>
        <v>143.5326755060624</v>
      </c>
      <c r="H39" s="27">
        <f t="shared" si="2"/>
        <v>136.35604173075927</v>
      </c>
      <c r="I39" s="27"/>
      <c r="J39" s="26">
        <v>88.167893</v>
      </c>
      <c r="K39" s="27">
        <v>22.7380125</v>
      </c>
      <c r="L39" s="28">
        <v>4.524586</v>
      </c>
      <c r="M39" s="27">
        <f t="shared" si="3"/>
        <v>115.4304915</v>
      </c>
      <c r="N39" s="27"/>
      <c r="O39" s="26">
        <v>0</v>
      </c>
      <c r="P39" s="27"/>
      <c r="Q39" s="85">
        <v>115.4304915</v>
      </c>
      <c r="R39" s="30"/>
    </row>
    <row r="40" spans="1:18" ht="12.75">
      <c r="A40" s="3" t="s">
        <v>137</v>
      </c>
      <c r="B40" s="91">
        <v>29.994185995180207</v>
      </c>
      <c r="C40" s="27"/>
      <c r="D40" s="27"/>
      <c r="E40" s="26">
        <f t="shared" si="0"/>
        <v>5.998837199036042</v>
      </c>
      <c r="F40" s="27"/>
      <c r="G40" s="27">
        <f t="shared" si="1"/>
        <v>23.995348796144164</v>
      </c>
      <c r="H40" s="27">
        <f t="shared" si="2"/>
        <v>22.795581356336953</v>
      </c>
      <c r="I40" s="27"/>
      <c r="J40" s="26">
        <v>11.229626</v>
      </c>
      <c r="K40" s="27">
        <v>6.44856</v>
      </c>
      <c r="L40" s="28">
        <v>2.16944</v>
      </c>
      <c r="M40" s="27">
        <f t="shared" si="3"/>
        <v>19.847625999999998</v>
      </c>
      <c r="N40" s="27"/>
      <c r="O40" s="26">
        <v>0</v>
      </c>
      <c r="P40" s="27"/>
      <c r="Q40" s="85">
        <v>19.847625999999998</v>
      </c>
      <c r="R40" s="30"/>
    </row>
    <row r="41" spans="1:18" ht="12.75">
      <c r="A41" s="3" t="s">
        <v>138</v>
      </c>
      <c r="B41" s="91">
        <v>47.690226066714786</v>
      </c>
      <c r="C41" s="27"/>
      <c r="D41" s="27"/>
      <c r="E41" s="26">
        <f t="shared" si="0"/>
        <v>9.538045213342958</v>
      </c>
      <c r="F41" s="27"/>
      <c r="G41" s="27">
        <f t="shared" si="1"/>
        <v>38.15218085337183</v>
      </c>
      <c r="H41" s="27">
        <f t="shared" si="2"/>
        <v>36.244571810703235</v>
      </c>
      <c r="I41" s="27"/>
      <c r="J41" s="26">
        <v>18.511791</v>
      </c>
      <c r="K41" s="27">
        <v>5.58623</v>
      </c>
      <c r="L41" s="28">
        <v>1.169478</v>
      </c>
      <c r="M41" s="27">
        <f t="shared" si="3"/>
        <v>25.267499</v>
      </c>
      <c r="N41" s="27"/>
      <c r="O41" s="26">
        <v>0</v>
      </c>
      <c r="P41" s="27"/>
      <c r="Q41" s="85">
        <v>25.267499</v>
      </c>
      <c r="R41" s="30"/>
    </row>
    <row r="42" spans="1:18" ht="12.75">
      <c r="A42" s="3" t="s">
        <v>139</v>
      </c>
      <c r="B42" s="91">
        <v>362.85344247778767</v>
      </c>
      <c r="C42" s="27"/>
      <c r="D42" s="27"/>
      <c r="E42" s="26">
        <f t="shared" si="0"/>
        <v>72.57068849555753</v>
      </c>
      <c r="F42" s="27"/>
      <c r="G42" s="27">
        <f t="shared" si="1"/>
        <v>290.28275398223013</v>
      </c>
      <c r="H42" s="27">
        <f t="shared" si="2"/>
        <v>275.7686162831186</v>
      </c>
      <c r="I42" s="27"/>
      <c r="J42" s="26">
        <v>171.232645</v>
      </c>
      <c r="K42" s="27">
        <v>49.37106</v>
      </c>
      <c r="L42" s="28">
        <v>12.996291000000001</v>
      </c>
      <c r="M42" s="27">
        <f t="shared" si="3"/>
        <v>233.599996</v>
      </c>
      <c r="N42" s="27"/>
      <c r="O42" s="26">
        <v>0</v>
      </c>
      <c r="P42" s="27"/>
      <c r="Q42" s="85">
        <v>233.599996</v>
      </c>
      <c r="R42" s="30"/>
    </row>
    <row r="43" spans="1:18" ht="12.75">
      <c r="A43" s="3" t="s">
        <v>140</v>
      </c>
      <c r="B43" s="91">
        <v>252.59088731381158</v>
      </c>
      <c r="C43" s="27"/>
      <c r="D43" s="27"/>
      <c r="E43" s="26">
        <f t="shared" si="0"/>
        <v>50.51817746276232</v>
      </c>
      <c r="F43" s="27"/>
      <c r="G43" s="27">
        <f t="shared" si="1"/>
        <v>202.07270985104927</v>
      </c>
      <c r="H43" s="27">
        <f t="shared" si="2"/>
        <v>191.96907435849678</v>
      </c>
      <c r="I43" s="27"/>
      <c r="J43" s="26">
        <v>62.552506</v>
      </c>
      <c r="K43" s="27">
        <v>29.69849</v>
      </c>
      <c r="L43" s="28">
        <v>8.008587</v>
      </c>
      <c r="M43" s="27">
        <f t="shared" si="3"/>
        <v>100.259583</v>
      </c>
      <c r="N43" s="27"/>
      <c r="O43" s="26">
        <v>0</v>
      </c>
      <c r="P43" s="27"/>
      <c r="Q43" s="85">
        <v>100.259583</v>
      </c>
      <c r="R43" s="30"/>
    </row>
    <row r="44" spans="1:18" ht="12.75">
      <c r="A44" s="3" t="s">
        <v>141</v>
      </c>
      <c r="B44" s="91">
        <v>60.20699722875486</v>
      </c>
      <c r="C44" s="27"/>
      <c r="D44" s="27"/>
      <c r="E44" s="26">
        <f t="shared" si="0"/>
        <v>12.041399445750972</v>
      </c>
      <c r="F44" s="27"/>
      <c r="G44" s="27">
        <f t="shared" si="1"/>
        <v>48.16559778300389</v>
      </c>
      <c r="H44" s="27">
        <f t="shared" si="2"/>
        <v>45.757317893853696</v>
      </c>
      <c r="I44" s="27"/>
      <c r="J44" s="26">
        <v>16.667774</v>
      </c>
      <c r="K44" s="27">
        <v>9.829737499999998</v>
      </c>
      <c r="L44" s="28">
        <v>3.034699</v>
      </c>
      <c r="M44" s="27">
        <f t="shared" si="3"/>
        <v>29.5322105</v>
      </c>
      <c r="N44" s="27"/>
      <c r="O44" s="26">
        <v>0</v>
      </c>
      <c r="P44" s="27"/>
      <c r="Q44" s="85">
        <v>29.5322105</v>
      </c>
      <c r="R44" s="30"/>
    </row>
    <row r="45" spans="1:18" ht="12.75">
      <c r="A45" s="3" t="s">
        <v>142</v>
      </c>
      <c r="B45" s="91">
        <v>70.66112710973859</v>
      </c>
      <c r="C45" s="27"/>
      <c r="D45" s="27"/>
      <c r="E45" s="26">
        <f t="shared" si="0"/>
        <v>14.132225421947718</v>
      </c>
      <c r="F45" s="27"/>
      <c r="G45" s="27">
        <f t="shared" si="1"/>
        <v>56.52890168779087</v>
      </c>
      <c r="H45" s="27">
        <f t="shared" si="2"/>
        <v>53.70245660340132</v>
      </c>
      <c r="I45" s="27"/>
      <c r="J45" s="26">
        <v>36.908565</v>
      </c>
      <c r="K45" s="27">
        <v>8.72127</v>
      </c>
      <c r="L45" s="28">
        <v>2.9733720000000003</v>
      </c>
      <c r="M45" s="27">
        <f t="shared" si="3"/>
        <v>48.603207</v>
      </c>
      <c r="N45" s="27"/>
      <c r="O45" s="26">
        <v>0</v>
      </c>
      <c r="P45" s="27"/>
      <c r="Q45" s="85">
        <v>48.603207</v>
      </c>
      <c r="R45" s="30"/>
    </row>
    <row r="46" spans="1:18" ht="12.75">
      <c r="A46" s="3" t="s">
        <v>143</v>
      </c>
      <c r="B46" s="91">
        <v>240.216625322681</v>
      </c>
      <c r="C46" s="27"/>
      <c r="D46" s="27"/>
      <c r="E46" s="26">
        <f t="shared" si="0"/>
        <v>48.043325064536205</v>
      </c>
      <c r="F46" s="27"/>
      <c r="G46" s="27">
        <f t="shared" si="1"/>
        <v>192.17330025814482</v>
      </c>
      <c r="H46" s="27">
        <f t="shared" si="2"/>
        <v>182.56463524523758</v>
      </c>
      <c r="I46" s="27"/>
      <c r="J46" s="26">
        <v>129.797203</v>
      </c>
      <c r="K46" s="27">
        <v>32.626192499999995</v>
      </c>
      <c r="L46" s="28">
        <v>8.592145</v>
      </c>
      <c r="M46" s="27">
        <f t="shared" si="3"/>
        <v>171.0155405</v>
      </c>
      <c r="N46" s="27"/>
      <c r="O46" s="26">
        <v>0</v>
      </c>
      <c r="P46" s="27"/>
      <c r="Q46" s="85">
        <v>171.0155405</v>
      </c>
      <c r="R46" s="30"/>
    </row>
    <row r="47" spans="1:18" ht="12.75">
      <c r="A47" s="3" t="s">
        <v>144</v>
      </c>
      <c r="B47" s="91">
        <v>36.47360340368377</v>
      </c>
      <c r="C47" s="27"/>
      <c r="D47" s="27"/>
      <c r="E47" s="26">
        <f t="shared" si="0"/>
        <v>7.294720680736754</v>
      </c>
      <c r="F47" s="27"/>
      <c r="G47" s="27">
        <f t="shared" si="1"/>
        <v>29.178882722947016</v>
      </c>
      <c r="H47" s="27">
        <f t="shared" si="2"/>
        <v>27.719938586799664</v>
      </c>
      <c r="I47" s="27"/>
      <c r="J47" s="26">
        <v>16.604905</v>
      </c>
      <c r="K47" s="27">
        <v>9.7516525</v>
      </c>
      <c r="L47" s="28">
        <v>0.716056</v>
      </c>
      <c r="M47" s="27">
        <f t="shared" si="3"/>
        <v>27.072613500000003</v>
      </c>
      <c r="N47" s="27"/>
      <c r="O47" s="26">
        <v>21.503388</v>
      </c>
      <c r="P47" s="27"/>
      <c r="Q47" s="85">
        <v>48.576001500000004</v>
      </c>
      <c r="R47" s="30"/>
    </row>
    <row r="48" spans="1:18" ht="12.75">
      <c r="A48" s="3" t="s">
        <v>145</v>
      </c>
      <c r="B48" s="91">
        <v>19.909925313927534</v>
      </c>
      <c r="C48" s="27"/>
      <c r="D48" s="27"/>
      <c r="E48" s="26">
        <f t="shared" si="0"/>
        <v>3.981985062785507</v>
      </c>
      <c r="F48" s="27"/>
      <c r="G48" s="27">
        <f t="shared" si="1"/>
        <v>15.927940251142028</v>
      </c>
      <c r="H48" s="27">
        <f t="shared" si="2"/>
        <v>15.131543238584925</v>
      </c>
      <c r="I48" s="27"/>
      <c r="J48" s="26">
        <v>15.928254</v>
      </c>
      <c r="K48" s="27">
        <v>2.990995</v>
      </c>
      <c r="L48" s="28">
        <v>1.05118</v>
      </c>
      <c r="M48" s="27">
        <f t="shared" si="3"/>
        <v>19.970429</v>
      </c>
      <c r="N48" s="27"/>
      <c r="O48" s="26">
        <v>0</v>
      </c>
      <c r="P48" s="27"/>
      <c r="Q48" s="85">
        <v>19.970429</v>
      </c>
      <c r="R48" s="30"/>
    </row>
    <row r="49" spans="1:18" ht="12.75">
      <c r="A49" s="3" t="s">
        <v>146</v>
      </c>
      <c r="B49" s="91">
        <v>81.95555088216922</v>
      </c>
      <c r="C49" s="27"/>
      <c r="D49" s="27"/>
      <c r="E49" s="26">
        <f t="shared" si="0"/>
        <v>16.391110176433845</v>
      </c>
      <c r="F49" s="27"/>
      <c r="G49" s="27">
        <f t="shared" si="1"/>
        <v>65.56444070573538</v>
      </c>
      <c r="H49" s="27">
        <f t="shared" si="2"/>
        <v>62.286218670448605</v>
      </c>
      <c r="I49" s="27"/>
      <c r="J49" s="26">
        <v>23.640628</v>
      </c>
      <c r="K49" s="27">
        <v>10.179422500000001</v>
      </c>
      <c r="L49" s="28">
        <v>2.700989</v>
      </c>
      <c r="M49" s="27">
        <f t="shared" si="3"/>
        <v>36.5210395</v>
      </c>
      <c r="N49" s="27"/>
      <c r="O49" s="26">
        <v>0</v>
      </c>
      <c r="P49" s="27"/>
      <c r="Q49" s="85">
        <v>36.5210395</v>
      </c>
      <c r="R49" s="30"/>
    </row>
    <row r="50" spans="1:18" ht="12.75">
      <c r="A50" s="3" t="s">
        <v>147</v>
      </c>
      <c r="B50" s="91">
        <v>14.563104297989833</v>
      </c>
      <c r="C50" s="27"/>
      <c r="D50" s="27"/>
      <c r="E50" s="26">
        <f t="shared" si="0"/>
        <v>2.9126208595979666</v>
      </c>
      <c r="F50" s="27"/>
      <c r="G50" s="27">
        <f t="shared" si="1"/>
        <v>11.650483438391866</v>
      </c>
      <c r="H50" s="27">
        <f t="shared" si="2"/>
        <v>11.067959266472272</v>
      </c>
      <c r="I50" s="27"/>
      <c r="J50" s="26">
        <v>4.556608</v>
      </c>
      <c r="K50" s="27">
        <v>5.4089624999999995</v>
      </c>
      <c r="L50" s="28">
        <v>0.798481</v>
      </c>
      <c r="M50" s="27">
        <f t="shared" si="3"/>
        <v>10.764051499999999</v>
      </c>
      <c r="N50" s="27"/>
      <c r="O50" s="26">
        <v>0</v>
      </c>
      <c r="P50" s="27"/>
      <c r="Q50" s="85">
        <v>10.764051499999999</v>
      </c>
      <c r="R50" s="30"/>
    </row>
    <row r="51" spans="1:18" ht="12.75">
      <c r="A51" s="3" t="s">
        <v>148</v>
      </c>
      <c r="B51" s="91">
        <v>124.94591284648898</v>
      </c>
      <c r="C51" s="27"/>
      <c r="D51" s="27"/>
      <c r="E51" s="26">
        <f t="shared" si="0"/>
        <v>24.989182569297796</v>
      </c>
      <c r="F51" s="27"/>
      <c r="G51" s="27">
        <f t="shared" si="1"/>
        <v>99.95673027719118</v>
      </c>
      <c r="H51" s="27">
        <f t="shared" si="2"/>
        <v>94.95889376333162</v>
      </c>
      <c r="I51" s="27"/>
      <c r="J51" s="26">
        <v>27.970847</v>
      </c>
      <c r="K51" s="27">
        <v>13.5404725</v>
      </c>
      <c r="L51" s="28">
        <v>3.100714</v>
      </c>
      <c r="M51" s="27">
        <f t="shared" si="3"/>
        <v>44.612033499999995</v>
      </c>
      <c r="N51" s="27"/>
      <c r="O51" s="26">
        <v>0</v>
      </c>
      <c r="P51" s="27"/>
      <c r="Q51" s="85">
        <v>44.612033499999995</v>
      </c>
      <c r="R51" s="30"/>
    </row>
    <row r="52" spans="1:18" ht="12.75">
      <c r="A52" s="3" t="s">
        <v>149</v>
      </c>
      <c r="B52" s="91">
        <v>406.98424074894064</v>
      </c>
      <c r="C52" s="27"/>
      <c r="D52" s="27"/>
      <c r="E52" s="26">
        <f t="shared" si="0"/>
        <v>81.39684814978813</v>
      </c>
      <c r="F52" s="27"/>
      <c r="G52" s="27">
        <f t="shared" si="1"/>
        <v>325.5873925991525</v>
      </c>
      <c r="H52" s="27">
        <f t="shared" si="2"/>
        <v>309.3080229691949</v>
      </c>
      <c r="I52" s="27"/>
      <c r="J52" s="26">
        <v>100.324807</v>
      </c>
      <c r="K52" s="27">
        <v>51.7793275</v>
      </c>
      <c r="L52" s="28">
        <v>9.982136</v>
      </c>
      <c r="M52" s="27">
        <f t="shared" si="3"/>
        <v>162.0862705</v>
      </c>
      <c r="N52" s="27"/>
      <c r="O52" s="26">
        <v>0</v>
      </c>
      <c r="P52" s="27"/>
      <c r="Q52" s="85">
        <v>162.0862705</v>
      </c>
      <c r="R52" s="30"/>
    </row>
    <row r="53" spans="1:18" ht="12.75">
      <c r="A53" s="3" t="s">
        <v>150</v>
      </c>
      <c r="B53" s="91">
        <v>42.34190448475043</v>
      </c>
      <c r="C53" s="27"/>
      <c r="D53" s="27"/>
      <c r="E53" s="26">
        <f t="shared" si="0"/>
        <v>8.468380896950086</v>
      </c>
      <c r="F53" s="27"/>
      <c r="G53" s="27">
        <f t="shared" si="1"/>
        <v>33.87352358780034</v>
      </c>
      <c r="H53" s="27">
        <f t="shared" si="2"/>
        <v>32.179847408410325</v>
      </c>
      <c r="I53" s="27"/>
      <c r="J53" s="26">
        <v>17.085236</v>
      </c>
      <c r="K53" s="27">
        <v>11.82915</v>
      </c>
      <c r="L53" s="28">
        <v>1.904512</v>
      </c>
      <c r="M53" s="27">
        <f t="shared" si="3"/>
        <v>30.818898</v>
      </c>
      <c r="N53" s="27"/>
      <c r="O53" s="26">
        <v>0</v>
      </c>
      <c r="P53" s="27"/>
      <c r="Q53" s="85">
        <v>30.818898</v>
      </c>
      <c r="R53" s="30"/>
    </row>
    <row r="54" spans="1:18" ht="12.75">
      <c r="A54" s="3" t="s">
        <v>151</v>
      </c>
      <c r="B54" s="91">
        <v>147.26930469721452</v>
      </c>
      <c r="C54" s="27"/>
      <c r="D54" s="27"/>
      <c r="E54" s="26">
        <f t="shared" si="0"/>
        <v>29.453860939442905</v>
      </c>
      <c r="F54" s="27"/>
      <c r="G54" s="27">
        <f t="shared" si="1"/>
        <v>117.81544375777162</v>
      </c>
      <c r="H54" s="27">
        <f t="shared" si="2"/>
        <v>111.92467156988303</v>
      </c>
      <c r="I54" s="27"/>
      <c r="J54" s="26">
        <v>34.775764</v>
      </c>
      <c r="K54" s="27">
        <v>17.404225</v>
      </c>
      <c r="L54" s="28">
        <v>4.311903</v>
      </c>
      <c r="M54" s="27">
        <f t="shared" si="3"/>
        <v>56.49189200000001</v>
      </c>
      <c r="N54" s="27"/>
      <c r="O54" s="26">
        <v>0</v>
      </c>
      <c r="P54" s="27"/>
      <c r="Q54" s="85">
        <v>56.49189200000001</v>
      </c>
      <c r="R54" s="30"/>
    </row>
    <row r="55" spans="1:18" ht="12.75">
      <c r="A55" s="3" t="s">
        <v>152</v>
      </c>
      <c r="B55" s="91">
        <v>1.5814353488496329</v>
      </c>
      <c r="C55" s="27"/>
      <c r="D55" s="27"/>
      <c r="E55" s="26">
        <f t="shared" si="0"/>
        <v>0.3162870697699266</v>
      </c>
      <c r="F55" s="27"/>
      <c r="G55" s="27">
        <f t="shared" si="1"/>
        <v>1.2651482790797064</v>
      </c>
      <c r="H55" s="27">
        <f t="shared" si="2"/>
        <v>1.201890865125721</v>
      </c>
      <c r="I55" s="27"/>
      <c r="J55" s="26">
        <v>1.436741</v>
      </c>
      <c r="K55" s="27">
        <v>1.5294475</v>
      </c>
      <c r="L55" s="28">
        <v>0.208252</v>
      </c>
      <c r="M55" s="27">
        <f t="shared" si="3"/>
        <v>3.1744405</v>
      </c>
      <c r="N55" s="27"/>
      <c r="O55" s="26">
        <v>0</v>
      </c>
      <c r="P55" s="27"/>
      <c r="Q55" s="85">
        <v>3.1744405</v>
      </c>
      <c r="R55" s="30"/>
    </row>
    <row r="56" spans="1:18" ht="12.75">
      <c r="A56" s="3" t="s">
        <v>153</v>
      </c>
      <c r="B56" s="91">
        <v>12.264648378786173</v>
      </c>
      <c r="C56" s="27"/>
      <c r="D56" s="27"/>
      <c r="E56" s="26">
        <f t="shared" si="0"/>
        <v>2.4529296757572348</v>
      </c>
      <c r="F56" s="27"/>
      <c r="G56" s="27">
        <f t="shared" si="1"/>
        <v>9.811718703028939</v>
      </c>
      <c r="H56" s="27">
        <f t="shared" si="2"/>
        <v>9.321132767877492</v>
      </c>
      <c r="I56" s="27"/>
      <c r="J56" s="26">
        <v>6.808789</v>
      </c>
      <c r="K56" s="27">
        <v>2.5338825</v>
      </c>
      <c r="L56" s="28">
        <v>0.931856</v>
      </c>
      <c r="M56" s="27">
        <f t="shared" si="3"/>
        <v>10.2745275</v>
      </c>
      <c r="N56" s="27"/>
      <c r="O56" s="26">
        <v>0</v>
      </c>
      <c r="P56" s="27"/>
      <c r="Q56" s="85">
        <v>10.2745275</v>
      </c>
      <c r="R56" s="30"/>
    </row>
    <row r="57" spans="1:18" ht="12.75">
      <c r="A57" s="3" t="s">
        <v>154</v>
      </c>
      <c r="B57" s="91">
        <v>112.5238606849275</v>
      </c>
      <c r="C57" s="27"/>
      <c r="D57" s="27"/>
      <c r="E57" s="26">
        <f t="shared" si="0"/>
        <v>22.5047721369855</v>
      </c>
      <c r="F57" s="27"/>
      <c r="G57" s="27">
        <f t="shared" si="1"/>
        <v>90.019088547942</v>
      </c>
      <c r="H57" s="27">
        <f t="shared" si="2"/>
        <v>85.5181341205449</v>
      </c>
      <c r="I57" s="27"/>
      <c r="J57" s="26">
        <v>70.478233</v>
      </c>
      <c r="K57" s="27">
        <v>15.255675</v>
      </c>
      <c r="L57" s="28">
        <v>5.274673</v>
      </c>
      <c r="M57" s="27">
        <f t="shared" si="3"/>
        <v>91.00858099999999</v>
      </c>
      <c r="N57" s="27"/>
      <c r="O57" s="26">
        <v>0</v>
      </c>
      <c r="P57" s="27"/>
      <c r="Q57" s="85">
        <v>91.00858099999999</v>
      </c>
      <c r="R57" s="30"/>
    </row>
    <row r="58" spans="1:18" ht="12.75">
      <c r="A58" s="3" t="s">
        <v>155</v>
      </c>
      <c r="B58" s="91">
        <v>119.17990358792159</v>
      </c>
      <c r="C58" s="27"/>
      <c r="D58" s="27"/>
      <c r="E58" s="26">
        <f t="shared" si="0"/>
        <v>23.83598071758432</v>
      </c>
      <c r="F58" s="27"/>
      <c r="G58" s="27">
        <f t="shared" si="1"/>
        <v>95.34392287033727</v>
      </c>
      <c r="H58" s="27">
        <f t="shared" si="2"/>
        <v>90.5767267268204</v>
      </c>
      <c r="I58" s="27"/>
      <c r="J58" s="26">
        <v>46.511764</v>
      </c>
      <c r="K58" s="27">
        <v>13.9410825</v>
      </c>
      <c r="L58" s="28">
        <v>4.515993</v>
      </c>
      <c r="M58" s="27">
        <f t="shared" si="3"/>
        <v>64.9688395</v>
      </c>
      <c r="N58" s="27"/>
      <c r="O58" s="26">
        <v>0</v>
      </c>
      <c r="P58" s="27"/>
      <c r="Q58" s="85">
        <v>64.9688395</v>
      </c>
      <c r="R58" s="30"/>
    </row>
    <row r="59" spans="1:18" ht="12.75">
      <c r="A59" s="3" t="s">
        <v>156</v>
      </c>
      <c r="B59" s="91">
        <v>29.705589916684108</v>
      </c>
      <c r="C59" s="27"/>
      <c r="D59" s="27"/>
      <c r="E59" s="26">
        <f t="shared" si="0"/>
        <v>5.941117983336822</v>
      </c>
      <c r="F59" s="27"/>
      <c r="G59" s="27">
        <f t="shared" si="1"/>
        <v>23.764471933347288</v>
      </c>
      <c r="H59" s="27">
        <f t="shared" si="2"/>
        <v>22.57624833667992</v>
      </c>
      <c r="I59" s="27"/>
      <c r="J59" s="26">
        <v>12.398845</v>
      </c>
      <c r="K59" s="27">
        <v>6.1907825</v>
      </c>
      <c r="L59" s="28">
        <v>1.484038</v>
      </c>
      <c r="M59" s="27">
        <f t="shared" si="3"/>
        <v>20.073665499999997</v>
      </c>
      <c r="N59" s="27"/>
      <c r="O59" s="26">
        <v>0</v>
      </c>
      <c r="P59" s="27"/>
      <c r="Q59" s="85">
        <v>20.073665499999997</v>
      </c>
      <c r="R59" s="30"/>
    </row>
    <row r="60" spans="1:18" ht="13.5" thickBot="1">
      <c r="A60" s="3" t="s">
        <v>157</v>
      </c>
      <c r="B60" s="91">
        <v>8.851249734123808</v>
      </c>
      <c r="C60" s="27"/>
      <c r="D60" s="27"/>
      <c r="E60" s="26">
        <f t="shared" si="0"/>
        <v>1.7702499468247617</v>
      </c>
      <c r="F60" s="27"/>
      <c r="G60" s="27">
        <f t="shared" si="1"/>
        <v>7.080999787299047</v>
      </c>
      <c r="H60" s="27">
        <f t="shared" si="2"/>
        <v>6.726949797934094</v>
      </c>
      <c r="I60" s="27"/>
      <c r="J60" s="26">
        <v>6.08973</v>
      </c>
      <c r="K60" s="27">
        <v>4.1959775</v>
      </c>
      <c r="L60" s="28">
        <v>0.93737</v>
      </c>
      <c r="M60" s="27">
        <f t="shared" si="3"/>
        <v>11.2230775</v>
      </c>
      <c r="N60" s="27"/>
      <c r="O60" s="26">
        <v>0</v>
      </c>
      <c r="P60" s="27"/>
      <c r="Q60" s="85">
        <v>11.2230775</v>
      </c>
      <c r="R60" s="30"/>
    </row>
    <row r="61" spans="1:18" ht="13.5" thickBot="1">
      <c r="A61" s="74"/>
      <c r="B61" s="74">
        <f>SUM(B8:B60)</f>
        <v>5785.783953803659</v>
      </c>
      <c r="C61" s="51"/>
      <c r="D61" s="51"/>
      <c r="E61" s="74">
        <f>SUM(E8:E60)</f>
        <v>1157.156790760732</v>
      </c>
      <c r="F61" s="51"/>
      <c r="G61" s="51">
        <f>SUM(G8:G60)</f>
        <v>4628.627163042928</v>
      </c>
      <c r="H61" s="79">
        <f>SUM(H8:H60)</f>
        <v>4397.195804890782</v>
      </c>
      <c r="I61" s="51"/>
      <c r="J61" s="74">
        <f aca="true" t="shared" si="4" ref="J61:Q61">SUM(J8:J60)</f>
        <v>2213.9236620000006</v>
      </c>
      <c r="K61" s="51">
        <f t="shared" si="4"/>
        <v>776.082935</v>
      </c>
      <c r="L61" s="51">
        <f t="shared" si="4"/>
        <v>185.80562600000002</v>
      </c>
      <c r="M61" s="89">
        <f t="shared" si="4"/>
        <v>3175.812223</v>
      </c>
      <c r="N61" s="90">
        <f t="shared" si="4"/>
        <v>0</v>
      </c>
      <c r="O61" s="79">
        <f t="shared" si="4"/>
        <v>24.77055</v>
      </c>
      <c r="P61" s="51">
        <f t="shared" si="4"/>
        <v>0</v>
      </c>
      <c r="Q61" s="83">
        <f t="shared" si="4"/>
        <v>3200.582773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>
        <v>37824</v>
      </c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2"/>
  <sheetViews>
    <sheetView workbookViewId="0" topLeftCell="A1">
      <selection activeCell="K3" sqref="K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9.140625" style="0" hidden="1" customWidth="1"/>
    <col min="7" max="7" width="9.7109375" style="0" customWidth="1"/>
    <col min="9" max="9" width="0.13671875" style="0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8"/>
      <c r="N4" s="138" t="s">
        <v>2</v>
      </c>
      <c r="O4" s="139"/>
      <c r="P4" s="2"/>
      <c r="Q4" s="84"/>
    </row>
    <row r="5" spans="1:17" ht="12.75">
      <c r="A5" s="6"/>
      <c r="B5" s="76"/>
      <c r="C5" s="38" t="s">
        <v>3</v>
      </c>
      <c r="D5" s="7" t="s">
        <v>4</v>
      </c>
      <c r="E5" s="72"/>
      <c r="F5" s="20"/>
      <c r="G5" s="20"/>
      <c r="H5" s="38" t="s">
        <v>5</v>
      </c>
      <c r="I5" s="4"/>
      <c r="J5" s="13"/>
      <c r="K5" s="14"/>
      <c r="L5" s="15"/>
      <c r="M5" s="14"/>
      <c r="N5" s="143" t="s">
        <v>6</v>
      </c>
      <c r="O5" s="144"/>
      <c r="P5" s="20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11" t="s">
        <v>19</v>
      </c>
      <c r="N6" s="119"/>
      <c r="O6" s="122" t="s">
        <v>20</v>
      </c>
      <c r="P6" s="11"/>
      <c r="Q6" s="67" t="s">
        <v>21</v>
      </c>
    </row>
    <row r="7" spans="1:17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4"/>
      <c r="O7" s="62"/>
      <c r="P7" s="63"/>
      <c r="Q7" s="86"/>
    </row>
    <row r="8" spans="1:17" ht="12.75">
      <c r="A8" s="3" t="s">
        <v>105</v>
      </c>
      <c r="B8" s="91">
        <v>12.166120999931733</v>
      </c>
      <c r="C8" s="27"/>
      <c r="D8" s="27"/>
      <c r="E8" s="26">
        <f>0.2*B8</f>
        <v>2.4332241999863466</v>
      </c>
      <c r="F8" s="27"/>
      <c r="G8" s="27">
        <f>B8-E8</f>
        <v>9.732896799945387</v>
      </c>
      <c r="H8" s="27">
        <f>0.95*G8</f>
        <v>9.246251959948117</v>
      </c>
      <c r="I8" s="27"/>
      <c r="J8" s="26">
        <v>18.842688</v>
      </c>
      <c r="K8" s="27">
        <v>8.5910475</v>
      </c>
      <c r="L8" s="28">
        <v>1.6456</v>
      </c>
      <c r="M8" s="27">
        <f>SUM(J8:L8)</f>
        <v>29.0793355</v>
      </c>
      <c r="N8" s="26"/>
      <c r="O8" s="26">
        <v>3.429165</v>
      </c>
      <c r="P8" s="27"/>
      <c r="Q8" s="85">
        <f>M8+O8</f>
        <v>32.5085005</v>
      </c>
    </row>
    <row r="9" spans="1:17" ht="12.75">
      <c r="A9" s="3" t="s">
        <v>106</v>
      </c>
      <c r="B9" s="91">
        <v>86.85002747835442</v>
      </c>
      <c r="C9" s="27"/>
      <c r="D9" s="27"/>
      <c r="E9" s="26">
        <f aca="true" t="shared" si="0" ref="E9:E60">0.2*B9</f>
        <v>17.370005495670885</v>
      </c>
      <c r="F9" s="27"/>
      <c r="G9" s="27">
        <f aca="true" t="shared" si="1" ref="G9:G60">B9-E9</f>
        <v>69.48002198268354</v>
      </c>
      <c r="H9" s="27">
        <f aca="true" t="shared" si="2" ref="H9:H60">0.95*G9</f>
        <v>66.00602088354935</v>
      </c>
      <c r="I9" s="27"/>
      <c r="J9" s="26">
        <v>26.931089</v>
      </c>
      <c r="K9" s="27">
        <v>11.411807499999998</v>
      </c>
      <c r="L9" s="28">
        <v>3.190489</v>
      </c>
      <c r="M9" s="27">
        <f aca="true" t="shared" si="3" ref="M9:M60">SUM(J9:L9)</f>
        <v>41.533385499999994</v>
      </c>
      <c r="N9" s="26"/>
      <c r="O9" s="26">
        <v>0</v>
      </c>
      <c r="P9" s="27"/>
      <c r="Q9" s="85">
        <f aca="true" t="shared" si="4" ref="Q9:Q60">M9+O9</f>
        <v>41.533385499999994</v>
      </c>
    </row>
    <row r="10" spans="1:17" ht="12.75">
      <c r="A10" s="3" t="s">
        <v>107</v>
      </c>
      <c r="B10" s="91">
        <v>51.15467706787601</v>
      </c>
      <c r="C10" s="27"/>
      <c r="D10" s="27"/>
      <c r="E10" s="26">
        <f t="shared" si="0"/>
        <v>10.230935413575203</v>
      </c>
      <c r="F10" s="27"/>
      <c r="G10" s="27">
        <f t="shared" si="1"/>
        <v>40.923741654300805</v>
      </c>
      <c r="H10" s="27">
        <f t="shared" si="2"/>
        <v>38.87755457158576</v>
      </c>
      <c r="I10" s="27"/>
      <c r="J10" s="26">
        <v>18.283193</v>
      </c>
      <c r="K10" s="27">
        <v>6.5967275</v>
      </c>
      <c r="L10" s="28">
        <v>2.336134</v>
      </c>
      <c r="M10" s="27">
        <f t="shared" si="3"/>
        <v>27.216054500000002</v>
      </c>
      <c r="N10" s="26"/>
      <c r="O10" s="26">
        <v>0</v>
      </c>
      <c r="P10" s="27"/>
      <c r="Q10" s="85">
        <f t="shared" si="4"/>
        <v>27.216054500000002</v>
      </c>
    </row>
    <row r="11" spans="1:17" ht="12.75">
      <c r="A11" s="3" t="s">
        <v>108</v>
      </c>
      <c r="B11" s="91">
        <v>92.51700766340824</v>
      </c>
      <c r="C11" s="27"/>
      <c r="D11" s="27"/>
      <c r="E11" s="26">
        <f t="shared" si="0"/>
        <v>18.503401532681647</v>
      </c>
      <c r="F11" s="27"/>
      <c r="G11" s="27">
        <f t="shared" si="1"/>
        <v>74.01360613072659</v>
      </c>
      <c r="H11" s="27">
        <f t="shared" si="2"/>
        <v>70.31292582419026</v>
      </c>
      <c r="I11" s="27"/>
      <c r="J11" s="26">
        <v>26.182197</v>
      </c>
      <c r="K11" s="27">
        <v>10.2138575</v>
      </c>
      <c r="L11" s="28">
        <v>2.744961</v>
      </c>
      <c r="M11" s="27">
        <f t="shared" si="3"/>
        <v>39.141015499999995</v>
      </c>
      <c r="N11" s="26"/>
      <c r="O11" s="26">
        <v>0</v>
      </c>
      <c r="P11" s="27"/>
      <c r="Q11" s="85">
        <f t="shared" si="4"/>
        <v>39.141015499999995</v>
      </c>
    </row>
    <row r="12" spans="1:17" ht="12.75">
      <c r="A12" s="3" t="s">
        <v>109</v>
      </c>
      <c r="B12" s="91">
        <v>632.6602081677744</v>
      </c>
      <c r="C12" s="27"/>
      <c r="D12" s="27"/>
      <c r="E12" s="26">
        <f t="shared" si="0"/>
        <v>126.53204163355488</v>
      </c>
      <c r="F12" s="27"/>
      <c r="G12" s="27">
        <f t="shared" si="1"/>
        <v>506.12816653421953</v>
      </c>
      <c r="H12" s="27">
        <f t="shared" si="2"/>
        <v>480.82175820750854</v>
      </c>
      <c r="I12" s="27"/>
      <c r="J12" s="26">
        <v>381.932242</v>
      </c>
      <c r="K12" s="27">
        <v>95.2198075</v>
      </c>
      <c r="L12" s="28">
        <v>23.404605000000004</v>
      </c>
      <c r="M12" s="27">
        <f t="shared" si="3"/>
        <v>500.5566545</v>
      </c>
      <c r="N12" s="26"/>
      <c r="O12" s="26">
        <v>0</v>
      </c>
      <c r="P12" s="27"/>
      <c r="Q12" s="85">
        <f t="shared" si="4"/>
        <v>500.5566545</v>
      </c>
    </row>
    <row r="13" spans="1:17" ht="12.75">
      <c r="A13" s="3" t="s">
        <v>110</v>
      </c>
      <c r="B13" s="91">
        <v>91.28643250868222</v>
      </c>
      <c r="C13" s="27"/>
      <c r="D13" s="27"/>
      <c r="E13" s="26">
        <f t="shared" si="0"/>
        <v>18.257286501736445</v>
      </c>
      <c r="F13" s="27"/>
      <c r="G13" s="27">
        <f t="shared" si="1"/>
        <v>73.02914600694578</v>
      </c>
      <c r="H13" s="27">
        <f t="shared" si="2"/>
        <v>69.37768870659849</v>
      </c>
      <c r="I13" s="27"/>
      <c r="J13" s="26">
        <v>29.383211</v>
      </c>
      <c r="K13" s="27">
        <v>9.79506</v>
      </c>
      <c r="L13" s="28">
        <v>3.96896</v>
      </c>
      <c r="M13" s="27">
        <f t="shared" si="3"/>
        <v>43.147231</v>
      </c>
      <c r="N13" s="26"/>
      <c r="O13" s="26">
        <v>0</v>
      </c>
      <c r="P13" s="27"/>
      <c r="Q13" s="85">
        <f t="shared" si="4"/>
        <v>43.147231</v>
      </c>
    </row>
    <row r="14" spans="1:17" ht="12.75">
      <c r="A14" s="3" t="s">
        <v>111</v>
      </c>
      <c r="B14" s="91">
        <v>78.73650765989086</v>
      </c>
      <c r="C14" s="27"/>
      <c r="D14" s="27"/>
      <c r="E14" s="26">
        <f t="shared" si="0"/>
        <v>15.747301531978174</v>
      </c>
      <c r="F14" s="27"/>
      <c r="G14" s="27">
        <f t="shared" si="1"/>
        <v>62.98920612791269</v>
      </c>
      <c r="H14" s="27">
        <f t="shared" si="2"/>
        <v>59.83974582151705</v>
      </c>
      <c r="I14" s="27"/>
      <c r="J14" s="26">
        <v>50.4176</v>
      </c>
      <c r="K14" s="27">
        <v>9.97354</v>
      </c>
      <c r="L14" s="28">
        <v>3.3511509999999998</v>
      </c>
      <c r="M14" s="27">
        <f t="shared" si="3"/>
        <v>63.742291</v>
      </c>
      <c r="N14" s="26"/>
      <c r="O14" s="26">
        <v>0</v>
      </c>
      <c r="P14" s="27"/>
      <c r="Q14" s="85">
        <f t="shared" si="4"/>
        <v>63.742291</v>
      </c>
    </row>
    <row r="15" spans="1:17" ht="12.75">
      <c r="A15" s="3" t="s">
        <v>112</v>
      </c>
      <c r="B15" s="91">
        <v>21.556380739807782</v>
      </c>
      <c r="C15" s="27"/>
      <c r="D15" s="27"/>
      <c r="E15" s="26">
        <f t="shared" si="0"/>
        <v>4.311276147961556</v>
      </c>
      <c r="F15" s="27"/>
      <c r="G15" s="27">
        <f t="shared" si="1"/>
        <v>17.245104591846225</v>
      </c>
      <c r="H15" s="27">
        <f t="shared" si="2"/>
        <v>16.382849362253914</v>
      </c>
      <c r="I15" s="27"/>
      <c r="J15" s="26">
        <v>9.920931</v>
      </c>
      <c r="K15" s="27">
        <v>4.418835</v>
      </c>
      <c r="L15" s="28">
        <v>1.0973</v>
      </c>
      <c r="M15" s="27">
        <f t="shared" si="3"/>
        <v>15.437066</v>
      </c>
      <c r="N15" s="26"/>
      <c r="O15" s="26">
        <v>0</v>
      </c>
      <c r="P15" s="27"/>
      <c r="Q15" s="85">
        <f t="shared" si="4"/>
        <v>15.437066</v>
      </c>
    </row>
    <row r="16" spans="1:17" ht="12.75">
      <c r="A16" s="3" t="s">
        <v>113</v>
      </c>
      <c r="B16" s="91">
        <v>17.558419784320577</v>
      </c>
      <c r="C16" s="27"/>
      <c r="D16" s="27"/>
      <c r="E16" s="26">
        <f t="shared" si="0"/>
        <v>3.5116839568641156</v>
      </c>
      <c r="F16" s="27"/>
      <c r="G16" s="27">
        <f t="shared" si="1"/>
        <v>14.046735827456462</v>
      </c>
      <c r="H16" s="27">
        <f t="shared" si="2"/>
        <v>13.344399036083638</v>
      </c>
      <c r="I16" s="27"/>
      <c r="J16" s="26">
        <v>7.618982</v>
      </c>
      <c r="K16" s="27">
        <v>2.2072350000000003</v>
      </c>
      <c r="L16" s="28">
        <v>0.835</v>
      </c>
      <c r="M16" s="27">
        <f t="shared" si="3"/>
        <v>10.661217</v>
      </c>
      <c r="N16" s="26"/>
      <c r="O16" s="26">
        <v>0</v>
      </c>
      <c r="P16" s="27"/>
      <c r="Q16" s="85">
        <f t="shared" si="4"/>
        <v>10.661217</v>
      </c>
    </row>
    <row r="17" spans="1:17" ht="12.75">
      <c r="A17" s="3" t="s">
        <v>114</v>
      </c>
      <c r="B17" s="91">
        <v>308.752418651439</v>
      </c>
      <c r="C17" s="27"/>
      <c r="D17" s="27"/>
      <c r="E17" s="26">
        <f t="shared" si="0"/>
        <v>61.7504837302878</v>
      </c>
      <c r="F17" s="27"/>
      <c r="G17" s="27">
        <f t="shared" si="1"/>
        <v>247.0019349211512</v>
      </c>
      <c r="H17" s="27">
        <f t="shared" si="2"/>
        <v>234.65183817509362</v>
      </c>
      <c r="I17" s="27"/>
      <c r="J17" s="26">
        <v>67.455701</v>
      </c>
      <c r="K17" s="27">
        <v>38.0198775</v>
      </c>
      <c r="L17" s="28">
        <v>8.300613</v>
      </c>
      <c r="M17" s="27">
        <f t="shared" si="3"/>
        <v>113.77619150000001</v>
      </c>
      <c r="N17" s="26"/>
      <c r="O17" s="26">
        <v>0</v>
      </c>
      <c r="P17" s="27"/>
      <c r="Q17" s="85">
        <f t="shared" si="4"/>
        <v>113.77619150000001</v>
      </c>
    </row>
    <row r="18" spans="1:17" ht="12.75">
      <c r="A18" s="3" t="s">
        <v>115</v>
      </c>
      <c r="B18" s="91">
        <v>168.84579514323815</v>
      </c>
      <c r="C18" s="27"/>
      <c r="D18" s="27"/>
      <c r="E18" s="26">
        <f t="shared" si="0"/>
        <v>33.76915902864763</v>
      </c>
      <c r="F18" s="27"/>
      <c r="G18" s="27">
        <f t="shared" si="1"/>
        <v>135.0766361145905</v>
      </c>
      <c r="H18" s="27">
        <f t="shared" si="2"/>
        <v>128.32280430886098</v>
      </c>
      <c r="I18" s="27"/>
      <c r="J18" s="26">
        <v>42.41648</v>
      </c>
      <c r="K18" s="27">
        <v>18.407204999999998</v>
      </c>
      <c r="L18" s="28">
        <v>5.54027</v>
      </c>
      <c r="M18" s="27">
        <f t="shared" si="3"/>
        <v>66.363955</v>
      </c>
      <c r="N18" s="26"/>
      <c r="O18" s="26">
        <v>0</v>
      </c>
      <c r="P18" s="27"/>
      <c r="Q18" s="85">
        <f t="shared" si="4"/>
        <v>66.363955</v>
      </c>
    </row>
    <row r="19" spans="1:17" ht="12.75">
      <c r="A19" s="3" t="s">
        <v>116</v>
      </c>
      <c r="B19" s="91">
        <v>25.71240763057338</v>
      </c>
      <c r="C19" s="27"/>
      <c r="D19" s="27"/>
      <c r="E19" s="26">
        <f t="shared" si="0"/>
        <v>5.142481526114676</v>
      </c>
      <c r="F19" s="27"/>
      <c r="G19" s="27">
        <f t="shared" si="1"/>
        <v>20.569926104458705</v>
      </c>
      <c r="H19" s="27">
        <f t="shared" si="2"/>
        <v>19.541429799235768</v>
      </c>
      <c r="I19" s="27"/>
      <c r="J19" s="26">
        <v>13.577743</v>
      </c>
      <c r="K19" s="27">
        <v>2.935705</v>
      </c>
      <c r="L19" s="28">
        <v>1.257189</v>
      </c>
      <c r="M19" s="27">
        <f t="shared" si="3"/>
        <v>17.770637</v>
      </c>
      <c r="N19" s="26"/>
      <c r="O19" s="26">
        <v>0</v>
      </c>
      <c r="P19" s="27"/>
      <c r="Q19" s="85">
        <f t="shared" si="4"/>
        <v>17.770637</v>
      </c>
    </row>
    <row r="20" spans="1:17" ht="12.75">
      <c r="A20" s="3" t="s">
        <v>117</v>
      </c>
      <c r="B20" s="91">
        <v>59.38982992490487</v>
      </c>
      <c r="C20" s="27"/>
      <c r="D20" s="27"/>
      <c r="E20" s="26">
        <f t="shared" si="0"/>
        <v>11.877965984980975</v>
      </c>
      <c r="F20" s="27"/>
      <c r="G20" s="27">
        <f t="shared" si="1"/>
        <v>47.5118639399239</v>
      </c>
      <c r="H20" s="27">
        <f t="shared" si="2"/>
        <v>45.1362707429277</v>
      </c>
      <c r="I20" s="27"/>
      <c r="J20" s="26">
        <v>18.33245</v>
      </c>
      <c r="K20" s="27">
        <v>7.866457499999999</v>
      </c>
      <c r="L20" s="28">
        <v>2.8342910000000003</v>
      </c>
      <c r="M20" s="27">
        <f t="shared" si="3"/>
        <v>29.0331985</v>
      </c>
      <c r="N20" s="26"/>
      <c r="O20" s="26">
        <v>0</v>
      </c>
      <c r="P20" s="27"/>
      <c r="Q20" s="85">
        <f t="shared" si="4"/>
        <v>29.0331985</v>
      </c>
    </row>
    <row r="21" spans="1:17" ht="12.75">
      <c r="A21" s="3" t="s">
        <v>118</v>
      </c>
      <c r="B21" s="91">
        <v>21.824070169277235</v>
      </c>
      <c r="C21" s="27"/>
      <c r="D21" s="27"/>
      <c r="E21" s="26">
        <f t="shared" si="0"/>
        <v>4.364814033855447</v>
      </c>
      <c r="F21" s="27"/>
      <c r="G21" s="27">
        <f t="shared" si="1"/>
        <v>17.45925613542179</v>
      </c>
      <c r="H21" s="27">
        <f t="shared" si="2"/>
        <v>16.586293328650697</v>
      </c>
      <c r="I21" s="27"/>
      <c r="J21" s="26">
        <v>12.859179</v>
      </c>
      <c r="K21" s="27">
        <v>7.15763</v>
      </c>
      <c r="L21" s="28">
        <v>0.502408</v>
      </c>
      <c r="M21" s="27">
        <f t="shared" si="3"/>
        <v>20.519216999999998</v>
      </c>
      <c r="N21" s="26"/>
      <c r="O21" s="26">
        <v>0</v>
      </c>
      <c r="P21" s="27"/>
      <c r="Q21" s="85">
        <f t="shared" si="4"/>
        <v>20.519216999999998</v>
      </c>
    </row>
    <row r="22" spans="1:17" ht="12.75">
      <c r="A22" s="3" t="s">
        <v>119</v>
      </c>
      <c r="B22" s="91">
        <v>272.0092572058724</v>
      </c>
      <c r="C22" s="27"/>
      <c r="D22" s="27"/>
      <c r="E22" s="26">
        <f t="shared" si="0"/>
        <v>54.401851441174486</v>
      </c>
      <c r="F22" s="27"/>
      <c r="G22" s="27">
        <f t="shared" si="1"/>
        <v>217.60740576469794</v>
      </c>
      <c r="H22" s="27">
        <f t="shared" si="2"/>
        <v>206.72703547646304</v>
      </c>
      <c r="I22" s="27"/>
      <c r="J22" s="26">
        <v>107.54798</v>
      </c>
      <c r="K22" s="27">
        <v>34.7519475</v>
      </c>
      <c r="L22" s="28">
        <v>9.182936999999999</v>
      </c>
      <c r="M22" s="27">
        <f t="shared" si="3"/>
        <v>151.4828645</v>
      </c>
      <c r="N22" s="26"/>
      <c r="O22" s="26">
        <v>0</v>
      </c>
      <c r="P22" s="27"/>
      <c r="Q22" s="85">
        <f t="shared" si="4"/>
        <v>151.4828645</v>
      </c>
    </row>
    <row r="23" spans="1:17" ht="12.75">
      <c r="A23" s="3" t="s">
        <v>120</v>
      </c>
      <c r="B23" s="91">
        <v>137.67368444341503</v>
      </c>
      <c r="C23" s="27"/>
      <c r="D23" s="27"/>
      <c r="E23" s="26">
        <f t="shared" si="0"/>
        <v>27.534736888683007</v>
      </c>
      <c r="F23" s="27"/>
      <c r="G23" s="27">
        <f t="shared" si="1"/>
        <v>110.13894755473203</v>
      </c>
      <c r="H23" s="27">
        <f t="shared" si="2"/>
        <v>104.63200017699542</v>
      </c>
      <c r="I23" s="27"/>
      <c r="J23" s="26">
        <v>30.138394</v>
      </c>
      <c r="K23" s="27">
        <v>15.569227499999998</v>
      </c>
      <c r="L23" s="28">
        <v>4.245432</v>
      </c>
      <c r="M23" s="27">
        <f t="shared" si="3"/>
        <v>49.9530535</v>
      </c>
      <c r="N23" s="26"/>
      <c r="O23" s="26">
        <v>0</v>
      </c>
      <c r="P23" s="27"/>
      <c r="Q23" s="85">
        <f t="shared" si="4"/>
        <v>49.9530535</v>
      </c>
    </row>
    <row r="24" spans="1:17" ht="12.75">
      <c r="A24" s="3" t="s">
        <v>121</v>
      </c>
      <c r="B24" s="91">
        <v>54.27395293211873</v>
      </c>
      <c r="C24" s="27"/>
      <c r="D24" s="27"/>
      <c r="E24" s="26">
        <f t="shared" si="0"/>
        <v>10.854790586423746</v>
      </c>
      <c r="F24" s="27"/>
      <c r="G24" s="27">
        <f t="shared" si="1"/>
        <v>43.419162345694986</v>
      </c>
      <c r="H24" s="27">
        <f t="shared" si="2"/>
        <v>41.24820422841024</v>
      </c>
      <c r="I24" s="27"/>
      <c r="J24" s="26">
        <v>16.128842</v>
      </c>
      <c r="K24" s="27">
        <v>6.7708425</v>
      </c>
      <c r="L24" s="28">
        <v>2.3284190000000002</v>
      </c>
      <c r="M24" s="27">
        <f t="shared" si="3"/>
        <v>25.2281035</v>
      </c>
      <c r="N24" s="26"/>
      <c r="O24" s="26">
        <v>0</v>
      </c>
      <c r="P24" s="27"/>
      <c r="Q24" s="85">
        <f t="shared" si="4"/>
        <v>25.2281035</v>
      </c>
    </row>
    <row r="25" spans="1:17" ht="12.75">
      <c r="A25" s="3" t="s">
        <v>122</v>
      </c>
      <c r="B25" s="91">
        <v>76.17711692586623</v>
      </c>
      <c r="C25" s="27"/>
      <c r="D25" s="27"/>
      <c r="E25" s="26">
        <f t="shared" si="0"/>
        <v>15.235423385173247</v>
      </c>
      <c r="F25" s="27"/>
      <c r="G25" s="27">
        <f t="shared" si="1"/>
        <v>60.94169354069298</v>
      </c>
      <c r="H25" s="27">
        <f t="shared" si="2"/>
        <v>57.89460886365833</v>
      </c>
      <c r="I25" s="27"/>
      <c r="J25" s="26">
        <v>20.940921</v>
      </c>
      <c r="K25" s="27">
        <v>9.9985175</v>
      </c>
      <c r="L25" s="28">
        <v>2.2858169999999998</v>
      </c>
      <c r="M25" s="27">
        <f t="shared" si="3"/>
        <v>33.2252555</v>
      </c>
      <c r="N25" s="26"/>
      <c r="O25" s="26">
        <v>0</v>
      </c>
      <c r="P25" s="27"/>
      <c r="Q25" s="85">
        <f t="shared" si="4"/>
        <v>33.2252555</v>
      </c>
    </row>
    <row r="26" spans="1:17" ht="12.75">
      <c r="A26" s="3" t="s">
        <v>123</v>
      </c>
      <c r="B26" s="91">
        <v>81.23404927900808</v>
      </c>
      <c r="C26" s="27"/>
      <c r="D26" s="27"/>
      <c r="E26" s="26">
        <f t="shared" si="0"/>
        <v>16.246809855801615</v>
      </c>
      <c r="F26" s="27"/>
      <c r="G26" s="27">
        <f t="shared" si="1"/>
        <v>64.98723942320646</v>
      </c>
      <c r="H26" s="27">
        <f t="shared" si="2"/>
        <v>61.737877452046135</v>
      </c>
      <c r="I26" s="27"/>
      <c r="J26" s="26">
        <v>23.164615</v>
      </c>
      <c r="K26" s="27">
        <v>11.6717675</v>
      </c>
      <c r="L26" s="28">
        <v>2.419478</v>
      </c>
      <c r="M26" s="27">
        <f t="shared" si="3"/>
        <v>37.2558605</v>
      </c>
      <c r="N26" s="26"/>
      <c r="O26" s="26">
        <v>0</v>
      </c>
      <c r="P26" s="27"/>
      <c r="Q26" s="85">
        <f t="shared" si="4"/>
        <v>37.2558605</v>
      </c>
    </row>
    <row r="27" spans="1:17" ht="12.75">
      <c r="A27" s="3" t="s">
        <v>124</v>
      </c>
      <c r="B27" s="91">
        <v>142.28483997696108</v>
      </c>
      <c r="C27" s="27"/>
      <c r="D27" s="27"/>
      <c r="E27" s="26">
        <f t="shared" si="0"/>
        <v>28.45696799539222</v>
      </c>
      <c r="F27" s="27"/>
      <c r="G27" s="27">
        <f t="shared" si="1"/>
        <v>113.82787198156886</v>
      </c>
      <c r="H27" s="27">
        <f t="shared" si="2"/>
        <v>108.13647838249041</v>
      </c>
      <c r="I27" s="27"/>
      <c r="J27" s="26">
        <v>60.722518</v>
      </c>
      <c r="K27" s="27">
        <v>18.660375</v>
      </c>
      <c r="L27" s="28">
        <v>4.957981</v>
      </c>
      <c r="M27" s="27">
        <f t="shared" si="3"/>
        <v>84.340874</v>
      </c>
      <c r="N27" s="26"/>
      <c r="O27" s="26">
        <v>0</v>
      </c>
      <c r="P27" s="27"/>
      <c r="Q27" s="85">
        <f t="shared" si="4"/>
        <v>84.340874</v>
      </c>
    </row>
    <row r="28" spans="1:17" ht="12.75">
      <c r="A28" s="3" t="s">
        <v>125</v>
      </c>
      <c r="B28" s="91">
        <v>100.2484546673057</v>
      </c>
      <c r="C28" s="27"/>
      <c r="D28" s="27"/>
      <c r="E28" s="26">
        <f t="shared" si="0"/>
        <v>20.04969093346114</v>
      </c>
      <c r="F28" s="27"/>
      <c r="G28" s="27">
        <f t="shared" si="1"/>
        <v>80.19876373384456</v>
      </c>
      <c r="H28" s="27">
        <f t="shared" si="2"/>
        <v>76.18882554715232</v>
      </c>
      <c r="I28" s="27"/>
      <c r="J28" s="26">
        <v>44.649457</v>
      </c>
      <c r="K28" s="27">
        <v>14.3834025</v>
      </c>
      <c r="L28" s="28">
        <v>3.4367599999999996</v>
      </c>
      <c r="M28" s="27">
        <f t="shared" si="3"/>
        <v>62.4696195</v>
      </c>
      <c r="N28" s="26"/>
      <c r="O28" s="26">
        <v>0</v>
      </c>
      <c r="P28" s="27"/>
      <c r="Q28" s="85">
        <f t="shared" si="4"/>
        <v>62.4696195</v>
      </c>
    </row>
    <row r="29" spans="1:17" ht="12.75">
      <c r="A29" s="3" t="s">
        <v>126</v>
      </c>
      <c r="B29" s="91">
        <v>24.367146467229908</v>
      </c>
      <c r="C29" s="27"/>
      <c r="D29" s="27"/>
      <c r="E29" s="26">
        <f t="shared" si="0"/>
        <v>4.873429293445982</v>
      </c>
      <c r="F29" s="27"/>
      <c r="G29" s="27">
        <f t="shared" si="1"/>
        <v>19.493717173783928</v>
      </c>
      <c r="H29" s="27">
        <f t="shared" si="2"/>
        <v>18.51903131509473</v>
      </c>
      <c r="I29" s="27"/>
      <c r="J29" s="26">
        <v>14.753174</v>
      </c>
      <c r="K29" s="27">
        <v>4.2566025</v>
      </c>
      <c r="L29" s="28">
        <v>1.639392</v>
      </c>
      <c r="M29" s="27">
        <f t="shared" si="3"/>
        <v>20.649168500000002</v>
      </c>
      <c r="N29" s="26"/>
      <c r="O29" s="26">
        <v>0</v>
      </c>
      <c r="P29" s="27"/>
      <c r="Q29" s="85">
        <f t="shared" si="4"/>
        <v>20.649168500000002</v>
      </c>
    </row>
    <row r="30" spans="1:17" ht="12.75">
      <c r="A30" s="3" t="s">
        <v>127</v>
      </c>
      <c r="B30" s="91">
        <v>206.63110936473473</v>
      </c>
      <c r="C30" s="27"/>
      <c r="D30" s="27"/>
      <c r="E30" s="26">
        <f t="shared" si="0"/>
        <v>41.326221872946945</v>
      </c>
      <c r="F30" s="27"/>
      <c r="G30" s="27">
        <f t="shared" si="1"/>
        <v>165.30488749178778</v>
      </c>
      <c r="H30" s="27">
        <f t="shared" si="2"/>
        <v>157.03964311719838</v>
      </c>
      <c r="I30" s="27"/>
      <c r="J30" s="26">
        <v>90.931019</v>
      </c>
      <c r="K30" s="27">
        <v>27.763582500000002</v>
      </c>
      <c r="L30" s="28">
        <v>8.340681</v>
      </c>
      <c r="M30" s="27">
        <f t="shared" si="3"/>
        <v>127.03528250000001</v>
      </c>
      <c r="N30" s="26"/>
      <c r="O30" s="26">
        <v>0</v>
      </c>
      <c r="P30" s="27"/>
      <c r="Q30" s="85">
        <f t="shared" si="4"/>
        <v>127.03528250000001</v>
      </c>
    </row>
    <row r="31" spans="1:17" ht="12.75">
      <c r="A31" s="3" t="s">
        <v>128</v>
      </c>
      <c r="B31" s="91">
        <v>108.98050455767385</v>
      </c>
      <c r="C31" s="27"/>
      <c r="D31" s="27"/>
      <c r="E31" s="26">
        <f t="shared" si="0"/>
        <v>21.796100911534772</v>
      </c>
      <c r="F31" s="27"/>
      <c r="G31" s="27">
        <f t="shared" si="1"/>
        <v>87.18440364613909</v>
      </c>
      <c r="H31" s="27">
        <f t="shared" si="2"/>
        <v>82.82518346383213</v>
      </c>
      <c r="I31" s="27"/>
      <c r="J31" s="26">
        <v>34.754783</v>
      </c>
      <c r="K31" s="27">
        <v>12.716215</v>
      </c>
      <c r="L31" s="28">
        <v>4.377712</v>
      </c>
      <c r="M31" s="27">
        <f t="shared" si="3"/>
        <v>51.848710000000004</v>
      </c>
      <c r="N31" s="26"/>
      <c r="O31" s="26">
        <v>0</v>
      </c>
      <c r="P31" s="27"/>
      <c r="Q31" s="85">
        <f t="shared" si="4"/>
        <v>51.848710000000004</v>
      </c>
    </row>
    <row r="32" spans="1:17" ht="12.75">
      <c r="A32" s="3" t="s">
        <v>129</v>
      </c>
      <c r="B32" s="91">
        <v>117.17210807724919</v>
      </c>
      <c r="C32" s="27"/>
      <c r="D32" s="27"/>
      <c r="E32" s="26">
        <f t="shared" si="0"/>
        <v>23.43442161544984</v>
      </c>
      <c r="F32" s="27"/>
      <c r="G32" s="27">
        <f t="shared" si="1"/>
        <v>93.73768646179936</v>
      </c>
      <c r="H32" s="27">
        <f t="shared" si="2"/>
        <v>89.05080213870939</v>
      </c>
      <c r="I32" s="27"/>
      <c r="J32" s="26">
        <v>39.334709</v>
      </c>
      <c r="K32" s="27">
        <v>14.64991</v>
      </c>
      <c r="L32" s="28">
        <v>3.898783</v>
      </c>
      <c r="M32" s="27">
        <f t="shared" si="3"/>
        <v>57.883402</v>
      </c>
      <c r="N32" s="26"/>
      <c r="O32" s="26">
        <v>0</v>
      </c>
      <c r="P32" s="27"/>
      <c r="Q32" s="85">
        <f t="shared" si="4"/>
        <v>57.883402</v>
      </c>
    </row>
    <row r="33" spans="1:17" ht="12.75">
      <c r="A33" s="3" t="s">
        <v>130</v>
      </c>
      <c r="B33" s="91">
        <v>51.884625580231024</v>
      </c>
      <c r="C33" s="27"/>
      <c r="D33" s="27"/>
      <c r="E33" s="26">
        <f t="shared" si="0"/>
        <v>10.376925116046205</v>
      </c>
      <c r="F33" s="27"/>
      <c r="G33" s="27">
        <f t="shared" si="1"/>
        <v>41.50770046418482</v>
      </c>
      <c r="H33" s="27">
        <f t="shared" si="2"/>
        <v>39.43231544097558</v>
      </c>
      <c r="I33" s="27"/>
      <c r="J33" s="26">
        <v>16.439478</v>
      </c>
      <c r="K33" s="27">
        <v>7.120527500000001</v>
      </c>
      <c r="L33" s="28">
        <v>2.208851</v>
      </c>
      <c r="M33" s="27">
        <f t="shared" si="3"/>
        <v>25.768856500000002</v>
      </c>
      <c r="N33" s="26"/>
      <c r="O33" s="26">
        <v>0</v>
      </c>
      <c r="P33" s="27"/>
      <c r="Q33" s="85">
        <f t="shared" si="4"/>
        <v>25.768856500000002</v>
      </c>
    </row>
    <row r="34" spans="1:17" ht="12.75">
      <c r="A34" s="3" t="s">
        <v>131</v>
      </c>
      <c r="B34" s="91">
        <v>14.111725225919862</v>
      </c>
      <c r="C34" s="27"/>
      <c r="D34" s="27"/>
      <c r="E34" s="26">
        <f t="shared" si="0"/>
        <v>2.8223450451839724</v>
      </c>
      <c r="F34" s="27"/>
      <c r="G34" s="27">
        <f t="shared" si="1"/>
        <v>11.28938018073589</v>
      </c>
      <c r="H34" s="27">
        <f t="shared" si="2"/>
        <v>10.724911171699095</v>
      </c>
      <c r="I34" s="27"/>
      <c r="J34" s="26">
        <v>6.949691</v>
      </c>
      <c r="K34" s="27">
        <v>5.849585</v>
      </c>
      <c r="L34" s="28">
        <v>1.341622</v>
      </c>
      <c r="M34" s="27">
        <f t="shared" si="3"/>
        <v>14.140898</v>
      </c>
      <c r="N34" s="26"/>
      <c r="O34" s="26">
        <v>0</v>
      </c>
      <c r="P34" s="27"/>
      <c r="Q34" s="85">
        <f t="shared" si="4"/>
        <v>14.140898</v>
      </c>
    </row>
    <row r="35" spans="1:17" ht="12.75">
      <c r="A35" s="3" t="s">
        <v>132</v>
      </c>
      <c r="B35" s="91">
        <v>174.1451158984754</v>
      </c>
      <c r="C35" s="27"/>
      <c r="D35" s="27"/>
      <c r="E35" s="26">
        <f t="shared" si="0"/>
        <v>34.829023179695085</v>
      </c>
      <c r="F35" s="27"/>
      <c r="G35" s="27">
        <f t="shared" si="1"/>
        <v>139.31609271878034</v>
      </c>
      <c r="H35" s="27">
        <f t="shared" si="2"/>
        <v>132.3502880828413</v>
      </c>
      <c r="I35" s="27"/>
      <c r="J35" s="26">
        <v>40.168143</v>
      </c>
      <c r="K35" s="27">
        <v>18.356279999999998</v>
      </c>
      <c r="L35" s="28">
        <v>5.355043</v>
      </c>
      <c r="M35" s="27">
        <f t="shared" si="3"/>
        <v>63.879466</v>
      </c>
      <c r="N35" s="26"/>
      <c r="O35" s="26">
        <v>0</v>
      </c>
      <c r="P35" s="27"/>
      <c r="Q35" s="85">
        <f t="shared" si="4"/>
        <v>63.879466</v>
      </c>
    </row>
    <row r="36" spans="1:17" ht="12.75">
      <c r="A36" s="3" t="s">
        <v>133</v>
      </c>
      <c r="B36" s="91">
        <v>11.30683607503478</v>
      </c>
      <c r="C36" s="27"/>
      <c r="D36" s="27"/>
      <c r="E36" s="26">
        <f t="shared" si="0"/>
        <v>2.261367215006956</v>
      </c>
      <c r="F36" s="27"/>
      <c r="G36" s="27">
        <f t="shared" si="1"/>
        <v>9.045468860027825</v>
      </c>
      <c r="H36" s="27">
        <f t="shared" si="2"/>
        <v>8.593195417026433</v>
      </c>
      <c r="I36" s="27"/>
      <c r="J36" s="26">
        <v>6.934875</v>
      </c>
      <c r="K36" s="27">
        <v>5.956285</v>
      </c>
      <c r="L36" s="28">
        <v>1.1175950000000001</v>
      </c>
      <c r="M36" s="27">
        <f t="shared" si="3"/>
        <v>14.008754999999999</v>
      </c>
      <c r="N36" s="26"/>
      <c r="O36" s="26">
        <v>0</v>
      </c>
      <c r="P36" s="27"/>
      <c r="Q36" s="85">
        <f t="shared" si="4"/>
        <v>14.008754999999999</v>
      </c>
    </row>
    <row r="37" spans="1:17" ht="12.75">
      <c r="A37" s="3" t="s">
        <v>134</v>
      </c>
      <c r="B37" s="91">
        <v>35.9411988835876</v>
      </c>
      <c r="C37" s="27"/>
      <c r="D37" s="27"/>
      <c r="E37" s="26">
        <f t="shared" si="0"/>
        <v>7.188239776717521</v>
      </c>
      <c r="F37" s="27"/>
      <c r="G37" s="27">
        <f t="shared" si="1"/>
        <v>28.752959106870083</v>
      </c>
      <c r="H37" s="27">
        <f t="shared" si="2"/>
        <v>27.31531115152658</v>
      </c>
      <c r="I37" s="27"/>
      <c r="J37" s="26">
        <v>10.062946</v>
      </c>
      <c r="K37" s="27">
        <v>7.030075</v>
      </c>
      <c r="L37" s="28">
        <v>1.603971</v>
      </c>
      <c r="M37" s="27">
        <f t="shared" si="3"/>
        <v>18.696992</v>
      </c>
      <c r="N37" s="26"/>
      <c r="O37" s="26">
        <v>0</v>
      </c>
      <c r="P37" s="27"/>
      <c r="Q37" s="85">
        <f t="shared" si="4"/>
        <v>18.696992</v>
      </c>
    </row>
    <row r="38" spans="1:17" ht="12.75">
      <c r="A38" s="3" t="s">
        <v>135</v>
      </c>
      <c r="B38" s="91">
        <v>25.502648169989104</v>
      </c>
      <c r="C38" s="27"/>
      <c r="D38" s="27"/>
      <c r="E38" s="26">
        <f t="shared" si="0"/>
        <v>5.100529633997821</v>
      </c>
      <c r="F38" s="27"/>
      <c r="G38" s="27">
        <f t="shared" si="1"/>
        <v>20.402118535991285</v>
      </c>
      <c r="H38" s="27">
        <f t="shared" si="2"/>
        <v>19.38201260919172</v>
      </c>
      <c r="I38" s="27"/>
      <c r="J38" s="26">
        <v>9.158646</v>
      </c>
      <c r="K38" s="27">
        <v>3.547775</v>
      </c>
      <c r="L38" s="28">
        <v>1.4045999999999998</v>
      </c>
      <c r="M38" s="27">
        <f t="shared" si="3"/>
        <v>14.111021</v>
      </c>
      <c r="N38" s="26"/>
      <c r="O38" s="26">
        <v>0</v>
      </c>
      <c r="P38" s="27"/>
      <c r="Q38" s="85">
        <f t="shared" si="4"/>
        <v>14.111021</v>
      </c>
    </row>
    <row r="39" spans="1:17" ht="12.75">
      <c r="A39" s="3" t="s">
        <v>136</v>
      </c>
      <c r="B39" s="91">
        <v>180.15657043371576</v>
      </c>
      <c r="C39" s="27"/>
      <c r="D39" s="27"/>
      <c r="E39" s="26">
        <f t="shared" si="0"/>
        <v>36.03131408674315</v>
      </c>
      <c r="F39" s="27"/>
      <c r="G39" s="27">
        <f t="shared" si="1"/>
        <v>144.1252563469726</v>
      </c>
      <c r="H39" s="27">
        <f t="shared" si="2"/>
        <v>136.91899352962398</v>
      </c>
      <c r="I39" s="27"/>
      <c r="J39" s="26">
        <v>85.096736</v>
      </c>
      <c r="K39" s="27">
        <v>23.2703</v>
      </c>
      <c r="L39" s="28">
        <v>4.582914000000001</v>
      </c>
      <c r="M39" s="27">
        <f t="shared" si="3"/>
        <v>112.94995000000002</v>
      </c>
      <c r="N39" s="26"/>
      <c r="O39" s="26">
        <v>0</v>
      </c>
      <c r="P39" s="27"/>
      <c r="Q39" s="85">
        <f t="shared" si="4"/>
        <v>112.94995000000002</v>
      </c>
    </row>
    <row r="40" spans="1:17" ht="12.75">
      <c r="A40" s="3" t="s">
        <v>137</v>
      </c>
      <c r="B40" s="91">
        <v>29.325179948822623</v>
      </c>
      <c r="C40" s="27"/>
      <c r="D40" s="27"/>
      <c r="E40" s="26">
        <f t="shared" si="0"/>
        <v>5.865035989764525</v>
      </c>
      <c r="F40" s="27"/>
      <c r="G40" s="27">
        <f t="shared" si="1"/>
        <v>23.460143959058097</v>
      </c>
      <c r="H40" s="27">
        <f t="shared" si="2"/>
        <v>22.28713676110519</v>
      </c>
      <c r="I40" s="27"/>
      <c r="J40" s="26">
        <v>10.837766</v>
      </c>
      <c r="K40" s="27">
        <v>6.5637475</v>
      </c>
      <c r="L40" s="28">
        <v>1.813077</v>
      </c>
      <c r="M40" s="27">
        <f t="shared" si="3"/>
        <v>19.2145905</v>
      </c>
      <c r="N40" s="26"/>
      <c r="O40" s="26">
        <v>0</v>
      </c>
      <c r="P40" s="27"/>
      <c r="Q40" s="85">
        <f t="shared" si="4"/>
        <v>19.2145905</v>
      </c>
    </row>
    <row r="41" spans="1:17" ht="12.75">
      <c r="A41" s="3" t="s">
        <v>138</v>
      </c>
      <c r="B41" s="91">
        <v>44.2527473223391</v>
      </c>
      <c r="C41" s="27"/>
      <c r="D41" s="27"/>
      <c r="E41" s="26">
        <f t="shared" si="0"/>
        <v>8.85054946446782</v>
      </c>
      <c r="F41" s="27"/>
      <c r="G41" s="27">
        <f t="shared" si="1"/>
        <v>35.40219785787128</v>
      </c>
      <c r="H41" s="27">
        <f t="shared" si="2"/>
        <v>33.632087964977714</v>
      </c>
      <c r="I41" s="27"/>
      <c r="J41" s="26">
        <v>18.141987</v>
      </c>
      <c r="K41" s="27">
        <v>5.686139999999999</v>
      </c>
      <c r="L41" s="28">
        <v>1.4697500000000001</v>
      </c>
      <c r="M41" s="27">
        <f t="shared" si="3"/>
        <v>25.297877</v>
      </c>
      <c r="N41" s="26"/>
      <c r="O41" s="26">
        <v>0</v>
      </c>
      <c r="P41" s="27"/>
      <c r="Q41" s="85">
        <f t="shared" si="4"/>
        <v>25.297877</v>
      </c>
    </row>
    <row r="42" spans="1:17" ht="12.75">
      <c r="A42" s="3" t="s">
        <v>139</v>
      </c>
      <c r="B42" s="91">
        <v>360.5181285865519</v>
      </c>
      <c r="C42" s="27"/>
      <c r="D42" s="27"/>
      <c r="E42" s="26">
        <f t="shared" si="0"/>
        <v>72.10362571731038</v>
      </c>
      <c r="F42" s="27"/>
      <c r="G42" s="27">
        <f t="shared" si="1"/>
        <v>288.4145028692415</v>
      </c>
      <c r="H42" s="27">
        <f t="shared" si="2"/>
        <v>273.9937777257794</v>
      </c>
      <c r="I42" s="27"/>
      <c r="J42" s="26">
        <v>176.764267</v>
      </c>
      <c r="K42" s="27">
        <v>50.8224225</v>
      </c>
      <c r="L42" s="28">
        <v>13.660399</v>
      </c>
      <c r="M42" s="27">
        <f t="shared" si="3"/>
        <v>241.2470885</v>
      </c>
      <c r="N42" s="26"/>
      <c r="O42" s="26">
        <v>0</v>
      </c>
      <c r="P42" s="27"/>
      <c r="Q42" s="85">
        <f t="shared" si="4"/>
        <v>241.2470885</v>
      </c>
    </row>
    <row r="43" spans="1:17" ht="12.75">
      <c r="A43" s="3" t="s">
        <v>140</v>
      </c>
      <c r="B43" s="91">
        <v>247.7321960038636</v>
      </c>
      <c r="C43" s="27"/>
      <c r="D43" s="27"/>
      <c r="E43" s="26">
        <f t="shared" si="0"/>
        <v>49.546439200772724</v>
      </c>
      <c r="F43" s="27"/>
      <c r="G43" s="27">
        <f t="shared" si="1"/>
        <v>198.1857568030909</v>
      </c>
      <c r="H43" s="27">
        <f t="shared" si="2"/>
        <v>188.27646896293635</v>
      </c>
      <c r="I43" s="27"/>
      <c r="J43" s="26">
        <v>62.394378</v>
      </c>
      <c r="K43" s="27">
        <v>30.604712499999998</v>
      </c>
      <c r="L43" s="28">
        <v>8.569284</v>
      </c>
      <c r="M43" s="27">
        <f t="shared" si="3"/>
        <v>101.56837449999999</v>
      </c>
      <c r="N43" s="26"/>
      <c r="O43" s="26">
        <v>0</v>
      </c>
      <c r="P43" s="27"/>
      <c r="Q43" s="85">
        <f t="shared" si="4"/>
        <v>101.56837449999999</v>
      </c>
    </row>
    <row r="44" spans="1:17" ht="12.75">
      <c r="A44" s="3" t="s">
        <v>141</v>
      </c>
      <c r="B44" s="91">
        <v>57.735741509831485</v>
      </c>
      <c r="C44" s="27"/>
      <c r="D44" s="27"/>
      <c r="E44" s="26">
        <f t="shared" si="0"/>
        <v>11.547148301966297</v>
      </c>
      <c r="F44" s="27"/>
      <c r="G44" s="27">
        <f t="shared" si="1"/>
        <v>46.18859320786519</v>
      </c>
      <c r="H44" s="27">
        <f t="shared" si="2"/>
        <v>43.879163547471926</v>
      </c>
      <c r="I44" s="27"/>
      <c r="J44" s="26">
        <v>17.21081</v>
      </c>
      <c r="K44" s="27">
        <v>10.411010000000001</v>
      </c>
      <c r="L44" s="28">
        <v>3.277206</v>
      </c>
      <c r="M44" s="27">
        <f t="shared" si="3"/>
        <v>30.899026</v>
      </c>
      <c r="N44" s="26"/>
      <c r="O44" s="26">
        <v>0</v>
      </c>
      <c r="P44" s="27"/>
      <c r="Q44" s="85">
        <f t="shared" si="4"/>
        <v>30.899026</v>
      </c>
    </row>
    <row r="45" spans="1:17" ht="12.75">
      <c r="A45" s="3" t="s">
        <v>142</v>
      </c>
      <c r="B45" s="91">
        <v>67.4179934531433</v>
      </c>
      <c r="C45" s="27"/>
      <c r="D45" s="27"/>
      <c r="E45" s="26">
        <f t="shared" si="0"/>
        <v>13.48359869062866</v>
      </c>
      <c r="F45" s="27"/>
      <c r="G45" s="27">
        <f t="shared" si="1"/>
        <v>53.934394762514636</v>
      </c>
      <c r="H45" s="27">
        <f t="shared" si="2"/>
        <v>51.2376750243889</v>
      </c>
      <c r="I45" s="27"/>
      <c r="J45" s="26">
        <v>35.509659</v>
      </c>
      <c r="K45" s="27">
        <v>8.968862499999998</v>
      </c>
      <c r="L45" s="28">
        <v>3.3562060000000002</v>
      </c>
      <c r="M45" s="27">
        <f t="shared" si="3"/>
        <v>47.8347275</v>
      </c>
      <c r="N45" s="26"/>
      <c r="O45" s="26">
        <v>0</v>
      </c>
      <c r="P45" s="27"/>
      <c r="Q45" s="85">
        <f t="shared" si="4"/>
        <v>47.8347275</v>
      </c>
    </row>
    <row r="46" spans="1:17" ht="12.75">
      <c r="A46" s="3" t="s">
        <v>143</v>
      </c>
      <c r="B46" s="91">
        <v>239.67375458246522</v>
      </c>
      <c r="C46" s="27"/>
      <c r="D46" s="27"/>
      <c r="E46" s="26">
        <f t="shared" si="0"/>
        <v>47.934750916493044</v>
      </c>
      <c r="F46" s="27"/>
      <c r="G46" s="27">
        <f t="shared" si="1"/>
        <v>191.73900366597218</v>
      </c>
      <c r="H46" s="27">
        <f t="shared" si="2"/>
        <v>182.15205348267355</v>
      </c>
      <c r="I46" s="27"/>
      <c r="J46" s="26">
        <v>124.376524</v>
      </c>
      <c r="K46" s="27">
        <v>33.6592425</v>
      </c>
      <c r="L46" s="28">
        <v>8.927925</v>
      </c>
      <c r="M46" s="27">
        <f t="shared" si="3"/>
        <v>166.96369149999998</v>
      </c>
      <c r="N46" s="26"/>
      <c r="O46" s="26">
        <v>0</v>
      </c>
      <c r="P46" s="27"/>
      <c r="Q46" s="85">
        <f t="shared" si="4"/>
        <v>166.96369149999998</v>
      </c>
    </row>
    <row r="47" spans="1:17" ht="12.75">
      <c r="A47" s="3" t="s">
        <v>144</v>
      </c>
      <c r="B47" s="91">
        <v>34.587292264939386</v>
      </c>
      <c r="C47" s="27"/>
      <c r="D47" s="27"/>
      <c r="E47" s="26">
        <f t="shared" si="0"/>
        <v>6.917458452987877</v>
      </c>
      <c r="F47" s="27"/>
      <c r="G47" s="27">
        <f t="shared" si="1"/>
        <v>27.66983381195151</v>
      </c>
      <c r="H47" s="27">
        <f t="shared" si="2"/>
        <v>26.286342121353933</v>
      </c>
      <c r="I47" s="27"/>
      <c r="J47" s="26">
        <v>16.925193</v>
      </c>
      <c r="K47" s="27">
        <v>10.01428</v>
      </c>
      <c r="L47" s="28">
        <v>0.7793920000000001</v>
      </c>
      <c r="M47" s="27">
        <f t="shared" si="3"/>
        <v>27.718865</v>
      </c>
      <c r="N47" s="26"/>
      <c r="O47" s="26">
        <v>31.273125</v>
      </c>
      <c r="P47" s="27"/>
      <c r="Q47" s="85">
        <f t="shared" si="4"/>
        <v>58.99199</v>
      </c>
    </row>
    <row r="48" spans="1:17" ht="12.75">
      <c r="A48" s="3" t="s">
        <v>145</v>
      </c>
      <c r="B48" s="91">
        <v>20.250574031910237</v>
      </c>
      <c r="C48" s="27"/>
      <c r="D48" s="27"/>
      <c r="E48" s="26">
        <f t="shared" si="0"/>
        <v>4.050114806382047</v>
      </c>
      <c r="F48" s="27"/>
      <c r="G48" s="27">
        <f t="shared" si="1"/>
        <v>16.20045922552819</v>
      </c>
      <c r="H48" s="27">
        <f t="shared" si="2"/>
        <v>15.390436264251779</v>
      </c>
      <c r="I48" s="27"/>
      <c r="J48" s="26">
        <v>16.115199</v>
      </c>
      <c r="K48" s="27">
        <v>3.1023025</v>
      </c>
      <c r="L48" s="28">
        <v>1.104994</v>
      </c>
      <c r="M48" s="27">
        <f t="shared" si="3"/>
        <v>20.322495500000002</v>
      </c>
      <c r="N48" s="26"/>
      <c r="O48" s="26">
        <v>7.262945</v>
      </c>
      <c r="P48" s="27"/>
      <c r="Q48" s="85">
        <f t="shared" si="4"/>
        <v>27.585440500000004</v>
      </c>
    </row>
    <row r="49" spans="1:17" ht="12.75">
      <c r="A49" s="3" t="s">
        <v>146</v>
      </c>
      <c r="B49" s="91">
        <v>79.52094403558684</v>
      </c>
      <c r="C49" s="27"/>
      <c r="D49" s="27"/>
      <c r="E49" s="26">
        <f t="shared" si="0"/>
        <v>15.904188807117368</v>
      </c>
      <c r="F49" s="27"/>
      <c r="G49" s="27">
        <f t="shared" si="1"/>
        <v>63.61675522846947</v>
      </c>
      <c r="H49" s="27">
        <f t="shared" si="2"/>
        <v>60.435917467045996</v>
      </c>
      <c r="I49" s="27"/>
      <c r="J49" s="26">
        <v>23.52627</v>
      </c>
      <c r="K49" s="27">
        <v>10.488610000000001</v>
      </c>
      <c r="L49" s="28">
        <v>2.851875</v>
      </c>
      <c r="M49" s="27">
        <f t="shared" si="3"/>
        <v>36.866755000000005</v>
      </c>
      <c r="N49" s="26"/>
      <c r="O49" s="26">
        <v>0</v>
      </c>
      <c r="P49" s="27"/>
      <c r="Q49" s="85">
        <f t="shared" si="4"/>
        <v>36.866755000000005</v>
      </c>
    </row>
    <row r="50" spans="1:17" ht="12.75">
      <c r="A50" s="3" t="s">
        <v>147</v>
      </c>
      <c r="B50" s="91">
        <v>14.067095763730217</v>
      </c>
      <c r="C50" s="27"/>
      <c r="D50" s="27"/>
      <c r="E50" s="26">
        <f t="shared" si="0"/>
        <v>2.8134191527460435</v>
      </c>
      <c r="F50" s="27"/>
      <c r="G50" s="27">
        <f t="shared" si="1"/>
        <v>11.253676610984174</v>
      </c>
      <c r="H50" s="27">
        <f t="shared" si="2"/>
        <v>10.690992780434964</v>
      </c>
      <c r="I50" s="27"/>
      <c r="J50" s="26">
        <v>4.45801</v>
      </c>
      <c r="K50" s="27">
        <v>5.5054775</v>
      </c>
      <c r="L50" s="28">
        <v>0.9333880000000001</v>
      </c>
      <c r="M50" s="27">
        <f t="shared" si="3"/>
        <v>10.8968755</v>
      </c>
      <c r="N50" s="26"/>
      <c r="O50" s="26">
        <v>0</v>
      </c>
      <c r="P50" s="27"/>
      <c r="Q50" s="85">
        <f t="shared" si="4"/>
        <v>10.8968755</v>
      </c>
    </row>
    <row r="51" spans="1:17" ht="12.75">
      <c r="A51" s="3" t="s">
        <v>148</v>
      </c>
      <c r="B51" s="91">
        <v>123.2460442833809</v>
      </c>
      <c r="C51" s="27"/>
      <c r="D51" s="27"/>
      <c r="E51" s="26">
        <f t="shared" si="0"/>
        <v>24.649208856676182</v>
      </c>
      <c r="F51" s="27"/>
      <c r="G51" s="27">
        <f t="shared" si="1"/>
        <v>98.59683542670471</v>
      </c>
      <c r="H51" s="27">
        <f t="shared" si="2"/>
        <v>93.66699365536948</v>
      </c>
      <c r="I51" s="27"/>
      <c r="J51" s="26">
        <v>26.582461</v>
      </c>
      <c r="K51" s="27">
        <v>13.45487</v>
      </c>
      <c r="L51" s="28">
        <v>3.444666</v>
      </c>
      <c r="M51" s="27">
        <f t="shared" si="3"/>
        <v>43.48199699999999</v>
      </c>
      <c r="N51" s="26"/>
      <c r="O51" s="26">
        <v>0</v>
      </c>
      <c r="P51" s="27"/>
      <c r="Q51" s="85">
        <f t="shared" si="4"/>
        <v>43.48199699999999</v>
      </c>
    </row>
    <row r="52" spans="1:17" ht="12.75">
      <c r="A52" s="3" t="s">
        <v>149</v>
      </c>
      <c r="B52" s="91">
        <v>391.00714375211425</v>
      </c>
      <c r="C52" s="27"/>
      <c r="D52" s="27"/>
      <c r="E52" s="26">
        <f t="shared" si="0"/>
        <v>78.20142875042285</v>
      </c>
      <c r="F52" s="27"/>
      <c r="G52" s="27">
        <f t="shared" si="1"/>
        <v>312.8057150016914</v>
      </c>
      <c r="H52" s="27">
        <f t="shared" si="2"/>
        <v>297.16542925160684</v>
      </c>
      <c r="I52" s="27"/>
      <c r="J52" s="26">
        <v>103.972704</v>
      </c>
      <c r="K52" s="27">
        <v>51.704879999999996</v>
      </c>
      <c r="L52" s="28">
        <v>11.657433</v>
      </c>
      <c r="M52" s="27">
        <f t="shared" si="3"/>
        <v>167.335017</v>
      </c>
      <c r="N52" s="26"/>
      <c r="O52" s="26">
        <v>0</v>
      </c>
      <c r="P52" s="27"/>
      <c r="Q52" s="85">
        <f t="shared" si="4"/>
        <v>167.335017</v>
      </c>
    </row>
    <row r="53" spans="1:17" ht="12.75">
      <c r="A53" s="3" t="s">
        <v>150</v>
      </c>
      <c r="B53" s="91">
        <v>39.24307508520783</v>
      </c>
      <c r="C53" s="27"/>
      <c r="D53" s="27"/>
      <c r="E53" s="26">
        <f t="shared" si="0"/>
        <v>7.848615017041566</v>
      </c>
      <c r="F53" s="27"/>
      <c r="G53" s="27">
        <f t="shared" si="1"/>
        <v>31.39446006816626</v>
      </c>
      <c r="H53" s="27">
        <f t="shared" si="2"/>
        <v>29.824737064757947</v>
      </c>
      <c r="I53" s="27"/>
      <c r="J53" s="26">
        <v>16.406454</v>
      </c>
      <c r="K53" s="27">
        <v>12.040125</v>
      </c>
      <c r="L53" s="28">
        <v>1.870199</v>
      </c>
      <c r="M53" s="27">
        <f t="shared" si="3"/>
        <v>30.316778</v>
      </c>
      <c r="N53" s="26"/>
      <c r="O53" s="26">
        <v>0</v>
      </c>
      <c r="P53" s="27"/>
      <c r="Q53" s="85">
        <f t="shared" si="4"/>
        <v>30.316778</v>
      </c>
    </row>
    <row r="54" spans="1:17" ht="12.75">
      <c r="A54" s="3" t="s">
        <v>151</v>
      </c>
      <c r="B54" s="91">
        <v>143.85751480457304</v>
      </c>
      <c r="C54" s="27"/>
      <c r="D54" s="27"/>
      <c r="E54" s="26">
        <f t="shared" si="0"/>
        <v>28.77150296091461</v>
      </c>
      <c r="F54" s="27"/>
      <c r="G54" s="27">
        <f t="shared" si="1"/>
        <v>115.08601184365844</v>
      </c>
      <c r="H54" s="27">
        <f t="shared" si="2"/>
        <v>109.33171125147551</v>
      </c>
      <c r="I54" s="27"/>
      <c r="J54" s="26">
        <v>35.53226</v>
      </c>
      <c r="K54" s="27">
        <v>17.72384</v>
      </c>
      <c r="L54" s="28">
        <v>4.692550000000001</v>
      </c>
      <c r="M54" s="27">
        <f t="shared" si="3"/>
        <v>57.94865</v>
      </c>
      <c r="N54" s="26"/>
      <c r="O54" s="26">
        <v>0</v>
      </c>
      <c r="P54" s="27"/>
      <c r="Q54" s="85">
        <f t="shared" si="4"/>
        <v>57.94865</v>
      </c>
    </row>
    <row r="55" spans="1:17" ht="12.75">
      <c r="A55" s="3" t="s">
        <v>152</v>
      </c>
      <c r="B55" s="91">
        <v>1.6664040088303922</v>
      </c>
      <c r="C55" s="27"/>
      <c r="D55" s="27"/>
      <c r="E55" s="26">
        <f t="shared" si="0"/>
        <v>0.33328080176607844</v>
      </c>
      <c r="F55" s="27"/>
      <c r="G55" s="27">
        <f t="shared" si="1"/>
        <v>1.3331232070643138</v>
      </c>
      <c r="H55" s="27">
        <f t="shared" si="2"/>
        <v>1.266467046711098</v>
      </c>
      <c r="I55" s="27"/>
      <c r="J55" s="26">
        <v>1.399633</v>
      </c>
      <c r="K55" s="27">
        <v>1.5568499999999998</v>
      </c>
      <c r="L55" s="28">
        <v>0.23619400000000002</v>
      </c>
      <c r="M55" s="27">
        <f t="shared" si="3"/>
        <v>3.1926769999999998</v>
      </c>
      <c r="N55" s="26"/>
      <c r="O55" s="26">
        <v>0</v>
      </c>
      <c r="P55" s="27"/>
      <c r="Q55" s="85">
        <f t="shared" si="4"/>
        <v>3.1926769999999998</v>
      </c>
    </row>
    <row r="56" spans="1:17" ht="12.75">
      <c r="A56" s="3" t="s">
        <v>153</v>
      </c>
      <c r="B56" s="91">
        <v>12.069405968428253</v>
      </c>
      <c r="C56" s="27"/>
      <c r="D56" s="27"/>
      <c r="E56" s="26">
        <f t="shared" si="0"/>
        <v>2.4138811936856506</v>
      </c>
      <c r="F56" s="27"/>
      <c r="G56" s="27">
        <f t="shared" si="1"/>
        <v>9.655524774742602</v>
      </c>
      <c r="H56" s="27">
        <f t="shared" si="2"/>
        <v>9.172748536005471</v>
      </c>
      <c r="I56" s="27"/>
      <c r="J56" s="26">
        <v>6.956402</v>
      </c>
      <c r="K56" s="27">
        <v>2.57923</v>
      </c>
      <c r="L56" s="28">
        <v>0.937082</v>
      </c>
      <c r="M56" s="27">
        <f t="shared" si="3"/>
        <v>10.472714</v>
      </c>
      <c r="N56" s="26"/>
      <c r="O56" s="26">
        <v>0</v>
      </c>
      <c r="P56" s="27"/>
      <c r="Q56" s="85">
        <f t="shared" si="4"/>
        <v>10.472714</v>
      </c>
    </row>
    <row r="57" spans="1:17" ht="12.75">
      <c r="A57" s="3" t="s">
        <v>154</v>
      </c>
      <c r="B57" s="91">
        <v>111.25820652664287</v>
      </c>
      <c r="C57" s="27"/>
      <c r="D57" s="27"/>
      <c r="E57" s="26">
        <f t="shared" si="0"/>
        <v>22.251641305328576</v>
      </c>
      <c r="F57" s="27"/>
      <c r="G57" s="27">
        <f t="shared" si="1"/>
        <v>89.00656522131429</v>
      </c>
      <c r="H57" s="27">
        <f t="shared" si="2"/>
        <v>84.55623696024857</v>
      </c>
      <c r="I57" s="27"/>
      <c r="J57" s="26">
        <v>68.064244</v>
      </c>
      <c r="K57" s="27">
        <v>15.485565</v>
      </c>
      <c r="L57" s="28">
        <v>5.871486</v>
      </c>
      <c r="M57" s="27">
        <f t="shared" si="3"/>
        <v>89.421295</v>
      </c>
      <c r="N57" s="26"/>
      <c r="O57" s="26">
        <v>0</v>
      </c>
      <c r="P57" s="27"/>
      <c r="Q57" s="85">
        <f t="shared" si="4"/>
        <v>89.421295</v>
      </c>
    </row>
    <row r="58" spans="1:17" ht="12.75">
      <c r="A58" s="3" t="s">
        <v>155</v>
      </c>
      <c r="B58" s="91">
        <v>117.70530484545465</v>
      </c>
      <c r="C58" s="27"/>
      <c r="D58" s="27"/>
      <c r="E58" s="26">
        <f t="shared" si="0"/>
        <v>23.541060969090932</v>
      </c>
      <c r="F58" s="27"/>
      <c r="G58" s="27">
        <f t="shared" si="1"/>
        <v>94.16424387636371</v>
      </c>
      <c r="H58" s="27">
        <f t="shared" si="2"/>
        <v>89.45603168254553</v>
      </c>
      <c r="I58" s="27"/>
      <c r="J58" s="26">
        <v>44.342021</v>
      </c>
      <c r="K58" s="27">
        <v>13.847719999999999</v>
      </c>
      <c r="L58" s="28">
        <v>5.029001</v>
      </c>
      <c r="M58" s="27">
        <f t="shared" si="3"/>
        <v>63.218742</v>
      </c>
      <c r="N58" s="26"/>
      <c r="O58" s="26">
        <v>0</v>
      </c>
      <c r="P58" s="27"/>
      <c r="Q58" s="85">
        <f t="shared" si="4"/>
        <v>63.218742</v>
      </c>
    </row>
    <row r="59" spans="1:17" ht="12.75">
      <c r="A59" s="3" t="s">
        <v>156</v>
      </c>
      <c r="B59" s="91">
        <v>29.75231973977635</v>
      </c>
      <c r="C59" s="27"/>
      <c r="D59" s="27"/>
      <c r="E59" s="26">
        <f t="shared" si="0"/>
        <v>5.950463947955271</v>
      </c>
      <c r="F59" s="27"/>
      <c r="G59" s="27">
        <f t="shared" si="1"/>
        <v>23.80185579182108</v>
      </c>
      <c r="H59" s="27">
        <f t="shared" si="2"/>
        <v>22.611763002230024</v>
      </c>
      <c r="I59" s="27"/>
      <c r="J59" s="26">
        <v>12.498946</v>
      </c>
      <c r="K59" s="27">
        <v>6.3013625</v>
      </c>
      <c r="L59" s="28">
        <v>1.478625</v>
      </c>
      <c r="M59" s="27">
        <f t="shared" si="3"/>
        <v>20.2789335</v>
      </c>
      <c r="N59" s="26"/>
      <c r="O59" s="26">
        <v>0</v>
      </c>
      <c r="P59" s="27"/>
      <c r="Q59" s="85">
        <f t="shared" si="4"/>
        <v>20.2789335</v>
      </c>
    </row>
    <row r="60" spans="1:17" ht="13.5" thickBot="1">
      <c r="A60" s="3" t="s">
        <v>157</v>
      </c>
      <c r="B60" s="91">
        <v>8.898195388737484</v>
      </c>
      <c r="C60" s="27"/>
      <c r="D60" s="27"/>
      <c r="E60" s="26">
        <f t="shared" si="0"/>
        <v>1.7796390777474969</v>
      </c>
      <c r="F60" s="27"/>
      <c r="G60" s="27">
        <f t="shared" si="1"/>
        <v>7.118556310989987</v>
      </c>
      <c r="H60" s="27">
        <f t="shared" si="2"/>
        <v>6.762628495440488</v>
      </c>
      <c r="I60" s="27"/>
      <c r="J60" s="26">
        <v>5.963921</v>
      </c>
      <c r="K60" s="27">
        <v>4.2711525</v>
      </c>
      <c r="L60" s="28">
        <v>1.083448</v>
      </c>
      <c r="M60" s="27">
        <f t="shared" si="3"/>
        <v>11.318521500000001</v>
      </c>
      <c r="N60" s="26"/>
      <c r="O60" s="26">
        <v>0</v>
      </c>
      <c r="P60" s="27"/>
      <c r="Q60" s="85">
        <f t="shared" si="4"/>
        <v>11.318521500000001</v>
      </c>
    </row>
    <row r="61" spans="1:17" ht="13.5" thickBot="1">
      <c r="A61" s="74"/>
      <c r="B61" s="74">
        <f>SUM(B8:B60)</f>
        <v>5656.896509660199</v>
      </c>
      <c r="C61" s="51"/>
      <c r="D61" s="51"/>
      <c r="E61" s="74">
        <f>SUM(E8:E60)</f>
        <v>1131.3793019320397</v>
      </c>
      <c r="F61" s="51"/>
      <c r="G61" s="51">
        <f aca="true" t="shared" si="5" ref="G61:Q61">SUM(G8:G60)</f>
        <v>4525.517207728159</v>
      </c>
      <c r="H61" s="116">
        <f t="shared" si="5"/>
        <v>4299.24134734175</v>
      </c>
      <c r="I61" s="68">
        <f t="shared" si="5"/>
        <v>0</v>
      </c>
      <c r="J61" s="74">
        <f t="shared" si="5"/>
        <v>2210.0097220000007</v>
      </c>
      <c r="K61" s="51">
        <f t="shared" si="5"/>
        <v>789.9304124999999</v>
      </c>
      <c r="L61" s="51">
        <f t="shared" si="5"/>
        <v>208.78113900000005</v>
      </c>
      <c r="M61" s="89">
        <f t="shared" si="5"/>
        <v>3208.7212735</v>
      </c>
      <c r="N61" s="90">
        <f t="shared" si="5"/>
        <v>0</v>
      </c>
      <c r="O61" s="79">
        <f t="shared" si="5"/>
        <v>41.965235</v>
      </c>
      <c r="P61" s="51"/>
      <c r="Q61" s="83">
        <f t="shared" si="5"/>
        <v>3250.6865085</v>
      </c>
    </row>
    <row r="62" spans="1:16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</row>
    <row r="63" spans="1:16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9"/>
      <c r="N63" s="30"/>
      <c r="O63" s="49">
        <f ca="1">TODAY()</f>
        <v>39829</v>
      </c>
      <c r="P63" s="30"/>
    </row>
    <row r="64" spans="1:16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</sheetData>
  <mergeCells count="6">
    <mergeCell ref="A1:Q1"/>
    <mergeCell ref="A2:Q2"/>
    <mergeCell ref="N5:O5"/>
    <mergeCell ref="J4:M4"/>
    <mergeCell ref="N4:O4"/>
    <mergeCell ref="B4:H4"/>
  </mergeCells>
  <printOptions/>
  <pageMargins left="0.75" right="0.75" top="1" bottom="1" header="0.5" footer="0.5"/>
  <pageSetup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0.13671875" style="0" customWidth="1"/>
    <col min="4" max="4" width="9.140625" style="0" hidden="1" customWidth="1"/>
    <col min="5" max="5" width="9.7109375" style="0" customWidth="1"/>
    <col min="6" max="6" width="9.140625" style="0" hidden="1" customWidth="1"/>
    <col min="7" max="7" width="9.7109375" style="0" customWidth="1"/>
    <col min="8" max="8" width="8.421875" style="0" bestFit="1" customWidth="1"/>
    <col min="9" max="9" width="0.13671875" style="0" customWidth="1"/>
    <col min="10" max="13" width="9.7109375" style="0" customWidth="1"/>
    <col min="14" max="14" width="8.7109375" style="0" hidden="1" customWidth="1"/>
    <col min="15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/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4"/>
      <c r="M5" s="19"/>
      <c r="N5" s="45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1" t="s">
        <v>18</v>
      </c>
      <c r="M6" s="9" t="s">
        <v>19</v>
      </c>
      <c r="N6" s="11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3"/>
      <c r="M7" s="62"/>
      <c r="N7" s="63"/>
      <c r="O7" s="63"/>
      <c r="P7" s="63"/>
      <c r="Q7" s="86"/>
      <c r="R7" s="30"/>
    </row>
    <row r="8" spans="1:18" ht="12.75">
      <c r="A8" s="3" t="s">
        <v>105</v>
      </c>
      <c r="B8" s="91">
        <v>11.649100994404593</v>
      </c>
      <c r="C8" s="27"/>
      <c r="D8" s="27"/>
      <c r="E8" s="26">
        <f>0.2*B8</f>
        <v>2.3298201988809186</v>
      </c>
      <c r="F8" s="27"/>
      <c r="G8" s="27">
        <f>B8-E8</f>
        <v>9.319280795523674</v>
      </c>
      <c r="H8" s="27">
        <f>0.95*G8</f>
        <v>8.85331675574749</v>
      </c>
      <c r="I8" s="27"/>
      <c r="J8" s="26">
        <v>19.758378</v>
      </c>
      <c r="K8" s="27">
        <v>8.4056380625</v>
      </c>
      <c r="L8" s="27">
        <v>1.653049</v>
      </c>
      <c r="M8" s="25">
        <f>SUM(J8:L8)</f>
        <v>29.8170650625</v>
      </c>
      <c r="N8" s="27"/>
      <c r="O8" s="27">
        <v>6.6</v>
      </c>
      <c r="P8" s="27">
        <v>6.168951020345068</v>
      </c>
      <c r="Q8" s="85">
        <f>SUM(M8:P8)</f>
        <v>42.58601608284507</v>
      </c>
      <c r="R8" s="30"/>
    </row>
    <row r="9" spans="1:18" ht="12.75">
      <c r="A9" s="3" t="s">
        <v>106</v>
      </c>
      <c r="B9" s="91">
        <v>81.9066100096036</v>
      </c>
      <c r="C9" s="27"/>
      <c r="D9" s="27"/>
      <c r="E9" s="26">
        <f aca="true" t="shared" si="0" ref="E9:E60">0.2*B9</f>
        <v>16.38132200192072</v>
      </c>
      <c r="F9" s="27"/>
      <c r="G9" s="27">
        <f aca="true" t="shared" si="1" ref="G9:G60">B9-E9</f>
        <v>65.52528800768287</v>
      </c>
      <c r="H9" s="27">
        <f aca="true" t="shared" si="2" ref="H9:H60">0.95*G9</f>
        <v>62.249023607298724</v>
      </c>
      <c r="I9" s="27"/>
      <c r="J9" s="26">
        <v>26.543107</v>
      </c>
      <c r="K9" s="27">
        <v>11.1288888125</v>
      </c>
      <c r="L9" s="27">
        <v>3.85508</v>
      </c>
      <c r="M9" s="25">
        <f aca="true" t="shared" si="3" ref="M9:M60">SUM(J9:L9)</f>
        <v>41.5270758125</v>
      </c>
      <c r="N9" s="27"/>
      <c r="O9" s="27">
        <v>0</v>
      </c>
      <c r="P9" s="27">
        <v>7.993340809579549</v>
      </c>
      <c r="Q9" s="85">
        <f aca="true" t="shared" si="4" ref="Q9:Q60">SUM(M9:P9)</f>
        <v>49.52041662207955</v>
      </c>
      <c r="R9" s="30"/>
    </row>
    <row r="10" spans="1:18" ht="12.75">
      <c r="A10" s="3" t="s">
        <v>107</v>
      </c>
      <c r="B10" s="91">
        <v>47.63478088769849</v>
      </c>
      <c r="C10" s="27"/>
      <c r="D10" s="27"/>
      <c r="E10" s="26">
        <f t="shared" si="0"/>
        <v>9.526956177539699</v>
      </c>
      <c r="F10" s="27"/>
      <c r="G10" s="27">
        <f t="shared" si="1"/>
        <v>38.107824710158795</v>
      </c>
      <c r="H10" s="27">
        <f t="shared" si="2"/>
        <v>36.20243347465085</v>
      </c>
      <c r="I10" s="27"/>
      <c r="J10" s="26">
        <v>18.621143</v>
      </c>
      <c r="K10" s="27">
        <v>6.614118144999999</v>
      </c>
      <c r="L10" s="27">
        <v>2.128385</v>
      </c>
      <c r="M10" s="25">
        <f t="shared" si="3"/>
        <v>27.363646145</v>
      </c>
      <c r="N10" s="27"/>
      <c r="O10" s="27">
        <v>0</v>
      </c>
      <c r="P10" s="27">
        <v>6.814641291498885</v>
      </c>
      <c r="Q10" s="85">
        <f t="shared" si="4"/>
        <v>34.178287436498884</v>
      </c>
      <c r="R10" s="30"/>
    </row>
    <row r="11" spans="1:18" ht="12.75">
      <c r="A11" s="3" t="s">
        <v>108</v>
      </c>
      <c r="B11" s="91">
        <v>83.68872721441606</v>
      </c>
      <c r="C11" s="27"/>
      <c r="D11" s="27"/>
      <c r="E11" s="26">
        <f t="shared" si="0"/>
        <v>16.737745442883213</v>
      </c>
      <c r="F11" s="27"/>
      <c r="G11" s="27">
        <f t="shared" si="1"/>
        <v>66.95098177153285</v>
      </c>
      <c r="H11" s="27">
        <f t="shared" si="2"/>
        <v>63.6034326829562</v>
      </c>
      <c r="I11" s="27"/>
      <c r="J11" s="26">
        <v>26.50784</v>
      </c>
      <c r="K11" s="27">
        <v>9.6262315</v>
      </c>
      <c r="L11" s="27">
        <v>3.268951</v>
      </c>
      <c r="M11" s="25">
        <f t="shared" si="3"/>
        <v>39.403022500000006</v>
      </c>
      <c r="N11" s="27"/>
      <c r="O11" s="27">
        <v>0</v>
      </c>
      <c r="P11" s="27">
        <v>7.823394802039845</v>
      </c>
      <c r="Q11" s="85">
        <f t="shared" si="4"/>
        <v>47.22641730203985</v>
      </c>
      <c r="R11" s="30"/>
    </row>
    <row r="12" spans="1:18" ht="12.75">
      <c r="A12" s="3" t="s">
        <v>109</v>
      </c>
      <c r="B12" s="91">
        <v>621.6501404121594</v>
      </c>
      <c r="C12" s="27"/>
      <c r="D12" s="27"/>
      <c r="E12" s="26">
        <f t="shared" si="0"/>
        <v>124.3300280824319</v>
      </c>
      <c r="F12" s="27"/>
      <c r="G12" s="27">
        <f t="shared" si="1"/>
        <v>497.3201123297275</v>
      </c>
      <c r="H12" s="27">
        <f t="shared" si="2"/>
        <v>472.4541067132411</v>
      </c>
      <c r="I12" s="27"/>
      <c r="J12" s="26">
        <v>416.396228</v>
      </c>
      <c r="K12" s="27">
        <v>90.87516513249999</v>
      </c>
      <c r="L12" s="27">
        <v>31.910485</v>
      </c>
      <c r="M12" s="25">
        <f t="shared" si="3"/>
        <v>539.1818781325001</v>
      </c>
      <c r="N12" s="27"/>
      <c r="O12" s="27">
        <v>0</v>
      </c>
      <c r="P12" s="27">
        <v>352.6707493948261</v>
      </c>
      <c r="Q12" s="85">
        <f t="shared" si="4"/>
        <v>891.8526275273261</v>
      </c>
      <c r="R12" s="30"/>
    </row>
    <row r="13" spans="1:18" ht="12.75">
      <c r="A13" s="3" t="s">
        <v>110</v>
      </c>
      <c r="B13" s="91">
        <v>84.52611342370598</v>
      </c>
      <c r="C13" s="27"/>
      <c r="D13" s="27"/>
      <c r="E13" s="26">
        <f t="shared" si="0"/>
        <v>16.905222684741197</v>
      </c>
      <c r="F13" s="27"/>
      <c r="G13" s="27">
        <f t="shared" si="1"/>
        <v>67.62089073896479</v>
      </c>
      <c r="H13" s="27">
        <f t="shared" si="2"/>
        <v>64.23984620201655</v>
      </c>
      <c r="I13" s="27"/>
      <c r="J13" s="26">
        <v>30.166578</v>
      </c>
      <c r="K13" s="27">
        <v>9.405681144999999</v>
      </c>
      <c r="L13" s="27">
        <v>5.094531</v>
      </c>
      <c r="M13" s="25">
        <f t="shared" si="3"/>
        <v>44.66679014500001</v>
      </c>
      <c r="N13" s="27"/>
      <c r="O13" s="27">
        <v>0</v>
      </c>
      <c r="P13" s="27">
        <v>9.702051040555157</v>
      </c>
      <c r="Q13" s="85">
        <f t="shared" si="4"/>
        <v>54.36884118555516</v>
      </c>
      <c r="R13" s="30"/>
    </row>
    <row r="14" spans="1:18" ht="12.75">
      <c r="A14" s="3" t="s">
        <v>111</v>
      </c>
      <c r="B14" s="91">
        <v>77.00912493900658</v>
      </c>
      <c r="C14" s="27"/>
      <c r="D14" s="27"/>
      <c r="E14" s="26">
        <f t="shared" si="0"/>
        <v>15.401824987801318</v>
      </c>
      <c r="F14" s="27"/>
      <c r="G14" s="27">
        <f t="shared" si="1"/>
        <v>61.60729995120526</v>
      </c>
      <c r="H14" s="27">
        <f t="shared" si="2"/>
        <v>58.526934953645</v>
      </c>
      <c r="I14" s="27"/>
      <c r="J14" s="26">
        <v>52.34605</v>
      </c>
      <c r="K14" s="27">
        <v>9.983301595</v>
      </c>
      <c r="L14" s="27">
        <v>3.468453</v>
      </c>
      <c r="M14" s="25">
        <f t="shared" si="3"/>
        <v>65.797804595</v>
      </c>
      <c r="N14" s="27"/>
      <c r="O14" s="27">
        <v>0</v>
      </c>
      <c r="P14" s="27">
        <v>33.06972335591409</v>
      </c>
      <c r="Q14" s="85">
        <f t="shared" si="4"/>
        <v>98.8675279509141</v>
      </c>
      <c r="R14" s="30"/>
    </row>
    <row r="15" spans="1:18" ht="12.75">
      <c r="A15" s="3" t="s">
        <v>112</v>
      </c>
      <c r="B15" s="91">
        <v>20.99986784148748</v>
      </c>
      <c r="C15" s="27"/>
      <c r="D15" s="27"/>
      <c r="E15" s="26">
        <f t="shared" si="0"/>
        <v>4.199973568297496</v>
      </c>
      <c r="F15" s="27"/>
      <c r="G15" s="27">
        <f t="shared" si="1"/>
        <v>16.799894273189985</v>
      </c>
      <c r="H15" s="27">
        <f t="shared" si="2"/>
        <v>15.959899559530484</v>
      </c>
      <c r="I15" s="27"/>
      <c r="J15" s="26">
        <v>10.080823</v>
      </c>
      <c r="K15" s="27">
        <v>4.5274941575000005</v>
      </c>
      <c r="L15" s="27">
        <v>1.074081</v>
      </c>
      <c r="M15" s="25">
        <f t="shared" si="3"/>
        <v>15.6823981575</v>
      </c>
      <c r="N15" s="27"/>
      <c r="O15" s="27">
        <v>0</v>
      </c>
      <c r="P15" s="27">
        <v>6.220710741433681</v>
      </c>
      <c r="Q15" s="85">
        <f t="shared" si="4"/>
        <v>21.90310889893368</v>
      </c>
      <c r="R15" s="30"/>
    </row>
    <row r="16" spans="1:18" ht="12.75">
      <c r="A16" s="3" t="s">
        <v>113</v>
      </c>
      <c r="B16" s="91">
        <v>16.442201777372983</v>
      </c>
      <c r="C16" s="27"/>
      <c r="D16" s="27"/>
      <c r="E16" s="26">
        <f t="shared" si="0"/>
        <v>3.288440355474597</v>
      </c>
      <c r="F16" s="27"/>
      <c r="G16" s="27">
        <f t="shared" si="1"/>
        <v>13.153761421898386</v>
      </c>
      <c r="H16" s="27">
        <f t="shared" si="2"/>
        <v>12.496073350803465</v>
      </c>
      <c r="I16" s="27"/>
      <c r="J16" s="26">
        <v>7.327998</v>
      </c>
      <c r="K16" s="27">
        <v>2.1597256125000004</v>
      </c>
      <c r="L16" s="27">
        <v>0.924356</v>
      </c>
      <c r="M16" s="25">
        <f t="shared" si="3"/>
        <v>10.4120796125</v>
      </c>
      <c r="N16" s="27"/>
      <c r="O16" s="27">
        <v>0</v>
      </c>
      <c r="P16" s="27">
        <v>2.621023421991203</v>
      </c>
      <c r="Q16" s="85">
        <f t="shared" si="4"/>
        <v>13.033103034491202</v>
      </c>
      <c r="R16" s="30"/>
    </row>
    <row r="17" spans="1:18" ht="12.75">
      <c r="A17" s="3" t="s">
        <v>114</v>
      </c>
      <c r="B17" s="91">
        <v>292.9586915666887</v>
      </c>
      <c r="C17" s="27"/>
      <c r="D17" s="27"/>
      <c r="E17" s="26">
        <f t="shared" si="0"/>
        <v>58.59173831333774</v>
      </c>
      <c r="F17" s="27"/>
      <c r="G17" s="27">
        <f t="shared" si="1"/>
        <v>234.36695325335094</v>
      </c>
      <c r="H17" s="27">
        <f t="shared" si="2"/>
        <v>222.6486055906834</v>
      </c>
      <c r="I17" s="27"/>
      <c r="J17" s="26">
        <v>67.778645</v>
      </c>
      <c r="K17" s="27">
        <v>37.3541686825</v>
      </c>
      <c r="L17" s="27">
        <v>11.570919</v>
      </c>
      <c r="M17" s="25">
        <f t="shared" si="3"/>
        <v>116.7037326825</v>
      </c>
      <c r="N17" s="27"/>
      <c r="O17" s="27">
        <v>0</v>
      </c>
      <c r="P17" s="27">
        <v>52.069605577656674</v>
      </c>
      <c r="Q17" s="85">
        <f t="shared" si="4"/>
        <v>168.77333826015666</v>
      </c>
      <c r="R17" s="30"/>
    </row>
    <row r="18" spans="1:18" ht="12.75">
      <c r="A18" s="3" t="s">
        <v>115</v>
      </c>
      <c r="B18" s="91">
        <v>156.26868018479664</v>
      </c>
      <c r="C18" s="27"/>
      <c r="D18" s="27"/>
      <c r="E18" s="26">
        <f t="shared" si="0"/>
        <v>31.253736036959328</v>
      </c>
      <c r="F18" s="27"/>
      <c r="G18" s="27">
        <f t="shared" si="1"/>
        <v>125.01494414783731</v>
      </c>
      <c r="H18" s="27">
        <f t="shared" si="2"/>
        <v>118.76419694044544</v>
      </c>
      <c r="I18" s="27"/>
      <c r="J18" s="26">
        <v>43.958301</v>
      </c>
      <c r="K18" s="27">
        <v>17.5986379775</v>
      </c>
      <c r="L18" s="27">
        <v>6.623333000000001</v>
      </c>
      <c r="M18" s="25">
        <f t="shared" si="3"/>
        <v>68.1802719775</v>
      </c>
      <c r="N18" s="27"/>
      <c r="O18" s="27">
        <v>0</v>
      </c>
      <c r="P18" s="27">
        <v>15.157856310022304</v>
      </c>
      <c r="Q18" s="85">
        <f t="shared" si="4"/>
        <v>83.3381282875223</v>
      </c>
      <c r="R18" s="30"/>
    </row>
    <row r="19" spans="1:18" ht="12.75">
      <c r="A19" s="3" t="s">
        <v>116</v>
      </c>
      <c r="B19" s="91">
        <v>25.41594288706125</v>
      </c>
      <c r="C19" s="27"/>
      <c r="D19" s="27"/>
      <c r="E19" s="26">
        <f t="shared" si="0"/>
        <v>5.08318857741225</v>
      </c>
      <c r="F19" s="27"/>
      <c r="G19" s="27">
        <f t="shared" si="1"/>
        <v>20.332754309648998</v>
      </c>
      <c r="H19" s="27">
        <f t="shared" si="2"/>
        <v>19.316116594166548</v>
      </c>
      <c r="I19" s="27"/>
      <c r="J19" s="26">
        <v>13.7786</v>
      </c>
      <c r="K19" s="27">
        <v>2.7673132424999998</v>
      </c>
      <c r="L19" s="27">
        <v>1.528584</v>
      </c>
      <c r="M19" s="25">
        <f t="shared" si="3"/>
        <v>18.074497242499998</v>
      </c>
      <c r="N19" s="27"/>
      <c r="O19" s="27">
        <v>0</v>
      </c>
      <c r="P19" s="27">
        <v>7.224910519780487</v>
      </c>
      <c r="Q19" s="85">
        <f t="shared" si="4"/>
        <v>25.299407762280484</v>
      </c>
      <c r="R19" s="30"/>
    </row>
    <row r="20" spans="1:18" ht="12.75">
      <c r="A20" s="3" t="s">
        <v>117</v>
      </c>
      <c r="B20" s="91">
        <v>55.96260673010447</v>
      </c>
      <c r="C20" s="27"/>
      <c r="D20" s="27"/>
      <c r="E20" s="26">
        <f t="shared" si="0"/>
        <v>11.192521346020895</v>
      </c>
      <c r="F20" s="27"/>
      <c r="G20" s="27">
        <f t="shared" si="1"/>
        <v>44.77008538408357</v>
      </c>
      <c r="H20" s="27">
        <f t="shared" si="2"/>
        <v>42.531581114879394</v>
      </c>
      <c r="I20" s="27"/>
      <c r="J20" s="26">
        <v>17.637056</v>
      </c>
      <c r="K20" s="27">
        <v>7.9137694925</v>
      </c>
      <c r="L20" s="27">
        <v>3.134448</v>
      </c>
      <c r="M20" s="25">
        <f t="shared" si="3"/>
        <v>28.685273492500002</v>
      </c>
      <c r="N20" s="27"/>
      <c r="O20" s="27">
        <v>0</v>
      </c>
      <c r="P20" s="27">
        <v>6.5759233374039905</v>
      </c>
      <c r="Q20" s="85">
        <f t="shared" si="4"/>
        <v>35.261196829903994</v>
      </c>
      <c r="R20" s="30"/>
    </row>
    <row r="21" spans="1:18" ht="12.75">
      <c r="A21" s="3" t="s">
        <v>118</v>
      </c>
      <c r="B21" s="91">
        <v>20.620509558692074</v>
      </c>
      <c r="C21" s="27"/>
      <c r="D21" s="27"/>
      <c r="E21" s="26">
        <f t="shared" si="0"/>
        <v>4.124101911738415</v>
      </c>
      <c r="F21" s="27"/>
      <c r="G21" s="27">
        <f t="shared" si="1"/>
        <v>16.49640764695366</v>
      </c>
      <c r="H21" s="27">
        <f t="shared" si="2"/>
        <v>15.671587264605977</v>
      </c>
      <c r="I21" s="27"/>
      <c r="J21" s="26">
        <v>12.369795</v>
      </c>
      <c r="K21" s="27">
        <v>7.003321672499999</v>
      </c>
      <c r="L21" s="27">
        <v>1.364781</v>
      </c>
      <c r="M21" s="25">
        <f t="shared" si="3"/>
        <v>20.7378976725</v>
      </c>
      <c r="N21" s="27"/>
      <c r="O21" s="27">
        <v>0</v>
      </c>
      <c r="P21" s="27">
        <v>4.064875641658758</v>
      </c>
      <c r="Q21" s="85">
        <f t="shared" si="4"/>
        <v>24.80277331415876</v>
      </c>
      <c r="R21" s="30"/>
    </row>
    <row r="22" spans="1:18" ht="12.75">
      <c r="A22" s="3" t="s">
        <v>119</v>
      </c>
      <c r="B22" s="91">
        <v>258.3941243889254</v>
      </c>
      <c r="C22" s="27"/>
      <c r="D22" s="27"/>
      <c r="E22" s="26">
        <f t="shared" si="0"/>
        <v>51.678824877785075</v>
      </c>
      <c r="F22" s="27"/>
      <c r="G22" s="27">
        <f t="shared" si="1"/>
        <v>206.7152995111403</v>
      </c>
      <c r="H22" s="27">
        <f t="shared" si="2"/>
        <v>196.37953453558328</v>
      </c>
      <c r="I22" s="27"/>
      <c r="J22" s="26">
        <v>108.700394</v>
      </c>
      <c r="K22" s="27">
        <v>34.51752469000001</v>
      </c>
      <c r="L22" s="27">
        <v>10.493657</v>
      </c>
      <c r="M22" s="25">
        <f t="shared" si="3"/>
        <v>153.71157569000002</v>
      </c>
      <c r="N22" s="27"/>
      <c r="O22" s="27">
        <v>0</v>
      </c>
      <c r="P22" s="27">
        <v>70.44951769212892</v>
      </c>
      <c r="Q22" s="85">
        <f t="shared" si="4"/>
        <v>224.16109338212894</v>
      </c>
      <c r="R22" s="30"/>
    </row>
    <row r="23" spans="1:18" ht="12.75">
      <c r="A23" s="3" t="s">
        <v>120</v>
      </c>
      <c r="B23" s="91">
        <v>128.21936704708992</v>
      </c>
      <c r="C23" s="27"/>
      <c r="D23" s="27"/>
      <c r="E23" s="26">
        <f t="shared" si="0"/>
        <v>25.643873409417985</v>
      </c>
      <c r="F23" s="27"/>
      <c r="G23" s="27">
        <f t="shared" si="1"/>
        <v>102.57549363767194</v>
      </c>
      <c r="H23" s="27">
        <f t="shared" si="2"/>
        <v>97.44671895578834</v>
      </c>
      <c r="I23" s="27"/>
      <c r="J23" s="26">
        <v>28.648245</v>
      </c>
      <c r="K23" s="27">
        <v>15.3059537375</v>
      </c>
      <c r="L23" s="27">
        <v>4.578676</v>
      </c>
      <c r="M23" s="25">
        <f t="shared" si="3"/>
        <v>48.5328747375</v>
      </c>
      <c r="N23" s="27"/>
      <c r="O23" s="27">
        <v>0</v>
      </c>
      <c r="P23" s="27">
        <v>5.0677013384469625</v>
      </c>
      <c r="Q23" s="85">
        <f t="shared" si="4"/>
        <v>53.60057607594696</v>
      </c>
      <c r="R23" s="30"/>
    </row>
    <row r="24" spans="1:18" ht="12.75">
      <c r="A24" s="3" t="s">
        <v>121</v>
      </c>
      <c r="B24" s="91">
        <v>51.49640077881279</v>
      </c>
      <c r="C24" s="27"/>
      <c r="D24" s="27"/>
      <c r="E24" s="26">
        <f t="shared" si="0"/>
        <v>10.29928015576256</v>
      </c>
      <c r="F24" s="27"/>
      <c r="G24" s="27">
        <f t="shared" si="1"/>
        <v>41.19712062305023</v>
      </c>
      <c r="H24" s="27">
        <f t="shared" si="2"/>
        <v>39.13726459189772</v>
      </c>
      <c r="I24" s="27"/>
      <c r="J24" s="26">
        <v>16.48972</v>
      </c>
      <c r="K24" s="27">
        <v>6.5494009575</v>
      </c>
      <c r="L24" s="27">
        <v>2.449089</v>
      </c>
      <c r="M24" s="25">
        <f t="shared" si="3"/>
        <v>25.488209957499997</v>
      </c>
      <c r="N24" s="27"/>
      <c r="O24" s="27">
        <v>0</v>
      </c>
      <c r="P24" s="27">
        <v>8.542038395570495</v>
      </c>
      <c r="Q24" s="85">
        <f t="shared" si="4"/>
        <v>34.03024835307049</v>
      </c>
      <c r="R24" s="30"/>
    </row>
    <row r="25" spans="1:18" ht="12.75">
      <c r="A25" s="3" t="s">
        <v>122</v>
      </c>
      <c r="B25" s="91">
        <v>71.57040749822707</v>
      </c>
      <c r="C25" s="27"/>
      <c r="D25" s="27"/>
      <c r="E25" s="26">
        <f t="shared" si="0"/>
        <v>14.314081499645415</v>
      </c>
      <c r="F25" s="27"/>
      <c r="G25" s="27">
        <f t="shared" si="1"/>
        <v>57.25632599858166</v>
      </c>
      <c r="H25" s="27">
        <f t="shared" si="2"/>
        <v>54.39350969865257</v>
      </c>
      <c r="I25" s="27"/>
      <c r="J25" s="26">
        <v>22.495491</v>
      </c>
      <c r="K25" s="27">
        <v>9.970414902499998</v>
      </c>
      <c r="L25" s="27">
        <v>2.476025</v>
      </c>
      <c r="M25" s="25">
        <f t="shared" si="3"/>
        <v>34.9419309025</v>
      </c>
      <c r="N25" s="27"/>
      <c r="O25" s="27">
        <v>0</v>
      </c>
      <c r="P25" s="27">
        <v>8.5216215760061</v>
      </c>
      <c r="Q25" s="85">
        <f t="shared" si="4"/>
        <v>43.463552478506095</v>
      </c>
      <c r="R25" s="30"/>
    </row>
    <row r="26" spans="1:18" ht="12.75">
      <c r="A26" s="3" t="s">
        <v>123</v>
      </c>
      <c r="B26" s="91">
        <v>76.1830793592436</v>
      </c>
      <c r="C26" s="27"/>
      <c r="D26" s="27"/>
      <c r="E26" s="26">
        <f t="shared" si="0"/>
        <v>15.236615871848722</v>
      </c>
      <c r="F26" s="27"/>
      <c r="G26" s="27">
        <f t="shared" si="1"/>
        <v>60.94646348739489</v>
      </c>
      <c r="H26" s="27">
        <f t="shared" si="2"/>
        <v>57.89914031302514</v>
      </c>
      <c r="I26" s="27"/>
      <c r="J26" s="26">
        <v>23.07766</v>
      </c>
      <c r="K26" s="27">
        <v>11.756018547499998</v>
      </c>
      <c r="L26" s="27">
        <v>3.244136</v>
      </c>
      <c r="M26" s="25">
        <f t="shared" si="3"/>
        <v>38.0778145475</v>
      </c>
      <c r="N26" s="27"/>
      <c r="O26" s="27">
        <v>0</v>
      </c>
      <c r="P26" s="27">
        <v>7.508739316792189</v>
      </c>
      <c r="Q26" s="85">
        <f t="shared" si="4"/>
        <v>45.586553864292185</v>
      </c>
      <c r="R26" s="30"/>
    </row>
    <row r="27" spans="1:18" ht="12.75">
      <c r="A27" s="3" t="s">
        <v>124</v>
      </c>
      <c r="B27" s="91">
        <v>135.89964173480615</v>
      </c>
      <c r="C27" s="27"/>
      <c r="D27" s="27"/>
      <c r="E27" s="26">
        <f t="shared" si="0"/>
        <v>27.179928346961233</v>
      </c>
      <c r="F27" s="27"/>
      <c r="G27" s="27">
        <f t="shared" si="1"/>
        <v>108.71971338784492</v>
      </c>
      <c r="H27" s="27">
        <f t="shared" si="2"/>
        <v>103.28372771845267</v>
      </c>
      <c r="I27" s="27"/>
      <c r="J27" s="26">
        <v>62.196869</v>
      </c>
      <c r="K27" s="27">
        <v>18.82903763</v>
      </c>
      <c r="L27" s="27">
        <v>6.735183</v>
      </c>
      <c r="M27" s="25">
        <f t="shared" si="3"/>
        <v>87.76108963</v>
      </c>
      <c r="N27" s="27"/>
      <c r="O27" s="27">
        <v>0</v>
      </c>
      <c r="P27" s="27">
        <v>38.280857792652746</v>
      </c>
      <c r="Q27" s="85">
        <f t="shared" si="4"/>
        <v>126.04194742265275</v>
      </c>
      <c r="R27" s="30"/>
    </row>
    <row r="28" spans="1:18" ht="12.75">
      <c r="A28" s="3" t="s">
        <v>125</v>
      </c>
      <c r="B28" s="91">
        <v>96.0752492522619</v>
      </c>
      <c r="C28" s="27"/>
      <c r="D28" s="27"/>
      <c r="E28" s="26">
        <f t="shared" si="0"/>
        <v>19.21504985045238</v>
      </c>
      <c r="F28" s="27"/>
      <c r="G28" s="27">
        <f t="shared" si="1"/>
        <v>76.86019940180952</v>
      </c>
      <c r="H28" s="27">
        <f t="shared" si="2"/>
        <v>73.01718943171905</v>
      </c>
      <c r="I28" s="27"/>
      <c r="J28" s="26">
        <v>45.453179</v>
      </c>
      <c r="K28" s="27">
        <v>14.007565572499999</v>
      </c>
      <c r="L28" s="27">
        <v>4.957452</v>
      </c>
      <c r="M28" s="25">
        <f t="shared" si="3"/>
        <v>64.4181965725</v>
      </c>
      <c r="N28" s="27"/>
      <c r="O28" s="27">
        <v>0</v>
      </c>
      <c r="P28" s="27">
        <v>18.1298425048988</v>
      </c>
      <c r="Q28" s="85">
        <f t="shared" si="4"/>
        <v>82.5480390773988</v>
      </c>
      <c r="R28" s="30"/>
    </row>
    <row r="29" spans="1:18" ht="12.75">
      <c r="A29" s="3" t="s">
        <v>126</v>
      </c>
      <c r="B29" s="91">
        <v>23.418967903049154</v>
      </c>
      <c r="C29" s="27"/>
      <c r="D29" s="27"/>
      <c r="E29" s="26">
        <f t="shared" si="0"/>
        <v>4.683793580609831</v>
      </c>
      <c r="F29" s="27"/>
      <c r="G29" s="27">
        <f t="shared" si="1"/>
        <v>18.735174322439324</v>
      </c>
      <c r="H29" s="27">
        <f t="shared" si="2"/>
        <v>17.798415606317356</v>
      </c>
      <c r="I29" s="27"/>
      <c r="J29" s="26">
        <v>16.108663</v>
      </c>
      <c r="K29" s="27">
        <v>4.1648349225</v>
      </c>
      <c r="L29" s="27">
        <v>1.922437</v>
      </c>
      <c r="M29" s="25">
        <f t="shared" si="3"/>
        <v>22.195934922499998</v>
      </c>
      <c r="N29" s="27"/>
      <c r="O29" s="27">
        <v>4.2</v>
      </c>
      <c r="P29" s="27">
        <v>10.136982705289386</v>
      </c>
      <c r="Q29" s="85">
        <f t="shared" si="4"/>
        <v>36.53291762778938</v>
      </c>
      <c r="R29" s="30"/>
    </row>
    <row r="30" spans="1:18" ht="12.75">
      <c r="A30" s="3" t="s">
        <v>127</v>
      </c>
      <c r="B30" s="91">
        <v>195.28713173084404</v>
      </c>
      <c r="C30" s="27"/>
      <c r="D30" s="27"/>
      <c r="E30" s="26">
        <f t="shared" si="0"/>
        <v>39.05742634616881</v>
      </c>
      <c r="F30" s="27"/>
      <c r="G30" s="27">
        <f t="shared" si="1"/>
        <v>156.22970538467524</v>
      </c>
      <c r="H30" s="27">
        <f t="shared" si="2"/>
        <v>148.41822011544147</v>
      </c>
      <c r="I30" s="27"/>
      <c r="J30" s="26">
        <v>104.602109</v>
      </c>
      <c r="K30" s="27">
        <v>27.9852469</v>
      </c>
      <c r="L30" s="27">
        <v>10.247294</v>
      </c>
      <c r="M30" s="25">
        <f t="shared" si="3"/>
        <v>142.83464990000002</v>
      </c>
      <c r="N30" s="27"/>
      <c r="O30" s="27">
        <v>0</v>
      </c>
      <c r="P30" s="27">
        <v>49.40501728456444</v>
      </c>
      <c r="Q30" s="85">
        <f t="shared" si="4"/>
        <v>192.23966718456444</v>
      </c>
      <c r="R30" s="30"/>
    </row>
    <row r="31" spans="1:18" ht="12.75">
      <c r="A31" s="3" t="s">
        <v>128</v>
      </c>
      <c r="B31" s="91">
        <v>102.75498170602316</v>
      </c>
      <c r="C31" s="27"/>
      <c r="D31" s="27"/>
      <c r="E31" s="26">
        <f t="shared" si="0"/>
        <v>20.550996341204634</v>
      </c>
      <c r="F31" s="27"/>
      <c r="G31" s="27">
        <f t="shared" si="1"/>
        <v>82.20398536481852</v>
      </c>
      <c r="H31" s="27">
        <f t="shared" si="2"/>
        <v>78.09378609657759</v>
      </c>
      <c r="I31" s="27"/>
      <c r="J31" s="26">
        <v>35.367437</v>
      </c>
      <c r="K31" s="27">
        <v>12.516604520000001</v>
      </c>
      <c r="L31" s="27">
        <v>5.000401</v>
      </c>
      <c r="M31" s="25">
        <f t="shared" si="3"/>
        <v>52.88444252000001</v>
      </c>
      <c r="N31" s="27"/>
      <c r="O31" s="27">
        <v>0</v>
      </c>
      <c r="P31" s="27">
        <v>14.543517457091347</v>
      </c>
      <c r="Q31" s="85">
        <f t="shared" si="4"/>
        <v>67.42795997709135</v>
      </c>
      <c r="R31" s="30"/>
    </row>
    <row r="32" spans="1:18" ht="12.75">
      <c r="A32" s="3" t="s">
        <v>129</v>
      </c>
      <c r="B32" s="91">
        <v>110.29733885214574</v>
      </c>
      <c r="C32" s="27"/>
      <c r="D32" s="27"/>
      <c r="E32" s="26">
        <f t="shared" si="0"/>
        <v>22.05946777042915</v>
      </c>
      <c r="F32" s="27"/>
      <c r="G32" s="27">
        <f t="shared" si="1"/>
        <v>88.23787108171659</v>
      </c>
      <c r="H32" s="27">
        <f t="shared" si="2"/>
        <v>83.82597752763076</v>
      </c>
      <c r="I32" s="27"/>
      <c r="J32" s="26">
        <v>41.975203</v>
      </c>
      <c r="K32" s="27">
        <v>14.523492325000001</v>
      </c>
      <c r="L32" s="27">
        <v>4.400884</v>
      </c>
      <c r="M32" s="25">
        <f t="shared" si="3"/>
        <v>60.899579325</v>
      </c>
      <c r="N32" s="27"/>
      <c r="O32" s="27">
        <v>0</v>
      </c>
      <c r="P32" s="27">
        <v>20.07847856382232</v>
      </c>
      <c r="Q32" s="85">
        <f t="shared" si="4"/>
        <v>80.97805788882232</v>
      </c>
      <c r="R32" s="30"/>
    </row>
    <row r="33" spans="1:18" ht="12.75">
      <c r="A33" s="3" t="s">
        <v>130</v>
      </c>
      <c r="B33" s="91">
        <v>49.37315002839206</v>
      </c>
      <c r="C33" s="27"/>
      <c r="D33" s="27"/>
      <c r="E33" s="26">
        <f t="shared" si="0"/>
        <v>9.874630005678412</v>
      </c>
      <c r="F33" s="27"/>
      <c r="G33" s="27">
        <f t="shared" si="1"/>
        <v>39.49852002271365</v>
      </c>
      <c r="H33" s="27">
        <f t="shared" si="2"/>
        <v>37.52359402157796</v>
      </c>
      <c r="I33" s="27"/>
      <c r="J33" s="26">
        <v>16.249923</v>
      </c>
      <c r="K33" s="27">
        <v>7.189896564999999</v>
      </c>
      <c r="L33" s="27">
        <v>1.985658</v>
      </c>
      <c r="M33" s="25">
        <f t="shared" si="3"/>
        <v>25.425477564999998</v>
      </c>
      <c r="N33" s="27"/>
      <c r="O33" s="27">
        <v>0</v>
      </c>
      <c r="P33" s="27">
        <v>5.177905309000084</v>
      </c>
      <c r="Q33" s="85">
        <f t="shared" si="4"/>
        <v>30.603382874000083</v>
      </c>
      <c r="R33" s="30"/>
    </row>
    <row r="34" spans="1:18" ht="12.75">
      <c r="A34" s="3" t="s">
        <v>131</v>
      </c>
      <c r="B34" s="91">
        <v>13.280899889146616</v>
      </c>
      <c r="C34" s="27"/>
      <c r="D34" s="27"/>
      <c r="E34" s="26">
        <f t="shared" si="0"/>
        <v>2.656179977829323</v>
      </c>
      <c r="F34" s="27"/>
      <c r="G34" s="27">
        <f t="shared" si="1"/>
        <v>10.624719911317293</v>
      </c>
      <c r="H34" s="27">
        <f t="shared" si="2"/>
        <v>10.093483915751428</v>
      </c>
      <c r="I34" s="27"/>
      <c r="J34" s="26">
        <v>6.787313</v>
      </c>
      <c r="K34" s="27">
        <v>5.7232194624999995</v>
      </c>
      <c r="L34" s="27">
        <v>1.170255</v>
      </c>
      <c r="M34" s="25">
        <f t="shared" si="3"/>
        <v>13.6807874625</v>
      </c>
      <c r="N34" s="27"/>
      <c r="O34" s="27">
        <v>0</v>
      </c>
      <c r="P34" s="27">
        <v>2.904890626636721</v>
      </c>
      <c r="Q34" s="85">
        <f t="shared" si="4"/>
        <v>16.58567808913672</v>
      </c>
      <c r="R34" s="30"/>
    </row>
    <row r="35" spans="1:18" ht="12.75">
      <c r="A35" s="3" t="s">
        <v>132</v>
      </c>
      <c r="B35" s="91">
        <v>161.87640574788279</v>
      </c>
      <c r="C35" s="27"/>
      <c r="D35" s="27"/>
      <c r="E35" s="26">
        <f t="shared" si="0"/>
        <v>32.37528114957656</v>
      </c>
      <c r="F35" s="27"/>
      <c r="G35" s="27">
        <f t="shared" si="1"/>
        <v>129.50112459830623</v>
      </c>
      <c r="H35" s="27">
        <f t="shared" si="2"/>
        <v>123.02606836839091</v>
      </c>
      <c r="I35" s="27"/>
      <c r="J35" s="26">
        <v>39.639156</v>
      </c>
      <c r="K35" s="27">
        <v>18.1816278625</v>
      </c>
      <c r="L35" s="27">
        <v>5.809166</v>
      </c>
      <c r="M35" s="25">
        <f t="shared" si="3"/>
        <v>63.6299498625</v>
      </c>
      <c r="N35" s="27"/>
      <c r="O35" s="27">
        <v>0</v>
      </c>
      <c r="P35" s="27">
        <v>24.11230452323686</v>
      </c>
      <c r="Q35" s="85">
        <f t="shared" si="4"/>
        <v>87.74225438573686</v>
      </c>
      <c r="R35" s="30"/>
    </row>
    <row r="36" spans="1:18" ht="12.75">
      <c r="A36" s="3" t="s">
        <v>133</v>
      </c>
      <c r="B36" s="91">
        <v>10.475654090354503</v>
      </c>
      <c r="C36" s="27"/>
      <c r="D36" s="27"/>
      <c r="E36" s="26">
        <f t="shared" si="0"/>
        <v>2.0951308180709005</v>
      </c>
      <c r="F36" s="27"/>
      <c r="G36" s="27">
        <f t="shared" si="1"/>
        <v>8.380523272283602</v>
      </c>
      <c r="H36" s="27">
        <f t="shared" si="2"/>
        <v>7.9614971086694215</v>
      </c>
      <c r="I36" s="27"/>
      <c r="J36" s="26">
        <v>6.846286</v>
      </c>
      <c r="K36" s="27">
        <v>5.8279144725</v>
      </c>
      <c r="L36" s="27">
        <v>0.974051</v>
      </c>
      <c r="M36" s="25">
        <f t="shared" si="3"/>
        <v>13.6482514725</v>
      </c>
      <c r="N36" s="27"/>
      <c r="O36" s="27">
        <v>0</v>
      </c>
      <c r="P36" s="27">
        <v>1.4914685637273928</v>
      </c>
      <c r="Q36" s="85">
        <f t="shared" si="4"/>
        <v>15.139720036227393</v>
      </c>
      <c r="R36" s="30"/>
    </row>
    <row r="37" spans="1:18" ht="12.75">
      <c r="A37" s="3" t="s">
        <v>134</v>
      </c>
      <c r="B37" s="91">
        <v>33.729287799872736</v>
      </c>
      <c r="C37" s="27"/>
      <c r="D37" s="27"/>
      <c r="E37" s="26">
        <f t="shared" si="0"/>
        <v>6.745857559974548</v>
      </c>
      <c r="F37" s="27"/>
      <c r="G37" s="27">
        <f t="shared" si="1"/>
        <v>26.98343023989819</v>
      </c>
      <c r="H37" s="27">
        <f t="shared" si="2"/>
        <v>25.63425872790328</v>
      </c>
      <c r="I37" s="27"/>
      <c r="J37" s="26">
        <v>10.21863</v>
      </c>
      <c r="K37" s="27">
        <v>6.8782683025</v>
      </c>
      <c r="L37" s="27">
        <v>1.894456</v>
      </c>
      <c r="M37" s="25">
        <f t="shared" si="3"/>
        <v>18.9913543025</v>
      </c>
      <c r="N37" s="27"/>
      <c r="O37" s="27">
        <v>0</v>
      </c>
      <c r="P37" s="27">
        <v>1.638281165342703</v>
      </c>
      <c r="Q37" s="85">
        <f t="shared" si="4"/>
        <v>20.629635467842704</v>
      </c>
      <c r="R37" s="30"/>
    </row>
    <row r="38" spans="1:18" ht="12.75">
      <c r="A38" s="3" t="s">
        <v>135</v>
      </c>
      <c r="B38" s="91">
        <v>24.247430774611527</v>
      </c>
      <c r="C38" s="27"/>
      <c r="D38" s="27"/>
      <c r="E38" s="26">
        <f t="shared" si="0"/>
        <v>4.849486154922306</v>
      </c>
      <c r="F38" s="27"/>
      <c r="G38" s="27">
        <f t="shared" si="1"/>
        <v>19.39794461968922</v>
      </c>
      <c r="H38" s="27">
        <f t="shared" si="2"/>
        <v>18.42804738870476</v>
      </c>
      <c r="I38" s="27"/>
      <c r="J38" s="26">
        <v>9.499477</v>
      </c>
      <c r="K38" s="27">
        <v>3.57209872</v>
      </c>
      <c r="L38" s="27">
        <v>1.675718</v>
      </c>
      <c r="M38" s="25">
        <f t="shared" si="3"/>
        <v>14.74729372</v>
      </c>
      <c r="N38" s="27"/>
      <c r="O38" s="27">
        <v>0</v>
      </c>
      <c r="P38" s="27">
        <v>2.253472729106508</v>
      </c>
      <c r="Q38" s="85">
        <f t="shared" si="4"/>
        <v>17.000766449106507</v>
      </c>
      <c r="R38" s="30"/>
    </row>
    <row r="39" spans="1:18" ht="12.75">
      <c r="A39" s="3" t="s">
        <v>136</v>
      </c>
      <c r="B39" s="91">
        <v>173.9487171309952</v>
      </c>
      <c r="C39" s="27"/>
      <c r="D39" s="27"/>
      <c r="E39" s="26">
        <f t="shared" si="0"/>
        <v>34.78974342619904</v>
      </c>
      <c r="F39" s="27"/>
      <c r="G39" s="27">
        <f t="shared" si="1"/>
        <v>139.15897370479615</v>
      </c>
      <c r="H39" s="27">
        <f t="shared" si="2"/>
        <v>132.20102501955634</v>
      </c>
      <c r="I39" s="27"/>
      <c r="J39" s="26">
        <v>87.366435</v>
      </c>
      <c r="K39" s="27">
        <v>22.994960165000002</v>
      </c>
      <c r="L39" s="27">
        <v>6.601154</v>
      </c>
      <c r="M39" s="25">
        <f t="shared" si="3"/>
        <v>116.962549165</v>
      </c>
      <c r="N39" s="27"/>
      <c r="O39" s="27">
        <v>0</v>
      </c>
      <c r="P39" s="27">
        <v>96.20302021939071</v>
      </c>
      <c r="Q39" s="85">
        <f t="shared" si="4"/>
        <v>213.16556938439072</v>
      </c>
      <c r="R39" s="30"/>
    </row>
    <row r="40" spans="1:18" ht="12.75">
      <c r="A40" s="3" t="s">
        <v>137</v>
      </c>
      <c r="B40" s="91">
        <v>27.18730004220178</v>
      </c>
      <c r="C40" s="27"/>
      <c r="D40" s="27"/>
      <c r="E40" s="26">
        <f t="shared" si="0"/>
        <v>5.437460008440357</v>
      </c>
      <c r="F40" s="27"/>
      <c r="G40" s="27">
        <f t="shared" si="1"/>
        <v>21.749840033761423</v>
      </c>
      <c r="H40" s="27">
        <f t="shared" si="2"/>
        <v>20.66234803207335</v>
      </c>
      <c r="I40" s="27"/>
      <c r="J40" s="26">
        <v>10.615636</v>
      </c>
      <c r="K40" s="27">
        <v>6.4223673324999995</v>
      </c>
      <c r="L40" s="27">
        <v>1.8376679999999999</v>
      </c>
      <c r="M40" s="25">
        <f t="shared" si="3"/>
        <v>18.8756713325</v>
      </c>
      <c r="N40" s="27"/>
      <c r="O40" s="27">
        <v>0</v>
      </c>
      <c r="P40" s="27">
        <v>2.6464871633454616</v>
      </c>
      <c r="Q40" s="85">
        <f t="shared" si="4"/>
        <v>21.522158495845463</v>
      </c>
      <c r="R40" s="30"/>
    </row>
    <row r="41" spans="1:18" ht="12.75">
      <c r="A41" s="3" t="s">
        <v>138</v>
      </c>
      <c r="B41" s="91">
        <v>40.75938839220134</v>
      </c>
      <c r="C41" s="27"/>
      <c r="D41" s="27"/>
      <c r="E41" s="26">
        <f t="shared" si="0"/>
        <v>8.151877678440268</v>
      </c>
      <c r="F41" s="27"/>
      <c r="G41" s="27">
        <f t="shared" si="1"/>
        <v>32.60751071376107</v>
      </c>
      <c r="H41" s="27">
        <f t="shared" si="2"/>
        <v>30.977135178073016</v>
      </c>
      <c r="I41" s="27"/>
      <c r="J41" s="26">
        <v>17.883699</v>
      </c>
      <c r="K41" s="27">
        <v>5.563547035</v>
      </c>
      <c r="L41" s="27">
        <v>1.776236</v>
      </c>
      <c r="M41" s="25">
        <f t="shared" si="3"/>
        <v>25.223482035</v>
      </c>
      <c r="N41" s="27"/>
      <c r="O41" s="27">
        <v>0</v>
      </c>
      <c r="P41" s="27">
        <v>5.40677272998061</v>
      </c>
      <c r="Q41" s="85">
        <f t="shared" si="4"/>
        <v>30.63025476498061</v>
      </c>
      <c r="R41" s="30"/>
    </row>
    <row r="42" spans="1:18" ht="12.75">
      <c r="A42" s="3" t="s">
        <v>139</v>
      </c>
      <c r="B42" s="91">
        <v>351.27461571706635</v>
      </c>
      <c r="C42" s="27"/>
      <c r="D42" s="27"/>
      <c r="E42" s="26">
        <f t="shared" si="0"/>
        <v>70.25492314341328</v>
      </c>
      <c r="F42" s="27"/>
      <c r="G42" s="27">
        <f t="shared" si="1"/>
        <v>281.01969257365306</v>
      </c>
      <c r="H42" s="27">
        <f t="shared" si="2"/>
        <v>266.9687079449704</v>
      </c>
      <c r="I42" s="27"/>
      <c r="J42" s="26">
        <v>180.561955</v>
      </c>
      <c r="K42" s="27">
        <v>50.210833134999994</v>
      </c>
      <c r="L42" s="27">
        <v>17.620803</v>
      </c>
      <c r="M42" s="25">
        <f t="shared" si="3"/>
        <v>248.393591135</v>
      </c>
      <c r="N42" s="27"/>
      <c r="O42" s="27">
        <v>0</v>
      </c>
      <c r="P42" s="27">
        <v>126.38210182118394</v>
      </c>
      <c r="Q42" s="85">
        <f t="shared" si="4"/>
        <v>374.77569295618395</v>
      </c>
      <c r="R42" s="30"/>
    </row>
    <row r="43" spans="1:18" ht="12.75">
      <c r="A43" s="3" t="s">
        <v>140</v>
      </c>
      <c r="B43" s="91">
        <v>234.3429527237729</v>
      </c>
      <c r="C43" s="27"/>
      <c r="D43" s="27"/>
      <c r="E43" s="26">
        <f t="shared" si="0"/>
        <v>46.86859054475458</v>
      </c>
      <c r="F43" s="27"/>
      <c r="G43" s="27">
        <f t="shared" si="1"/>
        <v>187.47436217901833</v>
      </c>
      <c r="H43" s="27">
        <f t="shared" si="2"/>
        <v>178.1006440700674</v>
      </c>
      <c r="I43" s="27"/>
      <c r="J43" s="26">
        <v>64.778378</v>
      </c>
      <c r="K43" s="27">
        <v>30.291630934999997</v>
      </c>
      <c r="L43" s="27">
        <v>10.656275</v>
      </c>
      <c r="M43" s="25">
        <f t="shared" si="3"/>
        <v>105.726283935</v>
      </c>
      <c r="N43" s="27"/>
      <c r="O43" s="27">
        <v>0</v>
      </c>
      <c r="P43" s="27">
        <v>38.92611954084147</v>
      </c>
      <c r="Q43" s="85">
        <f t="shared" si="4"/>
        <v>144.65240347584148</v>
      </c>
      <c r="R43" s="30"/>
    </row>
    <row r="44" spans="1:18" ht="12.75">
      <c r="A44" s="3" t="s">
        <v>141</v>
      </c>
      <c r="B44" s="91">
        <v>55.31778770432607</v>
      </c>
      <c r="C44" s="27"/>
      <c r="D44" s="27"/>
      <c r="E44" s="26">
        <f t="shared" si="0"/>
        <v>11.063557540865215</v>
      </c>
      <c r="F44" s="27"/>
      <c r="G44" s="27">
        <f t="shared" si="1"/>
        <v>44.25423016346086</v>
      </c>
      <c r="H44" s="27">
        <f t="shared" si="2"/>
        <v>42.04151865528782</v>
      </c>
      <c r="I44" s="27"/>
      <c r="J44" s="26">
        <v>17.280795</v>
      </c>
      <c r="K44" s="27">
        <v>10.6665320075</v>
      </c>
      <c r="L44" s="27">
        <v>3.503157</v>
      </c>
      <c r="M44" s="25">
        <f t="shared" si="3"/>
        <v>31.450484007500002</v>
      </c>
      <c r="N44" s="27"/>
      <c r="O44" s="27">
        <v>0</v>
      </c>
      <c r="P44" s="27">
        <v>6.708394295365997</v>
      </c>
      <c r="Q44" s="85">
        <f t="shared" si="4"/>
        <v>38.158878302866</v>
      </c>
      <c r="R44" s="30"/>
    </row>
    <row r="45" spans="1:18" ht="12.75">
      <c r="A45" s="3" t="s">
        <v>142</v>
      </c>
      <c r="B45" s="91">
        <v>63.16040373468799</v>
      </c>
      <c r="C45" s="27"/>
      <c r="D45" s="27"/>
      <c r="E45" s="26">
        <f t="shared" si="0"/>
        <v>12.632080746937598</v>
      </c>
      <c r="F45" s="27"/>
      <c r="G45" s="27">
        <f t="shared" si="1"/>
        <v>50.52832298775039</v>
      </c>
      <c r="H45" s="27">
        <f t="shared" si="2"/>
        <v>48.00190683836287</v>
      </c>
      <c r="I45" s="27"/>
      <c r="J45" s="26">
        <v>36.345558</v>
      </c>
      <c r="K45" s="27">
        <v>8.5927423325</v>
      </c>
      <c r="L45" s="27">
        <v>3.7711680000000003</v>
      </c>
      <c r="M45" s="25">
        <f t="shared" si="3"/>
        <v>48.7094683325</v>
      </c>
      <c r="N45" s="27"/>
      <c r="O45" s="27">
        <v>19</v>
      </c>
      <c r="P45" s="27">
        <v>8.758321235617734</v>
      </c>
      <c r="Q45" s="85">
        <f t="shared" si="4"/>
        <v>76.46778956811772</v>
      </c>
      <c r="R45" s="30"/>
    </row>
    <row r="46" spans="1:18" ht="12.75">
      <c r="A46" s="3" t="s">
        <v>143</v>
      </c>
      <c r="B46" s="91">
        <v>231.1445929941094</v>
      </c>
      <c r="C46" s="27"/>
      <c r="D46" s="27"/>
      <c r="E46" s="26">
        <f t="shared" si="0"/>
        <v>46.22891859882188</v>
      </c>
      <c r="F46" s="27"/>
      <c r="G46" s="27">
        <f t="shared" si="1"/>
        <v>184.9156743952875</v>
      </c>
      <c r="H46" s="27">
        <f t="shared" si="2"/>
        <v>175.66989067552313</v>
      </c>
      <c r="I46" s="27"/>
      <c r="J46" s="26">
        <v>129.362907</v>
      </c>
      <c r="K46" s="27">
        <v>33.33252006749999</v>
      </c>
      <c r="L46" s="27">
        <v>11.051298000000001</v>
      </c>
      <c r="M46" s="25">
        <f t="shared" si="3"/>
        <v>173.7467250675</v>
      </c>
      <c r="N46" s="27"/>
      <c r="O46" s="27">
        <v>0</v>
      </c>
      <c r="P46" s="27">
        <v>106.96888934378919</v>
      </c>
      <c r="Q46" s="85">
        <f t="shared" si="4"/>
        <v>280.71561441128915</v>
      </c>
      <c r="R46" s="30"/>
    </row>
    <row r="47" spans="1:18" ht="12.75">
      <c r="A47" s="3" t="s">
        <v>144</v>
      </c>
      <c r="B47" s="91">
        <v>33.423342794777085</v>
      </c>
      <c r="C47" s="27"/>
      <c r="D47" s="27"/>
      <c r="E47" s="26">
        <f t="shared" si="0"/>
        <v>6.684668558955417</v>
      </c>
      <c r="F47" s="27"/>
      <c r="G47" s="27">
        <f t="shared" si="1"/>
        <v>26.73867423582167</v>
      </c>
      <c r="H47" s="27">
        <f t="shared" si="2"/>
        <v>25.401740524030586</v>
      </c>
      <c r="I47" s="27"/>
      <c r="J47" s="26">
        <v>18.760014</v>
      </c>
      <c r="K47" s="27">
        <v>9.225259447500001</v>
      </c>
      <c r="L47" s="27">
        <v>0.7963709999999999</v>
      </c>
      <c r="M47" s="25">
        <f t="shared" si="3"/>
        <v>28.781644447500003</v>
      </c>
      <c r="N47" s="27"/>
      <c r="O47" s="27">
        <v>26.9</v>
      </c>
      <c r="P47" s="27">
        <v>8.052160460690152</v>
      </c>
      <c r="Q47" s="85">
        <f t="shared" si="4"/>
        <v>63.73380490819016</v>
      </c>
      <c r="R47" s="30"/>
    </row>
    <row r="48" spans="1:18" ht="12.75">
      <c r="A48" s="3" t="s">
        <v>145</v>
      </c>
      <c r="B48" s="91">
        <v>19.579639425748933</v>
      </c>
      <c r="C48" s="27"/>
      <c r="D48" s="27"/>
      <c r="E48" s="26">
        <f t="shared" si="0"/>
        <v>3.9159278851497867</v>
      </c>
      <c r="F48" s="27"/>
      <c r="G48" s="27">
        <f t="shared" si="1"/>
        <v>15.663711540599147</v>
      </c>
      <c r="H48" s="27">
        <f t="shared" si="2"/>
        <v>14.88052596356919</v>
      </c>
      <c r="I48" s="27"/>
      <c r="J48" s="26">
        <v>16.58751</v>
      </c>
      <c r="K48" s="27">
        <v>3.1051310200000004</v>
      </c>
      <c r="L48" s="27">
        <v>1.292208</v>
      </c>
      <c r="M48" s="25">
        <f t="shared" si="3"/>
        <v>20.984849020000002</v>
      </c>
      <c r="N48" s="27"/>
      <c r="O48" s="27">
        <v>8.9</v>
      </c>
      <c r="P48" s="27">
        <v>15.943945829432783</v>
      </c>
      <c r="Q48" s="85">
        <f t="shared" si="4"/>
        <v>45.82879484943279</v>
      </c>
      <c r="R48" s="30"/>
    </row>
    <row r="49" spans="1:18" ht="12.75">
      <c r="A49" s="3" t="s">
        <v>146</v>
      </c>
      <c r="B49" s="91">
        <v>75.08601147875659</v>
      </c>
      <c r="C49" s="27"/>
      <c r="D49" s="27"/>
      <c r="E49" s="26">
        <f t="shared" si="0"/>
        <v>15.017202295751318</v>
      </c>
      <c r="F49" s="27"/>
      <c r="G49" s="27">
        <f t="shared" si="1"/>
        <v>60.06880918300527</v>
      </c>
      <c r="H49" s="27">
        <f t="shared" si="2"/>
        <v>57.065368723855</v>
      </c>
      <c r="I49" s="27"/>
      <c r="J49" s="26">
        <v>23.685753</v>
      </c>
      <c r="K49" s="27">
        <v>9.656140237499999</v>
      </c>
      <c r="L49" s="27">
        <v>3.260694</v>
      </c>
      <c r="M49" s="25">
        <f t="shared" si="3"/>
        <v>36.602587237499996</v>
      </c>
      <c r="N49" s="27"/>
      <c r="O49" s="27">
        <v>0</v>
      </c>
      <c r="P49" s="27">
        <v>8.668042748185186</v>
      </c>
      <c r="Q49" s="85">
        <f t="shared" si="4"/>
        <v>45.27062998568518</v>
      </c>
      <c r="R49" s="30"/>
    </row>
    <row r="50" spans="1:18" ht="12.75">
      <c r="A50" s="3" t="s">
        <v>147</v>
      </c>
      <c r="B50" s="91">
        <v>13.245175827681393</v>
      </c>
      <c r="C50" s="27"/>
      <c r="D50" s="27"/>
      <c r="E50" s="26">
        <f t="shared" si="0"/>
        <v>2.649035165536279</v>
      </c>
      <c r="F50" s="27"/>
      <c r="G50" s="27">
        <f t="shared" si="1"/>
        <v>10.596140662145114</v>
      </c>
      <c r="H50" s="27">
        <f t="shared" si="2"/>
        <v>10.066333629037858</v>
      </c>
      <c r="I50" s="27"/>
      <c r="J50" s="26">
        <v>4.314574</v>
      </c>
      <c r="K50" s="27">
        <v>5.38642843</v>
      </c>
      <c r="L50" s="27">
        <v>0.86939</v>
      </c>
      <c r="M50" s="25">
        <f t="shared" si="3"/>
        <v>10.570392429999998</v>
      </c>
      <c r="N50" s="27"/>
      <c r="O50" s="27">
        <v>0</v>
      </c>
      <c r="P50" s="27">
        <v>0.23328908282442185</v>
      </c>
      <c r="Q50" s="85">
        <f t="shared" si="4"/>
        <v>10.80368151282442</v>
      </c>
      <c r="R50" s="30"/>
    </row>
    <row r="51" spans="1:18" ht="12.75">
      <c r="A51" s="3" t="s">
        <v>148</v>
      </c>
      <c r="B51" s="91">
        <v>114.90885452860165</v>
      </c>
      <c r="C51" s="27"/>
      <c r="D51" s="27"/>
      <c r="E51" s="26">
        <f t="shared" si="0"/>
        <v>22.98177090572033</v>
      </c>
      <c r="F51" s="27"/>
      <c r="G51" s="27">
        <f t="shared" si="1"/>
        <v>91.92708362288133</v>
      </c>
      <c r="H51" s="27">
        <f t="shared" si="2"/>
        <v>87.33072944173726</v>
      </c>
      <c r="I51" s="27"/>
      <c r="J51" s="26">
        <v>26.676101</v>
      </c>
      <c r="K51" s="27">
        <v>13.224146042500001</v>
      </c>
      <c r="L51" s="27">
        <v>3.8805330000000002</v>
      </c>
      <c r="M51" s="25">
        <f t="shared" si="3"/>
        <v>43.7807800425</v>
      </c>
      <c r="N51" s="27"/>
      <c r="O51" s="27">
        <v>0</v>
      </c>
      <c r="P51" s="27">
        <v>11.598065433085697</v>
      </c>
      <c r="Q51" s="85">
        <f t="shared" si="4"/>
        <v>55.37884547558569</v>
      </c>
      <c r="R51" s="30"/>
    </row>
    <row r="52" spans="1:18" ht="12.75">
      <c r="A52" s="3" t="s">
        <v>149</v>
      </c>
      <c r="B52" s="91">
        <v>368.48498493913075</v>
      </c>
      <c r="C52" s="27"/>
      <c r="D52" s="27"/>
      <c r="E52" s="26">
        <f t="shared" si="0"/>
        <v>73.69699698782615</v>
      </c>
      <c r="F52" s="27"/>
      <c r="G52" s="27">
        <f t="shared" si="1"/>
        <v>294.7879879513046</v>
      </c>
      <c r="H52" s="27">
        <f t="shared" si="2"/>
        <v>280.04858855373936</v>
      </c>
      <c r="I52" s="27"/>
      <c r="J52" s="26">
        <v>107.152449</v>
      </c>
      <c r="K52" s="27">
        <v>49.46631497</v>
      </c>
      <c r="L52" s="27">
        <v>15.351108</v>
      </c>
      <c r="M52" s="25">
        <f t="shared" si="3"/>
        <v>171.96987197</v>
      </c>
      <c r="N52" s="27"/>
      <c r="O52" s="27">
        <v>0</v>
      </c>
      <c r="P52" s="27">
        <v>57.41881233054812</v>
      </c>
      <c r="Q52" s="85">
        <f t="shared" si="4"/>
        <v>229.38868430054814</v>
      </c>
      <c r="R52" s="30"/>
    </row>
    <row r="53" spans="1:18" ht="12.75">
      <c r="A53" s="3" t="s">
        <v>150</v>
      </c>
      <c r="B53" s="91">
        <v>35.57873605841204</v>
      </c>
      <c r="C53" s="27"/>
      <c r="D53" s="27"/>
      <c r="E53" s="26">
        <f t="shared" si="0"/>
        <v>7.115747211682408</v>
      </c>
      <c r="F53" s="27"/>
      <c r="G53" s="27">
        <f t="shared" si="1"/>
        <v>28.462988846729633</v>
      </c>
      <c r="H53" s="27">
        <f t="shared" si="2"/>
        <v>27.03983940439315</v>
      </c>
      <c r="I53" s="27"/>
      <c r="J53" s="26">
        <v>15.571501</v>
      </c>
      <c r="K53" s="27">
        <v>11.780520747499999</v>
      </c>
      <c r="L53" s="27">
        <v>1.843716</v>
      </c>
      <c r="M53" s="25">
        <f t="shared" si="3"/>
        <v>29.195737747499997</v>
      </c>
      <c r="N53" s="27"/>
      <c r="O53" s="27">
        <v>0</v>
      </c>
      <c r="P53" s="27">
        <v>3.086669480262194</v>
      </c>
      <c r="Q53" s="85">
        <f t="shared" si="4"/>
        <v>32.28240722776219</v>
      </c>
      <c r="R53" s="30"/>
    </row>
    <row r="54" spans="1:18" ht="12.75">
      <c r="A54" s="3" t="s">
        <v>151</v>
      </c>
      <c r="B54" s="91">
        <v>136.68147701664617</v>
      </c>
      <c r="C54" s="27"/>
      <c r="D54" s="27"/>
      <c r="E54" s="26">
        <f t="shared" si="0"/>
        <v>27.336295403329235</v>
      </c>
      <c r="F54" s="27"/>
      <c r="G54" s="27">
        <f t="shared" si="1"/>
        <v>109.34518161331694</v>
      </c>
      <c r="H54" s="27">
        <f t="shared" si="2"/>
        <v>103.87792253265108</v>
      </c>
      <c r="I54" s="27"/>
      <c r="J54" s="26">
        <v>35.900849</v>
      </c>
      <c r="K54" s="27">
        <v>17.6081590125</v>
      </c>
      <c r="L54" s="27">
        <v>6.524243</v>
      </c>
      <c r="M54" s="25">
        <f t="shared" si="3"/>
        <v>60.0332510125</v>
      </c>
      <c r="N54" s="27"/>
      <c r="O54" s="27">
        <v>0</v>
      </c>
      <c r="P54" s="27">
        <v>15.639208273034175</v>
      </c>
      <c r="Q54" s="85">
        <f t="shared" si="4"/>
        <v>75.67245928553417</v>
      </c>
      <c r="R54" s="30"/>
    </row>
    <row r="55" spans="1:18" ht="12.75">
      <c r="A55" s="3" t="s">
        <v>152</v>
      </c>
      <c r="B55" s="91">
        <v>1.7732912009595774</v>
      </c>
      <c r="C55" s="27"/>
      <c r="D55" s="27"/>
      <c r="E55" s="26">
        <f t="shared" si="0"/>
        <v>0.3546582401919155</v>
      </c>
      <c r="F55" s="27"/>
      <c r="G55" s="27">
        <f t="shared" si="1"/>
        <v>1.418632960767662</v>
      </c>
      <c r="H55" s="27">
        <f t="shared" si="2"/>
        <v>1.3477013127292787</v>
      </c>
      <c r="I55" s="27"/>
      <c r="J55" s="26">
        <v>1.524764</v>
      </c>
      <c r="K55" s="27">
        <v>1.5231485624999999</v>
      </c>
      <c r="L55" s="27">
        <v>0.119496</v>
      </c>
      <c r="M55" s="25">
        <f t="shared" si="3"/>
        <v>3.1674085624999995</v>
      </c>
      <c r="N55" s="27"/>
      <c r="O55" s="27">
        <v>0</v>
      </c>
      <c r="P55" s="27">
        <v>0.3528514987511002</v>
      </c>
      <c r="Q55" s="85">
        <f t="shared" si="4"/>
        <v>3.5202600612510997</v>
      </c>
      <c r="R55" s="30"/>
    </row>
    <row r="56" spans="1:18" ht="12.75">
      <c r="A56" s="3" t="s">
        <v>153</v>
      </c>
      <c r="B56" s="91">
        <v>11.57857391201352</v>
      </c>
      <c r="C56" s="27"/>
      <c r="D56" s="27"/>
      <c r="E56" s="26">
        <f t="shared" si="0"/>
        <v>2.315714782402704</v>
      </c>
      <c r="F56" s="27"/>
      <c r="G56" s="27">
        <f t="shared" si="1"/>
        <v>9.262859129610815</v>
      </c>
      <c r="H56" s="27">
        <f t="shared" si="2"/>
        <v>8.799716173130275</v>
      </c>
      <c r="I56" s="27"/>
      <c r="J56" s="26">
        <v>7.229287</v>
      </c>
      <c r="K56" s="27">
        <v>2.523357515</v>
      </c>
      <c r="L56" s="27">
        <v>0.867313</v>
      </c>
      <c r="M56" s="25">
        <f t="shared" si="3"/>
        <v>10.619957515</v>
      </c>
      <c r="N56" s="27"/>
      <c r="O56" s="27">
        <v>0</v>
      </c>
      <c r="P56" s="27">
        <v>2.448386045571267</v>
      </c>
      <c r="Q56" s="85">
        <f t="shared" si="4"/>
        <v>13.068343560571266</v>
      </c>
      <c r="R56" s="30"/>
    </row>
    <row r="57" spans="1:18" ht="12.75">
      <c r="A57" s="3" t="s">
        <v>154</v>
      </c>
      <c r="B57" s="91">
        <v>106.62773697839059</v>
      </c>
      <c r="C57" s="27"/>
      <c r="D57" s="27"/>
      <c r="E57" s="26">
        <f t="shared" si="0"/>
        <v>21.325547395678118</v>
      </c>
      <c r="F57" s="27"/>
      <c r="G57" s="27">
        <f t="shared" si="1"/>
        <v>85.30218958271247</v>
      </c>
      <c r="H57" s="27">
        <f t="shared" si="2"/>
        <v>81.03708010357684</v>
      </c>
      <c r="I57" s="27"/>
      <c r="J57" s="26">
        <v>72.249694</v>
      </c>
      <c r="K57" s="27">
        <v>14.61414222</v>
      </c>
      <c r="L57" s="27">
        <v>7.711532</v>
      </c>
      <c r="M57" s="25">
        <f t="shared" si="3"/>
        <v>94.57536822000002</v>
      </c>
      <c r="N57" s="27"/>
      <c r="O57" s="27">
        <v>78.8</v>
      </c>
      <c r="P57" s="27">
        <v>14.575252492564916</v>
      </c>
      <c r="Q57" s="85">
        <f t="shared" si="4"/>
        <v>187.95062071256493</v>
      </c>
      <c r="R57" s="30"/>
    </row>
    <row r="58" spans="1:18" ht="12.75">
      <c r="A58" s="3" t="s">
        <v>155</v>
      </c>
      <c r="B58" s="91">
        <v>111.14188569359845</v>
      </c>
      <c r="C58" s="27"/>
      <c r="D58" s="27"/>
      <c r="E58" s="26">
        <f t="shared" si="0"/>
        <v>22.228377138719694</v>
      </c>
      <c r="F58" s="27"/>
      <c r="G58" s="27">
        <f t="shared" si="1"/>
        <v>88.91350855487876</v>
      </c>
      <c r="H58" s="27">
        <f t="shared" si="2"/>
        <v>84.46783312713482</v>
      </c>
      <c r="I58" s="27"/>
      <c r="J58" s="26">
        <v>46.060217</v>
      </c>
      <c r="K58" s="27">
        <v>13.494570645</v>
      </c>
      <c r="L58" s="27">
        <v>5.342897</v>
      </c>
      <c r="M58" s="25">
        <f t="shared" si="3"/>
        <v>64.897684645</v>
      </c>
      <c r="N58" s="27"/>
      <c r="O58" s="27">
        <v>0</v>
      </c>
      <c r="P58" s="27">
        <v>13.436571440127091</v>
      </c>
      <c r="Q58" s="85">
        <f t="shared" si="4"/>
        <v>78.3342560851271</v>
      </c>
      <c r="R58" s="30"/>
    </row>
    <row r="59" spans="1:18" ht="12.75">
      <c r="A59" s="3" t="s">
        <v>156</v>
      </c>
      <c r="B59" s="91">
        <v>28.604888371573587</v>
      </c>
      <c r="C59" s="27"/>
      <c r="D59" s="27"/>
      <c r="E59" s="26">
        <f t="shared" si="0"/>
        <v>5.720977674314717</v>
      </c>
      <c r="F59" s="27"/>
      <c r="G59" s="27">
        <f t="shared" si="1"/>
        <v>22.88391069725887</v>
      </c>
      <c r="H59" s="27">
        <f t="shared" si="2"/>
        <v>21.739715162395925</v>
      </c>
      <c r="I59" s="27"/>
      <c r="J59" s="26">
        <v>12.289947</v>
      </c>
      <c r="K59" s="27">
        <v>6.1652630125</v>
      </c>
      <c r="L59" s="27">
        <v>1.442948</v>
      </c>
      <c r="M59" s="25">
        <f t="shared" si="3"/>
        <v>19.8981580125</v>
      </c>
      <c r="N59" s="27"/>
      <c r="O59" s="27">
        <v>0</v>
      </c>
      <c r="P59" s="27">
        <v>10.706404611382247</v>
      </c>
      <c r="Q59" s="85">
        <f t="shared" si="4"/>
        <v>30.60456262388225</v>
      </c>
      <c r="R59" s="30"/>
    </row>
    <row r="60" spans="1:18" ht="13.5" thickBot="1">
      <c r="A60" s="3" t="s">
        <v>157</v>
      </c>
      <c r="B60" s="91">
        <v>8.650185991167882</v>
      </c>
      <c r="C60" s="27"/>
      <c r="D60" s="27"/>
      <c r="E60" s="26">
        <f t="shared" si="0"/>
        <v>1.7300371982335765</v>
      </c>
      <c r="F60" s="27"/>
      <c r="G60" s="27">
        <f t="shared" si="1"/>
        <v>6.920148792934306</v>
      </c>
      <c r="H60" s="27">
        <f t="shared" si="2"/>
        <v>6.57414135328759</v>
      </c>
      <c r="I60" s="27"/>
      <c r="J60" s="26">
        <v>5.94477</v>
      </c>
      <c r="K60" s="27">
        <v>4.179008805</v>
      </c>
      <c r="L60" s="27">
        <v>0.8118179999999999</v>
      </c>
      <c r="M60" s="25">
        <f t="shared" si="3"/>
        <v>10.935596805000001</v>
      </c>
      <c r="N60" s="27"/>
      <c r="O60" s="27">
        <v>0</v>
      </c>
      <c r="P60" s="27">
        <v>1.1244967125166367</v>
      </c>
      <c r="Q60" s="85">
        <f t="shared" si="4"/>
        <v>12.060093517516638</v>
      </c>
      <c r="R60" s="30"/>
    </row>
    <row r="61" spans="1:18" ht="13.5" thickBot="1">
      <c r="A61" s="74"/>
      <c r="B61" s="74">
        <f>SUM(B8:B60)</f>
        <v>5381.813159665707</v>
      </c>
      <c r="C61" s="51"/>
      <c r="D61" s="51"/>
      <c r="E61" s="74">
        <f>SUM(E8:E60)</f>
        <v>1076.3626319331415</v>
      </c>
      <c r="F61" s="51"/>
      <c r="G61" s="51">
        <f>SUM(G8:G60)</f>
        <v>4305.450527732566</v>
      </c>
      <c r="H61" s="79">
        <f>SUM(H8:H60)</f>
        <v>4090.1780013459374</v>
      </c>
      <c r="I61" s="51"/>
      <c r="J61" s="74">
        <f aca="true" t="shared" si="5" ref="J61:Q61">SUM(J8:J60)</f>
        <v>2295.7690900000007</v>
      </c>
      <c r="K61" s="51">
        <f t="shared" si="5"/>
        <v>772.8892989975</v>
      </c>
      <c r="L61" s="51">
        <f t="shared" si="5"/>
        <v>254.546</v>
      </c>
      <c r="M61" s="89">
        <f t="shared" si="5"/>
        <v>3323.2043889975002</v>
      </c>
      <c r="N61" s="106">
        <f t="shared" si="5"/>
        <v>0</v>
      </c>
      <c r="O61" s="74">
        <f t="shared" si="5"/>
        <v>144.4</v>
      </c>
      <c r="P61" s="79">
        <f t="shared" si="5"/>
        <v>1361.7046575975105</v>
      </c>
      <c r="Q61" s="79">
        <f t="shared" si="5"/>
        <v>4829.309046595011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9.140625" style="0" hidden="1" customWidth="1"/>
    <col min="4" max="4" width="9.00390625" style="0" hidden="1" customWidth="1"/>
    <col min="5" max="5" width="9.7109375" style="0" customWidth="1"/>
    <col min="6" max="6" width="9.140625" style="0" hidden="1" customWidth="1"/>
    <col min="7" max="7" width="9.7109375" style="0" customWidth="1"/>
    <col min="9" max="9" width="0.13671875" style="0" customWidth="1"/>
    <col min="10" max="13" width="9.7109375" style="0" customWidth="1"/>
    <col min="14" max="14" width="8.7109375" style="0" hidden="1" customWidth="1"/>
    <col min="15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/>
      <c r="D5" s="7"/>
      <c r="E5" s="72"/>
      <c r="F5" s="20"/>
      <c r="G5" s="20"/>
      <c r="H5" s="38" t="s">
        <v>5</v>
      </c>
      <c r="I5" s="58"/>
      <c r="J5" s="13"/>
      <c r="K5" s="14"/>
      <c r="L5" s="15"/>
      <c r="M5" s="15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/>
      <c r="D6" s="9"/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2" t="s">
        <v>18</v>
      </c>
      <c r="M6" s="12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3"/>
      <c r="O7" s="64"/>
      <c r="P7" s="63"/>
      <c r="Q7" s="86"/>
      <c r="R7" s="30"/>
    </row>
    <row r="8" spans="1:18" ht="12.75">
      <c r="A8" s="3" t="s">
        <v>105</v>
      </c>
      <c r="B8" s="91">
        <v>11.098103972520176</v>
      </c>
      <c r="C8" s="27"/>
      <c r="D8" s="27"/>
      <c r="E8" s="26">
        <f>0.2*B8</f>
        <v>2.2196207945040354</v>
      </c>
      <c r="F8" s="27"/>
      <c r="G8" s="27">
        <f>B8-E8</f>
        <v>8.878483178016142</v>
      </c>
      <c r="H8" s="27">
        <f>0.95*G8</f>
        <v>8.434559019115333</v>
      </c>
      <c r="I8" s="27"/>
      <c r="J8" s="26">
        <v>19.04961</v>
      </c>
      <c r="K8" s="27">
        <v>8.431471345</v>
      </c>
      <c r="L8" s="28">
        <v>1.718816</v>
      </c>
      <c r="M8" s="27">
        <f>SUM(J8:L8)</f>
        <v>29.199897345</v>
      </c>
      <c r="N8" s="27"/>
      <c r="O8" s="26">
        <v>0.035921</v>
      </c>
      <c r="P8" s="27">
        <v>3.253369459119882</v>
      </c>
      <c r="Q8" s="85">
        <f>SUM(M8:P8)</f>
        <v>32.48918780411988</v>
      </c>
      <c r="R8" s="30"/>
    </row>
    <row r="9" spans="1:18" ht="12.75">
      <c r="A9" s="3" t="s">
        <v>106</v>
      </c>
      <c r="B9" s="91">
        <v>78.87932626810978</v>
      </c>
      <c r="C9" s="27"/>
      <c r="D9" s="27"/>
      <c r="E9" s="26">
        <f aca="true" t="shared" si="0" ref="E9:E60">0.2*B9</f>
        <v>15.775865253621957</v>
      </c>
      <c r="F9" s="27"/>
      <c r="G9" s="27">
        <f aca="true" t="shared" si="1" ref="G9:G60">B9-E9</f>
        <v>63.10346101448782</v>
      </c>
      <c r="H9" s="27">
        <f aca="true" t="shared" si="2" ref="H9:H60">0.95*G9</f>
        <v>59.94828796376343</v>
      </c>
      <c r="I9" s="27"/>
      <c r="J9" s="26">
        <v>29.1918</v>
      </c>
      <c r="K9" s="27">
        <v>11.273492289999998</v>
      </c>
      <c r="L9" s="28">
        <v>3.019943</v>
      </c>
      <c r="M9" s="27">
        <f aca="true" t="shared" si="3" ref="M9:M60">SUM(J9:L9)</f>
        <v>43.48523529</v>
      </c>
      <c r="N9" s="27"/>
      <c r="O9" s="26">
        <v>0.000238</v>
      </c>
      <c r="P9" s="27">
        <v>4.796703060673754</v>
      </c>
      <c r="Q9" s="85">
        <f aca="true" t="shared" si="4" ref="Q9:Q60">SUM(M9:P9)</f>
        <v>48.28217635067376</v>
      </c>
      <c r="R9" s="30"/>
    </row>
    <row r="10" spans="1:18" ht="12.75">
      <c r="A10" s="3" t="s">
        <v>107</v>
      </c>
      <c r="B10" s="91">
        <v>44.86173142631309</v>
      </c>
      <c r="C10" s="27"/>
      <c r="D10" s="27"/>
      <c r="E10" s="26">
        <f t="shared" si="0"/>
        <v>8.972346285262619</v>
      </c>
      <c r="F10" s="27"/>
      <c r="G10" s="27">
        <f t="shared" si="1"/>
        <v>35.889385141050475</v>
      </c>
      <c r="H10" s="27">
        <f t="shared" si="2"/>
        <v>34.09491588399795</v>
      </c>
      <c r="I10" s="27"/>
      <c r="J10" s="26">
        <v>18.725313</v>
      </c>
      <c r="K10" s="27">
        <v>6.81426067</v>
      </c>
      <c r="L10" s="28">
        <v>2.2884219999999997</v>
      </c>
      <c r="M10" s="27">
        <f t="shared" si="3"/>
        <v>27.82799567</v>
      </c>
      <c r="N10" s="27"/>
      <c r="O10" s="26">
        <v>6.9E-05</v>
      </c>
      <c r="P10" s="27">
        <v>6.570677885753153</v>
      </c>
      <c r="Q10" s="85">
        <f t="shared" si="4"/>
        <v>34.39874255575315</v>
      </c>
      <c r="R10" s="30"/>
    </row>
    <row r="11" spans="1:18" ht="12.75">
      <c r="A11" s="3" t="s">
        <v>108</v>
      </c>
      <c r="B11" s="91">
        <v>75.90281361227686</v>
      </c>
      <c r="C11" s="27"/>
      <c r="D11" s="27"/>
      <c r="E11" s="26">
        <f t="shared" si="0"/>
        <v>15.180562722455372</v>
      </c>
      <c r="F11" s="27"/>
      <c r="G11" s="27">
        <f t="shared" si="1"/>
        <v>60.72225088982149</v>
      </c>
      <c r="H11" s="27">
        <f t="shared" si="2"/>
        <v>57.68613834533041</v>
      </c>
      <c r="I11" s="27"/>
      <c r="J11" s="26">
        <v>27.470196</v>
      </c>
      <c r="K11" s="27">
        <v>9.482532062499999</v>
      </c>
      <c r="L11" s="28">
        <v>2.513286</v>
      </c>
      <c r="M11" s="27">
        <f t="shared" si="3"/>
        <v>39.4660140625</v>
      </c>
      <c r="N11" s="27"/>
      <c r="O11" s="26">
        <v>0.001131</v>
      </c>
      <c r="P11" s="27">
        <v>6.518693544427261</v>
      </c>
      <c r="Q11" s="85">
        <f t="shared" si="4"/>
        <v>45.98583860692726</v>
      </c>
      <c r="R11" s="30"/>
    </row>
    <row r="12" spans="1:18" ht="12.75">
      <c r="A12" s="3" t="s">
        <v>109</v>
      </c>
      <c r="B12" s="91">
        <v>611.5381140577031</v>
      </c>
      <c r="C12" s="27"/>
      <c r="D12" s="27"/>
      <c r="E12" s="26">
        <f t="shared" si="0"/>
        <v>122.30762281154063</v>
      </c>
      <c r="F12" s="27"/>
      <c r="G12" s="27">
        <f t="shared" si="1"/>
        <v>489.23049124616244</v>
      </c>
      <c r="H12" s="27">
        <f t="shared" si="2"/>
        <v>464.7689666838543</v>
      </c>
      <c r="I12" s="27"/>
      <c r="J12" s="26">
        <v>430.953946</v>
      </c>
      <c r="K12" s="27">
        <v>87.57864147250001</v>
      </c>
      <c r="L12" s="28">
        <v>20.394486</v>
      </c>
      <c r="M12" s="27">
        <f t="shared" si="3"/>
        <v>538.9270734725</v>
      </c>
      <c r="N12" s="27"/>
      <c r="O12" s="26">
        <v>0.007546</v>
      </c>
      <c r="P12" s="27">
        <v>227.2278923544324</v>
      </c>
      <c r="Q12" s="85">
        <f t="shared" si="4"/>
        <v>766.1625118269324</v>
      </c>
      <c r="R12" s="30"/>
    </row>
    <row r="13" spans="1:18" ht="12.75">
      <c r="A13" s="3" t="s">
        <v>110</v>
      </c>
      <c r="B13" s="91">
        <v>77.83425313799752</v>
      </c>
      <c r="C13" s="27"/>
      <c r="D13" s="27"/>
      <c r="E13" s="26">
        <f t="shared" si="0"/>
        <v>15.566850627599505</v>
      </c>
      <c r="F13" s="27"/>
      <c r="G13" s="27">
        <f t="shared" si="1"/>
        <v>62.267402510398014</v>
      </c>
      <c r="H13" s="27">
        <f t="shared" si="2"/>
        <v>59.154032384878114</v>
      </c>
      <c r="I13" s="27"/>
      <c r="J13" s="26">
        <v>29.609063</v>
      </c>
      <c r="K13" s="27">
        <v>9.482934612500001</v>
      </c>
      <c r="L13" s="28">
        <v>3.629852</v>
      </c>
      <c r="M13" s="27">
        <f t="shared" si="3"/>
        <v>42.7218496125</v>
      </c>
      <c r="N13" s="27"/>
      <c r="O13" s="26">
        <v>0</v>
      </c>
      <c r="P13" s="27">
        <v>6.252219674202604</v>
      </c>
      <c r="Q13" s="85">
        <f t="shared" si="4"/>
        <v>48.97406928670261</v>
      </c>
      <c r="R13" s="30"/>
    </row>
    <row r="14" spans="1:18" ht="12.75">
      <c r="A14" s="3" t="s">
        <v>111</v>
      </c>
      <c r="B14" s="91">
        <v>74.31409006030412</v>
      </c>
      <c r="C14" s="27"/>
      <c r="D14" s="27"/>
      <c r="E14" s="26">
        <f t="shared" si="0"/>
        <v>14.862818012060826</v>
      </c>
      <c r="F14" s="27"/>
      <c r="G14" s="27">
        <f t="shared" si="1"/>
        <v>59.4512720482433</v>
      </c>
      <c r="H14" s="27">
        <f t="shared" si="2"/>
        <v>56.47870844583113</v>
      </c>
      <c r="I14" s="27"/>
      <c r="J14" s="26">
        <v>58.757752</v>
      </c>
      <c r="K14" s="27">
        <v>10.0980756325</v>
      </c>
      <c r="L14" s="28">
        <v>3.013922</v>
      </c>
      <c r="M14" s="27">
        <f t="shared" si="3"/>
        <v>71.8697496325</v>
      </c>
      <c r="N14" s="27"/>
      <c r="O14" s="26">
        <v>0.022471</v>
      </c>
      <c r="P14" s="27">
        <v>46.39615899596944</v>
      </c>
      <c r="Q14" s="85">
        <f t="shared" si="4"/>
        <v>118.28837962846944</v>
      </c>
      <c r="R14" s="30"/>
    </row>
    <row r="15" spans="1:18" ht="12.75">
      <c r="A15" s="3" t="s">
        <v>112</v>
      </c>
      <c r="B15" s="91">
        <v>20.680378595385598</v>
      </c>
      <c r="C15" s="27"/>
      <c r="D15" s="27"/>
      <c r="E15" s="26">
        <f t="shared" si="0"/>
        <v>4.13607571907712</v>
      </c>
      <c r="F15" s="27"/>
      <c r="G15" s="27">
        <f t="shared" si="1"/>
        <v>16.54430287630848</v>
      </c>
      <c r="H15" s="27">
        <f t="shared" si="2"/>
        <v>15.717087732493054</v>
      </c>
      <c r="I15" s="27"/>
      <c r="J15" s="26">
        <v>11.208693</v>
      </c>
      <c r="K15" s="27">
        <v>4.744015617500001</v>
      </c>
      <c r="L15" s="28">
        <v>0.9403090000000001</v>
      </c>
      <c r="M15" s="27">
        <f t="shared" si="3"/>
        <v>16.8930176175</v>
      </c>
      <c r="N15" s="27"/>
      <c r="O15" s="26">
        <v>0</v>
      </c>
      <c r="P15" s="27">
        <v>6.0971647303134775</v>
      </c>
      <c r="Q15" s="85">
        <f t="shared" si="4"/>
        <v>22.990182347813477</v>
      </c>
      <c r="R15" s="30"/>
    </row>
    <row r="16" spans="1:18" ht="12.75">
      <c r="A16" s="3" t="s">
        <v>113</v>
      </c>
      <c r="B16" s="91">
        <v>16.14265987372401</v>
      </c>
      <c r="C16" s="27"/>
      <c r="D16" s="27"/>
      <c r="E16" s="26">
        <f t="shared" si="0"/>
        <v>3.2285319747448025</v>
      </c>
      <c r="F16" s="27"/>
      <c r="G16" s="27">
        <f t="shared" si="1"/>
        <v>12.914127898979208</v>
      </c>
      <c r="H16" s="27">
        <f t="shared" si="2"/>
        <v>12.268421504030247</v>
      </c>
      <c r="I16" s="27"/>
      <c r="J16" s="26">
        <v>7.441756</v>
      </c>
      <c r="K16" s="27">
        <v>2.16647075</v>
      </c>
      <c r="L16" s="28">
        <v>0.7195400000000001</v>
      </c>
      <c r="M16" s="27">
        <f t="shared" si="3"/>
        <v>10.32776675</v>
      </c>
      <c r="N16" s="27"/>
      <c r="O16" s="26">
        <v>6.3E-05</v>
      </c>
      <c r="P16" s="27">
        <v>2.0586487485864873</v>
      </c>
      <c r="Q16" s="85">
        <f t="shared" si="4"/>
        <v>12.386478498586488</v>
      </c>
      <c r="R16" s="30"/>
    </row>
    <row r="17" spans="1:18" ht="12.75">
      <c r="A17" s="3" t="s">
        <v>114</v>
      </c>
      <c r="B17" s="91">
        <v>278.3474618855013</v>
      </c>
      <c r="C17" s="27"/>
      <c r="D17" s="27"/>
      <c r="E17" s="26">
        <f t="shared" si="0"/>
        <v>55.669492377100255</v>
      </c>
      <c r="F17" s="27"/>
      <c r="G17" s="27">
        <f t="shared" si="1"/>
        <v>222.67796950840102</v>
      </c>
      <c r="H17" s="27">
        <f t="shared" si="2"/>
        <v>211.54407103298095</v>
      </c>
      <c r="I17" s="27"/>
      <c r="J17" s="26">
        <v>70.333055</v>
      </c>
      <c r="K17" s="27">
        <v>37.264088904999994</v>
      </c>
      <c r="L17" s="28">
        <v>8.029967</v>
      </c>
      <c r="M17" s="27">
        <f t="shared" si="3"/>
        <v>115.627110905</v>
      </c>
      <c r="N17" s="27"/>
      <c r="O17" s="26">
        <v>0</v>
      </c>
      <c r="P17" s="27">
        <v>47.3518095104982</v>
      </c>
      <c r="Q17" s="85">
        <f t="shared" si="4"/>
        <v>162.97892041549818</v>
      </c>
      <c r="R17" s="30"/>
    </row>
    <row r="18" spans="1:18" ht="12.75">
      <c r="A18" s="3" t="s">
        <v>115</v>
      </c>
      <c r="B18" s="91">
        <v>144.54752903252194</v>
      </c>
      <c r="C18" s="27"/>
      <c r="D18" s="27"/>
      <c r="E18" s="26">
        <f t="shared" si="0"/>
        <v>28.909505806504388</v>
      </c>
      <c r="F18" s="27"/>
      <c r="G18" s="27">
        <f t="shared" si="1"/>
        <v>115.63802322601755</v>
      </c>
      <c r="H18" s="27">
        <f t="shared" si="2"/>
        <v>109.85612206471667</v>
      </c>
      <c r="I18" s="27"/>
      <c r="J18" s="26">
        <v>40.932241</v>
      </c>
      <c r="K18" s="27">
        <v>17.45890196</v>
      </c>
      <c r="L18" s="28">
        <v>4.6135459999999995</v>
      </c>
      <c r="M18" s="27">
        <f t="shared" si="3"/>
        <v>63.004688959999996</v>
      </c>
      <c r="N18" s="27"/>
      <c r="O18" s="26">
        <v>0</v>
      </c>
      <c r="P18" s="27">
        <v>4.531941835402896</v>
      </c>
      <c r="Q18" s="85">
        <f t="shared" si="4"/>
        <v>67.53663079540289</v>
      </c>
      <c r="R18" s="30"/>
    </row>
    <row r="19" spans="1:18" ht="12.75">
      <c r="A19" s="3" t="s">
        <v>116</v>
      </c>
      <c r="B19" s="91">
        <v>25.4679596009979</v>
      </c>
      <c r="C19" s="27"/>
      <c r="D19" s="27"/>
      <c r="E19" s="26">
        <f t="shared" si="0"/>
        <v>5.0935919201995805</v>
      </c>
      <c r="F19" s="27"/>
      <c r="G19" s="27">
        <f t="shared" si="1"/>
        <v>20.374367680798322</v>
      </c>
      <c r="H19" s="27">
        <f t="shared" si="2"/>
        <v>19.355649296758404</v>
      </c>
      <c r="I19" s="27"/>
      <c r="J19" s="26">
        <v>12.201682</v>
      </c>
      <c r="K19" s="27">
        <v>2.67162056</v>
      </c>
      <c r="L19" s="28">
        <v>0.987042</v>
      </c>
      <c r="M19" s="27">
        <f t="shared" si="3"/>
        <v>15.86034456</v>
      </c>
      <c r="N19" s="27"/>
      <c r="O19" s="26">
        <v>2.5E-05</v>
      </c>
      <c r="P19" s="27">
        <v>1.2423193750476453</v>
      </c>
      <c r="Q19" s="85">
        <f t="shared" si="4"/>
        <v>17.102688935047645</v>
      </c>
      <c r="R19" s="30"/>
    </row>
    <row r="20" spans="1:18" ht="12.75">
      <c r="A20" s="3" t="s">
        <v>117</v>
      </c>
      <c r="B20" s="91">
        <v>53.02661771716493</v>
      </c>
      <c r="C20" s="27"/>
      <c r="D20" s="27"/>
      <c r="E20" s="26">
        <f t="shared" si="0"/>
        <v>10.605323543432988</v>
      </c>
      <c r="F20" s="27"/>
      <c r="G20" s="27">
        <f t="shared" si="1"/>
        <v>42.421294173731944</v>
      </c>
      <c r="H20" s="27">
        <f t="shared" si="2"/>
        <v>40.30022946504535</v>
      </c>
      <c r="I20" s="27"/>
      <c r="J20" s="26">
        <v>18.831365</v>
      </c>
      <c r="K20" s="27">
        <v>8.166410842500001</v>
      </c>
      <c r="L20" s="28">
        <v>3.261284</v>
      </c>
      <c r="M20" s="27">
        <f t="shared" si="3"/>
        <v>30.259059842500005</v>
      </c>
      <c r="N20" s="27"/>
      <c r="O20" s="26">
        <v>0.00539</v>
      </c>
      <c r="P20" s="27">
        <v>5.058566049106969</v>
      </c>
      <c r="Q20" s="85">
        <f t="shared" si="4"/>
        <v>35.32301589160697</v>
      </c>
      <c r="R20" s="30"/>
    </row>
    <row r="21" spans="1:18" ht="12.75">
      <c r="A21" s="3" t="s">
        <v>118</v>
      </c>
      <c r="B21" s="91">
        <v>18.89245499783804</v>
      </c>
      <c r="C21" s="27"/>
      <c r="D21" s="27"/>
      <c r="E21" s="26">
        <f t="shared" si="0"/>
        <v>3.7784909995676084</v>
      </c>
      <c r="F21" s="27"/>
      <c r="G21" s="27">
        <f t="shared" si="1"/>
        <v>15.113963998270432</v>
      </c>
      <c r="H21" s="27">
        <f t="shared" si="2"/>
        <v>14.358265798356909</v>
      </c>
      <c r="I21" s="27"/>
      <c r="J21" s="26">
        <v>14.167184</v>
      </c>
      <c r="K21" s="27">
        <v>7.02491654</v>
      </c>
      <c r="L21" s="28">
        <v>1.510225</v>
      </c>
      <c r="M21" s="27">
        <f t="shared" si="3"/>
        <v>22.70232554</v>
      </c>
      <c r="N21" s="27"/>
      <c r="O21" s="26">
        <v>0.002098</v>
      </c>
      <c r="P21" s="27">
        <v>2.1799274187003532</v>
      </c>
      <c r="Q21" s="85">
        <f t="shared" si="4"/>
        <v>24.884350958700352</v>
      </c>
      <c r="R21" s="30"/>
    </row>
    <row r="22" spans="1:18" ht="12.75">
      <c r="A22" s="3" t="s">
        <v>119</v>
      </c>
      <c r="B22" s="91">
        <v>247.11820245595783</v>
      </c>
      <c r="C22" s="27"/>
      <c r="D22" s="27"/>
      <c r="E22" s="26">
        <f t="shared" si="0"/>
        <v>49.42364049119157</v>
      </c>
      <c r="F22" s="27"/>
      <c r="G22" s="27">
        <f t="shared" si="1"/>
        <v>197.69456196476625</v>
      </c>
      <c r="H22" s="27">
        <f t="shared" si="2"/>
        <v>187.80983386652792</v>
      </c>
      <c r="I22" s="27"/>
      <c r="J22" s="26">
        <v>113.866654</v>
      </c>
      <c r="K22" s="27">
        <v>34.943227135</v>
      </c>
      <c r="L22" s="28">
        <v>8.432943</v>
      </c>
      <c r="M22" s="27">
        <f t="shared" si="3"/>
        <v>157.242824135</v>
      </c>
      <c r="N22" s="27"/>
      <c r="O22" s="26">
        <v>0.011212</v>
      </c>
      <c r="P22" s="27">
        <v>29.219545052715127</v>
      </c>
      <c r="Q22" s="85">
        <f t="shared" si="4"/>
        <v>186.47358118771513</v>
      </c>
      <c r="R22" s="30"/>
    </row>
    <row r="23" spans="1:18" ht="12.75">
      <c r="A23" s="3" t="s">
        <v>120</v>
      </c>
      <c r="B23" s="91">
        <v>121.09280157046283</v>
      </c>
      <c r="C23" s="27"/>
      <c r="D23" s="27"/>
      <c r="E23" s="26">
        <f t="shared" si="0"/>
        <v>24.218560314092567</v>
      </c>
      <c r="F23" s="27"/>
      <c r="G23" s="27">
        <f t="shared" si="1"/>
        <v>96.87424125637025</v>
      </c>
      <c r="H23" s="27">
        <f t="shared" si="2"/>
        <v>92.03052919355174</v>
      </c>
      <c r="I23" s="27"/>
      <c r="J23" s="26">
        <v>30.881753</v>
      </c>
      <c r="K23" s="27">
        <v>15.4775916</v>
      </c>
      <c r="L23" s="28">
        <v>4.002626</v>
      </c>
      <c r="M23" s="27">
        <f t="shared" si="3"/>
        <v>50.3619706</v>
      </c>
      <c r="N23" s="27"/>
      <c r="O23" s="26">
        <v>0</v>
      </c>
      <c r="P23" s="27">
        <v>2.51502061452275</v>
      </c>
      <c r="Q23" s="85">
        <f t="shared" si="4"/>
        <v>52.87699121452275</v>
      </c>
      <c r="R23" s="30"/>
    </row>
    <row r="24" spans="1:18" ht="12.75">
      <c r="A24" s="3" t="s">
        <v>121</v>
      </c>
      <c r="B24" s="91">
        <v>48.834716621879956</v>
      </c>
      <c r="C24" s="27"/>
      <c r="D24" s="27"/>
      <c r="E24" s="26">
        <f t="shared" si="0"/>
        <v>9.766943324375992</v>
      </c>
      <c r="F24" s="27"/>
      <c r="G24" s="27">
        <f t="shared" si="1"/>
        <v>39.06777329750396</v>
      </c>
      <c r="H24" s="27">
        <f t="shared" si="2"/>
        <v>37.11438463262876</v>
      </c>
      <c r="I24" s="27"/>
      <c r="J24" s="26">
        <v>16.991302</v>
      </c>
      <c r="K24" s="27">
        <v>6.654179145</v>
      </c>
      <c r="L24" s="28">
        <v>10.854718</v>
      </c>
      <c r="M24" s="27">
        <f t="shared" si="3"/>
        <v>34.500199145</v>
      </c>
      <c r="N24" s="27"/>
      <c r="O24" s="26">
        <v>0.000968</v>
      </c>
      <c r="P24" s="27">
        <v>4.581837229218696</v>
      </c>
      <c r="Q24" s="85">
        <f t="shared" si="4"/>
        <v>39.0830043742187</v>
      </c>
      <c r="R24" s="30"/>
    </row>
    <row r="25" spans="1:18" ht="12.75">
      <c r="A25" s="3" t="s">
        <v>122</v>
      </c>
      <c r="B25" s="91">
        <v>67.53873499863302</v>
      </c>
      <c r="C25" s="27"/>
      <c r="D25" s="27"/>
      <c r="E25" s="26">
        <f t="shared" si="0"/>
        <v>13.507746999726605</v>
      </c>
      <c r="F25" s="27"/>
      <c r="G25" s="27">
        <f t="shared" si="1"/>
        <v>54.03098799890641</v>
      </c>
      <c r="H25" s="27">
        <f t="shared" si="2"/>
        <v>51.32943859896109</v>
      </c>
      <c r="I25" s="27"/>
      <c r="J25" s="26">
        <v>21.88448</v>
      </c>
      <c r="K25" s="27">
        <v>10.275083415000001</v>
      </c>
      <c r="L25" s="28">
        <v>2.168431</v>
      </c>
      <c r="M25" s="27">
        <f t="shared" si="3"/>
        <v>34.327994415</v>
      </c>
      <c r="N25" s="27"/>
      <c r="O25" s="26">
        <v>0.000259</v>
      </c>
      <c r="P25" s="27">
        <v>9.92095208015567</v>
      </c>
      <c r="Q25" s="85">
        <f t="shared" si="4"/>
        <v>44.24920549515567</v>
      </c>
      <c r="R25" s="30"/>
    </row>
    <row r="26" spans="1:18" ht="12.75">
      <c r="A26" s="3" t="s">
        <v>123</v>
      </c>
      <c r="B26" s="91">
        <v>72.48586474944184</v>
      </c>
      <c r="C26" s="27"/>
      <c r="D26" s="27"/>
      <c r="E26" s="26">
        <f t="shared" si="0"/>
        <v>14.49717294988837</v>
      </c>
      <c r="F26" s="27"/>
      <c r="G26" s="27">
        <f t="shared" si="1"/>
        <v>57.98869179955348</v>
      </c>
      <c r="H26" s="27">
        <f t="shared" si="2"/>
        <v>55.089257209575806</v>
      </c>
      <c r="I26" s="27"/>
      <c r="J26" s="26">
        <v>24.075403</v>
      </c>
      <c r="K26" s="27">
        <v>12.2374843525</v>
      </c>
      <c r="L26" s="28">
        <v>2.5155849999999997</v>
      </c>
      <c r="M26" s="27">
        <f t="shared" si="3"/>
        <v>38.8284723525</v>
      </c>
      <c r="N26" s="27"/>
      <c r="O26" s="26">
        <v>0.010601</v>
      </c>
      <c r="P26" s="27">
        <v>3.8224994214789096</v>
      </c>
      <c r="Q26" s="85">
        <f t="shared" si="4"/>
        <v>42.66157277397891</v>
      </c>
      <c r="R26" s="30"/>
    </row>
    <row r="27" spans="1:18" ht="12.75">
      <c r="A27" s="3" t="s">
        <v>124</v>
      </c>
      <c r="B27" s="91">
        <v>130.72902254659903</v>
      </c>
      <c r="C27" s="27"/>
      <c r="D27" s="27"/>
      <c r="E27" s="26">
        <f t="shared" si="0"/>
        <v>26.145804509319806</v>
      </c>
      <c r="F27" s="27"/>
      <c r="G27" s="27">
        <f t="shared" si="1"/>
        <v>104.58321803727922</v>
      </c>
      <c r="H27" s="27">
        <f t="shared" si="2"/>
        <v>99.35405713541526</v>
      </c>
      <c r="I27" s="27"/>
      <c r="J27" s="26">
        <v>69.35963</v>
      </c>
      <c r="K27" s="27">
        <v>19.366275525</v>
      </c>
      <c r="L27" s="28">
        <v>4.776828</v>
      </c>
      <c r="M27" s="27">
        <f t="shared" si="3"/>
        <v>93.502733525</v>
      </c>
      <c r="N27" s="27"/>
      <c r="O27" s="26">
        <v>0.015956</v>
      </c>
      <c r="P27" s="27">
        <v>55.416912370261024</v>
      </c>
      <c r="Q27" s="85">
        <f t="shared" si="4"/>
        <v>148.93560189526102</v>
      </c>
      <c r="R27" s="30"/>
    </row>
    <row r="28" spans="1:18" ht="12.75">
      <c r="A28" s="3" t="s">
        <v>125</v>
      </c>
      <c r="B28" s="91">
        <v>92.63824563659153</v>
      </c>
      <c r="C28" s="27"/>
      <c r="D28" s="27"/>
      <c r="E28" s="26">
        <f t="shared" si="0"/>
        <v>18.52764912731831</v>
      </c>
      <c r="F28" s="27"/>
      <c r="G28" s="27">
        <f t="shared" si="1"/>
        <v>74.11059650927322</v>
      </c>
      <c r="H28" s="27">
        <f t="shared" si="2"/>
        <v>70.40506668380955</v>
      </c>
      <c r="I28" s="27"/>
      <c r="J28" s="26">
        <v>46.486093</v>
      </c>
      <c r="K28" s="27">
        <v>13.829350139999999</v>
      </c>
      <c r="L28" s="28">
        <v>3.223142</v>
      </c>
      <c r="M28" s="27">
        <f t="shared" si="3"/>
        <v>63.53858514</v>
      </c>
      <c r="N28" s="27"/>
      <c r="O28" s="26">
        <v>0</v>
      </c>
      <c r="P28" s="27">
        <v>16.10942284403814</v>
      </c>
      <c r="Q28" s="85">
        <f t="shared" si="4"/>
        <v>79.64800798403814</v>
      </c>
      <c r="R28" s="30"/>
    </row>
    <row r="29" spans="1:18" ht="12.75">
      <c r="A29" s="3" t="s">
        <v>126</v>
      </c>
      <c r="B29" s="91">
        <v>22.616451634447017</v>
      </c>
      <c r="C29" s="27"/>
      <c r="D29" s="27"/>
      <c r="E29" s="26">
        <f t="shared" si="0"/>
        <v>4.523290326889404</v>
      </c>
      <c r="F29" s="27"/>
      <c r="G29" s="27">
        <f t="shared" si="1"/>
        <v>18.093161307557615</v>
      </c>
      <c r="H29" s="27">
        <f t="shared" si="2"/>
        <v>17.188503242179735</v>
      </c>
      <c r="I29" s="27"/>
      <c r="J29" s="26">
        <v>16.666721</v>
      </c>
      <c r="K29" s="27">
        <v>4.177651775</v>
      </c>
      <c r="L29" s="28">
        <v>1.515801</v>
      </c>
      <c r="M29" s="27">
        <f t="shared" si="3"/>
        <v>22.360173775</v>
      </c>
      <c r="N29" s="27"/>
      <c r="O29" s="26">
        <v>0.026593</v>
      </c>
      <c r="P29" s="27">
        <v>4.182157483592942</v>
      </c>
      <c r="Q29" s="85">
        <f t="shared" si="4"/>
        <v>26.56892425859294</v>
      </c>
      <c r="R29" s="30"/>
    </row>
    <row r="30" spans="1:18" ht="12.75">
      <c r="A30" s="3" t="s">
        <v>127</v>
      </c>
      <c r="B30" s="91">
        <v>181.82993224557617</v>
      </c>
      <c r="C30" s="27"/>
      <c r="D30" s="27"/>
      <c r="E30" s="26">
        <f t="shared" si="0"/>
        <v>36.36598644911523</v>
      </c>
      <c r="F30" s="27"/>
      <c r="G30" s="27">
        <f t="shared" si="1"/>
        <v>145.46394579646093</v>
      </c>
      <c r="H30" s="27">
        <f t="shared" si="2"/>
        <v>138.19074850663787</v>
      </c>
      <c r="I30" s="27"/>
      <c r="J30" s="26">
        <v>104.776298</v>
      </c>
      <c r="K30" s="27">
        <v>28.7186418325</v>
      </c>
      <c r="L30" s="28">
        <v>8.303116</v>
      </c>
      <c r="M30" s="27">
        <f t="shared" si="3"/>
        <v>141.79805583249998</v>
      </c>
      <c r="N30" s="27"/>
      <c r="O30" s="26">
        <v>0.008387</v>
      </c>
      <c r="P30" s="27">
        <v>71.35879531553346</v>
      </c>
      <c r="Q30" s="85">
        <f t="shared" si="4"/>
        <v>213.16523814803344</v>
      </c>
      <c r="R30" s="30"/>
    </row>
    <row r="31" spans="1:18" ht="12.75">
      <c r="A31" s="3" t="s">
        <v>128</v>
      </c>
      <c r="B31" s="91">
        <v>98.6024704146224</v>
      </c>
      <c r="C31" s="27"/>
      <c r="D31" s="27"/>
      <c r="E31" s="26">
        <f t="shared" si="0"/>
        <v>19.720494082924482</v>
      </c>
      <c r="F31" s="27"/>
      <c r="G31" s="27">
        <f t="shared" si="1"/>
        <v>78.88197633169793</v>
      </c>
      <c r="H31" s="27">
        <f t="shared" si="2"/>
        <v>74.93787751511303</v>
      </c>
      <c r="I31" s="27"/>
      <c r="J31" s="26">
        <v>36.183137</v>
      </c>
      <c r="K31" s="27">
        <v>12.7407640025</v>
      </c>
      <c r="L31" s="28">
        <v>4.240767</v>
      </c>
      <c r="M31" s="27">
        <f t="shared" si="3"/>
        <v>53.1646680025</v>
      </c>
      <c r="N31" s="27"/>
      <c r="O31" s="26">
        <v>0</v>
      </c>
      <c r="P31" s="27">
        <v>7.228518160298624</v>
      </c>
      <c r="Q31" s="85">
        <f t="shared" si="4"/>
        <v>60.39318616279863</v>
      </c>
      <c r="R31" s="30"/>
    </row>
    <row r="32" spans="1:18" ht="12.75">
      <c r="A32" s="3" t="s">
        <v>129</v>
      </c>
      <c r="B32" s="91">
        <v>104.30074041622598</v>
      </c>
      <c r="C32" s="27"/>
      <c r="D32" s="27"/>
      <c r="E32" s="26">
        <f t="shared" si="0"/>
        <v>20.860148083245196</v>
      </c>
      <c r="F32" s="27"/>
      <c r="G32" s="27">
        <f t="shared" si="1"/>
        <v>83.44059233298078</v>
      </c>
      <c r="H32" s="27">
        <f t="shared" si="2"/>
        <v>79.26856271633174</v>
      </c>
      <c r="I32" s="27"/>
      <c r="J32" s="26">
        <v>44.427573</v>
      </c>
      <c r="K32" s="27">
        <v>14.900662759999998</v>
      </c>
      <c r="L32" s="28">
        <v>3.890397</v>
      </c>
      <c r="M32" s="27">
        <f t="shared" si="3"/>
        <v>63.21863276</v>
      </c>
      <c r="N32" s="27"/>
      <c r="O32" s="26">
        <v>0.001603</v>
      </c>
      <c r="P32" s="27">
        <v>5.623013024467307</v>
      </c>
      <c r="Q32" s="85">
        <f t="shared" si="4"/>
        <v>68.8432487844673</v>
      </c>
      <c r="R32" s="30"/>
    </row>
    <row r="33" spans="1:18" ht="12.75">
      <c r="A33" s="3" t="s">
        <v>130</v>
      </c>
      <c r="B33" s="91">
        <v>44.65747979599061</v>
      </c>
      <c r="C33" s="27"/>
      <c r="D33" s="27"/>
      <c r="E33" s="26">
        <f t="shared" si="0"/>
        <v>8.931495959198122</v>
      </c>
      <c r="F33" s="27"/>
      <c r="G33" s="27">
        <f t="shared" si="1"/>
        <v>35.72598383679249</v>
      </c>
      <c r="H33" s="27">
        <f t="shared" si="2"/>
        <v>33.93968464495286</v>
      </c>
      <c r="I33" s="27"/>
      <c r="J33" s="26">
        <v>18.094916</v>
      </c>
      <c r="K33" s="27">
        <v>7.477478769999999</v>
      </c>
      <c r="L33" s="28">
        <v>2.017829</v>
      </c>
      <c r="M33" s="27">
        <f t="shared" si="3"/>
        <v>27.59022377</v>
      </c>
      <c r="N33" s="27"/>
      <c r="O33" s="26">
        <v>0.000521</v>
      </c>
      <c r="P33" s="27">
        <v>3.177713216541026</v>
      </c>
      <c r="Q33" s="85">
        <f t="shared" si="4"/>
        <v>30.768457986541026</v>
      </c>
      <c r="R33" s="30"/>
    </row>
    <row r="34" spans="1:18" ht="12.75">
      <c r="A34" s="3" t="s">
        <v>131</v>
      </c>
      <c r="B34" s="91">
        <v>12.552231301079988</v>
      </c>
      <c r="C34" s="27"/>
      <c r="D34" s="27"/>
      <c r="E34" s="26">
        <f t="shared" si="0"/>
        <v>2.510446260215998</v>
      </c>
      <c r="F34" s="27"/>
      <c r="G34" s="27">
        <f t="shared" si="1"/>
        <v>10.04178504086399</v>
      </c>
      <c r="H34" s="27">
        <f t="shared" si="2"/>
        <v>9.53969578882079</v>
      </c>
      <c r="I34" s="27"/>
      <c r="J34" s="26">
        <v>6.918895</v>
      </c>
      <c r="K34" s="27">
        <v>5.740797802500001</v>
      </c>
      <c r="L34" s="28">
        <v>1.4313820000000002</v>
      </c>
      <c r="M34" s="27">
        <f t="shared" si="3"/>
        <v>14.0910748025</v>
      </c>
      <c r="N34" s="27"/>
      <c r="O34" s="26">
        <v>7.5E-05</v>
      </c>
      <c r="P34" s="27">
        <v>1.7863164314272613</v>
      </c>
      <c r="Q34" s="85">
        <f t="shared" si="4"/>
        <v>15.877466233927262</v>
      </c>
      <c r="R34" s="30"/>
    </row>
    <row r="35" spans="1:18" ht="12.75">
      <c r="A35" s="3" t="s">
        <v>132</v>
      </c>
      <c r="B35" s="91">
        <v>153.08139260442923</v>
      </c>
      <c r="C35" s="27"/>
      <c r="D35" s="27"/>
      <c r="E35" s="26">
        <f t="shared" si="0"/>
        <v>30.616278520885846</v>
      </c>
      <c r="F35" s="27"/>
      <c r="G35" s="27">
        <f t="shared" si="1"/>
        <v>122.46511408354338</v>
      </c>
      <c r="H35" s="27">
        <f t="shared" si="2"/>
        <v>116.34185837936622</v>
      </c>
      <c r="I35" s="27"/>
      <c r="J35" s="26">
        <v>42.730091</v>
      </c>
      <c r="K35" s="27">
        <v>18.387081137499997</v>
      </c>
      <c r="L35" s="28">
        <v>5.2013110000000005</v>
      </c>
      <c r="M35" s="27">
        <f t="shared" si="3"/>
        <v>66.3184831375</v>
      </c>
      <c r="N35" s="27"/>
      <c r="O35" s="26">
        <v>0</v>
      </c>
      <c r="P35" s="27">
        <v>12.020168598543048</v>
      </c>
      <c r="Q35" s="85">
        <f t="shared" si="4"/>
        <v>78.33865173604305</v>
      </c>
      <c r="R35" s="30"/>
    </row>
    <row r="36" spans="1:18" ht="12.75">
      <c r="A36" s="3" t="s">
        <v>133</v>
      </c>
      <c r="B36" s="91">
        <v>9.898788646073328</v>
      </c>
      <c r="C36" s="27"/>
      <c r="D36" s="27"/>
      <c r="E36" s="26">
        <f t="shared" si="0"/>
        <v>1.9797577292146658</v>
      </c>
      <c r="F36" s="27"/>
      <c r="G36" s="27">
        <f t="shared" si="1"/>
        <v>7.919030916858662</v>
      </c>
      <c r="H36" s="27">
        <f t="shared" si="2"/>
        <v>7.523079371015728</v>
      </c>
      <c r="I36" s="27"/>
      <c r="J36" s="26">
        <v>6.563385</v>
      </c>
      <c r="K36" s="27">
        <v>5.8458488025</v>
      </c>
      <c r="L36" s="28">
        <v>1.112852</v>
      </c>
      <c r="M36" s="27">
        <f t="shared" si="3"/>
        <v>13.522085802500001</v>
      </c>
      <c r="N36" s="27"/>
      <c r="O36" s="26">
        <v>0</v>
      </c>
      <c r="P36" s="27">
        <v>0.9473927235063133</v>
      </c>
      <c r="Q36" s="85">
        <f t="shared" si="4"/>
        <v>14.469478526006315</v>
      </c>
      <c r="R36" s="30"/>
    </row>
    <row r="37" spans="1:18" ht="12.75">
      <c r="A37" s="3" t="s">
        <v>134</v>
      </c>
      <c r="B37" s="91">
        <v>31.795477453230635</v>
      </c>
      <c r="C37" s="27"/>
      <c r="D37" s="27"/>
      <c r="E37" s="26">
        <f t="shared" si="0"/>
        <v>6.359095490646127</v>
      </c>
      <c r="F37" s="27"/>
      <c r="G37" s="27">
        <f t="shared" si="1"/>
        <v>25.43638196258451</v>
      </c>
      <c r="H37" s="27">
        <f t="shared" si="2"/>
        <v>24.16456286445528</v>
      </c>
      <c r="I37" s="27"/>
      <c r="J37" s="26">
        <v>10.213988</v>
      </c>
      <c r="K37" s="27">
        <v>6.899310269999999</v>
      </c>
      <c r="L37" s="28">
        <v>1.657646</v>
      </c>
      <c r="M37" s="27">
        <f t="shared" si="3"/>
        <v>18.77094427</v>
      </c>
      <c r="N37" s="27"/>
      <c r="O37" s="26">
        <v>3.5E-05</v>
      </c>
      <c r="P37" s="27">
        <v>0.7549334310320106</v>
      </c>
      <c r="Q37" s="85">
        <f t="shared" si="4"/>
        <v>19.525912701032013</v>
      </c>
      <c r="R37" s="30"/>
    </row>
    <row r="38" spans="1:18" ht="12.75">
      <c r="A38" s="3" t="s">
        <v>135</v>
      </c>
      <c r="B38" s="91">
        <v>22.997906915483313</v>
      </c>
      <c r="C38" s="27"/>
      <c r="D38" s="27"/>
      <c r="E38" s="26">
        <f t="shared" si="0"/>
        <v>4.5995813830966625</v>
      </c>
      <c r="F38" s="27"/>
      <c r="G38" s="27">
        <f t="shared" si="1"/>
        <v>18.39832553238665</v>
      </c>
      <c r="H38" s="27">
        <f t="shared" si="2"/>
        <v>17.478409255767318</v>
      </c>
      <c r="I38" s="27"/>
      <c r="J38" s="26">
        <v>9.948775</v>
      </c>
      <c r="K38" s="27">
        <v>3.6406253399999997</v>
      </c>
      <c r="L38" s="28">
        <v>1.326898</v>
      </c>
      <c r="M38" s="27">
        <f t="shared" si="3"/>
        <v>14.916298339999999</v>
      </c>
      <c r="N38" s="27"/>
      <c r="O38" s="26">
        <v>0.000868</v>
      </c>
      <c r="P38" s="27">
        <v>1.6392511785238457</v>
      </c>
      <c r="Q38" s="85">
        <f t="shared" si="4"/>
        <v>16.556417518523844</v>
      </c>
      <c r="R38" s="30"/>
    </row>
    <row r="39" spans="1:18" ht="12.75">
      <c r="A39" s="3" t="s">
        <v>136</v>
      </c>
      <c r="B39" s="91">
        <v>168.05453914851785</v>
      </c>
      <c r="C39" s="27"/>
      <c r="D39" s="27"/>
      <c r="E39" s="26">
        <f t="shared" si="0"/>
        <v>33.61090782970357</v>
      </c>
      <c r="F39" s="27"/>
      <c r="G39" s="27">
        <f t="shared" si="1"/>
        <v>134.44363131881428</v>
      </c>
      <c r="H39" s="27">
        <f t="shared" si="2"/>
        <v>127.72144975287357</v>
      </c>
      <c r="I39" s="27"/>
      <c r="J39" s="26">
        <v>92.870242</v>
      </c>
      <c r="K39" s="27">
        <v>22.611972155</v>
      </c>
      <c r="L39" s="28">
        <v>4.6688860000000005</v>
      </c>
      <c r="M39" s="27">
        <f t="shared" si="3"/>
        <v>120.15110015500001</v>
      </c>
      <c r="N39" s="27"/>
      <c r="O39" s="26">
        <v>0.091476</v>
      </c>
      <c r="P39" s="27">
        <v>75.79400451888019</v>
      </c>
      <c r="Q39" s="85">
        <f t="shared" si="4"/>
        <v>196.0365806738802</v>
      </c>
      <c r="R39" s="30"/>
    </row>
    <row r="40" spans="1:18" ht="12.75">
      <c r="A40" s="3" t="s">
        <v>137</v>
      </c>
      <c r="B40" s="91">
        <v>25.18982941096252</v>
      </c>
      <c r="C40" s="27"/>
      <c r="D40" s="27"/>
      <c r="E40" s="26">
        <f t="shared" si="0"/>
        <v>5.037965882192505</v>
      </c>
      <c r="F40" s="27"/>
      <c r="G40" s="27">
        <f t="shared" si="1"/>
        <v>20.151863528770015</v>
      </c>
      <c r="H40" s="27">
        <f t="shared" si="2"/>
        <v>19.144270352331514</v>
      </c>
      <c r="I40" s="27"/>
      <c r="J40" s="26">
        <v>10.404131</v>
      </c>
      <c r="K40" s="27">
        <v>6.4421849175</v>
      </c>
      <c r="L40" s="28">
        <v>1.5955</v>
      </c>
      <c r="M40" s="27">
        <f t="shared" si="3"/>
        <v>18.4418159175</v>
      </c>
      <c r="N40" s="27"/>
      <c r="O40" s="26">
        <v>0.002167</v>
      </c>
      <c r="P40" s="27">
        <v>2.39539759904655</v>
      </c>
      <c r="Q40" s="85">
        <f t="shared" si="4"/>
        <v>20.83938051654655</v>
      </c>
      <c r="R40" s="30"/>
    </row>
    <row r="41" spans="1:18" ht="12.75">
      <c r="A41" s="3" t="s">
        <v>138</v>
      </c>
      <c r="B41" s="91">
        <v>36.47701853520614</v>
      </c>
      <c r="C41" s="27"/>
      <c r="D41" s="27"/>
      <c r="E41" s="26">
        <f t="shared" si="0"/>
        <v>7.2954037070412285</v>
      </c>
      <c r="F41" s="27"/>
      <c r="G41" s="27">
        <f t="shared" si="1"/>
        <v>29.181614828164914</v>
      </c>
      <c r="H41" s="27">
        <f t="shared" si="2"/>
        <v>27.722534086756667</v>
      </c>
      <c r="I41" s="27"/>
      <c r="J41" s="26">
        <v>18.981985</v>
      </c>
      <c r="K41" s="27">
        <v>5.5806600175000005</v>
      </c>
      <c r="L41" s="28">
        <v>1.441348</v>
      </c>
      <c r="M41" s="27">
        <f t="shared" si="3"/>
        <v>26.003993017500004</v>
      </c>
      <c r="N41" s="27"/>
      <c r="O41" s="26">
        <v>1.5E-05</v>
      </c>
      <c r="P41" s="27">
        <v>6.130685944601558</v>
      </c>
      <c r="Q41" s="85">
        <f t="shared" si="4"/>
        <v>32.134693962101565</v>
      </c>
      <c r="R41" s="30"/>
    </row>
    <row r="42" spans="1:18" ht="12.75">
      <c r="A42" s="3" t="s">
        <v>139</v>
      </c>
      <c r="B42" s="91">
        <v>342.28692144145015</v>
      </c>
      <c r="C42" s="27"/>
      <c r="D42" s="27"/>
      <c r="E42" s="26">
        <f t="shared" si="0"/>
        <v>68.45738428829003</v>
      </c>
      <c r="F42" s="27"/>
      <c r="G42" s="27">
        <f t="shared" si="1"/>
        <v>273.8295371531601</v>
      </c>
      <c r="H42" s="27">
        <f t="shared" si="2"/>
        <v>260.1380602955021</v>
      </c>
      <c r="I42" s="27"/>
      <c r="J42" s="26">
        <v>202.055773</v>
      </c>
      <c r="K42" s="27">
        <v>50.828205155000006</v>
      </c>
      <c r="L42" s="28">
        <v>11.740028</v>
      </c>
      <c r="M42" s="27">
        <f t="shared" si="3"/>
        <v>264.624006155</v>
      </c>
      <c r="N42" s="27"/>
      <c r="O42" s="26">
        <v>0.000186</v>
      </c>
      <c r="P42" s="27">
        <v>104.07887105563161</v>
      </c>
      <c r="Q42" s="85">
        <f t="shared" si="4"/>
        <v>368.7030632106316</v>
      </c>
      <c r="R42" s="30"/>
    </row>
    <row r="43" spans="1:18" ht="12.75">
      <c r="A43" s="3" t="s">
        <v>140</v>
      </c>
      <c r="B43" s="91">
        <v>222.55131520837807</v>
      </c>
      <c r="C43" s="27"/>
      <c r="D43" s="27"/>
      <c r="E43" s="26">
        <f t="shared" si="0"/>
        <v>44.510263041675614</v>
      </c>
      <c r="F43" s="27"/>
      <c r="G43" s="27">
        <f t="shared" si="1"/>
        <v>178.04105216670246</v>
      </c>
      <c r="H43" s="27">
        <f t="shared" si="2"/>
        <v>169.13899955836732</v>
      </c>
      <c r="I43" s="27"/>
      <c r="J43" s="26">
        <v>68.723282</v>
      </c>
      <c r="K43" s="27">
        <v>30.5809496825</v>
      </c>
      <c r="L43" s="28">
        <v>8.517638</v>
      </c>
      <c r="M43" s="27">
        <f t="shared" si="3"/>
        <v>107.8218696825</v>
      </c>
      <c r="N43" s="27"/>
      <c r="O43" s="26">
        <v>0.000862</v>
      </c>
      <c r="P43" s="27">
        <v>35.860370223085674</v>
      </c>
      <c r="Q43" s="85">
        <f t="shared" si="4"/>
        <v>143.68310190558566</v>
      </c>
      <c r="R43" s="30"/>
    </row>
    <row r="44" spans="1:18" ht="12.75">
      <c r="A44" s="3" t="s">
        <v>141</v>
      </c>
      <c r="B44" s="91">
        <v>52.79040575090318</v>
      </c>
      <c r="C44" s="27"/>
      <c r="D44" s="27"/>
      <c r="E44" s="26">
        <f t="shared" si="0"/>
        <v>10.558081150180637</v>
      </c>
      <c r="F44" s="27"/>
      <c r="G44" s="27">
        <f t="shared" si="1"/>
        <v>42.23232460072255</v>
      </c>
      <c r="H44" s="27">
        <f t="shared" si="2"/>
        <v>40.12070837068642</v>
      </c>
      <c r="I44" s="27"/>
      <c r="J44" s="26">
        <v>17.997356</v>
      </c>
      <c r="K44" s="27">
        <v>11.176499565</v>
      </c>
      <c r="L44" s="28">
        <v>3.303836</v>
      </c>
      <c r="M44" s="27">
        <f t="shared" si="3"/>
        <v>32.477691565</v>
      </c>
      <c r="N44" s="27"/>
      <c r="O44" s="26">
        <v>0.00036</v>
      </c>
      <c r="P44" s="27">
        <v>2.752676774482245</v>
      </c>
      <c r="Q44" s="85">
        <f t="shared" si="4"/>
        <v>35.23072833948225</v>
      </c>
      <c r="R44" s="30"/>
    </row>
    <row r="45" spans="1:18" ht="12.75">
      <c r="A45" s="3" t="s">
        <v>142</v>
      </c>
      <c r="B45" s="91">
        <v>59.05110448269273</v>
      </c>
      <c r="C45" s="27"/>
      <c r="D45" s="27"/>
      <c r="E45" s="26">
        <f t="shared" si="0"/>
        <v>11.810220896538546</v>
      </c>
      <c r="F45" s="27"/>
      <c r="G45" s="27">
        <f t="shared" si="1"/>
        <v>47.24088358615418</v>
      </c>
      <c r="H45" s="27">
        <f t="shared" si="2"/>
        <v>44.878839406846474</v>
      </c>
      <c r="I45" s="27"/>
      <c r="J45" s="26">
        <v>38.228538</v>
      </c>
      <c r="K45" s="27">
        <v>8.50282697</v>
      </c>
      <c r="L45" s="28">
        <v>3.184576</v>
      </c>
      <c r="M45" s="27">
        <f t="shared" si="3"/>
        <v>49.91594097</v>
      </c>
      <c r="N45" s="27"/>
      <c r="O45" s="26">
        <v>0.026237</v>
      </c>
      <c r="P45" s="27">
        <v>10.202748887357101</v>
      </c>
      <c r="Q45" s="85">
        <f t="shared" si="4"/>
        <v>60.144926857357106</v>
      </c>
      <c r="R45" s="30"/>
    </row>
    <row r="46" spans="1:18" ht="12.75">
      <c r="A46" s="3" t="s">
        <v>143</v>
      </c>
      <c r="B46" s="91">
        <v>226.24397235851256</v>
      </c>
      <c r="C46" s="27"/>
      <c r="D46" s="27"/>
      <c r="E46" s="26">
        <f t="shared" si="0"/>
        <v>45.24879447170252</v>
      </c>
      <c r="F46" s="27"/>
      <c r="G46" s="27">
        <f t="shared" si="1"/>
        <v>180.99517788681004</v>
      </c>
      <c r="H46" s="27">
        <f t="shared" si="2"/>
        <v>171.94541899246954</v>
      </c>
      <c r="I46" s="27"/>
      <c r="J46" s="26">
        <v>133.749598</v>
      </c>
      <c r="K46" s="27">
        <v>33.57010047000001</v>
      </c>
      <c r="L46" s="28">
        <v>8.7848</v>
      </c>
      <c r="M46" s="27">
        <f t="shared" si="3"/>
        <v>176.10449846999998</v>
      </c>
      <c r="N46" s="27"/>
      <c r="O46" s="26">
        <v>0.017284</v>
      </c>
      <c r="P46" s="27">
        <v>122.3963042884926</v>
      </c>
      <c r="Q46" s="85">
        <f t="shared" si="4"/>
        <v>298.5180867584926</v>
      </c>
      <c r="R46" s="30"/>
    </row>
    <row r="47" spans="1:18" ht="12.75">
      <c r="A47" s="3" t="s">
        <v>144</v>
      </c>
      <c r="B47" s="91">
        <v>32.22987910141927</v>
      </c>
      <c r="C47" s="27"/>
      <c r="D47" s="27"/>
      <c r="E47" s="26">
        <f t="shared" si="0"/>
        <v>6.445975820283855</v>
      </c>
      <c r="F47" s="27"/>
      <c r="G47" s="27">
        <f t="shared" si="1"/>
        <v>25.783903281135416</v>
      </c>
      <c r="H47" s="27">
        <f t="shared" si="2"/>
        <v>24.494708117078645</v>
      </c>
      <c r="I47" s="27"/>
      <c r="J47" s="26">
        <v>16.865649</v>
      </c>
      <c r="K47" s="27">
        <v>9.1536923625</v>
      </c>
      <c r="L47" s="28">
        <v>0.632876</v>
      </c>
      <c r="M47" s="27">
        <f t="shared" si="3"/>
        <v>26.6522173625</v>
      </c>
      <c r="N47" s="27"/>
      <c r="O47" s="26">
        <v>0.158329</v>
      </c>
      <c r="P47" s="27">
        <v>9.386682921098537</v>
      </c>
      <c r="Q47" s="85">
        <f t="shared" si="4"/>
        <v>36.19722928359853</v>
      </c>
      <c r="R47" s="30"/>
    </row>
    <row r="48" spans="1:18" ht="12.75">
      <c r="A48" s="3" t="s">
        <v>145</v>
      </c>
      <c r="B48" s="91">
        <v>19.023869795314766</v>
      </c>
      <c r="C48" s="27"/>
      <c r="D48" s="27"/>
      <c r="E48" s="26">
        <f t="shared" si="0"/>
        <v>3.8047739590629535</v>
      </c>
      <c r="F48" s="27"/>
      <c r="G48" s="27">
        <f t="shared" si="1"/>
        <v>15.219095836251814</v>
      </c>
      <c r="H48" s="27">
        <f t="shared" si="2"/>
        <v>14.458141044439223</v>
      </c>
      <c r="I48" s="27"/>
      <c r="J48" s="26">
        <v>18.15876</v>
      </c>
      <c r="K48" s="27">
        <v>3.1393509225000003</v>
      </c>
      <c r="L48" s="28">
        <v>1.0739070000000002</v>
      </c>
      <c r="M48" s="27">
        <f t="shared" si="3"/>
        <v>22.3720179225</v>
      </c>
      <c r="N48" s="27"/>
      <c r="O48" s="26">
        <v>0.214806</v>
      </c>
      <c r="P48" s="27">
        <v>10.16927074887727</v>
      </c>
      <c r="Q48" s="85">
        <f t="shared" si="4"/>
        <v>32.75609467137727</v>
      </c>
      <c r="R48" s="30"/>
    </row>
    <row r="49" spans="1:18" ht="12.75">
      <c r="A49" s="3" t="s">
        <v>146</v>
      </c>
      <c r="B49" s="91">
        <v>71.47559985009222</v>
      </c>
      <c r="C49" s="27"/>
      <c r="D49" s="27"/>
      <c r="E49" s="26">
        <f t="shared" si="0"/>
        <v>14.295119970018446</v>
      </c>
      <c r="F49" s="27"/>
      <c r="G49" s="27">
        <f t="shared" si="1"/>
        <v>57.180479880073776</v>
      </c>
      <c r="H49" s="27">
        <f t="shared" si="2"/>
        <v>54.32145588607008</v>
      </c>
      <c r="I49" s="27"/>
      <c r="J49" s="26">
        <v>24.8341</v>
      </c>
      <c r="K49" s="27">
        <v>9.518907305</v>
      </c>
      <c r="L49" s="28">
        <v>2.675199</v>
      </c>
      <c r="M49" s="27">
        <f t="shared" si="3"/>
        <v>37.028206305</v>
      </c>
      <c r="N49" s="27"/>
      <c r="O49" s="26">
        <v>0.000219</v>
      </c>
      <c r="P49" s="27">
        <v>5.907573456938268</v>
      </c>
      <c r="Q49" s="85">
        <f t="shared" si="4"/>
        <v>42.935998761938265</v>
      </c>
      <c r="R49" s="30"/>
    </row>
    <row r="50" spans="1:18" ht="12.75">
      <c r="A50" s="3" t="s">
        <v>147</v>
      </c>
      <c r="B50" s="91">
        <v>12.296497271599343</v>
      </c>
      <c r="C50" s="27"/>
      <c r="D50" s="27"/>
      <c r="E50" s="26">
        <f t="shared" si="0"/>
        <v>2.4592994543198685</v>
      </c>
      <c r="F50" s="27"/>
      <c r="G50" s="27">
        <f t="shared" si="1"/>
        <v>9.837197817279474</v>
      </c>
      <c r="H50" s="27">
        <f t="shared" si="2"/>
        <v>9.3453379264155</v>
      </c>
      <c r="I50" s="27"/>
      <c r="J50" s="26">
        <v>4.278298</v>
      </c>
      <c r="K50" s="27">
        <v>5.402908244999999</v>
      </c>
      <c r="L50" s="28">
        <v>0.881779</v>
      </c>
      <c r="M50" s="27">
        <f t="shared" si="3"/>
        <v>10.562985244999998</v>
      </c>
      <c r="N50" s="27"/>
      <c r="O50" s="26">
        <v>0</v>
      </c>
      <c r="P50" s="27">
        <v>0.0650432949664322</v>
      </c>
      <c r="Q50" s="85">
        <f t="shared" si="4"/>
        <v>10.628028539966431</v>
      </c>
      <c r="R50" s="30"/>
    </row>
    <row r="51" spans="1:18" ht="12.75">
      <c r="A51" s="3" t="s">
        <v>148</v>
      </c>
      <c r="B51" s="91">
        <v>108.32763397937377</v>
      </c>
      <c r="C51" s="27"/>
      <c r="D51" s="27"/>
      <c r="E51" s="26">
        <f t="shared" si="0"/>
        <v>21.665526795874754</v>
      </c>
      <c r="F51" s="27"/>
      <c r="G51" s="27">
        <f t="shared" si="1"/>
        <v>86.66210718349902</v>
      </c>
      <c r="H51" s="27">
        <f t="shared" si="2"/>
        <v>82.32900182432407</v>
      </c>
      <c r="I51" s="27"/>
      <c r="J51" s="26">
        <v>28.837557</v>
      </c>
      <c r="K51" s="27">
        <v>13.447423795</v>
      </c>
      <c r="L51" s="28">
        <v>3.051663</v>
      </c>
      <c r="M51" s="27">
        <f t="shared" si="3"/>
        <v>45.336643795</v>
      </c>
      <c r="N51" s="27"/>
      <c r="O51" s="26">
        <v>2.4E-05</v>
      </c>
      <c r="P51" s="27">
        <v>8.976218214754702</v>
      </c>
      <c r="Q51" s="85">
        <f t="shared" si="4"/>
        <v>54.312886009754706</v>
      </c>
      <c r="R51" s="30"/>
    </row>
    <row r="52" spans="1:18" ht="12.75">
      <c r="A52" s="3" t="s">
        <v>149</v>
      </c>
      <c r="B52" s="91">
        <v>351.4843415980441</v>
      </c>
      <c r="C52" s="27"/>
      <c r="D52" s="27"/>
      <c r="E52" s="26">
        <f t="shared" si="0"/>
        <v>70.29686831960883</v>
      </c>
      <c r="F52" s="27"/>
      <c r="G52" s="27">
        <f t="shared" si="1"/>
        <v>281.1874732784353</v>
      </c>
      <c r="H52" s="27">
        <f t="shared" si="2"/>
        <v>267.1280996145135</v>
      </c>
      <c r="I52" s="27"/>
      <c r="J52" s="26">
        <v>107.393832</v>
      </c>
      <c r="K52" s="27">
        <v>49.5458275675</v>
      </c>
      <c r="L52" s="28">
        <v>11.183706</v>
      </c>
      <c r="M52" s="27">
        <f t="shared" si="3"/>
        <v>168.1233655675</v>
      </c>
      <c r="N52" s="27"/>
      <c r="O52" s="26">
        <v>0.000142</v>
      </c>
      <c r="P52" s="27">
        <v>30.502748519977597</v>
      </c>
      <c r="Q52" s="85">
        <f t="shared" si="4"/>
        <v>198.6262560874776</v>
      </c>
      <c r="R52" s="30"/>
    </row>
    <row r="53" spans="1:18" ht="12.75">
      <c r="A53" s="3" t="s">
        <v>150</v>
      </c>
      <c r="B53" s="91">
        <v>32.44377406593308</v>
      </c>
      <c r="C53" s="27"/>
      <c r="D53" s="27"/>
      <c r="E53" s="26">
        <f t="shared" si="0"/>
        <v>6.488754813186616</v>
      </c>
      <c r="F53" s="27"/>
      <c r="G53" s="27">
        <f t="shared" si="1"/>
        <v>25.95501925274646</v>
      </c>
      <c r="H53" s="27">
        <f t="shared" si="2"/>
        <v>24.657268290109137</v>
      </c>
      <c r="I53" s="27"/>
      <c r="J53" s="26">
        <v>16.124878</v>
      </c>
      <c r="K53" s="27">
        <v>11.81681742</v>
      </c>
      <c r="L53" s="28">
        <v>1.859594</v>
      </c>
      <c r="M53" s="27">
        <f t="shared" si="3"/>
        <v>29.80128942</v>
      </c>
      <c r="N53" s="27"/>
      <c r="O53" s="26">
        <v>0.000188</v>
      </c>
      <c r="P53" s="27">
        <v>0.3279166712650743</v>
      </c>
      <c r="Q53" s="85">
        <f t="shared" si="4"/>
        <v>30.129394091265077</v>
      </c>
      <c r="R53" s="30"/>
    </row>
    <row r="54" spans="1:18" ht="12.75">
      <c r="A54" s="3" t="s">
        <v>151</v>
      </c>
      <c r="B54" s="91">
        <v>130.14053278559393</v>
      </c>
      <c r="C54" s="27"/>
      <c r="D54" s="27"/>
      <c r="E54" s="26">
        <f t="shared" si="0"/>
        <v>26.02810655711879</v>
      </c>
      <c r="F54" s="27"/>
      <c r="G54" s="27">
        <f t="shared" si="1"/>
        <v>104.11242622847514</v>
      </c>
      <c r="H54" s="27">
        <f t="shared" si="2"/>
        <v>98.90680491705139</v>
      </c>
      <c r="I54" s="27"/>
      <c r="J54" s="26">
        <v>35.545205</v>
      </c>
      <c r="K54" s="27">
        <v>17.752848577499996</v>
      </c>
      <c r="L54" s="28">
        <v>4.133063</v>
      </c>
      <c r="M54" s="27">
        <f t="shared" si="3"/>
        <v>57.4311165775</v>
      </c>
      <c r="N54" s="27"/>
      <c r="O54" s="26">
        <v>0</v>
      </c>
      <c r="P54" s="27">
        <v>2.366283336139252</v>
      </c>
      <c r="Q54" s="85">
        <f t="shared" si="4"/>
        <v>59.797399913639254</v>
      </c>
      <c r="R54" s="30"/>
    </row>
    <row r="55" spans="1:18" ht="12.75">
      <c r="A55" s="3" t="s">
        <v>152</v>
      </c>
      <c r="B55" s="91">
        <v>1.9509128864825371</v>
      </c>
      <c r="C55" s="27"/>
      <c r="D55" s="27"/>
      <c r="E55" s="26">
        <f t="shared" si="0"/>
        <v>0.39018257729650746</v>
      </c>
      <c r="F55" s="27"/>
      <c r="G55" s="27">
        <f t="shared" si="1"/>
        <v>1.5607303091860296</v>
      </c>
      <c r="H55" s="27">
        <f t="shared" si="2"/>
        <v>1.4826937937267282</v>
      </c>
      <c r="I55" s="27"/>
      <c r="J55" s="26">
        <v>1.336231</v>
      </c>
      <c r="K55" s="27">
        <v>1.5277832224999999</v>
      </c>
      <c r="L55" s="28">
        <v>0.19970100000000002</v>
      </c>
      <c r="M55" s="27">
        <f t="shared" si="3"/>
        <v>3.0637152225</v>
      </c>
      <c r="N55" s="27"/>
      <c r="O55" s="26">
        <v>0</v>
      </c>
      <c r="P55" s="27">
        <v>0.18404447295263762</v>
      </c>
      <c r="Q55" s="85">
        <f t="shared" si="4"/>
        <v>3.2477596954526375</v>
      </c>
      <c r="R55" s="30"/>
    </row>
    <row r="56" spans="1:18" ht="12.75">
      <c r="A56" s="3" t="s">
        <v>153</v>
      </c>
      <c r="B56" s="91">
        <v>11.156789120917619</v>
      </c>
      <c r="C56" s="27"/>
      <c r="D56" s="27"/>
      <c r="E56" s="26">
        <f t="shared" si="0"/>
        <v>2.2313578241835237</v>
      </c>
      <c r="F56" s="27"/>
      <c r="G56" s="27">
        <f t="shared" si="1"/>
        <v>8.925431296734095</v>
      </c>
      <c r="H56" s="27">
        <f t="shared" si="2"/>
        <v>8.47915973189739</v>
      </c>
      <c r="I56" s="27"/>
      <c r="J56" s="26">
        <v>7.228236</v>
      </c>
      <c r="K56" s="27">
        <v>2.5310319125</v>
      </c>
      <c r="L56" s="28">
        <v>0.920048</v>
      </c>
      <c r="M56" s="27">
        <f t="shared" si="3"/>
        <v>10.6793159125</v>
      </c>
      <c r="N56" s="27"/>
      <c r="O56" s="26">
        <v>0.004492</v>
      </c>
      <c r="P56" s="27">
        <v>2.393625705435729</v>
      </c>
      <c r="Q56" s="85">
        <f t="shared" si="4"/>
        <v>13.07743361793573</v>
      </c>
      <c r="R56" s="30"/>
    </row>
    <row r="57" spans="1:18" ht="12.75">
      <c r="A57" s="3" t="s">
        <v>154</v>
      </c>
      <c r="B57" s="91">
        <v>102.97739371146254</v>
      </c>
      <c r="C57" s="27"/>
      <c r="D57" s="27"/>
      <c r="E57" s="26">
        <f t="shared" si="0"/>
        <v>20.59547874229251</v>
      </c>
      <c r="F57" s="27"/>
      <c r="G57" s="27">
        <f t="shared" si="1"/>
        <v>82.38191496917003</v>
      </c>
      <c r="H57" s="27">
        <f t="shared" si="2"/>
        <v>78.26281922071152</v>
      </c>
      <c r="I57" s="27"/>
      <c r="J57" s="26">
        <v>66.711259</v>
      </c>
      <c r="K57" s="27">
        <v>14.0850627525</v>
      </c>
      <c r="L57" s="28">
        <v>5.536034</v>
      </c>
      <c r="M57" s="27">
        <f t="shared" si="3"/>
        <v>86.3323557525</v>
      </c>
      <c r="N57" s="27"/>
      <c r="O57" s="26">
        <v>0.002225</v>
      </c>
      <c r="P57" s="27">
        <v>20.06459136658681</v>
      </c>
      <c r="Q57" s="85">
        <f t="shared" si="4"/>
        <v>106.39917211908681</v>
      </c>
      <c r="R57" s="30"/>
    </row>
    <row r="58" spans="1:18" ht="12.75">
      <c r="A58" s="3" t="s">
        <v>155</v>
      </c>
      <c r="B58" s="91">
        <v>105.89324503754204</v>
      </c>
      <c r="C58" s="27"/>
      <c r="D58" s="27"/>
      <c r="E58" s="26">
        <f t="shared" si="0"/>
        <v>21.17864900750841</v>
      </c>
      <c r="F58" s="27"/>
      <c r="G58" s="27">
        <f t="shared" si="1"/>
        <v>84.71459603003363</v>
      </c>
      <c r="H58" s="27">
        <f t="shared" si="2"/>
        <v>80.47886622853194</v>
      </c>
      <c r="I58" s="27"/>
      <c r="J58" s="26">
        <v>46.380516</v>
      </c>
      <c r="K58" s="27">
        <v>13.6802303425</v>
      </c>
      <c r="L58" s="28">
        <v>4.606533</v>
      </c>
      <c r="M58" s="27">
        <f t="shared" si="3"/>
        <v>64.6672793425</v>
      </c>
      <c r="N58" s="27"/>
      <c r="O58" s="26">
        <v>0.008004</v>
      </c>
      <c r="P58" s="27">
        <v>8.23712798677311</v>
      </c>
      <c r="Q58" s="85">
        <f t="shared" si="4"/>
        <v>72.91241132927311</v>
      </c>
      <c r="R58" s="30"/>
    </row>
    <row r="59" spans="1:18" ht="12.75">
      <c r="A59" s="3" t="s">
        <v>156</v>
      </c>
      <c r="B59" s="91">
        <v>27.50512540137045</v>
      </c>
      <c r="C59" s="27"/>
      <c r="D59" s="27"/>
      <c r="E59" s="26">
        <f t="shared" si="0"/>
        <v>5.50102508027409</v>
      </c>
      <c r="F59" s="27"/>
      <c r="G59" s="27">
        <f t="shared" si="1"/>
        <v>22.00410032109636</v>
      </c>
      <c r="H59" s="27">
        <f t="shared" si="2"/>
        <v>20.90389530504154</v>
      </c>
      <c r="I59" s="27"/>
      <c r="J59" s="26">
        <v>12.442546</v>
      </c>
      <c r="K59" s="27">
        <v>6.184162735</v>
      </c>
      <c r="L59" s="28">
        <v>1.520523</v>
      </c>
      <c r="M59" s="27">
        <f t="shared" si="3"/>
        <v>20.147231735000002</v>
      </c>
      <c r="N59" s="27"/>
      <c r="O59" s="26">
        <v>0.002105</v>
      </c>
      <c r="P59" s="27">
        <v>9.902442482436147</v>
      </c>
      <c r="Q59" s="85">
        <f t="shared" si="4"/>
        <v>30.05177921743615</v>
      </c>
      <c r="R59" s="30"/>
    </row>
    <row r="60" spans="1:18" ht="13.5" thickBot="1">
      <c r="A60" s="3" t="s">
        <v>157</v>
      </c>
      <c r="B60" s="91">
        <v>8.12019177007704</v>
      </c>
      <c r="C60" s="27"/>
      <c r="D60" s="27"/>
      <c r="E60" s="26">
        <f t="shared" si="0"/>
        <v>1.6240383540154082</v>
      </c>
      <c r="F60" s="27"/>
      <c r="G60" s="27">
        <f t="shared" si="1"/>
        <v>6.496153416061633</v>
      </c>
      <c r="H60" s="27">
        <f t="shared" si="2"/>
        <v>6.1713457452585505</v>
      </c>
      <c r="I60" s="27"/>
      <c r="J60" s="26">
        <v>5.803269</v>
      </c>
      <c r="K60" s="27">
        <v>4.19183851</v>
      </c>
      <c r="L60" s="28">
        <v>0.969577</v>
      </c>
      <c r="M60" s="27">
        <f t="shared" si="3"/>
        <v>10.96468451</v>
      </c>
      <c r="N60" s="27"/>
      <c r="O60" s="26">
        <v>0</v>
      </c>
      <c r="P60" s="27">
        <v>0.7118420525989678</v>
      </c>
      <c r="Q60" s="85">
        <f t="shared" si="4"/>
        <v>11.676526562598967</v>
      </c>
      <c r="R60" s="30"/>
    </row>
    <row r="61" spans="1:18" ht="13.5" thickBot="1">
      <c r="A61" s="74"/>
      <c r="B61" s="74">
        <f>SUM(B8:B60)</f>
        <v>5141.974846956929</v>
      </c>
      <c r="C61" s="51"/>
      <c r="D61" s="51"/>
      <c r="E61" s="74">
        <f>SUM(E8:E60)</f>
        <v>1028.3949693913858</v>
      </c>
      <c r="F61" s="51"/>
      <c r="G61" s="51">
        <f>SUM(G8:G60)</f>
        <v>4113.579877565543</v>
      </c>
      <c r="H61" s="79">
        <f>SUM(H8:H60)</f>
        <v>3907.9008836872654</v>
      </c>
      <c r="I61" s="51"/>
      <c r="J61" s="74">
        <f aca="true" t="shared" si="5" ref="J61:Q61">SUM(J8:J60)</f>
        <v>2383.893991000001</v>
      </c>
      <c r="K61" s="51">
        <f t="shared" si="5"/>
        <v>775.2411716674999</v>
      </c>
      <c r="L61" s="51">
        <f t="shared" si="5"/>
        <v>205.79372699999996</v>
      </c>
      <c r="M61" s="89">
        <f t="shared" si="5"/>
        <v>3364.9288896675002</v>
      </c>
      <c r="N61" s="106">
        <f t="shared" si="5"/>
        <v>0</v>
      </c>
      <c r="O61" s="74">
        <f t="shared" si="5"/>
        <v>0.6811510000000001</v>
      </c>
      <c r="P61" s="79">
        <f t="shared" si="5"/>
        <v>1068.6470123404688</v>
      </c>
      <c r="Q61" s="79">
        <f t="shared" si="5"/>
        <v>4434.257053007967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1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0.13671875" style="0" customWidth="1"/>
    <col min="7" max="7" width="9.7109375" style="0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 t="s">
        <v>3</v>
      </c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5"/>
      <c r="M5" s="15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2" t="s">
        <v>18</v>
      </c>
      <c r="M6" s="12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3"/>
      <c r="F7" s="63"/>
      <c r="G7" s="63"/>
      <c r="H7" s="63"/>
      <c r="I7" s="63"/>
      <c r="J7" s="64"/>
      <c r="K7" s="63"/>
      <c r="L7" s="65"/>
      <c r="M7" s="63"/>
      <c r="N7" s="63"/>
      <c r="O7" s="64"/>
      <c r="P7" s="63"/>
      <c r="Q7" s="86"/>
      <c r="R7" s="30"/>
    </row>
    <row r="8" spans="1:18" ht="12.75">
      <c r="A8" s="3" t="s">
        <v>105</v>
      </c>
      <c r="B8" s="91">
        <v>10.916613096124518</v>
      </c>
      <c r="C8" s="27"/>
      <c r="D8" s="27"/>
      <c r="E8" s="26">
        <f>0.2*B8</f>
        <v>2.183322619224904</v>
      </c>
      <c r="F8" s="27"/>
      <c r="G8" s="27">
        <f>B8-E8</f>
        <v>8.733290476899615</v>
      </c>
      <c r="H8" s="27">
        <f>0.95*G8</f>
        <v>8.296625953054633</v>
      </c>
      <c r="I8" s="27"/>
      <c r="J8" s="26">
        <v>18.707587</v>
      </c>
      <c r="K8" s="27">
        <v>8.3340879525</v>
      </c>
      <c r="L8" s="28">
        <v>1.684075</v>
      </c>
      <c r="M8" s="27">
        <f>SUM(J8:L8)</f>
        <v>28.7257499525</v>
      </c>
      <c r="N8" s="27"/>
      <c r="O8" s="26">
        <v>0.048482</v>
      </c>
      <c r="P8" s="27">
        <v>28.825941434510565</v>
      </c>
      <c r="Q8" s="85">
        <f>SUM(M8:P8)</f>
        <v>57.600173387010564</v>
      </c>
      <c r="R8" s="30"/>
    </row>
    <row r="9" spans="1:18" ht="12.75">
      <c r="A9" s="3" t="s">
        <v>106</v>
      </c>
      <c r="B9" s="91">
        <v>76.36237098137528</v>
      </c>
      <c r="C9" s="27"/>
      <c r="D9" s="27"/>
      <c r="E9" s="26">
        <f aca="true" t="shared" si="0" ref="E9:E60">0.2*B9</f>
        <v>15.272474196275056</v>
      </c>
      <c r="F9" s="27"/>
      <c r="G9" s="27">
        <f aca="true" t="shared" si="1" ref="G9:G60">B9-E9</f>
        <v>61.08989678510022</v>
      </c>
      <c r="H9" s="27">
        <f aca="true" t="shared" si="2" ref="H9:H60">0.95*G9</f>
        <v>58.03540194584521</v>
      </c>
      <c r="I9" s="27"/>
      <c r="J9" s="26">
        <v>28.025323</v>
      </c>
      <c r="K9" s="27">
        <v>11.4817864525</v>
      </c>
      <c r="L9" s="28">
        <v>3.138738</v>
      </c>
      <c r="M9" s="27">
        <f aca="true" t="shared" si="3" ref="M9:M60">SUM(J9:L9)</f>
        <v>42.64584745250001</v>
      </c>
      <c r="N9" s="27"/>
      <c r="O9" s="26">
        <v>0.00118</v>
      </c>
      <c r="P9" s="27">
        <v>63.588560762004676</v>
      </c>
      <c r="Q9" s="85">
        <f aca="true" t="shared" si="4" ref="Q9:Q60">SUM(M9:P9)</f>
        <v>106.23558821450467</v>
      </c>
      <c r="R9" s="30"/>
    </row>
    <row r="10" spans="1:18" ht="12.75">
      <c r="A10" s="3" t="s">
        <v>107</v>
      </c>
      <c r="B10" s="91">
        <v>43.64618022072592</v>
      </c>
      <c r="C10" s="27"/>
      <c r="D10" s="27"/>
      <c r="E10" s="26">
        <f t="shared" si="0"/>
        <v>8.729236044145184</v>
      </c>
      <c r="F10" s="27"/>
      <c r="G10" s="27">
        <f t="shared" si="1"/>
        <v>34.916944176580735</v>
      </c>
      <c r="H10" s="27">
        <f t="shared" si="2"/>
        <v>33.171096967751694</v>
      </c>
      <c r="I10" s="27"/>
      <c r="J10" s="26">
        <v>24.436455</v>
      </c>
      <c r="K10" s="27">
        <v>6.9869926925</v>
      </c>
      <c r="L10" s="28">
        <v>2.108267</v>
      </c>
      <c r="M10" s="27">
        <f t="shared" si="3"/>
        <v>33.531714692499996</v>
      </c>
      <c r="N10" s="27"/>
      <c r="O10" s="26">
        <v>0.000965</v>
      </c>
      <c r="P10" s="27">
        <v>54.911819181437416</v>
      </c>
      <c r="Q10" s="85">
        <f t="shared" si="4"/>
        <v>88.44449887393742</v>
      </c>
      <c r="R10" s="30"/>
    </row>
    <row r="11" spans="1:18" ht="12.75">
      <c r="A11" s="3" t="s">
        <v>108</v>
      </c>
      <c r="B11" s="91">
        <v>72.41082100661203</v>
      </c>
      <c r="C11" s="27"/>
      <c r="D11" s="27"/>
      <c r="E11" s="26">
        <f t="shared" si="0"/>
        <v>14.482164201322405</v>
      </c>
      <c r="F11" s="27"/>
      <c r="G11" s="27">
        <f t="shared" si="1"/>
        <v>57.92865680528962</v>
      </c>
      <c r="H11" s="27">
        <f t="shared" si="2"/>
        <v>55.03222396502514</v>
      </c>
      <c r="I11" s="27"/>
      <c r="J11" s="26">
        <v>29.818071</v>
      </c>
      <c r="K11" s="27">
        <v>9.52801318</v>
      </c>
      <c r="L11" s="28">
        <v>2.58664</v>
      </c>
      <c r="M11" s="27">
        <f t="shared" si="3"/>
        <v>41.93272418</v>
      </c>
      <c r="N11" s="27"/>
      <c r="O11" s="26">
        <v>0.007096</v>
      </c>
      <c r="P11" s="27">
        <v>65.5672535696374</v>
      </c>
      <c r="Q11" s="85">
        <f t="shared" si="4"/>
        <v>107.5070737496374</v>
      </c>
      <c r="R11" s="30"/>
    </row>
    <row r="12" spans="1:18" ht="12.75">
      <c r="A12" s="3" t="s">
        <v>109</v>
      </c>
      <c r="B12" s="91">
        <v>622.6972236589685</v>
      </c>
      <c r="C12" s="27"/>
      <c r="D12" s="27"/>
      <c r="E12" s="26">
        <f t="shared" si="0"/>
        <v>124.53944473179371</v>
      </c>
      <c r="F12" s="27"/>
      <c r="G12" s="27">
        <f t="shared" si="1"/>
        <v>498.1577789271748</v>
      </c>
      <c r="H12" s="27">
        <f t="shared" si="2"/>
        <v>473.249889980816</v>
      </c>
      <c r="I12" s="27"/>
      <c r="J12" s="26">
        <v>412.341806</v>
      </c>
      <c r="K12" s="27">
        <v>82.9084414</v>
      </c>
      <c r="L12" s="28">
        <v>20.110262</v>
      </c>
      <c r="M12" s="27">
        <f t="shared" si="3"/>
        <v>515.3605094000001</v>
      </c>
      <c r="N12" s="27"/>
      <c r="O12" s="26">
        <v>0.045028</v>
      </c>
      <c r="P12" s="27">
        <v>1162.5999863466532</v>
      </c>
      <c r="Q12" s="85">
        <f t="shared" si="4"/>
        <v>1678.0055237466531</v>
      </c>
      <c r="R12" s="30"/>
    </row>
    <row r="13" spans="1:18" ht="12.75">
      <c r="A13" s="3" t="s">
        <v>110</v>
      </c>
      <c r="B13" s="91">
        <v>73.27422054143275</v>
      </c>
      <c r="C13" s="27"/>
      <c r="D13" s="27"/>
      <c r="E13" s="26">
        <f t="shared" si="0"/>
        <v>14.654844108286552</v>
      </c>
      <c r="F13" s="27"/>
      <c r="G13" s="27">
        <f t="shared" si="1"/>
        <v>58.6193764331462</v>
      </c>
      <c r="H13" s="27">
        <f t="shared" si="2"/>
        <v>55.68840761148889</v>
      </c>
      <c r="I13" s="27"/>
      <c r="J13" s="26">
        <v>29.161534</v>
      </c>
      <c r="K13" s="27">
        <v>9.681145625</v>
      </c>
      <c r="L13" s="28">
        <v>3.637077</v>
      </c>
      <c r="M13" s="27">
        <f t="shared" si="3"/>
        <v>42.479756625</v>
      </c>
      <c r="N13" s="27"/>
      <c r="O13" s="26">
        <v>0.04084</v>
      </c>
      <c r="P13" s="27">
        <v>57.95601813161539</v>
      </c>
      <c r="Q13" s="85">
        <f t="shared" si="4"/>
        <v>100.47661475661539</v>
      </c>
      <c r="R13" s="30"/>
    </row>
    <row r="14" spans="1:18" ht="12.75">
      <c r="A14" s="3" t="s">
        <v>111</v>
      </c>
      <c r="B14" s="91">
        <v>74.5293951764129</v>
      </c>
      <c r="C14" s="27"/>
      <c r="D14" s="27"/>
      <c r="E14" s="26">
        <f t="shared" si="0"/>
        <v>14.905879035282581</v>
      </c>
      <c r="F14" s="27"/>
      <c r="G14" s="27">
        <f t="shared" si="1"/>
        <v>59.623516141130324</v>
      </c>
      <c r="H14" s="27">
        <f t="shared" si="2"/>
        <v>56.64234033407381</v>
      </c>
      <c r="I14" s="27"/>
      <c r="J14" s="26">
        <v>59.024114</v>
      </c>
      <c r="K14" s="27">
        <v>9.7656081325</v>
      </c>
      <c r="L14" s="28">
        <v>3.096807</v>
      </c>
      <c r="M14" s="27">
        <f t="shared" si="3"/>
        <v>71.8865291325</v>
      </c>
      <c r="N14" s="27"/>
      <c r="O14" s="26">
        <v>0.049718</v>
      </c>
      <c r="P14" s="27">
        <v>310.06567715071833</v>
      </c>
      <c r="Q14" s="85">
        <f t="shared" si="4"/>
        <v>382.00192428321833</v>
      </c>
      <c r="R14" s="30"/>
    </row>
    <row r="15" spans="1:18" ht="12.75">
      <c r="A15" s="3" t="s">
        <v>112</v>
      </c>
      <c r="B15" s="91">
        <v>20.57621451474004</v>
      </c>
      <c r="C15" s="27"/>
      <c r="D15" s="27"/>
      <c r="E15" s="26">
        <f t="shared" si="0"/>
        <v>4.115242902948008</v>
      </c>
      <c r="F15" s="27"/>
      <c r="G15" s="27">
        <f t="shared" si="1"/>
        <v>16.460971611792033</v>
      </c>
      <c r="H15" s="27">
        <f t="shared" si="2"/>
        <v>15.63792303120243</v>
      </c>
      <c r="I15" s="27"/>
      <c r="J15" s="26">
        <v>12.395863</v>
      </c>
      <c r="K15" s="27">
        <v>4.9358481525</v>
      </c>
      <c r="L15" s="28">
        <v>1.1964450000000002</v>
      </c>
      <c r="M15" s="27">
        <f t="shared" si="3"/>
        <v>18.5281561525</v>
      </c>
      <c r="N15" s="27"/>
      <c r="O15" s="26">
        <v>0.417725</v>
      </c>
      <c r="P15" s="27">
        <v>79.03832215174094</v>
      </c>
      <c r="Q15" s="85">
        <f t="shared" si="4"/>
        <v>97.98420330424094</v>
      </c>
      <c r="R15" s="30"/>
    </row>
    <row r="16" spans="1:18" ht="12.75">
      <c r="A16" s="3" t="s">
        <v>113</v>
      </c>
      <c r="B16" s="91">
        <v>15.827893362104026</v>
      </c>
      <c r="C16" s="27"/>
      <c r="D16" s="27"/>
      <c r="E16" s="26">
        <f t="shared" si="0"/>
        <v>3.1655786724208053</v>
      </c>
      <c r="F16" s="27"/>
      <c r="G16" s="27">
        <f t="shared" si="1"/>
        <v>12.662314689683221</v>
      </c>
      <c r="H16" s="27">
        <f t="shared" si="2"/>
        <v>12.029198955199059</v>
      </c>
      <c r="I16" s="27"/>
      <c r="J16" s="26">
        <v>7.349619</v>
      </c>
      <c r="K16" s="27">
        <v>2.14144766</v>
      </c>
      <c r="L16" s="28">
        <v>0.820802</v>
      </c>
      <c r="M16" s="27">
        <f t="shared" si="3"/>
        <v>10.31186866</v>
      </c>
      <c r="N16" s="27"/>
      <c r="O16" s="26">
        <v>0.002295</v>
      </c>
      <c r="P16" s="27">
        <v>14.507210825346418</v>
      </c>
      <c r="Q16" s="85">
        <f t="shared" si="4"/>
        <v>24.821374485346418</v>
      </c>
      <c r="R16" s="30"/>
    </row>
    <row r="17" spans="1:18" ht="12.75">
      <c r="A17" s="3" t="s">
        <v>114</v>
      </c>
      <c r="B17" s="91">
        <v>266.8161767459803</v>
      </c>
      <c r="C17" s="27"/>
      <c r="D17" s="27"/>
      <c r="E17" s="26">
        <f t="shared" si="0"/>
        <v>53.36323534919606</v>
      </c>
      <c r="F17" s="27"/>
      <c r="G17" s="27">
        <f t="shared" si="1"/>
        <v>213.4529413967842</v>
      </c>
      <c r="H17" s="27">
        <f t="shared" si="2"/>
        <v>202.78029432694498</v>
      </c>
      <c r="I17" s="27"/>
      <c r="J17" s="26">
        <v>71.903889</v>
      </c>
      <c r="K17" s="27">
        <v>36.383629605</v>
      </c>
      <c r="L17" s="28">
        <v>7.703012</v>
      </c>
      <c r="M17" s="27">
        <f t="shared" si="3"/>
        <v>115.990530605</v>
      </c>
      <c r="N17" s="27"/>
      <c r="O17" s="26">
        <v>0</v>
      </c>
      <c r="P17" s="27">
        <v>438.1281627049412</v>
      </c>
      <c r="Q17" s="85">
        <f t="shared" si="4"/>
        <v>554.1186933099411</v>
      </c>
      <c r="R17" s="30"/>
    </row>
    <row r="18" spans="1:18" ht="12.75">
      <c r="A18" s="3" t="s">
        <v>115</v>
      </c>
      <c r="B18" s="91">
        <v>139.61723320923545</v>
      </c>
      <c r="C18" s="27"/>
      <c r="D18" s="27"/>
      <c r="E18" s="26">
        <f t="shared" si="0"/>
        <v>27.923446641847093</v>
      </c>
      <c r="F18" s="27"/>
      <c r="G18" s="27">
        <f t="shared" si="1"/>
        <v>111.69378656738836</v>
      </c>
      <c r="H18" s="27">
        <f t="shared" si="2"/>
        <v>106.10909723901894</v>
      </c>
      <c r="I18" s="27"/>
      <c r="J18" s="26">
        <v>42.101288</v>
      </c>
      <c r="K18" s="27">
        <v>17.85154535</v>
      </c>
      <c r="L18" s="28">
        <v>4.611495</v>
      </c>
      <c r="M18" s="27">
        <f t="shared" si="3"/>
        <v>64.56432835</v>
      </c>
      <c r="N18" s="27"/>
      <c r="O18" s="26">
        <v>0</v>
      </c>
      <c r="P18" s="27">
        <v>166.1164431950024</v>
      </c>
      <c r="Q18" s="85">
        <f t="shared" si="4"/>
        <v>230.68077154500241</v>
      </c>
      <c r="R18" s="30"/>
    </row>
    <row r="19" spans="1:18" ht="12.75">
      <c r="A19" s="3" t="s">
        <v>116</v>
      </c>
      <c r="B19" s="91">
        <v>26.30006021534896</v>
      </c>
      <c r="C19" s="27"/>
      <c r="D19" s="27"/>
      <c r="E19" s="26">
        <f t="shared" si="0"/>
        <v>5.260012043069793</v>
      </c>
      <c r="F19" s="27"/>
      <c r="G19" s="27">
        <f t="shared" si="1"/>
        <v>21.040048172279167</v>
      </c>
      <c r="H19" s="27">
        <f t="shared" si="2"/>
        <v>19.98804576366521</v>
      </c>
      <c r="I19" s="27"/>
      <c r="J19" s="26">
        <v>10.763051</v>
      </c>
      <c r="K19" s="27">
        <v>2.6704771725</v>
      </c>
      <c r="L19" s="28">
        <v>1.05666</v>
      </c>
      <c r="M19" s="27">
        <f t="shared" si="3"/>
        <v>14.490188172500002</v>
      </c>
      <c r="N19" s="27"/>
      <c r="O19" s="26">
        <v>0.001189</v>
      </c>
      <c r="P19" s="27">
        <v>16.809629501154376</v>
      </c>
      <c r="Q19" s="85">
        <f t="shared" si="4"/>
        <v>31.301006673654378</v>
      </c>
      <c r="R19" s="30"/>
    </row>
    <row r="20" spans="1:18" ht="12.75">
      <c r="A20" s="3" t="s">
        <v>117</v>
      </c>
      <c r="B20" s="91">
        <v>51.892191420943355</v>
      </c>
      <c r="C20" s="27"/>
      <c r="D20" s="27"/>
      <c r="E20" s="26">
        <f t="shared" si="0"/>
        <v>10.378438284188672</v>
      </c>
      <c r="F20" s="27"/>
      <c r="G20" s="27">
        <f t="shared" si="1"/>
        <v>41.51375313675469</v>
      </c>
      <c r="H20" s="27">
        <f t="shared" si="2"/>
        <v>39.43806547991695</v>
      </c>
      <c r="I20" s="27"/>
      <c r="J20" s="26">
        <v>18.264468</v>
      </c>
      <c r="K20" s="27">
        <v>8.4376073225</v>
      </c>
      <c r="L20" s="28">
        <v>3.398408</v>
      </c>
      <c r="M20" s="27">
        <f t="shared" si="3"/>
        <v>30.1004833225</v>
      </c>
      <c r="N20" s="27"/>
      <c r="O20" s="26">
        <v>0.007196</v>
      </c>
      <c r="P20" s="27">
        <v>45.5626408098323</v>
      </c>
      <c r="Q20" s="85">
        <f t="shared" si="4"/>
        <v>75.67032013233231</v>
      </c>
      <c r="R20" s="30"/>
    </row>
    <row r="21" spans="1:18" ht="12.75">
      <c r="A21" s="3" t="s">
        <v>118</v>
      </c>
      <c r="B21" s="91">
        <v>17.943838121755988</v>
      </c>
      <c r="C21" s="27"/>
      <c r="D21" s="27"/>
      <c r="E21" s="26">
        <f t="shared" si="0"/>
        <v>3.5887676243511977</v>
      </c>
      <c r="F21" s="27"/>
      <c r="G21" s="27">
        <f t="shared" si="1"/>
        <v>14.35507049740479</v>
      </c>
      <c r="H21" s="27">
        <f t="shared" si="2"/>
        <v>13.63731697253455</v>
      </c>
      <c r="I21" s="27"/>
      <c r="J21" s="26">
        <v>12.104244</v>
      </c>
      <c r="K21" s="27">
        <v>6.943778465</v>
      </c>
      <c r="L21" s="28">
        <v>1.5545</v>
      </c>
      <c r="M21" s="27">
        <f t="shared" si="3"/>
        <v>20.602522465</v>
      </c>
      <c r="N21" s="27"/>
      <c r="O21" s="26">
        <v>0.000436</v>
      </c>
      <c r="P21" s="27">
        <v>18.668880314563133</v>
      </c>
      <c r="Q21" s="85">
        <f t="shared" si="4"/>
        <v>39.27183877956313</v>
      </c>
      <c r="R21" s="30"/>
    </row>
    <row r="22" spans="1:18" ht="12.75">
      <c r="A22" s="3" t="s">
        <v>119</v>
      </c>
      <c r="B22" s="91">
        <v>243.62612174486068</v>
      </c>
      <c r="C22" s="27"/>
      <c r="D22" s="27"/>
      <c r="E22" s="26">
        <f t="shared" si="0"/>
        <v>48.72522434897214</v>
      </c>
      <c r="F22" s="27"/>
      <c r="G22" s="27">
        <f t="shared" si="1"/>
        <v>194.90089739588853</v>
      </c>
      <c r="H22" s="27">
        <f t="shared" si="2"/>
        <v>185.1558525260941</v>
      </c>
      <c r="I22" s="27"/>
      <c r="J22" s="26">
        <v>117.759151</v>
      </c>
      <c r="K22" s="27">
        <v>34.85772697</v>
      </c>
      <c r="L22" s="28">
        <v>7.609864</v>
      </c>
      <c r="M22" s="27">
        <f t="shared" si="3"/>
        <v>160.22674197</v>
      </c>
      <c r="N22" s="27"/>
      <c r="O22" s="26">
        <v>0.022141</v>
      </c>
      <c r="P22" s="27">
        <v>445.705278796913</v>
      </c>
      <c r="Q22" s="85">
        <f t="shared" si="4"/>
        <v>605.954161766913</v>
      </c>
      <c r="R22" s="30"/>
    </row>
    <row r="23" spans="1:18" ht="12.75">
      <c r="A23" s="3" t="s">
        <v>120</v>
      </c>
      <c r="B23" s="91">
        <v>117.48263364783767</v>
      </c>
      <c r="C23" s="27"/>
      <c r="D23" s="27"/>
      <c r="E23" s="26">
        <f t="shared" si="0"/>
        <v>23.496526729567535</v>
      </c>
      <c r="F23" s="27"/>
      <c r="G23" s="27">
        <f t="shared" si="1"/>
        <v>93.98610691827014</v>
      </c>
      <c r="H23" s="27">
        <f t="shared" si="2"/>
        <v>89.28680157235662</v>
      </c>
      <c r="I23" s="27"/>
      <c r="J23" s="26">
        <v>30.824454</v>
      </c>
      <c r="K23" s="27">
        <v>15.539319975</v>
      </c>
      <c r="L23" s="28">
        <v>3.9442250000000003</v>
      </c>
      <c r="M23" s="27">
        <f t="shared" si="3"/>
        <v>50.307998975000004</v>
      </c>
      <c r="N23" s="27"/>
      <c r="O23" s="26">
        <v>0</v>
      </c>
      <c r="P23" s="27">
        <v>1.559379930211389</v>
      </c>
      <c r="Q23" s="85">
        <f t="shared" si="4"/>
        <v>51.867378905211396</v>
      </c>
      <c r="R23" s="30"/>
    </row>
    <row r="24" spans="1:18" ht="12.75">
      <c r="A24" s="3" t="s">
        <v>121</v>
      </c>
      <c r="B24" s="91">
        <v>48.149200050969995</v>
      </c>
      <c r="C24" s="27"/>
      <c r="D24" s="27"/>
      <c r="E24" s="26">
        <f t="shared" si="0"/>
        <v>9.629840010194</v>
      </c>
      <c r="F24" s="27"/>
      <c r="G24" s="27">
        <f t="shared" si="1"/>
        <v>38.51936004077599</v>
      </c>
      <c r="H24" s="27">
        <f t="shared" si="2"/>
        <v>36.59339203873719</v>
      </c>
      <c r="I24" s="27"/>
      <c r="J24" s="26">
        <v>15.9871</v>
      </c>
      <c r="K24" s="27">
        <v>6.7325573275</v>
      </c>
      <c r="L24" s="28">
        <v>2.293024</v>
      </c>
      <c r="M24" s="27">
        <f t="shared" si="3"/>
        <v>25.0126813275</v>
      </c>
      <c r="N24" s="27"/>
      <c r="O24" s="26">
        <v>0.001267</v>
      </c>
      <c r="P24" s="27">
        <v>47.46005294492975</v>
      </c>
      <c r="Q24" s="85">
        <f t="shared" si="4"/>
        <v>72.47400127242975</v>
      </c>
      <c r="R24" s="30"/>
    </row>
    <row r="25" spans="1:18" ht="12.75">
      <c r="A25" s="3" t="s">
        <v>122</v>
      </c>
      <c r="B25" s="91">
        <v>65.43303458958725</v>
      </c>
      <c r="C25" s="27"/>
      <c r="D25" s="27"/>
      <c r="E25" s="26">
        <f t="shared" si="0"/>
        <v>13.08660691791745</v>
      </c>
      <c r="F25" s="27"/>
      <c r="G25" s="27">
        <f t="shared" si="1"/>
        <v>52.3464276716698</v>
      </c>
      <c r="H25" s="27">
        <f t="shared" si="2"/>
        <v>49.72910628808631</v>
      </c>
      <c r="I25" s="27"/>
      <c r="J25" s="26">
        <v>22.54672</v>
      </c>
      <c r="K25" s="27">
        <v>10.367028745</v>
      </c>
      <c r="L25" s="28">
        <v>2.299475</v>
      </c>
      <c r="M25" s="27">
        <f t="shared" si="3"/>
        <v>35.213223745</v>
      </c>
      <c r="N25" s="27"/>
      <c r="O25" s="26">
        <v>0.009039</v>
      </c>
      <c r="P25" s="27">
        <v>78.51271348403418</v>
      </c>
      <c r="Q25" s="85">
        <f t="shared" si="4"/>
        <v>113.73497622903417</v>
      </c>
      <c r="R25" s="30"/>
    </row>
    <row r="26" spans="1:18" ht="12.75">
      <c r="A26" s="3" t="s">
        <v>123</v>
      </c>
      <c r="B26" s="91">
        <v>71.74286634073016</v>
      </c>
      <c r="C26" s="27"/>
      <c r="D26" s="27"/>
      <c r="E26" s="26">
        <f t="shared" si="0"/>
        <v>14.348573268146033</v>
      </c>
      <c r="F26" s="27"/>
      <c r="G26" s="27">
        <f t="shared" si="1"/>
        <v>57.39429307258413</v>
      </c>
      <c r="H26" s="27">
        <f t="shared" si="2"/>
        <v>54.52457841895492</v>
      </c>
      <c r="I26" s="27"/>
      <c r="J26" s="26">
        <v>24.534537</v>
      </c>
      <c r="K26" s="27">
        <v>12.7106566575</v>
      </c>
      <c r="L26" s="28">
        <v>2.627058</v>
      </c>
      <c r="M26" s="27">
        <f t="shared" si="3"/>
        <v>39.872251657499994</v>
      </c>
      <c r="N26" s="27"/>
      <c r="O26" s="26">
        <v>0.00464</v>
      </c>
      <c r="P26" s="27">
        <v>52.3045597324699</v>
      </c>
      <c r="Q26" s="85">
        <f t="shared" si="4"/>
        <v>92.1814513899699</v>
      </c>
      <c r="R26" s="30"/>
    </row>
    <row r="27" spans="1:18" ht="12.75">
      <c r="A27" s="3" t="s">
        <v>124</v>
      </c>
      <c r="B27" s="91">
        <v>129.35197965653646</v>
      </c>
      <c r="C27" s="27"/>
      <c r="D27" s="27"/>
      <c r="E27" s="26">
        <f t="shared" si="0"/>
        <v>25.870395931307293</v>
      </c>
      <c r="F27" s="27"/>
      <c r="G27" s="27">
        <f t="shared" si="1"/>
        <v>103.48158372522917</v>
      </c>
      <c r="H27" s="27">
        <f t="shared" si="2"/>
        <v>98.3075045389677</v>
      </c>
      <c r="I27" s="27"/>
      <c r="J27" s="26">
        <v>78.247007</v>
      </c>
      <c r="K27" s="27">
        <v>18.3691228</v>
      </c>
      <c r="L27" s="28">
        <v>4.705112</v>
      </c>
      <c r="M27" s="27">
        <f t="shared" si="3"/>
        <v>101.3212418</v>
      </c>
      <c r="N27" s="27"/>
      <c r="O27" s="26">
        <v>0.14686</v>
      </c>
      <c r="P27" s="27">
        <v>555.3431270314721</v>
      </c>
      <c r="Q27" s="85">
        <f t="shared" si="4"/>
        <v>656.8112288314721</v>
      </c>
      <c r="R27" s="30"/>
    </row>
    <row r="28" spans="1:18" ht="12.75">
      <c r="A28" s="3" t="s">
        <v>125</v>
      </c>
      <c r="B28" s="91">
        <v>91.92283818724528</v>
      </c>
      <c r="C28" s="27"/>
      <c r="D28" s="27"/>
      <c r="E28" s="26">
        <f t="shared" si="0"/>
        <v>18.384567637449056</v>
      </c>
      <c r="F28" s="27"/>
      <c r="G28" s="27">
        <f t="shared" si="1"/>
        <v>73.53827054979622</v>
      </c>
      <c r="H28" s="27">
        <f t="shared" si="2"/>
        <v>69.86135702230641</v>
      </c>
      <c r="I28" s="27"/>
      <c r="J28" s="26">
        <v>43.716231</v>
      </c>
      <c r="K28" s="27">
        <v>13.4286215575</v>
      </c>
      <c r="L28" s="28">
        <v>3.291709</v>
      </c>
      <c r="M28" s="27">
        <f t="shared" si="3"/>
        <v>60.4365615575</v>
      </c>
      <c r="N28" s="27"/>
      <c r="O28" s="26">
        <v>0.017948</v>
      </c>
      <c r="P28" s="27">
        <v>174.57271340253752</v>
      </c>
      <c r="Q28" s="85">
        <f t="shared" si="4"/>
        <v>235.0272229600375</v>
      </c>
      <c r="R28" s="30"/>
    </row>
    <row r="29" spans="1:18" ht="12.75">
      <c r="A29" s="3" t="s">
        <v>126</v>
      </c>
      <c r="B29" s="91">
        <v>22.031208172977674</v>
      </c>
      <c r="C29" s="27"/>
      <c r="D29" s="27"/>
      <c r="E29" s="26">
        <f t="shared" si="0"/>
        <v>4.406241634595535</v>
      </c>
      <c r="F29" s="27"/>
      <c r="G29" s="27">
        <f t="shared" si="1"/>
        <v>17.62496653838214</v>
      </c>
      <c r="H29" s="27">
        <f t="shared" si="2"/>
        <v>16.743718211463033</v>
      </c>
      <c r="I29" s="27"/>
      <c r="J29" s="26">
        <v>17.576372</v>
      </c>
      <c r="K29" s="27">
        <v>4.12939961</v>
      </c>
      <c r="L29" s="28">
        <v>1.586411</v>
      </c>
      <c r="M29" s="27">
        <f t="shared" si="3"/>
        <v>23.292182609999998</v>
      </c>
      <c r="N29" s="27"/>
      <c r="O29" s="26">
        <v>0.084641</v>
      </c>
      <c r="P29" s="27">
        <v>73.00626851109291</v>
      </c>
      <c r="Q29" s="85">
        <f t="shared" si="4"/>
        <v>96.38309212109291</v>
      </c>
      <c r="R29" s="30"/>
    </row>
    <row r="30" spans="1:18" ht="12.75">
      <c r="A30" s="3" t="s">
        <v>127</v>
      </c>
      <c r="B30" s="91">
        <v>177.1849634617945</v>
      </c>
      <c r="C30" s="27"/>
      <c r="D30" s="27"/>
      <c r="E30" s="26">
        <f t="shared" si="0"/>
        <v>35.4369926923589</v>
      </c>
      <c r="F30" s="27"/>
      <c r="G30" s="27">
        <f t="shared" si="1"/>
        <v>141.7479707694356</v>
      </c>
      <c r="H30" s="27">
        <f t="shared" si="2"/>
        <v>134.66057223096382</v>
      </c>
      <c r="I30" s="27"/>
      <c r="J30" s="26">
        <v>119.529997</v>
      </c>
      <c r="K30" s="27">
        <v>28.66283167</v>
      </c>
      <c r="L30" s="28">
        <v>7.491769</v>
      </c>
      <c r="M30" s="27">
        <f t="shared" si="3"/>
        <v>155.68459767</v>
      </c>
      <c r="N30" s="27"/>
      <c r="O30" s="26">
        <v>0.102278</v>
      </c>
      <c r="P30" s="27">
        <v>563.568825355744</v>
      </c>
      <c r="Q30" s="85">
        <f t="shared" si="4"/>
        <v>719.355701025744</v>
      </c>
      <c r="R30" s="30"/>
    </row>
    <row r="31" spans="1:18" ht="12.75">
      <c r="A31" s="3" t="s">
        <v>128</v>
      </c>
      <c r="B31" s="91">
        <v>94.40668582348555</v>
      </c>
      <c r="C31" s="27"/>
      <c r="D31" s="27"/>
      <c r="E31" s="26">
        <f t="shared" si="0"/>
        <v>18.88133716469711</v>
      </c>
      <c r="F31" s="27"/>
      <c r="G31" s="27">
        <f t="shared" si="1"/>
        <v>75.52534865878843</v>
      </c>
      <c r="H31" s="27">
        <f t="shared" si="2"/>
        <v>71.74908122584901</v>
      </c>
      <c r="I31" s="27"/>
      <c r="J31" s="26">
        <v>35.647116</v>
      </c>
      <c r="K31" s="27">
        <v>12.77011596</v>
      </c>
      <c r="L31" s="28">
        <v>4.01356</v>
      </c>
      <c r="M31" s="27">
        <f t="shared" si="3"/>
        <v>52.43079195999999</v>
      </c>
      <c r="N31" s="27"/>
      <c r="O31" s="26">
        <v>0.000315</v>
      </c>
      <c r="P31" s="27">
        <v>97.19580996172441</v>
      </c>
      <c r="Q31" s="85">
        <f t="shared" si="4"/>
        <v>149.6269169217244</v>
      </c>
      <c r="R31" s="30"/>
    </row>
    <row r="32" spans="1:18" ht="12.75">
      <c r="A32" s="3" t="s">
        <v>129</v>
      </c>
      <c r="B32" s="91">
        <v>102.10357526541752</v>
      </c>
      <c r="C32" s="27"/>
      <c r="D32" s="27"/>
      <c r="E32" s="26">
        <f t="shared" si="0"/>
        <v>20.420715053083505</v>
      </c>
      <c r="F32" s="27"/>
      <c r="G32" s="27">
        <f t="shared" si="1"/>
        <v>81.68286021233402</v>
      </c>
      <c r="H32" s="27">
        <f t="shared" si="2"/>
        <v>77.59871720171732</v>
      </c>
      <c r="I32" s="27"/>
      <c r="J32" s="26">
        <v>45.948067</v>
      </c>
      <c r="K32" s="27">
        <v>14.82672742</v>
      </c>
      <c r="L32" s="28">
        <v>3.866453</v>
      </c>
      <c r="M32" s="27">
        <f t="shared" si="3"/>
        <v>64.64124742</v>
      </c>
      <c r="N32" s="27"/>
      <c r="O32" s="26">
        <v>0.002462</v>
      </c>
      <c r="P32" s="27">
        <v>125.6295602239184</v>
      </c>
      <c r="Q32" s="85">
        <f t="shared" si="4"/>
        <v>190.2732696439184</v>
      </c>
      <c r="R32" s="30"/>
    </row>
    <row r="33" spans="1:18" ht="12.75">
      <c r="A33" s="3" t="s">
        <v>130</v>
      </c>
      <c r="B33" s="91">
        <v>43.2737388719171</v>
      </c>
      <c r="C33" s="27"/>
      <c r="D33" s="27"/>
      <c r="E33" s="26">
        <f t="shared" si="0"/>
        <v>8.65474777438342</v>
      </c>
      <c r="F33" s="27"/>
      <c r="G33" s="27">
        <f t="shared" si="1"/>
        <v>34.61899109753368</v>
      </c>
      <c r="H33" s="27">
        <f t="shared" si="2"/>
        <v>32.88804154265699</v>
      </c>
      <c r="I33" s="27"/>
      <c r="J33" s="26">
        <v>17.503486</v>
      </c>
      <c r="K33" s="27">
        <v>7.602054415</v>
      </c>
      <c r="L33" s="28">
        <v>1.964175</v>
      </c>
      <c r="M33" s="27">
        <f t="shared" si="3"/>
        <v>27.069715415</v>
      </c>
      <c r="N33" s="27"/>
      <c r="O33" s="26">
        <v>0</v>
      </c>
      <c r="P33" s="27">
        <v>49.46738300528649</v>
      </c>
      <c r="Q33" s="85">
        <f t="shared" si="4"/>
        <v>76.5370984202865</v>
      </c>
      <c r="R33" s="30"/>
    </row>
    <row r="34" spans="1:18" ht="12.75">
      <c r="A34" s="3" t="s">
        <v>131</v>
      </c>
      <c r="B34" s="91">
        <v>12.233416487835592</v>
      </c>
      <c r="C34" s="27"/>
      <c r="D34" s="27"/>
      <c r="E34" s="26">
        <f t="shared" si="0"/>
        <v>2.4466832975671187</v>
      </c>
      <c r="F34" s="27"/>
      <c r="G34" s="27">
        <f t="shared" si="1"/>
        <v>9.786733190268475</v>
      </c>
      <c r="H34" s="27">
        <f t="shared" si="2"/>
        <v>9.29739653075505</v>
      </c>
      <c r="I34" s="27"/>
      <c r="J34" s="26">
        <v>6.444381</v>
      </c>
      <c r="K34" s="27">
        <v>5.6744915125</v>
      </c>
      <c r="L34" s="28">
        <v>1.450455</v>
      </c>
      <c r="M34" s="27">
        <f t="shared" si="3"/>
        <v>13.569327512500001</v>
      </c>
      <c r="N34" s="27"/>
      <c r="O34" s="26">
        <v>0.027144</v>
      </c>
      <c r="P34" s="27">
        <v>12.248610012261969</v>
      </c>
      <c r="Q34" s="85">
        <f t="shared" si="4"/>
        <v>25.84508152476197</v>
      </c>
      <c r="R34" s="30"/>
    </row>
    <row r="35" spans="1:18" ht="12.75">
      <c r="A35" s="3" t="s">
        <v>132</v>
      </c>
      <c r="B35" s="91">
        <v>147.31606989177746</v>
      </c>
      <c r="C35" s="27"/>
      <c r="D35" s="27"/>
      <c r="E35" s="26">
        <f t="shared" si="0"/>
        <v>29.463213978355494</v>
      </c>
      <c r="F35" s="27"/>
      <c r="G35" s="27">
        <f t="shared" si="1"/>
        <v>117.85285591342196</v>
      </c>
      <c r="H35" s="27">
        <f t="shared" si="2"/>
        <v>111.96021311775085</v>
      </c>
      <c r="I35" s="27"/>
      <c r="J35" s="26">
        <v>46.638716</v>
      </c>
      <c r="K35" s="27">
        <v>17.5256302</v>
      </c>
      <c r="L35" s="28">
        <v>5.160554</v>
      </c>
      <c r="M35" s="27">
        <f t="shared" si="3"/>
        <v>69.3249002</v>
      </c>
      <c r="N35" s="27"/>
      <c r="O35" s="26">
        <v>0.009999</v>
      </c>
      <c r="P35" s="27">
        <v>119.51804924870888</v>
      </c>
      <c r="Q35" s="85">
        <f t="shared" si="4"/>
        <v>188.85294844870887</v>
      </c>
      <c r="R35" s="30"/>
    </row>
    <row r="36" spans="1:18" ht="12.75">
      <c r="A36" s="3" t="s">
        <v>133</v>
      </c>
      <c r="B36" s="91">
        <v>9.511718628033893</v>
      </c>
      <c r="C36" s="27"/>
      <c r="D36" s="27"/>
      <c r="E36" s="26">
        <f t="shared" si="0"/>
        <v>1.9023437256067788</v>
      </c>
      <c r="F36" s="27"/>
      <c r="G36" s="27">
        <f t="shared" si="1"/>
        <v>7.609374902427115</v>
      </c>
      <c r="H36" s="27">
        <f t="shared" si="2"/>
        <v>7.228906157305759</v>
      </c>
      <c r="I36" s="27"/>
      <c r="J36" s="26">
        <v>6.522505</v>
      </c>
      <c r="K36" s="27">
        <v>5.778329285</v>
      </c>
      <c r="L36" s="28">
        <v>1.136381</v>
      </c>
      <c r="M36" s="27">
        <f t="shared" si="3"/>
        <v>13.437215285</v>
      </c>
      <c r="N36" s="27"/>
      <c r="O36" s="26">
        <v>0.000113</v>
      </c>
      <c r="P36" s="27">
        <v>7.788142995790292</v>
      </c>
      <c r="Q36" s="85">
        <f t="shared" si="4"/>
        <v>21.225471280790295</v>
      </c>
      <c r="R36" s="30"/>
    </row>
    <row r="37" spans="1:18" ht="12.75">
      <c r="A37" s="3" t="s">
        <v>134</v>
      </c>
      <c r="B37" s="91">
        <v>31.001222067078857</v>
      </c>
      <c r="C37" s="27"/>
      <c r="D37" s="27"/>
      <c r="E37" s="26">
        <f t="shared" si="0"/>
        <v>6.2002444134157715</v>
      </c>
      <c r="F37" s="27"/>
      <c r="G37" s="27">
        <f t="shared" si="1"/>
        <v>24.800977653663086</v>
      </c>
      <c r="H37" s="27">
        <f t="shared" si="2"/>
        <v>23.56092877097993</v>
      </c>
      <c r="I37" s="27"/>
      <c r="J37" s="26">
        <v>12.599821</v>
      </c>
      <c r="K37" s="27">
        <v>6.819623315</v>
      </c>
      <c r="L37" s="28">
        <v>1.7198609999999999</v>
      </c>
      <c r="M37" s="27">
        <f t="shared" si="3"/>
        <v>21.139305315</v>
      </c>
      <c r="N37" s="27"/>
      <c r="O37" s="26">
        <v>0.003181</v>
      </c>
      <c r="P37" s="27">
        <v>6.162510478353018</v>
      </c>
      <c r="Q37" s="85">
        <f t="shared" si="4"/>
        <v>27.30499679335302</v>
      </c>
      <c r="R37" s="30"/>
    </row>
    <row r="38" spans="1:18" ht="12.75">
      <c r="A38" s="3" t="s">
        <v>135</v>
      </c>
      <c r="B38" s="91">
        <v>21.868033296412868</v>
      </c>
      <c r="C38" s="27"/>
      <c r="D38" s="27"/>
      <c r="E38" s="26">
        <f t="shared" si="0"/>
        <v>4.373606659282574</v>
      </c>
      <c r="F38" s="27"/>
      <c r="G38" s="27">
        <f t="shared" si="1"/>
        <v>17.494426637130296</v>
      </c>
      <c r="H38" s="27">
        <f t="shared" si="2"/>
        <v>16.61970530527378</v>
      </c>
      <c r="I38" s="27"/>
      <c r="J38" s="26">
        <v>10.236943</v>
      </c>
      <c r="K38" s="27">
        <v>3.5596708375</v>
      </c>
      <c r="L38" s="28">
        <v>1.360233</v>
      </c>
      <c r="M38" s="27">
        <f t="shared" si="3"/>
        <v>15.156846837500002</v>
      </c>
      <c r="N38" s="27"/>
      <c r="O38" s="26">
        <v>0.17821</v>
      </c>
      <c r="P38" s="27">
        <v>17.95161853353203</v>
      </c>
      <c r="Q38" s="85">
        <f t="shared" si="4"/>
        <v>33.28667537103203</v>
      </c>
      <c r="R38" s="30"/>
    </row>
    <row r="39" spans="1:18" ht="12.75">
      <c r="A39" s="3" t="s">
        <v>136</v>
      </c>
      <c r="B39" s="91">
        <v>165.11837238398664</v>
      </c>
      <c r="C39" s="27"/>
      <c r="D39" s="27"/>
      <c r="E39" s="26">
        <f t="shared" si="0"/>
        <v>33.02367447679733</v>
      </c>
      <c r="F39" s="27"/>
      <c r="G39" s="27">
        <f t="shared" si="1"/>
        <v>132.0946979071893</v>
      </c>
      <c r="H39" s="27">
        <f t="shared" si="2"/>
        <v>125.48996301182983</v>
      </c>
      <c r="I39" s="27"/>
      <c r="J39" s="26">
        <v>94.438006</v>
      </c>
      <c r="K39" s="27">
        <v>21.8927484375</v>
      </c>
      <c r="L39" s="28">
        <v>4.492872</v>
      </c>
      <c r="M39" s="27">
        <f t="shared" si="3"/>
        <v>120.82362643750001</v>
      </c>
      <c r="N39" s="27"/>
      <c r="O39" s="26">
        <v>0.04744</v>
      </c>
      <c r="P39" s="27">
        <v>866.8342782085635</v>
      </c>
      <c r="Q39" s="85">
        <f t="shared" si="4"/>
        <v>987.7053446460635</v>
      </c>
      <c r="R39" s="30"/>
    </row>
    <row r="40" spans="1:18" ht="12.75">
      <c r="A40" s="3" t="s">
        <v>137</v>
      </c>
      <c r="B40" s="91">
        <v>24.070275563866677</v>
      </c>
      <c r="C40" s="27"/>
      <c r="D40" s="27"/>
      <c r="E40" s="26">
        <f t="shared" si="0"/>
        <v>4.814055112773335</v>
      </c>
      <c r="F40" s="27"/>
      <c r="G40" s="27">
        <f t="shared" si="1"/>
        <v>19.25622045109334</v>
      </c>
      <c r="H40" s="27">
        <f t="shared" si="2"/>
        <v>18.293409428538673</v>
      </c>
      <c r="I40" s="27"/>
      <c r="J40" s="26">
        <v>10.389966</v>
      </c>
      <c r="K40" s="27">
        <v>6.3677771875</v>
      </c>
      <c r="L40" s="28">
        <v>1.690346</v>
      </c>
      <c r="M40" s="27">
        <f t="shared" si="3"/>
        <v>18.448089187499995</v>
      </c>
      <c r="N40" s="27"/>
      <c r="O40" s="26">
        <v>0.000628</v>
      </c>
      <c r="P40" s="27">
        <v>18.552459006578324</v>
      </c>
      <c r="Q40" s="85">
        <f t="shared" si="4"/>
        <v>37.00117619407832</v>
      </c>
      <c r="R40" s="30"/>
    </row>
    <row r="41" spans="1:18" ht="12.75">
      <c r="A41" s="3" t="s">
        <v>138</v>
      </c>
      <c r="B41" s="91">
        <v>33.66612091282208</v>
      </c>
      <c r="C41" s="27"/>
      <c r="D41" s="27"/>
      <c r="E41" s="26">
        <f t="shared" si="0"/>
        <v>6.733224182564417</v>
      </c>
      <c r="F41" s="27"/>
      <c r="G41" s="27">
        <f t="shared" si="1"/>
        <v>26.932896730257664</v>
      </c>
      <c r="H41" s="27">
        <f t="shared" si="2"/>
        <v>25.58625189374478</v>
      </c>
      <c r="I41" s="27"/>
      <c r="J41" s="26">
        <v>18.868029</v>
      </c>
      <c r="K41" s="27">
        <v>5.5162035175</v>
      </c>
      <c r="L41" s="28">
        <v>1.59218</v>
      </c>
      <c r="M41" s="27">
        <f t="shared" si="3"/>
        <v>25.9764125175</v>
      </c>
      <c r="N41" s="27"/>
      <c r="O41" s="26">
        <v>0.003102</v>
      </c>
      <c r="P41" s="27">
        <v>50.55106049223787</v>
      </c>
      <c r="Q41" s="85">
        <f t="shared" si="4"/>
        <v>76.53057500973787</v>
      </c>
      <c r="R41" s="30"/>
    </row>
    <row r="42" spans="1:18" ht="12.75">
      <c r="A42" s="3" t="s">
        <v>139</v>
      </c>
      <c r="B42" s="91">
        <v>345.0955380421155</v>
      </c>
      <c r="C42" s="27"/>
      <c r="D42" s="27"/>
      <c r="E42" s="26">
        <f t="shared" si="0"/>
        <v>69.0191076084231</v>
      </c>
      <c r="F42" s="27"/>
      <c r="G42" s="27">
        <f t="shared" si="1"/>
        <v>276.0764304336924</v>
      </c>
      <c r="H42" s="27">
        <f t="shared" si="2"/>
        <v>262.27260891200774</v>
      </c>
      <c r="I42" s="27"/>
      <c r="J42" s="26">
        <v>214.968992</v>
      </c>
      <c r="K42" s="27">
        <v>51.24925645</v>
      </c>
      <c r="L42" s="28">
        <v>12.814724</v>
      </c>
      <c r="M42" s="27">
        <f t="shared" si="3"/>
        <v>279.03297245</v>
      </c>
      <c r="N42" s="27"/>
      <c r="O42" s="26">
        <v>0.050421</v>
      </c>
      <c r="P42" s="27">
        <v>1512.23077913488</v>
      </c>
      <c r="Q42" s="85">
        <f t="shared" si="4"/>
        <v>1791.31417258488</v>
      </c>
      <c r="R42" s="30"/>
    </row>
    <row r="43" spans="1:18" ht="12.75">
      <c r="A43" s="3" t="s">
        <v>140</v>
      </c>
      <c r="B43" s="91">
        <v>219.47590377818656</v>
      </c>
      <c r="C43" s="27"/>
      <c r="D43" s="27"/>
      <c r="E43" s="26">
        <f t="shared" si="0"/>
        <v>43.89518075563731</v>
      </c>
      <c r="F43" s="27"/>
      <c r="G43" s="27">
        <f t="shared" si="1"/>
        <v>175.58072302254925</v>
      </c>
      <c r="H43" s="27">
        <f t="shared" si="2"/>
        <v>166.8016868714218</v>
      </c>
      <c r="I43" s="27"/>
      <c r="J43" s="26">
        <v>78.23688</v>
      </c>
      <c r="K43" s="27">
        <v>30.5929403375</v>
      </c>
      <c r="L43" s="28">
        <v>7.689539</v>
      </c>
      <c r="M43" s="27">
        <f t="shared" si="3"/>
        <v>116.51935933749999</v>
      </c>
      <c r="N43" s="27"/>
      <c r="O43" s="26">
        <v>0.002574</v>
      </c>
      <c r="P43" s="27">
        <v>320.54565519984465</v>
      </c>
      <c r="Q43" s="85">
        <f t="shared" si="4"/>
        <v>437.06758853734465</v>
      </c>
      <c r="R43" s="30"/>
    </row>
    <row r="44" spans="1:18" ht="12.75">
      <c r="A44" s="3" t="s">
        <v>141</v>
      </c>
      <c r="B44" s="91">
        <v>51.70140664829101</v>
      </c>
      <c r="C44" s="27"/>
      <c r="D44" s="27"/>
      <c r="E44" s="26">
        <f t="shared" si="0"/>
        <v>10.340281329658204</v>
      </c>
      <c r="F44" s="27"/>
      <c r="G44" s="27">
        <f t="shared" si="1"/>
        <v>41.36112531863281</v>
      </c>
      <c r="H44" s="27">
        <f t="shared" si="2"/>
        <v>39.29306905270116</v>
      </c>
      <c r="I44" s="27"/>
      <c r="J44" s="26">
        <v>17.641061</v>
      </c>
      <c r="K44" s="27">
        <v>11.628440025</v>
      </c>
      <c r="L44" s="28">
        <v>3.16404</v>
      </c>
      <c r="M44" s="27">
        <f t="shared" si="3"/>
        <v>32.433541025</v>
      </c>
      <c r="N44" s="27"/>
      <c r="O44" s="26">
        <v>0.000679</v>
      </c>
      <c r="P44" s="27">
        <v>54.936006042655976</v>
      </c>
      <c r="Q44" s="85">
        <f t="shared" si="4"/>
        <v>87.37022606765598</v>
      </c>
      <c r="R44" s="30"/>
    </row>
    <row r="45" spans="1:18" ht="12.75">
      <c r="A45" s="3" t="s">
        <v>142</v>
      </c>
      <c r="B45" s="91">
        <v>57.52351663253629</v>
      </c>
      <c r="C45" s="27"/>
      <c r="D45" s="27"/>
      <c r="E45" s="26">
        <f t="shared" si="0"/>
        <v>11.50470332650726</v>
      </c>
      <c r="F45" s="27"/>
      <c r="G45" s="27">
        <f t="shared" si="1"/>
        <v>46.01881330602903</v>
      </c>
      <c r="H45" s="27">
        <f t="shared" si="2"/>
        <v>43.71787264072758</v>
      </c>
      <c r="I45" s="27"/>
      <c r="J45" s="26">
        <v>35.679865</v>
      </c>
      <c r="K45" s="27">
        <v>8.5677590125</v>
      </c>
      <c r="L45" s="28">
        <v>3.043042</v>
      </c>
      <c r="M45" s="27">
        <f t="shared" si="3"/>
        <v>47.2906660125</v>
      </c>
      <c r="N45" s="27"/>
      <c r="O45" s="26">
        <v>0.022308</v>
      </c>
      <c r="P45" s="27">
        <v>96.99315459102606</v>
      </c>
      <c r="Q45" s="85">
        <f t="shared" si="4"/>
        <v>144.30612860352605</v>
      </c>
      <c r="R45" s="30"/>
    </row>
    <row r="46" spans="1:18" ht="12.75">
      <c r="A46" s="3" t="s">
        <v>143</v>
      </c>
      <c r="B46" s="91">
        <v>224.99866176174604</v>
      </c>
      <c r="C46" s="27"/>
      <c r="D46" s="27"/>
      <c r="E46" s="26">
        <f t="shared" si="0"/>
        <v>44.99973235234921</v>
      </c>
      <c r="F46" s="27"/>
      <c r="G46" s="27">
        <f t="shared" si="1"/>
        <v>179.99892940939682</v>
      </c>
      <c r="H46" s="27">
        <f t="shared" si="2"/>
        <v>170.99898293892699</v>
      </c>
      <c r="I46" s="27"/>
      <c r="J46" s="26">
        <v>132.945164</v>
      </c>
      <c r="K46" s="27">
        <v>32.71272329</v>
      </c>
      <c r="L46" s="28">
        <v>8.91863</v>
      </c>
      <c r="M46" s="27">
        <f t="shared" si="3"/>
        <v>174.57651729000003</v>
      </c>
      <c r="N46" s="27"/>
      <c r="O46" s="26">
        <v>0.005991</v>
      </c>
      <c r="P46" s="27">
        <v>671.6669978467179</v>
      </c>
      <c r="Q46" s="85">
        <f t="shared" si="4"/>
        <v>846.2495061367179</v>
      </c>
      <c r="R46" s="30"/>
    </row>
    <row r="47" spans="1:18" ht="12.75">
      <c r="A47" s="3" t="s">
        <v>144</v>
      </c>
      <c r="B47" s="91">
        <v>31.247040646263567</v>
      </c>
      <c r="C47" s="27"/>
      <c r="D47" s="27"/>
      <c r="E47" s="26">
        <f t="shared" si="0"/>
        <v>6.249408129252714</v>
      </c>
      <c r="F47" s="27"/>
      <c r="G47" s="27">
        <f t="shared" si="1"/>
        <v>24.997632517010853</v>
      </c>
      <c r="H47" s="27">
        <f t="shared" si="2"/>
        <v>23.747750891160308</v>
      </c>
      <c r="I47" s="27"/>
      <c r="J47" s="26">
        <v>15.844006</v>
      </c>
      <c r="K47" s="27">
        <v>9.19003705</v>
      </c>
      <c r="L47" s="28">
        <v>0.6377079999999999</v>
      </c>
      <c r="M47" s="27">
        <f t="shared" si="3"/>
        <v>25.67175105</v>
      </c>
      <c r="N47" s="27"/>
      <c r="O47" s="26">
        <v>14.454726</v>
      </c>
      <c r="P47" s="27">
        <v>49.40993351495549</v>
      </c>
      <c r="Q47" s="85">
        <f t="shared" si="4"/>
        <v>89.5364105649555</v>
      </c>
      <c r="R47" s="30"/>
    </row>
    <row r="48" spans="1:18" ht="12.75">
      <c r="A48" s="3" t="s">
        <v>145</v>
      </c>
      <c r="B48" s="91">
        <v>18.553317250509238</v>
      </c>
      <c r="C48" s="27"/>
      <c r="D48" s="27"/>
      <c r="E48" s="26">
        <f t="shared" si="0"/>
        <v>3.7106634501018476</v>
      </c>
      <c r="F48" s="27"/>
      <c r="G48" s="27">
        <f t="shared" si="1"/>
        <v>14.84265380040739</v>
      </c>
      <c r="H48" s="27">
        <f t="shared" si="2"/>
        <v>14.100521110387021</v>
      </c>
      <c r="I48" s="27"/>
      <c r="J48" s="26">
        <v>17.658756</v>
      </c>
      <c r="K48" s="27">
        <v>3.089233205</v>
      </c>
      <c r="L48" s="28">
        <v>0.9999910000000001</v>
      </c>
      <c r="M48" s="27">
        <f t="shared" si="3"/>
        <v>21.747980205</v>
      </c>
      <c r="N48" s="27"/>
      <c r="O48" s="26">
        <v>2.032779</v>
      </c>
      <c r="P48" s="27">
        <v>96.75556520451389</v>
      </c>
      <c r="Q48" s="85">
        <f t="shared" si="4"/>
        <v>120.5363244095139</v>
      </c>
      <c r="R48" s="30"/>
    </row>
    <row r="49" spans="1:18" ht="12.75">
      <c r="A49" s="3" t="s">
        <v>146</v>
      </c>
      <c r="B49" s="91">
        <v>69.84307979318945</v>
      </c>
      <c r="C49" s="27"/>
      <c r="D49" s="27"/>
      <c r="E49" s="26">
        <f t="shared" si="0"/>
        <v>13.96861595863789</v>
      </c>
      <c r="F49" s="27"/>
      <c r="G49" s="27">
        <f t="shared" si="1"/>
        <v>55.874463834551555</v>
      </c>
      <c r="H49" s="27">
        <f t="shared" si="2"/>
        <v>53.080740642823976</v>
      </c>
      <c r="I49" s="27"/>
      <c r="J49" s="26">
        <v>25.704923</v>
      </c>
      <c r="K49" s="27">
        <v>9.20192537</v>
      </c>
      <c r="L49" s="28">
        <v>2.52898</v>
      </c>
      <c r="M49" s="27">
        <f t="shared" si="3"/>
        <v>37.435828369999996</v>
      </c>
      <c r="N49" s="27"/>
      <c r="O49" s="26">
        <v>0.00364</v>
      </c>
      <c r="P49" s="27">
        <v>67.69185259028565</v>
      </c>
      <c r="Q49" s="85">
        <f t="shared" si="4"/>
        <v>105.13132096028565</v>
      </c>
      <c r="R49" s="30"/>
    </row>
    <row r="50" spans="1:18" ht="12.75">
      <c r="A50" s="3" t="s">
        <v>147</v>
      </c>
      <c r="B50" s="91">
        <v>11.835694899820632</v>
      </c>
      <c r="C50" s="27"/>
      <c r="D50" s="27"/>
      <c r="E50" s="26">
        <f t="shared" si="0"/>
        <v>2.3671389799641265</v>
      </c>
      <c r="F50" s="27"/>
      <c r="G50" s="27">
        <f t="shared" si="1"/>
        <v>9.468555919856506</v>
      </c>
      <c r="H50" s="27">
        <f t="shared" si="2"/>
        <v>8.99512812386368</v>
      </c>
      <c r="I50" s="27"/>
      <c r="J50" s="26">
        <v>4.073205</v>
      </c>
      <c r="K50" s="27">
        <v>5.3405045075</v>
      </c>
      <c r="L50" s="28">
        <v>0.892754</v>
      </c>
      <c r="M50" s="27">
        <f t="shared" si="3"/>
        <v>10.3064635075</v>
      </c>
      <c r="N50" s="27"/>
      <c r="O50" s="26">
        <v>0.000531</v>
      </c>
      <c r="P50" s="27">
        <v>1.5210677580909748</v>
      </c>
      <c r="Q50" s="85">
        <f t="shared" si="4"/>
        <v>11.828062265590976</v>
      </c>
      <c r="R50" s="30"/>
    </row>
    <row r="51" spans="1:18" ht="12.75">
      <c r="A51" s="3" t="s">
        <v>148</v>
      </c>
      <c r="B51" s="91">
        <v>104.5420366906634</v>
      </c>
      <c r="C51" s="27"/>
      <c r="D51" s="27"/>
      <c r="E51" s="26">
        <f t="shared" si="0"/>
        <v>20.90840733813268</v>
      </c>
      <c r="F51" s="27"/>
      <c r="G51" s="27">
        <f t="shared" si="1"/>
        <v>83.63362935253072</v>
      </c>
      <c r="H51" s="27">
        <f t="shared" si="2"/>
        <v>79.45194788490417</v>
      </c>
      <c r="I51" s="27"/>
      <c r="J51" s="26">
        <v>29.429383</v>
      </c>
      <c r="K51" s="27">
        <v>13.2622898375</v>
      </c>
      <c r="L51" s="28">
        <v>3.042139</v>
      </c>
      <c r="M51" s="27">
        <f t="shared" si="3"/>
        <v>45.7338118375</v>
      </c>
      <c r="N51" s="27"/>
      <c r="O51" s="26">
        <v>0.002412</v>
      </c>
      <c r="P51" s="27">
        <v>117.93370203586701</v>
      </c>
      <c r="Q51" s="85">
        <f t="shared" si="4"/>
        <v>163.66992587336702</v>
      </c>
      <c r="R51" s="30"/>
    </row>
    <row r="52" spans="1:18" ht="12.75">
      <c r="A52" s="3" t="s">
        <v>149</v>
      </c>
      <c r="B52" s="91">
        <v>344.5434698434048</v>
      </c>
      <c r="C52" s="27"/>
      <c r="D52" s="27"/>
      <c r="E52" s="26">
        <f t="shared" si="0"/>
        <v>68.90869396868096</v>
      </c>
      <c r="F52" s="27"/>
      <c r="G52" s="27">
        <f t="shared" si="1"/>
        <v>275.63477587472386</v>
      </c>
      <c r="H52" s="27">
        <f t="shared" si="2"/>
        <v>261.85303708098763</v>
      </c>
      <c r="I52" s="27"/>
      <c r="J52" s="26">
        <v>103.485149</v>
      </c>
      <c r="K52" s="27">
        <v>50.0543183</v>
      </c>
      <c r="L52" s="28">
        <v>11.372606000000001</v>
      </c>
      <c r="M52" s="27">
        <f t="shared" si="3"/>
        <v>164.9120733</v>
      </c>
      <c r="N52" s="27"/>
      <c r="O52" s="26">
        <v>0.009111</v>
      </c>
      <c r="P52" s="27">
        <v>457.8324914224494</v>
      </c>
      <c r="Q52" s="85">
        <f t="shared" si="4"/>
        <v>622.7536757224493</v>
      </c>
      <c r="R52" s="30"/>
    </row>
    <row r="53" spans="1:18" ht="12.75">
      <c r="A53" s="3" t="s">
        <v>150</v>
      </c>
      <c r="B53" s="91">
        <v>30.4550654478118</v>
      </c>
      <c r="C53" s="27"/>
      <c r="D53" s="27"/>
      <c r="E53" s="26">
        <f t="shared" si="0"/>
        <v>6.09101308956236</v>
      </c>
      <c r="F53" s="27"/>
      <c r="G53" s="27">
        <f t="shared" si="1"/>
        <v>24.36405235824944</v>
      </c>
      <c r="H53" s="27">
        <f t="shared" si="2"/>
        <v>23.145849740336967</v>
      </c>
      <c r="I53" s="27"/>
      <c r="J53" s="26">
        <v>15.452663</v>
      </c>
      <c r="K53" s="27">
        <v>11.680333085</v>
      </c>
      <c r="L53" s="28">
        <v>1.907674</v>
      </c>
      <c r="M53" s="27">
        <f t="shared" si="3"/>
        <v>29.040670085</v>
      </c>
      <c r="N53" s="27"/>
      <c r="O53" s="26">
        <v>1.2E-05</v>
      </c>
      <c r="P53" s="27">
        <v>19.026741998537815</v>
      </c>
      <c r="Q53" s="85">
        <f t="shared" si="4"/>
        <v>48.067424083537816</v>
      </c>
      <c r="R53" s="30"/>
    </row>
    <row r="54" spans="1:18" ht="12.75">
      <c r="A54" s="3" t="s">
        <v>151</v>
      </c>
      <c r="B54" s="91">
        <v>127.0454312508536</v>
      </c>
      <c r="C54" s="27"/>
      <c r="D54" s="27"/>
      <c r="E54" s="26">
        <f t="shared" si="0"/>
        <v>25.40908625017072</v>
      </c>
      <c r="F54" s="27"/>
      <c r="G54" s="27">
        <f t="shared" si="1"/>
        <v>101.63634500068288</v>
      </c>
      <c r="H54" s="27">
        <f t="shared" si="2"/>
        <v>96.55452775064873</v>
      </c>
      <c r="I54" s="27"/>
      <c r="J54" s="26">
        <v>35.363904</v>
      </c>
      <c r="K54" s="27">
        <v>16.739227435</v>
      </c>
      <c r="L54" s="28">
        <v>3.110324</v>
      </c>
      <c r="M54" s="27">
        <f t="shared" si="3"/>
        <v>55.21345543499999</v>
      </c>
      <c r="N54" s="27"/>
      <c r="O54" s="26">
        <v>0</v>
      </c>
      <c r="P54" s="27">
        <v>103.28816823025349</v>
      </c>
      <c r="Q54" s="85">
        <f t="shared" si="4"/>
        <v>158.50162366525348</v>
      </c>
      <c r="R54" s="30"/>
    </row>
    <row r="55" spans="1:18" ht="12.75">
      <c r="A55" s="3" t="s">
        <v>152</v>
      </c>
      <c r="B55" s="91">
        <v>1.7520740922467894</v>
      </c>
      <c r="C55" s="27"/>
      <c r="D55" s="27"/>
      <c r="E55" s="26">
        <f t="shared" si="0"/>
        <v>0.3504148184493579</v>
      </c>
      <c r="F55" s="27"/>
      <c r="G55" s="27">
        <f t="shared" si="1"/>
        <v>1.4016592737974316</v>
      </c>
      <c r="H55" s="27">
        <f t="shared" si="2"/>
        <v>1.33157631010756</v>
      </c>
      <c r="I55" s="27"/>
      <c r="J55" s="26">
        <v>1.319767</v>
      </c>
      <c r="K55" s="27">
        <v>1.510137225</v>
      </c>
      <c r="L55" s="28">
        <v>0.183291</v>
      </c>
      <c r="M55" s="27">
        <f t="shared" si="3"/>
        <v>3.013195225</v>
      </c>
      <c r="N55" s="27"/>
      <c r="O55" s="26">
        <v>0</v>
      </c>
      <c r="P55" s="27">
        <v>1.3656635234281567</v>
      </c>
      <c r="Q55" s="85">
        <f t="shared" si="4"/>
        <v>4.378858748428157</v>
      </c>
      <c r="R55" s="30"/>
    </row>
    <row r="56" spans="1:18" ht="12.75">
      <c r="A56" s="3" t="s">
        <v>153</v>
      </c>
      <c r="B56" s="91">
        <v>10.792733133945656</v>
      </c>
      <c r="C56" s="27"/>
      <c r="D56" s="27"/>
      <c r="E56" s="26">
        <f t="shared" si="0"/>
        <v>2.1585466267891316</v>
      </c>
      <c r="F56" s="27"/>
      <c r="G56" s="27">
        <f t="shared" si="1"/>
        <v>8.634186507156524</v>
      </c>
      <c r="H56" s="27">
        <f t="shared" si="2"/>
        <v>8.202477181798697</v>
      </c>
      <c r="I56" s="27"/>
      <c r="J56" s="26">
        <v>7.11082</v>
      </c>
      <c r="K56" s="27">
        <v>2.50179878</v>
      </c>
      <c r="L56" s="28">
        <v>0.8971640000000001</v>
      </c>
      <c r="M56" s="27">
        <f t="shared" si="3"/>
        <v>10.50978278</v>
      </c>
      <c r="N56" s="27"/>
      <c r="O56" s="26">
        <v>0.00451</v>
      </c>
      <c r="P56" s="27">
        <v>17.85126975885608</v>
      </c>
      <c r="Q56" s="85">
        <f t="shared" si="4"/>
        <v>28.365562538856082</v>
      </c>
      <c r="R56" s="30"/>
    </row>
    <row r="57" spans="1:18" ht="12.75">
      <c r="A57" s="3" t="s">
        <v>154</v>
      </c>
      <c r="B57" s="91">
        <v>101.31278997523268</v>
      </c>
      <c r="C57" s="27"/>
      <c r="D57" s="27"/>
      <c r="E57" s="26">
        <f t="shared" si="0"/>
        <v>20.262557995046535</v>
      </c>
      <c r="F57" s="27"/>
      <c r="G57" s="27">
        <f t="shared" si="1"/>
        <v>81.05023198018614</v>
      </c>
      <c r="H57" s="27">
        <f t="shared" si="2"/>
        <v>76.99772038117683</v>
      </c>
      <c r="I57" s="27"/>
      <c r="J57" s="26">
        <v>59.550896</v>
      </c>
      <c r="K57" s="27">
        <v>13.92542282</v>
      </c>
      <c r="L57" s="28">
        <v>5.261241</v>
      </c>
      <c r="M57" s="27">
        <f t="shared" si="3"/>
        <v>78.73755982</v>
      </c>
      <c r="N57" s="27"/>
      <c r="O57" s="26">
        <v>0.010441</v>
      </c>
      <c r="P57" s="27">
        <v>144.93037771832422</v>
      </c>
      <c r="Q57" s="85">
        <f t="shared" si="4"/>
        <v>223.67837853832424</v>
      </c>
      <c r="R57" s="30"/>
    </row>
    <row r="58" spans="1:18" ht="12.75">
      <c r="A58" s="3" t="s">
        <v>155</v>
      </c>
      <c r="B58" s="91">
        <v>102.77706168072707</v>
      </c>
      <c r="C58" s="27"/>
      <c r="D58" s="27"/>
      <c r="E58" s="26">
        <f t="shared" si="0"/>
        <v>20.555412336145416</v>
      </c>
      <c r="F58" s="27"/>
      <c r="G58" s="27">
        <f t="shared" si="1"/>
        <v>82.22164934458166</v>
      </c>
      <c r="H58" s="27">
        <f t="shared" si="2"/>
        <v>78.11056687735258</v>
      </c>
      <c r="I58" s="27"/>
      <c r="J58" s="26">
        <v>45.75065</v>
      </c>
      <c r="K58" s="27">
        <v>13.6207164775</v>
      </c>
      <c r="L58" s="28">
        <v>4.383228</v>
      </c>
      <c r="M58" s="27">
        <f t="shared" si="3"/>
        <v>63.75459447750001</v>
      </c>
      <c r="N58" s="27"/>
      <c r="O58" s="26">
        <v>3.041632</v>
      </c>
      <c r="P58" s="27">
        <v>87.87573121753205</v>
      </c>
      <c r="Q58" s="85">
        <f t="shared" si="4"/>
        <v>154.67195769503206</v>
      </c>
      <c r="R58" s="30"/>
    </row>
    <row r="59" spans="1:18" ht="12.75">
      <c r="A59" s="3" t="s">
        <v>156</v>
      </c>
      <c r="B59" s="91">
        <v>26.72697180829406</v>
      </c>
      <c r="C59" s="27"/>
      <c r="D59" s="27"/>
      <c r="E59" s="26">
        <f t="shared" si="0"/>
        <v>5.345394361658812</v>
      </c>
      <c r="F59" s="27"/>
      <c r="G59" s="27">
        <f t="shared" si="1"/>
        <v>21.381577446635248</v>
      </c>
      <c r="H59" s="27">
        <f t="shared" si="2"/>
        <v>20.312498574303486</v>
      </c>
      <c r="I59" s="27"/>
      <c r="J59" s="26">
        <v>12.406569</v>
      </c>
      <c r="K59" s="27">
        <v>6.1127355725</v>
      </c>
      <c r="L59" s="28">
        <v>1.558555</v>
      </c>
      <c r="M59" s="27">
        <f t="shared" si="3"/>
        <v>20.077859572499996</v>
      </c>
      <c r="N59" s="27"/>
      <c r="O59" s="26">
        <v>0.22783</v>
      </c>
      <c r="P59" s="27">
        <v>53.99283314422817</v>
      </c>
      <c r="Q59" s="85">
        <f t="shared" si="4"/>
        <v>74.29852271672817</v>
      </c>
      <c r="R59" s="30"/>
    </row>
    <row r="60" spans="1:18" ht="13.5" thickBot="1">
      <c r="A60" s="3" t="s">
        <v>157</v>
      </c>
      <c r="B60" s="91">
        <v>7.953003360082844</v>
      </c>
      <c r="C60" s="27"/>
      <c r="D60" s="27"/>
      <c r="E60" s="26">
        <f t="shared" si="0"/>
        <v>1.5906006720165689</v>
      </c>
      <c r="F60" s="27"/>
      <c r="G60" s="27">
        <f t="shared" si="1"/>
        <v>6.362402688066275</v>
      </c>
      <c r="H60" s="27">
        <f t="shared" si="2"/>
        <v>6.044282553662962</v>
      </c>
      <c r="I60" s="27"/>
      <c r="J60" s="26">
        <v>5.892239</v>
      </c>
      <c r="K60" s="27">
        <v>4.1434221725</v>
      </c>
      <c r="L60" s="28">
        <v>1.020646</v>
      </c>
      <c r="M60" s="27">
        <f t="shared" si="3"/>
        <v>11.056307172499999</v>
      </c>
      <c r="N60" s="27"/>
      <c r="O60" s="26">
        <v>0.000576</v>
      </c>
      <c r="P60" s="27">
        <v>5.662849098725966</v>
      </c>
      <c r="Q60" s="85">
        <f t="shared" si="4"/>
        <v>16.719732271225965</v>
      </c>
      <c r="R60" s="30"/>
    </row>
    <row r="61" spans="1:18" ht="13.5" thickBot="1">
      <c r="A61" s="74"/>
      <c r="B61" s="74">
        <f>SUM(B8:B60)</f>
        <v>5052.479304052856</v>
      </c>
      <c r="C61" s="51"/>
      <c r="D61" s="51"/>
      <c r="E61" s="74">
        <f>SUM(E8:E60)</f>
        <v>1010.4958608105708</v>
      </c>
      <c r="F61" s="51"/>
      <c r="G61" s="51">
        <f>SUM(G8:G60)</f>
        <v>4041.983443242283</v>
      </c>
      <c r="H61" s="79">
        <f>SUM(H8:H60)</f>
        <v>3839.8842710801687</v>
      </c>
      <c r="I61" s="51"/>
      <c r="J61" s="74">
        <f aca="true" t="shared" si="5" ref="J61:Q61">SUM(J8:J60)</f>
        <v>2410.8708090000005</v>
      </c>
      <c r="K61" s="51">
        <f t="shared" si="5"/>
        <v>766.3042675150001</v>
      </c>
      <c r="L61" s="51">
        <f t="shared" si="5"/>
        <v>194.42518100000004</v>
      </c>
      <c r="M61" s="89">
        <f t="shared" si="5"/>
        <v>3371.600257515001</v>
      </c>
      <c r="N61" s="106">
        <f t="shared" si="5"/>
        <v>0</v>
      </c>
      <c r="O61" s="74">
        <f t="shared" si="5"/>
        <v>21.153731000000004</v>
      </c>
      <c r="P61" s="79">
        <f t="shared" si="5"/>
        <v>9767.789787466689</v>
      </c>
      <c r="Q61" s="79">
        <f t="shared" si="5"/>
        <v>13160.543775981689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1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0.13671875" style="0" customWidth="1"/>
    <col min="4" max="4" width="9.140625" style="0" hidden="1" customWidth="1"/>
    <col min="5" max="7" width="9.7109375" style="0" customWidth="1"/>
    <col min="8" max="8" width="9.28125" style="0" bestFit="1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38"/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5"/>
      <c r="M5" s="15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2" t="s">
        <v>18</v>
      </c>
      <c r="M6" s="12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3"/>
      <c r="O7" s="64"/>
      <c r="P7" s="63"/>
      <c r="Q7" s="86"/>
      <c r="R7" s="30"/>
    </row>
    <row r="8" spans="1:18" ht="12.75">
      <c r="A8" s="3" t="s">
        <v>105</v>
      </c>
      <c r="B8" s="91">
        <v>11.098225278187693</v>
      </c>
      <c r="C8" s="27"/>
      <c r="D8" s="27"/>
      <c r="E8" s="114">
        <f>0.133*B8</f>
        <v>1.4760639619989633</v>
      </c>
      <c r="F8" s="101">
        <f>0.033*B8</f>
        <v>0.3662414341801939</v>
      </c>
      <c r="G8" s="27">
        <f>B8-E8-F8</f>
        <v>9.255919882008534</v>
      </c>
      <c r="H8" s="27">
        <f>0.95*G8</f>
        <v>8.793123887908108</v>
      </c>
      <c r="I8" s="27"/>
      <c r="J8" s="26">
        <v>15.6303635</v>
      </c>
      <c r="K8" s="27">
        <v>8.11075879</v>
      </c>
      <c r="L8" s="28">
        <v>1.7196900000000002</v>
      </c>
      <c r="M8" s="27">
        <f>SUM(J8:L8)</f>
        <v>25.46081229</v>
      </c>
      <c r="N8" s="27"/>
      <c r="O8" s="26">
        <v>4.028398</v>
      </c>
      <c r="P8" s="27"/>
      <c r="Q8" s="85">
        <f>M8+O8</f>
        <v>29.48921029</v>
      </c>
      <c r="R8" s="30"/>
    </row>
    <row r="9" spans="1:18" ht="12.75">
      <c r="A9" s="3" t="s">
        <v>106</v>
      </c>
      <c r="B9" s="91">
        <v>74.78223808551942</v>
      </c>
      <c r="C9" s="27"/>
      <c r="D9" s="27"/>
      <c r="E9" s="114">
        <f aca="true" t="shared" si="0" ref="E9:E60">0.133*B9</f>
        <v>9.946037665374083</v>
      </c>
      <c r="F9" s="101">
        <f aca="true" t="shared" si="1" ref="F9:F60">0.033*B9</f>
        <v>2.4678138568221413</v>
      </c>
      <c r="G9" s="27">
        <f aca="true" t="shared" si="2" ref="G9:G60">B9-E9-F9</f>
        <v>62.368386563323206</v>
      </c>
      <c r="H9" s="27">
        <f aca="true" t="shared" si="3" ref="H9:H60">0.95*G9</f>
        <v>59.249967235157044</v>
      </c>
      <c r="I9" s="27"/>
      <c r="J9" s="26">
        <v>26.39421</v>
      </c>
      <c r="K9" s="27">
        <v>11.43789565</v>
      </c>
      <c r="L9" s="28">
        <v>3.016641</v>
      </c>
      <c r="M9" s="27">
        <f aca="true" t="shared" si="4" ref="M9:M60">SUM(J9:L9)</f>
        <v>40.84874665</v>
      </c>
      <c r="N9" s="27"/>
      <c r="O9" s="26">
        <v>0.00135</v>
      </c>
      <c r="P9" s="27"/>
      <c r="Q9" s="85">
        <f aca="true" t="shared" si="5" ref="Q9:Q60">M9+O9</f>
        <v>40.850096650000005</v>
      </c>
      <c r="R9" s="30"/>
    </row>
    <row r="10" spans="1:18" ht="12.75">
      <c r="A10" s="3" t="s">
        <v>107</v>
      </c>
      <c r="B10" s="91">
        <v>42.5057616491447</v>
      </c>
      <c r="C10" s="27"/>
      <c r="D10" s="27"/>
      <c r="E10" s="114">
        <f t="shared" si="0"/>
        <v>5.653266299336246</v>
      </c>
      <c r="F10" s="101">
        <f t="shared" si="1"/>
        <v>1.4026901344217753</v>
      </c>
      <c r="G10" s="27">
        <f t="shared" si="2"/>
        <v>35.44980521538668</v>
      </c>
      <c r="H10" s="27">
        <f t="shared" si="3"/>
        <v>33.677314954617344</v>
      </c>
      <c r="I10" s="27"/>
      <c r="J10" s="26">
        <v>16.338331</v>
      </c>
      <c r="K10" s="27">
        <v>7.013233375</v>
      </c>
      <c r="L10" s="28">
        <v>1.843366</v>
      </c>
      <c r="M10" s="27">
        <f t="shared" si="4"/>
        <v>25.194930375000002</v>
      </c>
      <c r="N10" s="27"/>
      <c r="O10" s="26">
        <v>0.00478</v>
      </c>
      <c r="P10" s="27"/>
      <c r="Q10" s="85">
        <f t="shared" si="5"/>
        <v>25.199710375000002</v>
      </c>
      <c r="R10" s="30"/>
    </row>
    <row r="11" spans="1:18" ht="12.75">
      <c r="A11" s="3" t="s">
        <v>108</v>
      </c>
      <c r="B11" s="91">
        <v>72.51722516505455</v>
      </c>
      <c r="C11" s="27"/>
      <c r="D11" s="27"/>
      <c r="E11" s="114">
        <f t="shared" si="0"/>
        <v>9.644790946952256</v>
      </c>
      <c r="F11" s="101">
        <f t="shared" si="1"/>
        <v>2.3930684304468004</v>
      </c>
      <c r="G11" s="27">
        <f t="shared" si="2"/>
        <v>60.479365787655496</v>
      </c>
      <c r="H11" s="27">
        <f t="shared" si="3"/>
        <v>57.45539749827272</v>
      </c>
      <c r="I11" s="27"/>
      <c r="J11" s="26">
        <v>24.237153</v>
      </c>
      <c r="K11" s="27">
        <v>9.4032069175</v>
      </c>
      <c r="L11" s="28">
        <v>2.654979</v>
      </c>
      <c r="M11" s="27">
        <f t="shared" si="4"/>
        <v>36.2953389175</v>
      </c>
      <c r="N11" s="27"/>
      <c r="O11" s="26">
        <v>0.006081</v>
      </c>
      <c r="P11" s="27"/>
      <c r="Q11" s="85">
        <f t="shared" si="5"/>
        <v>36.3014199175</v>
      </c>
      <c r="R11" s="30"/>
    </row>
    <row r="12" spans="1:18" ht="12.75">
      <c r="A12" s="3" t="s">
        <v>109</v>
      </c>
      <c r="B12" s="91">
        <v>648.4631779882175</v>
      </c>
      <c r="C12" s="27"/>
      <c r="D12" s="27"/>
      <c r="E12" s="114">
        <f t="shared" si="0"/>
        <v>86.24560267243292</v>
      </c>
      <c r="F12" s="101">
        <f t="shared" si="1"/>
        <v>21.399284873611176</v>
      </c>
      <c r="G12" s="27">
        <f t="shared" si="2"/>
        <v>540.8182904421734</v>
      </c>
      <c r="H12" s="27">
        <f t="shared" si="3"/>
        <v>513.7773759200647</v>
      </c>
      <c r="I12" s="27"/>
      <c r="J12" s="26">
        <v>331.166379</v>
      </c>
      <c r="K12" s="27">
        <v>78.3807134725</v>
      </c>
      <c r="L12" s="28">
        <v>20.171974000000002</v>
      </c>
      <c r="M12" s="27">
        <f t="shared" si="4"/>
        <v>429.7190664725</v>
      </c>
      <c r="N12" s="27"/>
      <c r="O12" s="26">
        <v>0.001906</v>
      </c>
      <c r="P12" s="27"/>
      <c r="Q12" s="85">
        <f t="shared" si="5"/>
        <v>429.7209724725</v>
      </c>
      <c r="R12" s="30"/>
    </row>
    <row r="13" spans="1:18" ht="12.75">
      <c r="A13" s="3" t="s">
        <v>110</v>
      </c>
      <c r="B13" s="91">
        <v>71.32336797888419</v>
      </c>
      <c r="C13" s="27"/>
      <c r="D13" s="27"/>
      <c r="E13" s="114">
        <f t="shared" si="0"/>
        <v>9.486007941191598</v>
      </c>
      <c r="F13" s="101">
        <f t="shared" si="1"/>
        <v>2.3536711433031785</v>
      </c>
      <c r="G13" s="27">
        <f t="shared" si="2"/>
        <v>59.48368889438941</v>
      </c>
      <c r="H13" s="27">
        <f t="shared" si="3"/>
        <v>56.50950444966993</v>
      </c>
      <c r="I13" s="27"/>
      <c r="J13" s="26">
        <v>25.54496</v>
      </c>
      <c r="K13" s="27">
        <v>9.71048473</v>
      </c>
      <c r="L13" s="28">
        <v>3.42193</v>
      </c>
      <c r="M13" s="27">
        <f t="shared" si="4"/>
        <v>38.677374730000004</v>
      </c>
      <c r="N13" s="27"/>
      <c r="O13" s="26">
        <v>0</v>
      </c>
      <c r="P13" s="27"/>
      <c r="Q13" s="85">
        <f t="shared" si="5"/>
        <v>38.677374730000004</v>
      </c>
      <c r="R13" s="30"/>
    </row>
    <row r="14" spans="1:18" ht="12.75">
      <c r="A14" s="3" t="s">
        <v>111</v>
      </c>
      <c r="B14" s="91">
        <v>77.40082580501866</v>
      </c>
      <c r="C14" s="27"/>
      <c r="D14" s="27"/>
      <c r="E14" s="114">
        <f t="shared" si="0"/>
        <v>10.294309832067482</v>
      </c>
      <c r="F14" s="101">
        <f t="shared" si="1"/>
        <v>2.554227251565616</v>
      </c>
      <c r="G14" s="27">
        <f t="shared" si="2"/>
        <v>64.55228872138555</v>
      </c>
      <c r="H14" s="27">
        <f t="shared" si="3"/>
        <v>61.32467428531627</v>
      </c>
      <c r="I14" s="27"/>
      <c r="J14" s="26">
        <v>46.756745</v>
      </c>
      <c r="K14" s="27">
        <v>8.80176642</v>
      </c>
      <c r="L14" s="28">
        <v>3.388763</v>
      </c>
      <c r="M14" s="27">
        <f t="shared" si="4"/>
        <v>58.94727442</v>
      </c>
      <c r="N14" s="27"/>
      <c r="O14" s="26">
        <v>0.083835</v>
      </c>
      <c r="P14" s="27"/>
      <c r="Q14" s="85">
        <f t="shared" si="5"/>
        <v>59.03110942</v>
      </c>
      <c r="R14" s="30"/>
    </row>
    <row r="15" spans="1:18" ht="12.75">
      <c r="A15" s="3" t="s">
        <v>112</v>
      </c>
      <c r="B15" s="91">
        <v>20.85443999497796</v>
      </c>
      <c r="C15" s="27"/>
      <c r="D15" s="27"/>
      <c r="E15" s="114">
        <f t="shared" si="0"/>
        <v>2.773640519332069</v>
      </c>
      <c r="F15" s="101">
        <f t="shared" si="1"/>
        <v>0.6881965198342727</v>
      </c>
      <c r="G15" s="27">
        <f t="shared" si="2"/>
        <v>17.39260295581162</v>
      </c>
      <c r="H15" s="27">
        <f t="shared" si="3"/>
        <v>16.522972808021038</v>
      </c>
      <c r="I15" s="27"/>
      <c r="J15" s="26">
        <v>8.612994</v>
      </c>
      <c r="K15" s="27">
        <v>5.08649861</v>
      </c>
      <c r="L15" s="28">
        <v>1.0013</v>
      </c>
      <c r="M15" s="27">
        <f t="shared" si="4"/>
        <v>14.70079261</v>
      </c>
      <c r="N15" s="27"/>
      <c r="O15" s="26">
        <v>0</v>
      </c>
      <c r="P15" s="27"/>
      <c r="Q15" s="85">
        <f t="shared" si="5"/>
        <v>14.70079261</v>
      </c>
      <c r="R15" s="30"/>
    </row>
    <row r="16" spans="1:18" ht="12.75">
      <c r="A16" s="3" t="s">
        <v>113</v>
      </c>
      <c r="B16" s="91">
        <v>16.194584725468395</v>
      </c>
      <c r="C16" s="27"/>
      <c r="D16" s="27"/>
      <c r="E16" s="114">
        <f t="shared" si="0"/>
        <v>2.153879768487297</v>
      </c>
      <c r="F16" s="101">
        <f t="shared" si="1"/>
        <v>0.5344212959404571</v>
      </c>
      <c r="G16" s="27">
        <f t="shared" si="2"/>
        <v>13.50628366104064</v>
      </c>
      <c r="H16" s="27">
        <f t="shared" si="3"/>
        <v>12.830969477988608</v>
      </c>
      <c r="I16" s="27"/>
      <c r="J16" s="26">
        <v>6.551862</v>
      </c>
      <c r="K16" s="27">
        <v>2.0840631875</v>
      </c>
      <c r="L16" s="28">
        <v>0.7411639999999999</v>
      </c>
      <c r="M16" s="27">
        <f t="shared" si="4"/>
        <v>9.3770891875</v>
      </c>
      <c r="N16" s="27"/>
      <c r="O16" s="26">
        <v>0.002035</v>
      </c>
      <c r="P16" s="27"/>
      <c r="Q16" s="85">
        <f t="shared" si="5"/>
        <v>9.379124187499999</v>
      </c>
      <c r="R16" s="30"/>
    </row>
    <row r="17" spans="1:18" ht="12.75">
      <c r="A17" s="3" t="s">
        <v>114</v>
      </c>
      <c r="B17" s="91">
        <v>267.09171390733627</v>
      </c>
      <c r="C17" s="27"/>
      <c r="D17" s="27"/>
      <c r="E17" s="114">
        <f t="shared" si="0"/>
        <v>35.523197949675726</v>
      </c>
      <c r="F17" s="101">
        <f t="shared" si="1"/>
        <v>8.814026558942098</v>
      </c>
      <c r="G17" s="27">
        <f t="shared" si="2"/>
        <v>222.75448939871845</v>
      </c>
      <c r="H17" s="27">
        <f t="shared" si="3"/>
        <v>211.61676492878252</v>
      </c>
      <c r="I17" s="27"/>
      <c r="J17" s="26">
        <v>56.475267</v>
      </c>
      <c r="K17" s="27">
        <v>34.6058031775</v>
      </c>
      <c r="L17" s="28">
        <v>1.994526</v>
      </c>
      <c r="M17" s="27">
        <f t="shared" si="4"/>
        <v>93.0755961775</v>
      </c>
      <c r="N17" s="27"/>
      <c r="O17" s="26">
        <v>0</v>
      </c>
      <c r="P17" s="27"/>
      <c r="Q17" s="85">
        <f t="shared" si="5"/>
        <v>93.0755961775</v>
      </c>
      <c r="R17" s="30"/>
    </row>
    <row r="18" spans="1:18" ht="12.75">
      <c r="A18" s="3" t="s">
        <v>115</v>
      </c>
      <c r="B18" s="91">
        <v>138.2086759494577</v>
      </c>
      <c r="C18" s="27"/>
      <c r="D18" s="27"/>
      <c r="E18" s="114">
        <f t="shared" si="0"/>
        <v>18.381753901277875</v>
      </c>
      <c r="F18" s="101">
        <f t="shared" si="1"/>
        <v>4.560886306332105</v>
      </c>
      <c r="G18" s="27">
        <f t="shared" si="2"/>
        <v>115.26603574184772</v>
      </c>
      <c r="H18" s="27">
        <f t="shared" si="3"/>
        <v>109.50273395475533</v>
      </c>
      <c r="I18" s="27"/>
      <c r="J18" s="26">
        <v>42.221438</v>
      </c>
      <c r="K18" s="27">
        <v>17.7337332725</v>
      </c>
      <c r="L18" s="28">
        <v>3.53481</v>
      </c>
      <c r="M18" s="27">
        <f t="shared" si="4"/>
        <v>63.489981272499996</v>
      </c>
      <c r="N18" s="27"/>
      <c r="O18" s="26">
        <v>0</v>
      </c>
      <c r="P18" s="27"/>
      <c r="Q18" s="85">
        <f t="shared" si="5"/>
        <v>63.489981272499996</v>
      </c>
      <c r="R18" s="30"/>
    </row>
    <row r="19" spans="1:18" ht="12.75">
      <c r="A19" s="3" t="s">
        <v>116</v>
      </c>
      <c r="B19" s="91">
        <v>26.197321432456437</v>
      </c>
      <c r="C19" s="27"/>
      <c r="D19" s="27"/>
      <c r="E19" s="114">
        <f t="shared" si="0"/>
        <v>3.4842437505167063</v>
      </c>
      <c r="F19" s="101">
        <f t="shared" si="1"/>
        <v>0.8645116072710625</v>
      </c>
      <c r="G19" s="27">
        <f t="shared" si="2"/>
        <v>21.848566074668668</v>
      </c>
      <c r="H19" s="27">
        <f t="shared" si="3"/>
        <v>20.756137770935233</v>
      </c>
      <c r="I19" s="27"/>
      <c r="J19" s="26">
        <v>8.975014</v>
      </c>
      <c r="K19" s="27">
        <v>2.725170865</v>
      </c>
      <c r="L19" s="28">
        <v>0.974191</v>
      </c>
      <c r="M19" s="27">
        <f t="shared" si="4"/>
        <v>12.674375865</v>
      </c>
      <c r="N19" s="27"/>
      <c r="O19" s="26">
        <v>0.005262</v>
      </c>
      <c r="P19" s="27"/>
      <c r="Q19" s="85">
        <f t="shared" si="5"/>
        <v>12.679637865</v>
      </c>
      <c r="R19" s="30"/>
    </row>
    <row r="20" spans="1:18" ht="12.75">
      <c r="A20" s="3" t="s">
        <v>117</v>
      </c>
      <c r="B20" s="91">
        <v>51.16461486670343</v>
      </c>
      <c r="C20" s="27"/>
      <c r="D20" s="27"/>
      <c r="E20" s="114">
        <f t="shared" si="0"/>
        <v>6.804893777271556</v>
      </c>
      <c r="F20" s="101">
        <f t="shared" si="1"/>
        <v>1.6884322906012132</v>
      </c>
      <c r="G20" s="27">
        <f t="shared" si="2"/>
        <v>42.67128879883066</v>
      </c>
      <c r="H20" s="27">
        <f t="shared" si="3"/>
        <v>40.53772435888912</v>
      </c>
      <c r="I20" s="27"/>
      <c r="J20" s="26">
        <v>17.475304</v>
      </c>
      <c r="K20" s="27">
        <v>8.68568749</v>
      </c>
      <c r="L20" s="28">
        <v>2.811402</v>
      </c>
      <c r="M20" s="27">
        <f t="shared" si="4"/>
        <v>28.97239349</v>
      </c>
      <c r="N20" s="27"/>
      <c r="O20" s="26">
        <v>0.010147</v>
      </c>
      <c r="P20" s="27"/>
      <c r="Q20" s="85">
        <f t="shared" si="5"/>
        <v>28.98254049</v>
      </c>
      <c r="R20" s="30"/>
    </row>
    <row r="21" spans="1:18" ht="12.75">
      <c r="A21" s="3" t="s">
        <v>118</v>
      </c>
      <c r="B21" s="91">
        <v>17.554942075931127</v>
      </c>
      <c r="C21" s="27"/>
      <c r="D21" s="27"/>
      <c r="E21" s="114">
        <f t="shared" si="0"/>
        <v>2.33480729609884</v>
      </c>
      <c r="F21" s="101">
        <f t="shared" si="1"/>
        <v>0.5793130885057272</v>
      </c>
      <c r="G21" s="27">
        <f t="shared" si="2"/>
        <v>14.640821691326558</v>
      </c>
      <c r="H21" s="27">
        <f t="shared" si="3"/>
        <v>13.90878060676023</v>
      </c>
      <c r="I21" s="27"/>
      <c r="J21" s="26">
        <v>10.637874</v>
      </c>
      <c r="K21" s="27">
        <v>6.75770482</v>
      </c>
      <c r="L21" s="28">
        <v>1.568014</v>
      </c>
      <c r="M21" s="27">
        <f t="shared" si="4"/>
        <v>18.963592820000002</v>
      </c>
      <c r="N21" s="27"/>
      <c r="O21" s="26">
        <v>0.002681</v>
      </c>
      <c r="P21" s="27"/>
      <c r="Q21" s="85">
        <f t="shared" si="5"/>
        <v>18.96627382</v>
      </c>
      <c r="R21" s="30"/>
    </row>
    <row r="22" spans="1:18" ht="12.75">
      <c r="A22" s="3" t="s">
        <v>119</v>
      </c>
      <c r="B22" s="91">
        <v>246.86128172716982</v>
      </c>
      <c r="C22" s="27"/>
      <c r="D22" s="27"/>
      <c r="E22" s="114">
        <f t="shared" si="0"/>
        <v>32.83255046971359</v>
      </c>
      <c r="F22" s="101">
        <f t="shared" si="1"/>
        <v>8.146422296996604</v>
      </c>
      <c r="G22" s="27">
        <f t="shared" si="2"/>
        <v>205.88230896045962</v>
      </c>
      <c r="H22" s="27">
        <f t="shared" si="3"/>
        <v>195.58819351243665</v>
      </c>
      <c r="I22" s="27"/>
      <c r="J22" s="26">
        <v>98.671678</v>
      </c>
      <c r="K22" s="27">
        <v>34.10021323</v>
      </c>
      <c r="L22" s="28">
        <v>7.684816</v>
      </c>
      <c r="M22" s="27">
        <f t="shared" si="4"/>
        <v>140.45670723</v>
      </c>
      <c r="N22" s="27"/>
      <c r="O22" s="26">
        <v>0.034699</v>
      </c>
      <c r="P22" s="27"/>
      <c r="Q22" s="85">
        <f t="shared" si="5"/>
        <v>140.49140623</v>
      </c>
      <c r="R22" s="30"/>
    </row>
    <row r="23" spans="1:18" ht="12.75">
      <c r="A23" s="3" t="s">
        <v>120</v>
      </c>
      <c r="B23" s="91">
        <v>116.62709347936598</v>
      </c>
      <c r="C23" s="27"/>
      <c r="D23" s="27"/>
      <c r="E23" s="114">
        <f t="shared" si="0"/>
        <v>15.511403432755676</v>
      </c>
      <c r="F23" s="101">
        <f t="shared" si="1"/>
        <v>3.8486940848190776</v>
      </c>
      <c r="G23" s="27">
        <f t="shared" si="2"/>
        <v>97.26699596179124</v>
      </c>
      <c r="H23" s="27">
        <f t="shared" si="3"/>
        <v>92.40364616370167</v>
      </c>
      <c r="I23" s="27"/>
      <c r="J23" s="26">
        <v>29.232188</v>
      </c>
      <c r="K23" s="27">
        <v>15.2393161925</v>
      </c>
      <c r="L23" s="28">
        <v>3.880414</v>
      </c>
      <c r="M23" s="27">
        <f t="shared" si="4"/>
        <v>48.3519181925</v>
      </c>
      <c r="N23" s="27"/>
      <c r="O23" s="26">
        <v>0.000873</v>
      </c>
      <c r="P23" s="27"/>
      <c r="Q23" s="85">
        <f t="shared" si="5"/>
        <v>48.3527911925</v>
      </c>
      <c r="R23" s="30"/>
    </row>
    <row r="24" spans="1:18" ht="12.75">
      <c r="A24" s="3" t="s">
        <v>121</v>
      </c>
      <c r="B24" s="91">
        <v>47.22111967011178</v>
      </c>
      <c r="C24" s="27"/>
      <c r="D24" s="27"/>
      <c r="E24" s="114">
        <f t="shared" si="0"/>
        <v>6.280408916124867</v>
      </c>
      <c r="F24" s="101">
        <f t="shared" si="1"/>
        <v>1.5582969491136889</v>
      </c>
      <c r="G24" s="27">
        <f t="shared" si="2"/>
        <v>39.382413804873224</v>
      </c>
      <c r="H24" s="27">
        <f t="shared" si="3"/>
        <v>37.41329311462956</v>
      </c>
      <c r="I24" s="27"/>
      <c r="J24" s="26">
        <v>14.902569</v>
      </c>
      <c r="K24" s="27">
        <v>6.615578965</v>
      </c>
      <c r="L24" s="28">
        <v>2.142703</v>
      </c>
      <c r="M24" s="27">
        <f t="shared" si="4"/>
        <v>23.660850965</v>
      </c>
      <c r="N24" s="27"/>
      <c r="O24" s="26">
        <v>0.001504</v>
      </c>
      <c r="P24" s="27"/>
      <c r="Q24" s="85">
        <f t="shared" si="5"/>
        <v>23.662354965000002</v>
      </c>
      <c r="R24" s="30"/>
    </row>
    <row r="25" spans="1:18" ht="12.75">
      <c r="A25" s="3" t="s">
        <v>122</v>
      </c>
      <c r="B25" s="91">
        <v>63.78365024437719</v>
      </c>
      <c r="C25" s="27"/>
      <c r="D25" s="27"/>
      <c r="E25" s="114">
        <f t="shared" si="0"/>
        <v>8.483225482502167</v>
      </c>
      <c r="F25" s="101">
        <f t="shared" si="1"/>
        <v>2.104860458064447</v>
      </c>
      <c r="G25" s="27">
        <f t="shared" si="2"/>
        <v>53.19556430381057</v>
      </c>
      <c r="H25" s="27">
        <f t="shared" si="3"/>
        <v>50.53578608862004</v>
      </c>
      <c r="I25" s="27"/>
      <c r="J25" s="26">
        <v>20.864462</v>
      </c>
      <c r="K25" s="27">
        <v>10.3738825225</v>
      </c>
      <c r="L25" s="28">
        <v>2.288108</v>
      </c>
      <c r="M25" s="27">
        <f t="shared" si="4"/>
        <v>33.5264525225</v>
      </c>
      <c r="N25" s="27"/>
      <c r="O25" s="26">
        <v>0.000845</v>
      </c>
      <c r="P25" s="27"/>
      <c r="Q25" s="85">
        <f t="shared" si="5"/>
        <v>33.5272975225</v>
      </c>
      <c r="R25" s="30"/>
    </row>
    <row r="26" spans="1:18" ht="12.75">
      <c r="A26" s="3" t="s">
        <v>123</v>
      </c>
      <c r="B26" s="91">
        <v>71.23569022951354</v>
      </c>
      <c r="C26" s="27"/>
      <c r="D26" s="27"/>
      <c r="E26" s="114">
        <f t="shared" si="0"/>
        <v>9.474346800525302</v>
      </c>
      <c r="F26" s="101">
        <f t="shared" si="1"/>
        <v>2.350777777573947</v>
      </c>
      <c r="G26" s="27">
        <f t="shared" si="2"/>
        <v>59.41056565141429</v>
      </c>
      <c r="H26" s="27">
        <f t="shared" si="3"/>
        <v>56.44003736884357</v>
      </c>
      <c r="I26" s="27"/>
      <c r="J26" s="26">
        <v>22.707224</v>
      </c>
      <c r="K26" s="27">
        <v>13.09860743</v>
      </c>
      <c r="L26" s="28">
        <v>2.50325</v>
      </c>
      <c r="M26" s="27">
        <f t="shared" si="4"/>
        <v>38.30908143</v>
      </c>
      <c r="N26" s="27"/>
      <c r="O26" s="26">
        <v>0.008085</v>
      </c>
      <c r="P26" s="27"/>
      <c r="Q26" s="85">
        <f t="shared" si="5"/>
        <v>38.31716643</v>
      </c>
      <c r="R26" s="30"/>
    </row>
    <row r="27" spans="1:18" ht="12.75">
      <c r="A27" s="3" t="s">
        <v>124</v>
      </c>
      <c r="B27" s="91">
        <v>131.98813783460997</v>
      </c>
      <c r="C27" s="27"/>
      <c r="D27" s="27"/>
      <c r="E27" s="114">
        <f t="shared" si="0"/>
        <v>17.554422332003128</v>
      </c>
      <c r="F27" s="101">
        <f t="shared" si="1"/>
        <v>4.355608548542129</v>
      </c>
      <c r="G27" s="27">
        <f t="shared" si="2"/>
        <v>110.07810695406471</v>
      </c>
      <c r="H27" s="27">
        <f t="shared" si="3"/>
        <v>104.57420160636147</v>
      </c>
      <c r="I27" s="27"/>
      <c r="J27" s="26">
        <v>63.609635</v>
      </c>
      <c r="K27" s="27">
        <v>16.32593323</v>
      </c>
      <c r="L27" s="28">
        <v>4.326671</v>
      </c>
      <c r="M27" s="27">
        <f t="shared" si="4"/>
        <v>84.26223923</v>
      </c>
      <c r="N27" s="27"/>
      <c r="O27" s="26">
        <v>42.421022</v>
      </c>
      <c r="P27" s="27"/>
      <c r="Q27" s="85">
        <f t="shared" si="5"/>
        <v>126.68326123</v>
      </c>
      <c r="R27" s="30"/>
    </row>
    <row r="28" spans="1:18" ht="12.75">
      <c r="A28" s="3" t="s">
        <v>125</v>
      </c>
      <c r="B28" s="91">
        <v>94.94840165951913</v>
      </c>
      <c r="C28" s="27"/>
      <c r="D28" s="27"/>
      <c r="E28" s="114">
        <f t="shared" si="0"/>
        <v>12.628137420716046</v>
      </c>
      <c r="F28" s="101">
        <f t="shared" si="1"/>
        <v>3.133297254764132</v>
      </c>
      <c r="G28" s="27">
        <f t="shared" si="2"/>
        <v>79.18696698403896</v>
      </c>
      <c r="H28" s="27">
        <f t="shared" si="3"/>
        <v>75.22761863483701</v>
      </c>
      <c r="I28" s="27"/>
      <c r="J28" s="26">
        <v>37.600843</v>
      </c>
      <c r="K28" s="27">
        <v>12.69801004</v>
      </c>
      <c r="L28" s="28">
        <v>3.190145</v>
      </c>
      <c r="M28" s="27">
        <f t="shared" si="4"/>
        <v>53.48899804</v>
      </c>
      <c r="N28" s="27"/>
      <c r="O28" s="26">
        <v>0.020258</v>
      </c>
      <c r="P28" s="27"/>
      <c r="Q28" s="85">
        <f t="shared" si="5"/>
        <v>53.50925604</v>
      </c>
      <c r="R28" s="30"/>
    </row>
    <row r="29" spans="1:18" ht="12.75">
      <c r="A29" s="3" t="s">
        <v>126</v>
      </c>
      <c r="B29" s="91">
        <v>22.620418987176446</v>
      </c>
      <c r="C29" s="27"/>
      <c r="D29" s="27"/>
      <c r="E29" s="114">
        <f t="shared" si="0"/>
        <v>3.0085157252944676</v>
      </c>
      <c r="F29" s="101">
        <f t="shared" si="1"/>
        <v>0.7464738265768227</v>
      </c>
      <c r="G29" s="27">
        <f t="shared" si="2"/>
        <v>18.865429435305156</v>
      </c>
      <c r="H29" s="27">
        <f t="shared" si="3"/>
        <v>17.9221579635399</v>
      </c>
      <c r="I29" s="27"/>
      <c r="J29" s="26">
        <v>15.630954</v>
      </c>
      <c r="K29" s="27">
        <v>4.018743465</v>
      </c>
      <c r="L29" s="28">
        <v>1.37176</v>
      </c>
      <c r="M29" s="27">
        <f t="shared" si="4"/>
        <v>21.021457464999997</v>
      </c>
      <c r="N29" s="27"/>
      <c r="O29" s="26">
        <v>10.829771</v>
      </c>
      <c r="P29" s="27"/>
      <c r="Q29" s="85">
        <f t="shared" si="5"/>
        <v>31.851228465</v>
      </c>
      <c r="R29" s="30"/>
    </row>
    <row r="30" spans="1:18" ht="12.75">
      <c r="A30" s="3" t="s">
        <v>127</v>
      </c>
      <c r="B30" s="91">
        <v>176.83966308989687</v>
      </c>
      <c r="C30" s="27"/>
      <c r="D30" s="27"/>
      <c r="E30" s="114">
        <f t="shared" si="0"/>
        <v>23.519675190956285</v>
      </c>
      <c r="F30" s="101">
        <f t="shared" si="1"/>
        <v>5.835708881966597</v>
      </c>
      <c r="G30" s="27">
        <f t="shared" si="2"/>
        <v>147.48427901697397</v>
      </c>
      <c r="H30" s="27">
        <f t="shared" si="3"/>
        <v>140.11006506612526</v>
      </c>
      <c r="I30" s="27"/>
      <c r="J30" s="26">
        <v>107.553688</v>
      </c>
      <c r="K30" s="27">
        <v>28.081535405</v>
      </c>
      <c r="L30" s="28">
        <v>7.801378</v>
      </c>
      <c r="M30" s="27">
        <f t="shared" si="4"/>
        <v>143.436601405</v>
      </c>
      <c r="N30" s="27"/>
      <c r="O30" s="26">
        <v>37.517831</v>
      </c>
      <c r="P30" s="27"/>
      <c r="Q30" s="85">
        <f t="shared" si="5"/>
        <v>180.954432405</v>
      </c>
      <c r="R30" s="30"/>
    </row>
    <row r="31" spans="1:18" ht="12.75">
      <c r="A31" s="3" t="s">
        <v>128</v>
      </c>
      <c r="B31" s="91">
        <v>93.93746943053303</v>
      </c>
      <c r="C31" s="27"/>
      <c r="D31" s="27"/>
      <c r="E31" s="114">
        <f t="shared" si="0"/>
        <v>12.493683434260893</v>
      </c>
      <c r="F31" s="101">
        <f t="shared" si="1"/>
        <v>3.09993649120759</v>
      </c>
      <c r="G31" s="27">
        <f t="shared" si="2"/>
        <v>78.34384950506455</v>
      </c>
      <c r="H31" s="27">
        <f t="shared" si="3"/>
        <v>74.42665702981132</v>
      </c>
      <c r="I31" s="27"/>
      <c r="J31" s="26">
        <v>31.937915</v>
      </c>
      <c r="K31" s="27">
        <v>12.11690244</v>
      </c>
      <c r="L31" s="28">
        <v>3.877917</v>
      </c>
      <c r="M31" s="27">
        <f t="shared" si="4"/>
        <v>47.932734440000004</v>
      </c>
      <c r="N31" s="27"/>
      <c r="O31" s="26">
        <v>0.000335</v>
      </c>
      <c r="P31" s="27"/>
      <c r="Q31" s="85">
        <f t="shared" si="5"/>
        <v>47.933069440000004</v>
      </c>
      <c r="R31" s="30"/>
    </row>
    <row r="32" spans="1:18" ht="12.75">
      <c r="A32" s="3" t="s">
        <v>129</v>
      </c>
      <c r="B32" s="91">
        <v>101.96031764559665</v>
      </c>
      <c r="C32" s="27"/>
      <c r="D32" s="27"/>
      <c r="E32" s="114">
        <f t="shared" si="0"/>
        <v>13.560722246864355</v>
      </c>
      <c r="F32" s="101">
        <f t="shared" si="1"/>
        <v>3.3646904823046895</v>
      </c>
      <c r="G32" s="27">
        <f t="shared" si="2"/>
        <v>85.03490491642759</v>
      </c>
      <c r="H32" s="27">
        <f t="shared" si="3"/>
        <v>80.78315967060621</v>
      </c>
      <c r="I32" s="27"/>
      <c r="J32" s="26">
        <v>38.804267</v>
      </c>
      <c r="K32" s="27">
        <v>14.4200410975</v>
      </c>
      <c r="L32" s="28">
        <v>3.764794</v>
      </c>
      <c r="M32" s="27">
        <f t="shared" si="4"/>
        <v>56.9891020975</v>
      </c>
      <c r="N32" s="27"/>
      <c r="O32" s="26">
        <v>0.000419</v>
      </c>
      <c r="P32" s="27"/>
      <c r="Q32" s="85">
        <f t="shared" si="5"/>
        <v>56.9895210975</v>
      </c>
      <c r="R32" s="30"/>
    </row>
    <row r="33" spans="1:18" ht="12.75">
      <c r="A33" s="3" t="s">
        <v>130</v>
      </c>
      <c r="B33" s="91">
        <v>42.01916142138804</v>
      </c>
      <c r="C33" s="27"/>
      <c r="D33" s="27"/>
      <c r="E33" s="114">
        <f t="shared" si="0"/>
        <v>5.58854846904461</v>
      </c>
      <c r="F33" s="101">
        <f t="shared" si="1"/>
        <v>1.3866323269058054</v>
      </c>
      <c r="G33" s="27">
        <f t="shared" si="2"/>
        <v>35.04398062543763</v>
      </c>
      <c r="H33" s="27">
        <f t="shared" si="3"/>
        <v>33.29178159416574</v>
      </c>
      <c r="I33" s="27"/>
      <c r="J33" s="26">
        <v>15.632367</v>
      </c>
      <c r="K33" s="27">
        <v>7.63503296</v>
      </c>
      <c r="L33" s="28">
        <v>2.0115979999999998</v>
      </c>
      <c r="M33" s="27">
        <f t="shared" si="4"/>
        <v>25.278997959999998</v>
      </c>
      <c r="N33" s="27"/>
      <c r="O33" s="26">
        <v>0</v>
      </c>
      <c r="P33" s="27"/>
      <c r="Q33" s="85">
        <f t="shared" si="5"/>
        <v>25.278997959999998</v>
      </c>
      <c r="R33" s="30"/>
    </row>
    <row r="34" spans="1:18" ht="12.75">
      <c r="A34" s="3" t="s">
        <v>131</v>
      </c>
      <c r="B34" s="91">
        <v>11.473851172776651</v>
      </c>
      <c r="C34" s="27"/>
      <c r="D34" s="27"/>
      <c r="E34" s="114">
        <f t="shared" si="0"/>
        <v>1.5260222059792947</v>
      </c>
      <c r="F34" s="101">
        <f t="shared" si="1"/>
        <v>0.37863708870162954</v>
      </c>
      <c r="G34" s="27">
        <f t="shared" si="2"/>
        <v>9.569191878095726</v>
      </c>
      <c r="H34" s="27">
        <f t="shared" si="3"/>
        <v>9.090732284190938</v>
      </c>
      <c r="I34" s="27"/>
      <c r="J34" s="26">
        <v>5.740895</v>
      </c>
      <c r="K34" s="27">
        <v>5.522431645</v>
      </c>
      <c r="L34" s="28">
        <v>1.407817</v>
      </c>
      <c r="M34" s="27">
        <f t="shared" si="4"/>
        <v>12.671143644999999</v>
      </c>
      <c r="N34" s="27"/>
      <c r="O34" s="26">
        <v>0.00033</v>
      </c>
      <c r="P34" s="27"/>
      <c r="Q34" s="85">
        <f t="shared" si="5"/>
        <v>12.671473644999999</v>
      </c>
      <c r="R34" s="30"/>
    </row>
    <row r="35" spans="1:18" ht="12.75">
      <c r="A35" s="3" t="s">
        <v>132</v>
      </c>
      <c r="B35" s="91">
        <v>145.60549632959913</v>
      </c>
      <c r="C35" s="27"/>
      <c r="D35" s="27"/>
      <c r="E35" s="114">
        <f t="shared" si="0"/>
        <v>19.365531011836687</v>
      </c>
      <c r="F35" s="101">
        <f t="shared" si="1"/>
        <v>4.8049813788767715</v>
      </c>
      <c r="G35" s="27">
        <f t="shared" si="2"/>
        <v>121.43498393888568</v>
      </c>
      <c r="H35" s="27">
        <f t="shared" si="3"/>
        <v>115.36323474194138</v>
      </c>
      <c r="I35" s="27"/>
      <c r="J35" s="26">
        <v>41.841628</v>
      </c>
      <c r="K35" s="27">
        <v>16.50294562</v>
      </c>
      <c r="L35" s="28">
        <v>5.034789</v>
      </c>
      <c r="M35" s="27">
        <f t="shared" si="4"/>
        <v>63.379362619999995</v>
      </c>
      <c r="N35" s="27"/>
      <c r="O35" s="26">
        <v>0.002609</v>
      </c>
      <c r="P35" s="27"/>
      <c r="Q35" s="85">
        <f t="shared" si="5"/>
        <v>63.381971619999995</v>
      </c>
      <c r="R35" s="30"/>
    </row>
    <row r="36" spans="1:18" ht="12.75">
      <c r="A36" s="3" t="s">
        <v>133</v>
      </c>
      <c r="B36" s="91">
        <v>9.28640043372266</v>
      </c>
      <c r="C36" s="27"/>
      <c r="D36" s="27"/>
      <c r="E36" s="114">
        <f t="shared" si="0"/>
        <v>1.2350912576851139</v>
      </c>
      <c r="F36" s="101">
        <f t="shared" si="1"/>
        <v>0.3064512143128478</v>
      </c>
      <c r="G36" s="27">
        <f t="shared" si="2"/>
        <v>7.744857961724698</v>
      </c>
      <c r="H36" s="27">
        <f t="shared" si="3"/>
        <v>7.3576150636384625</v>
      </c>
      <c r="I36" s="27"/>
      <c r="J36" s="26">
        <v>6.197644</v>
      </c>
      <c r="K36" s="27">
        <v>5.6234864875</v>
      </c>
      <c r="L36" s="28">
        <v>1.043361</v>
      </c>
      <c r="M36" s="27">
        <f t="shared" si="4"/>
        <v>12.8644914875</v>
      </c>
      <c r="N36" s="27"/>
      <c r="O36" s="26">
        <v>0.000793</v>
      </c>
      <c r="P36" s="27"/>
      <c r="Q36" s="85">
        <f t="shared" si="5"/>
        <v>12.8652844875</v>
      </c>
      <c r="R36" s="30"/>
    </row>
    <row r="37" spans="1:18" ht="12.75">
      <c r="A37" s="3" t="s">
        <v>134</v>
      </c>
      <c r="B37" s="91">
        <v>30.285493931782618</v>
      </c>
      <c r="C37" s="27"/>
      <c r="D37" s="27"/>
      <c r="E37" s="114">
        <f t="shared" si="0"/>
        <v>4.027970692927088</v>
      </c>
      <c r="F37" s="101">
        <f t="shared" si="1"/>
        <v>0.9994212997488264</v>
      </c>
      <c r="G37" s="27">
        <f t="shared" si="2"/>
        <v>25.258101939106705</v>
      </c>
      <c r="H37" s="27">
        <f t="shared" si="3"/>
        <v>23.99519684215137</v>
      </c>
      <c r="I37" s="27"/>
      <c r="J37" s="26">
        <v>9.683159</v>
      </c>
      <c r="K37" s="27">
        <v>6.636877255</v>
      </c>
      <c r="L37" s="28">
        <v>1.683613</v>
      </c>
      <c r="M37" s="27">
        <f t="shared" si="4"/>
        <v>18.003649255</v>
      </c>
      <c r="N37" s="27"/>
      <c r="O37" s="26">
        <v>0.000615</v>
      </c>
      <c r="P37" s="27"/>
      <c r="Q37" s="85">
        <f t="shared" si="5"/>
        <v>18.004264255</v>
      </c>
      <c r="R37" s="30"/>
    </row>
    <row r="38" spans="1:18" ht="12.75">
      <c r="A38" s="3" t="s">
        <v>135</v>
      </c>
      <c r="B38" s="91">
        <v>22.002621683025644</v>
      </c>
      <c r="C38" s="27"/>
      <c r="D38" s="27"/>
      <c r="E38" s="114">
        <f t="shared" si="0"/>
        <v>2.926348683842411</v>
      </c>
      <c r="F38" s="101">
        <f t="shared" si="1"/>
        <v>0.7260865155398463</v>
      </c>
      <c r="G38" s="27">
        <f t="shared" si="2"/>
        <v>18.350186483643384</v>
      </c>
      <c r="H38" s="27">
        <f t="shared" si="3"/>
        <v>17.432677159461214</v>
      </c>
      <c r="I38" s="27"/>
      <c r="J38" s="26">
        <v>9.930228</v>
      </c>
      <c r="K38" s="27">
        <v>3.068424765</v>
      </c>
      <c r="L38" s="28">
        <v>1.261424</v>
      </c>
      <c r="M38" s="27">
        <f t="shared" si="4"/>
        <v>14.260076764999999</v>
      </c>
      <c r="N38" s="27"/>
      <c r="O38" s="26">
        <v>0</v>
      </c>
      <c r="P38" s="27"/>
      <c r="Q38" s="85">
        <f t="shared" si="5"/>
        <v>14.260076764999999</v>
      </c>
      <c r="R38" s="30"/>
    </row>
    <row r="39" spans="1:18" ht="12.75">
      <c r="A39" s="3" t="s">
        <v>136</v>
      </c>
      <c r="B39" s="91">
        <v>171.6543171582809</v>
      </c>
      <c r="C39" s="27"/>
      <c r="D39" s="27"/>
      <c r="E39" s="114">
        <f t="shared" si="0"/>
        <v>22.83002418205136</v>
      </c>
      <c r="F39" s="101">
        <f t="shared" si="1"/>
        <v>5.66459246622327</v>
      </c>
      <c r="G39" s="27">
        <f t="shared" si="2"/>
        <v>143.15970051000625</v>
      </c>
      <c r="H39" s="27">
        <f t="shared" si="3"/>
        <v>136.00171548450592</v>
      </c>
      <c r="I39" s="27"/>
      <c r="J39" s="26">
        <v>78.398253</v>
      </c>
      <c r="K39" s="27">
        <v>20.3552717625</v>
      </c>
      <c r="L39" s="28">
        <v>4.702598</v>
      </c>
      <c r="M39" s="27">
        <f t="shared" si="4"/>
        <v>103.45612276249999</v>
      </c>
      <c r="N39" s="27"/>
      <c r="O39" s="26">
        <v>0.002635</v>
      </c>
      <c r="P39" s="27"/>
      <c r="Q39" s="85">
        <f t="shared" si="5"/>
        <v>103.45875776249999</v>
      </c>
      <c r="R39" s="30"/>
    </row>
    <row r="40" spans="1:18" ht="12.75">
      <c r="A40" s="3" t="s">
        <v>137</v>
      </c>
      <c r="B40" s="91">
        <v>23.681957926604166</v>
      </c>
      <c r="C40" s="27"/>
      <c r="D40" s="27"/>
      <c r="E40" s="114">
        <f t="shared" si="0"/>
        <v>3.1497004042383545</v>
      </c>
      <c r="F40" s="101">
        <f t="shared" si="1"/>
        <v>0.7815046115779375</v>
      </c>
      <c r="G40" s="27">
        <f t="shared" si="2"/>
        <v>19.750752910787874</v>
      </c>
      <c r="H40" s="27">
        <f t="shared" si="3"/>
        <v>18.76321526524848</v>
      </c>
      <c r="I40" s="27"/>
      <c r="J40" s="26">
        <v>9.35520399</v>
      </c>
      <c r="K40" s="27">
        <v>6.1971386675</v>
      </c>
      <c r="L40" s="28">
        <v>1.62465</v>
      </c>
      <c r="M40" s="27">
        <f t="shared" si="4"/>
        <v>17.176992657499998</v>
      </c>
      <c r="N40" s="27"/>
      <c r="O40" s="26">
        <v>0.000295</v>
      </c>
      <c r="P40" s="27"/>
      <c r="Q40" s="85">
        <f t="shared" si="5"/>
        <v>17.1772876575</v>
      </c>
      <c r="R40" s="30"/>
    </row>
    <row r="41" spans="1:18" ht="12.75">
      <c r="A41" s="3" t="s">
        <v>138</v>
      </c>
      <c r="B41" s="91">
        <v>34.27984002680398</v>
      </c>
      <c r="C41" s="27"/>
      <c r="D41" s="27"/>
      <c r="E41" s="114">
        <f t="shared" si="0"/>
        <v>4.55921872356493</v>
      </c>
      <c r="F41" s="101">
        <f t="shared" si="1"/>
        <v>1.1312347208845315</v>
      </c>
      <c r="G41" s="27">
        <f t="shared" si="2"/>
        <v>28.589386582354518</v>
      </c>
      <c r="H41" s="27">
        <f t="shared" si="3"/>
        <v>27.15991725323679</v>
      </c>
      <c r="I41" s="27"/>
      <c r="J41" s="26">
        <v>15.232895</v>
      </c>
      <c r="K41" s="27">
        <v>5.368384975</v>
      </c>
      <c r="L41" s="28">
        <v>1.615951</v>
      </c>
      <c r="M41" s="27">
        <f t="shared" si="4"/>
        <v>22.217230974999996</v>
      </c>
      <c r="N41" s="27"/>
      <c r="O41" s="26">
        <v>0.00968</v>
      </c>
      <c r="P41" s="27"/>
      <c r="Q41" s="85">
        <f t="shared" si="5"/>
        <v>22.226910974999996</v>
      </c>
      <c r="R41" s="30"/>
    </row>
    <row r="42" spans="1:18" ht="12.75">
      <c r="A42" s="3" t="s">
        <v>139</v>
      </c>
      <c r="B42" s="91">
        <v>362.2502839255702</v>
      </c>
      <c r="C42" s="27"/>
      <c r="D42" s="27"/>
      <c r="E42" s="114">
        <f t="shared" si="0"/>
        <v>48.17928776210084</v>
      </c>
      <c r="F42" s="101">
        <f t="shared" si="1"/>
        <v>11.954259369543818</v>
      </c>
      <c r="G42" s="27">
        <f t="shared" si="2"/>
        <v>302.11673679392555</v>
      </c>
      <c r="H42" s="27">
        <f t="shared" si="3"/>
        <v>287.0108999542293</v>
      </c>
      <c r="I42" s="27"/>
      <c r="J42" s="26">
        <v>164.472586</v>
      </c>
      <c r="K42" s="27">
        <v>52.410925055</v>
      </c>
      <c r="L42" s="28">
        <v>12.358428</v>
      </c>
      <c r="M42" s="27">
        <f t="shared" si="4"/>
        <v>229.24193905500002</v>
      </c>
      <c r="N42" s="27"/>
      <c r="O42" s="26">
        <v>0.019838</v>
      </c>
      <c r="P42" s="27"/>
      <c r="Q42" s="85">
        <f t="shared" si="5"/>
        <v>229.261777055</v>
      </c>
      <c r="R42" s="30"/>
    </row>
    <row r="43" spans="1:18" ht="12.75">
      <c r="A43" s="3" t="s">
        <v>140</v>
      </c>
      <c r="B43" s="91">
        <v>222.78392125151086</v>
      </c>
      <c r="C43" s="27"/>
      <c r="D43" s="27"/>
      <c r="E43" s="114">
        <f t="shared" si="0"/>
        <v>29.630261526450948</v>
      </c>
      <c r="F43" s="101">
        <f t="shared" si="1"/>
        <v>7.351869401299859</v>
      </c>
      <c r="G43" s="27">
        <f t="shared" si="2"/>
        <v>185.80179032376006</v>
      </c>
      <c r="H43" s="27">
        <f t="shared" si="3"/>
        <v>176.51170080757205</v>
      </c>
      <c r="I43" s="27"/>
      <c r="J43" s="26">
        <v>65.017413</v>
      </c>
      <c r="K43" s="27">
        <v>30.03786002</v>
      </c>
      <c r="L43" s="28">
        <v>7.498203999999999</v>
      </c>
      <c r="M43" s="27">
        <f t="shared" si="4"/>
        <v>102.55347702</v>
      </c>
      <c r="N43" s="27"/>
      <c r="O43" s="26">
        <v>0.001599</v>
      </c>
      <c r="P43" s="27"/>
      <c r="Q43" s="85">
        <f t="shared" si="5"/>
        <v>102.55507602</v>
      </c>
      <c r="R43" s="30"/>
    </row>
    <row r="44" spans="1:18" ht="12.75">
      <c r="A44" s="3" t="s">
        <v>141</v>
      </c>
      <c r="B44" s="91">
        <v>51.15960787632892</v>
      </c>
      <c r="C44" s="27"/>
      <c r="D44" s="27"/>
      <c r="E44" s="114">
        <f t="shared" si="0"/>
        <v>6.804227847551747</v>
      </c>
      <c r="F44" s="101">
        <f t="shared" si="1"/>
        <v>1.6882670599188545</v>
      </c>
      <c r="G44" s="27">
        <f t="shared" si="2"/>
        <v>42.66711296885832</v>
      </c>
      <c r="H44" s="27">
        <f t="shared" si="3"/>
        <v>40.533757320415404</v>
      </c>
      <c r="I44" s="27"/>
      <c r="J44" s="26">
        <v>16.122298</v>
      </c>
      <c r="K44" s="27">
        <v>11.9833598725</v>
      </c>
      <c r="L44" s="28">
        <v>3.144165</v>
      </c>
      <c r="M44" s="27">
        <f t="shared" si="4"/>
        <v>31.2498228725</v>
      </c>
      <c r="N44" s="27"/>
      <c r="O44" s="26">
        <v>0.001925</v>
      </c>
      <c r="P44" s="27"/>
      <c r="Q44" s="85">
        <f t="shared" si="5"/>
        <v>31.2517478725</v>
      </c>
      <c r="R44" s="30"/>
    </row>
    <row r="45" spans="1:18" ht="12.75">
      <c r="A45" s="3" t="s">
        <v>142</v>
      </c>
      <c r="B45" s="91">
        <v>57.41003917197554</v>
      </c>
      <c r="C45" s="27"/>
      <c r="D45" s="27"/>
      <c r="E45" s="114">
        <f t="shared" si="0"/>
        <v>7.635535209872748</v>
      </c>
      <c r="F45" s="101">
        <f t="shared" si="1"/>
        <v>1.894531292675193</v>
      </c>
      <c r="G45" s="27">
        <f t="shared" si="2"/>
        <v>47.8799726694276</v>
      </c>
      <c r="H45" s="27">
        <f t="shared" si="3"/>
        <v>45.48597403595622</v>
      </c>
      <c r="I45" s="27"/>
      <c r="J45" s="26">
        <v>30.622785</v>
      </c>
      <c r="K45" s="27">
        <v>8.598036835</v>
      </c>
      <c r="L45" s="28">
        <v>2.918463</v>
      </c>
      <c r="M45" s="27">
        <f t="shared" si="4"/>
        <v>42.139284835000005</v>
      </c>
      <c r="N45" s="27"/>
      <c r="O45" s="26">
        <v>6.666751</v>
      </c>
      <c r="P45" s="27"/>
      <c r="Q45" s="85">
        <f t="shared" si="5"/>
        <v>48.806035835</v>
      </c>
      <c r="R45" s="30"/>
    </row>
    <row r="46" spans="1:18" ht="12.75">
      <c r="A46" s="3" t="s">
        <v>143</v>
      </c>
      <c r="B46" s="91">
        <v>228.06834712676465</v>
      </c>
      <c r="C46" s="27"/>
      <c r="D46" s="27"/>
      <c r="E46" s="114">
        <f t="shared" si="0"/>
        <v>30.3330901678597</v>
      </c>
      <c r="F46" s="101">
        <f t="shared" si="1"/>
        <v>7.526255455183234</v>
      </c>
      <c r="G46" s="27">
        <f t="shared" si="2"/>
        <v>190.2090015037217</v>
      </c>
      <c r="H46" s="27">
        <f t="shared" si="3"/>
        <v>180.6985514285356</v>
      </c>
      <c r="I46" s="27"/>
      <c r="J46" s="26">
        <v>106.727822</v>
      </c>
      <c r="K46" s="27">
        <v>30.9932185975</v>
      </c>
      <c r="L46" s="28">
        <v>9.103284</v>
      </c>
      <c r="M46" s="27">
        <f t="shared" si="4"/>
        <v>146.8243245975</v>
      </c>
      <c r="N46" s="27"/>
      <c r="O46" s="26">
        <v>0.023793</v>
      </c>
      <c r="P46" s="27"/>
      <c r="Q46" s="85">
        <f t="shared" si="5"/>
        <v>146.84811759750002</v>
      </c>
      <c r="R46" s="30"/>
    </row>
    <row r="47" spans="1:18" ht="12.75">
      <c r="A47" s="3" t="s">
        <v>144</v>
      </c>
      <c r="B47" s="91">
        <v>30.526370136856357</v>
      </c>
      <c r="C47" s="27"/>
      <c r="D47" s="27"/>
      <c r="E47" s="114">
        <f t="shared" si="0"/>
        <v>4.060007228201895</v>
      </c>
      <c r="F47" s="101">
        <f t="shared" si="1"/>
        <v>1.0073702145162597</v>
      </c>
      <c r="G47" s="27">
        <f t="shared" si="2"/>
        <v>25.4589926941382</v>
      </c>
      <c r="H47" s="27">
        <f t="shared" si="3"/>
        <v>24.186043059431288</v>
      </c>
      <c r="I47" s="27"/>
      <c r="J47" s="26">
        <v>12.98846</v>
      </c>
      <c r="K47" s="27">
        <v>9.0946484625</v>
      </c>
      <c r="L47" s="28">
        <v>0.601926</v>
      </c>
      <c r="M47" s="27">
        <f t="shared" si="4"/>
        <v>22.6850344625</v>
      </c>
      <c r="N47" s="27"/>
      <c r="O47" s="26">
        <v>17.212434</v>
      </c>
      <c r="P47" s="27"/>
      <c r="Q47" s="85">
        <f t="shared" si="5"/>
        <v>39.8974684625</v>
      </c>
      <c r="R47" s="30"/>
    </row>
    <row r="48" spans="1:18" ht="12.75">
      <c r="A48" s="3" t="s">
        <v>145</v>
      </c>
      <c r="B48" s="91">
        <v>19.267043545364334</v>
      </c>
      <c r="C48" s="27"/>
      <c r="D48" s="27"/>
      <c r="E48" s="114">
        <f t="shared" si="0"/>
        <v>2.5625167915334566</v>
      </c>
      <c r="F48" s="101">
        <f t="shared" si="1"/>
        <v>0.6358124369970231</v>
      </c>
      <c r="G48" s="27">
        <f t="shared" si="2"/>
        <v>16.068714316833855</v>
      </c>
      <c r="H48" s="27">
        <f t="shared" si="3"/>
        <v>15.265278600992161</v>
      </c>
      <c r="I48" s="27"/>
      <c r="J48" s="26">
        <v>15.658991</v>
      </c>
      <c r="K48" s="27">
        <v>2.7305871025</v>
      </c>
      <c r="L48" s="28">
        <v>0.977428</v>
      </c>
      <c r="M48" s="27">
        <f t="shared" si="4"/>
        <v>19.3670061025</v>
      </c>
      <c r="N48" s="27"/>
      <c r="O48" s="26">
        <v>16.021307</v>
      </c>
      <c r="P48" s="27"/>
      <c r="Q48" s="85">
        <f t="shared" si="5"/>
        <v>35.3883131025</v>
      </c>
      <c r="R48" s="30"/>
    </row>
    <row r="49" spans="1:18" ht="12.75">
      <c r="A49" s="3" t="s">
        <v>146</v>
      </c>
      <c r="B49" s="91">
        <v>70.55986965693081</v>
      </c>
      <c r="C49" s="27"/>
      <c r="D49" s="27"/>
      <c r="E49" s="114">
        <f t="shared" si="0"/>
        <v>9.3844626643718</v>
      </c>
      <c r="F49" s="101">
        <f t="shared" si="1"/>
        <v>2.328475698678717</v>
      </c>
      <c r="G49" s="27">
        <f t="shared" si="2"/>
        <v>58.8469312938803</v>
      </c>
      <c r="H49" s="27">
        <f t="shared" si="3"/>
        <v>55.90458472918628</v>
      </c>
      <c r="I49" s="27"/>
      <c r="J49" s="26">
        <v>23.012424</v>
      </c>
      <c r="K49" s="27">
        <v>8.887202565</v>
      </c>
      <c r="L49" s="28">
        <v>2.568066</v>
      </c>
      <c r="M49" s="27">
        <f t="shared" si="4"/>
        <v>34.467692565</v>
      </c>
      <c r="N49" s="27"/>
      <c r="O49" s="26">
        <v>0.007046</v>
      </c>
      <c r="P49" s="27"/>
      <c r="Q49" s="85">
        <f t="shared" si="5"/>
        <v>34.474738565</v>
      </c>
      <c r="R49" s="30"/>
    </row>
    <row r="50" spans="1:18" ht="12.75">
      <c r="A50" s="3" t="s">
        <v>147</v>
      </c>
      <c r="B50" s="91">
        <v>11.236673760352307</v>
      </c>
      <c r="C50" s="27"/>
      <c r="D50" s="27"/>
      <c r="E50" s="114">
        <f t="shared" si="0"/>
        <v>1.4944776101268569</v>
      </c>
      <c r="F50" s="101">
        <f t="shared" si="1"/>
        <v>0.37081023409162617</v>
      </c>
      <c r="G50" s="27">
        <f t="shared" si="2"/>
        <v>9.371385916133823</v>
      </c>
      <c r="H50" s="27">
        <f t="shared" si="3"/>
        <v>8.902816620327132</v>
      </c>
      <c r="I50" s="27"/>
      <c r="J50" s="26">
        <v>3.761506</v>
      </c>
      <c r="K50" s="27">
        <v>5.1973945875</v>
      </c>
      <c r="L50" s="28">
        <v>0.831968</v>
      </c>
      <c r="M50" s="27">
        <f t="shared" si="4"/>
        <v>9.7908685875</v>
      </c>
      <c r="N50" s="27"/>
      <c r="O50" s="26">
        <v>0.000356</v>
      </c>
      <c r="P50" s="27"/>
      <c r="Q50" s="85">
        <f t="shared" si="5"/>
        <v>9.7912245875</v>
      </c>
      <c r="R50" s="30"/>
    </row>
    <row r="51" spans="1:18" ht="12.75">
      <c r="A51" s="3" t="s">
        <v>148</v>
      </c>
      <c r="B51" s="91">
        <v>101.87044038786694</v>
      </c>
      <c r="C51" s="27"/>
      <c r="D51" s="27"/>
      <c r="E51" s="114">
        <f t="shared" si="0"/>
        <v>13.548768571586303</v>
      </c>
      <c r="F51" s="101">
        <f t="shared" si="1"/>
        <v>3.361724532799609</v>
      </c>
      <c r="G51" s="27">
        <f t="shared" si="2"/>
        <v>84.95994728348101</v>
      </c>
      <c r="H51" s="27">
        <f t="shared" si="3"/>
        <v>80.71194991930696</v>
      </c>
      <c r="I51" s="27"/>
      <c r="J51" s="26">
        <v>26.201444</v>
      </c>
      <c r="K51" s="27">
        <v>12.969873395</v>
      </c>
      <c r="L51" s="28">
        <v>2.963264</v>
      </c>
      <c r="M51" s="27">
        <f t="shared" si="4"/>
        <v>42.134581395000005</v>
      </c>
      <c r="N51" s="27"/>
      <c r="O51" s="26">
        <v>0.001182</v>
      </c>
      <c r="P51" s="27"/>
      <c r="Q51" s="85">
        <f t="shared" si="5"/>
        <v>42.135763395000005</v>
      </c>
      <c r="R51" s="30"/>
    </row>
    <row r="52" spans="1:18" ht="12.75">
      <c r="A52" s="3" t="s">
        <v>149</v>
      </c>
      <c r="B52" s="91">
        <v>340.733119474287</v>
      </c>
      <c r="C52" s="27"/>
      <c r="D52" s="27"/>
      <c r="E52" s="114">
        <f t="shared" si="0"/>
        <v>45.31750489008017</v>
      </c>
      <c r="F52" s="101">
        <f t="shared" si="1"/>
        <v>11.244192942651472</v>
      </c>
      <c r="G52" s="27">
        <f t="shared" si="2"/>
        <v>284.17142164155536</v>
      </c>
      <c r="H52" s="27">
        <f t="shared" si="3"/>
        <v>269.9628505594776</v>
      </c>
      <c r="I52" s="27"/>
      <c r="J52" s="26">
        <v>84.522923</v>
      </c>
      <c r="K52" s="27">
        <v>50.002806935</v>
      </c>
      <c r="L52" s="28">
        <v>11.272626</v>
      </c>
      <c r="M52" s="27">
        <f t="shared" si="4"/>
        <v>145.79835593500002</v>
      </c>
      <c r="N52" s="27"/>
      <c r="O52" s="26">
        <v>0.010225</v>
      </c>
      <c r="P52" s="27"/>
      <c r="Q52" s="85">
        <f t="shared" si="5"/>
        <v>145.808580935</v>
      </c>
      <c r="R52" s="30"/>
    </row>
    <row r="53" spans="1:18" ht="12.75">
      <c r="A53" s="3" t="s">
        <v>150</v>
      </c>
      <c r="B53" s="91">
        <v>29.72842284099521</v>
      </c>
      <c r="C53" s="27"/>
      <c r="D53" s="27"/>
      <c r="E53" s="114">
        <f t="shared" si="0"/>
        <v>3.9538802378523634</v>
      </c>
      <c r="F53" s="101">
        <f t="shared" si="1"/>
        <v>0.981037953752842</v>
      </c>
      <c r="G53" s="27">
        <f t="shared" si="2"/>
        <v>24.793504649390005</v>
      </c>
      <c r="H53" s="27">
        <f t="shared" si="3"/>
        <v>23.553829416920504</v>
      </c>
      <c r="I53" s="27"/>
      <c r="J53" s="26">
        <v>13.51239</v>
      </c>
      <c r="K53" s="27">
        <v>11.36733397</v>
      </c>
      <c r="L53" s="28">
        <v>1.805987</v>
      </c>
      <c r="M53" s="27">
        <f t="shared" si="4"/>
        <v>26.685710970000002</v>
      </c>
      <c r="N53" s="27"/>
      <c r="O53" s="26">
        <v>0.001442</v>
      </c>
      <c r="P53" s="27"/>
      <c r="Q53" s="85">
        <f t="shared" si="5"/>
        <v>26.687152970000003</v>
      </c>
      <c r="R53" s="30"/>
    </row>
    <row r="54" spans="1:18" ht="12.75">
      <c r="A54" s="3" t="s">
        <v>151</v>
      </c>
      <c r="B54" s="91">
        <v>128.68872778393072</v>
      </c>
      <c r="C54" s="27"/>
      <c r="D54" s="27"/>
      <c r="E54" s="114">
        <f t="shared" si="0"/>
        <v>17.115600795262786</v>
      </c>
      <c r="F54" s="101">
        <f t="shared" si="1"/>
        <v>4.246728016869714</v>
      </c>
      <c r="G54" s="27">
        <f t="shared" si="2"/>
        <v>107.32639897179821</v>
      </c>
      <c r="H54" s="27">
        <f t="shared" si="3"/>
        <v>101.9600790232083</v>
      </c>
      <c r="I54" s="27"/>
      <c r="J54" s="26">
        <v>31.478213</v>
      </c>
      <c r="K54" s="27">
        <v>15.73028145</v>
      </c>
      <c r="L54" s="28">
        <v>4.266811000000001</v>
      </c>
      <c r="M54" s="27">
        <f t="shared" si="4"/>
        <v>51.47530545000001</v>
      </c>
      <c r="N54" s="27"/>
      <c r="O54" s="26">
        <v>0</v>
      </c>
      <c r="P54" s="27"/>
      <c r="Q54" s="85">
        <f t="shared" si="5"/>
        <v>51.47530545000001</v>
      </c>
      <c r="R54" s="30"/>
    </row>
    <row r="55" spans="1:18" ht="12.75">
      <c r="A55" s="3" t="s">
        <v>152</v>
      </c>
      <c r="B55" s="91">
        <v>1.7141705289032874</v>
      </c>
      <c r="C55" s="27"/>
      <c r="D55" s="27"/>
      <c r="E55" s="114">
        <f t="shared" si="0"/>
        <v>0.22798468034413724</v>
      </c>
      <c r="F55" s="101">
        <f t="shared" si="1"/>
        <v>0.056567627453808486</v>
      </c>
      <c r="G55" s="27">
        <f t="shared" si="2"/>
        <v>1.4296182211053416</v>
      </c>
      <c r="H55" s="27">
        <f t="shared" si="3"/>
        <v>1.3581373100500744</v>
      </c>
      <c r="I55" s="27"/>
      <c r="J55" s="26">
        <v>2.325278</v>
      </c>
      <c r="K55" s="27">
        <v>1.4696695525</v>
      </c>
      <c r="L55" s="28">
        <v>0.148404</v>
      </c>
      <c r="M55" s="27">
        <f t="shared" si="4"/>
        <v>3.9433515525000002</v>
      </c>
      <c r="N55" s="27"/>
      <c r="O55" s="26">
        <v>0</v>
      </c>
      <c r="P55" s="27"/>
      <c r="Q55" s="85">
        <f t="shared" si="5"/>
        <v>3.9433515525000002</v>
      </c>
      <c r="R55" s="30"/>
    </row>
    <row r="56" spans="1:18" ht="12.75">
      <c r="A56" s="3" t="s">
        <v>153</v>
      </c>
      <c r="B56" s="91">
        <v>10.882676484460022</v>
      </c>
      <c r="C56" s="27"/>
      <c r="D56" s="27"/>
      <c r="E56" s="114">
        <f t="shared" si="0"/>
        <v>1.447395972433183</v>
      </c>
      <c r="F56" s="101">
        <f t="shared" si="1"/>
        <v>0.35912832398718075</v>
      </c>
      <c r="G56" s="27">
        <f t="shared" si="2"/>
        <v>9.076152188039659</v>
      </c>
      <c r="H56" s="27">
        <f t="shared" si="3"/>
        <v>8.622344578637676</v>
      </c>
      <c r="I56" s="27"/>
      <c r="J56" s="26">
        <v>6.476953</v>
      </c>
      <c r="K56" s="27">
        <v>2.4347582</v>
      </c>
      <c r="L56" s="28">
        <v>0.749323</v>
      </c>
      <c r="M56" s="27">
        <f t="shared" si="4"/>
        <v>9.6610342</v>
      </c>
      <c r="N56" s="27"/>
      <c r="O56" s="26">
        <v>1.483224</v>
      </c>
      <c r="P56" s="27"/>
      <c r="Q56" s="85">
        <f t="shared" si="5"/>
        <v>11.1442582</v>
      </c>
      <c r="R56" s="30"/>
    </row>
    <row r="57" spans="1:18" ht="12.75">
      <c r="A57" s="3" t="s">
        <v>154</v>
      </c>
      <c r="B57" s="91">
        <v>97.76988476195662</v>
      </c>
      <c r="C57" s="27"/>
      <c r="D57" s="27"/>
      <c r="E57" s="114">
        <f t="shared" si="0"/>
        <v>13.003394673340232</v>
      </c>
      <c r="F57" s="101">
        <f t="shared" si="1"/>
        <v>3.2264061971445686</v>
      </c>
      <c r="G57" s="27">
        <f t="shared" si="2"/>
        <v>81.54008389147182</v>
      </c>
      <c r="H57" s="27">
        <f t="shared" si="3"/>
        <v>77.46307969689823</v>
      </c>
      <c r="I57" s="27"/>
      <c r="J57" s="26">
        <v>50.132524</v>
      </c>
      <c r="K57" s="27">
        <v>13.935890575</v>
      </c>
      <c r="L57" s="28">
        <v>5.330341000000001</v>
      </c>
      <c r="M57" s="27">
        <f t="shared" si="4"/>
        <v>69.398755575</v>
      </c>
      <c r="N57" s="27"/>
      <c r="O57" s="26">
        <v>0.014939</v>
      </c>
      <c r="P57" s="27"/>
      <c r="Q57" s="85">
        <f t="shared" si="5"/>
        <v>69.413694575</v>
      </c>
      <c r="R57" s="30"/>
    </row>
    <row r="58" spans="1:18" ht="12.75">
      <c r="A58" s="3" t="s">
        <v>155</v>
      </c>
      <c r="B58" s="91">
        <v>101.29746288999773</v>
      </c>
      <c r="C58" s="27"/>
      <c r="D58" s="27"/>
      <c r="E58" s="114">
        <f t="shared" si="0"/>
        <v>13.4725625643697</v>
      </c>
      <c r="F58" s="101">
        <f t="shared" si="1"/>
        <v>3.342816275369925</v>
      </c>
      <c r="G58" s="27">
        <f t="shared" si="2"/>
        <v>84.48208405025811</v>
      </c>
      <c r="H58" s="27">
        <f t="shared" si="3"/>
        <v>80.2579798477452</v>
      </c>
      <c r="I58" s="27"/>
      <c r="J58" s="26">
        <v>40.91976</v>
      </c>
      <c r="K58" s="27">
        <v>13.41736495</v>
      </c>
      <c r="L58" s="28">
        <v>4.369064</v>
      </c>
      <c r="M58" s="27">
        <f t="shared" si="4"/>
        <v>58.70618895</v>
      </c>
      <c r="N58" s="27"/>
      <c r="O58" s="26">
        <v>0.104653</v>
      </c>
      <c r="P58" s="27"/>
      <c r="Q58" s="85">
        <f t="shared" si="5"/>
        <v>58.81084195</v>
      </c>
      <c r="R58" s="30"/>
    </row>
    <row r="59" spans="1:18" ht="12.75">
      <c r="A59" s="3" t="s">
        <v>156</v>
      </c>
      <c r="B59" s="91">
        <v>26.437338107798496</v>
      </c>
      <c r="C59" s="27"/>
      <c r="D59" s="27"/>
      <c r="E59" s="114">
        <f t="shared" si="0"/>
        <v>3.5161659683372</v>
      </c>
      <c r="F59" s="101">
        <f t="shared" si="1"/>
        <v>0.8724321575573504</v>
      </c>
      <c r="G59" s="27">
        <f t="shared" si="2"/>
        <v>22.048739981903942</v>
      </c>
      <c r="H59" s="27">
        <f t="shared" si="3"/>
        <v>20.946302982808746</v>
      </c>
      <c r="I59" s="27"/>
      <c r="J59" s="26">
        <v>11.323799</v>
      </c>
      <c r="K59" s="27">
        <v>5.948931915</v>
      </c>
      <c r="L59" s="28">
        <v>1.5038490000000002</v>
      </c>
      <c r="M59" s="27">
        <f t="shared" si="4"/>
        <v>18.776579915</v>
      </c>
      <c r="N59" s="27"/>
      <c r="O59" s="26">
        <v>3.977519</v>
      </c>
      <c r="P59" s="27"/>
      <c r="Q59" s="85">
        <f t="shared" si="5"/>
        <v>22.754098915</v>
      </c>
      <c r="R59" s="30"/>
    </row>
    <row r="60" spans="1:18" ht="13.5" thickBot="1">
      <c r="A60" s="3" t="s">
        <v>157</v>
      </c>
      <c r="B60" s="91">
        <v>7.847563634694201</v>
      </c>
      <c r="C60" s="27"/>
      <c r="D60" s="27"/>
      <c r="E60" s="114">
        <f t="shared" si="0"/>
        <v>1.0437259634143288</v>
      </c>
      <c r="F60" s="101">
        <f t="shared" si="1"/>
        <v>0.25896959994490865</v>
      </c>
      <c r="G60" s="27">
        <f t="shared" si="2"/>
        <v>6.544868071334964</v>
      </c>
      <c r="H60" s="27">
        <f t="shared" si="3"/>
        <v>6.217624667768216</v>
      </c>
      <c r="I60" s="27"/>
      <c r="J60" s="26">
        <v>5.240521</v>
      </c>
      <c r="K60" s="27">
        <v>4.032390395</v>
      </c>
      <c r="L60" s="28">
        <v>1.031409</v>
      </c>
      <c r="M60" s="27">
        <f t="shared" si="4"/>
        <v>10.304320395000001</v>
      </c>
      <c r="N60" s="27"/>
      <c r="O60" s="26">
        <v>0.000497</v>
      </c>
      <c r="P60" s="27"/>
      <c r="Q60" s="85">
        <f t="shared" si="5"/>
        <v>10.304817395</v>
      </c>
      <c r="R60" s="30"/>
    </row>
    <row r="61" spans="1:18" ht="13.5" thickBot="1">
      <c r="A61" s="74"/>
      <c r="B61" s="74">
        <f>SUM(B8:B60)</f>
        <v>5093.901462330758</v>
      </c>
      <c r="C61" s="51"/>
      <c r="D61" s="51"/>
      <c r="E61" s="106">
        <f>SUM(E8:E60)</f>
        <v>677.4888944899906</v>
      </c>
      <c r="F61" s="51">
        <f>SUM(F8:F60)</f>
        <v>168.098748256915</v>
      </c>
      <c r="G61" s="51">
        <f>SUM(G8:G60)</f>
        <v>4248.313819583852</v>
      </c>
      <c r="H61" s="51">
        <f>SUM(H8:H60)</f>
        <v>4035.8981286046587</v>
      </c>
      <c r="I61" s="51"/>
      <c r="J61" s="74">
        <f aca="true" t="shared" si="6" ref="J61:Q61">SUM(J8:J60)</f>
        <v>2021.0636804900007</v>
      </c>
      <c r="K61" s="51">
        <f t="shared" si="6"/>
        <v>745.7780133675001</v>
      </c>
      <c r="L61" s="51">
        <f t="shared" si="6"/>
        <v>185.50351699999993</v>
      </c>
      <c r="M61" s="89">
        <f t="shared" si="6"/>
        <v>2952.3452108575007</v>
      </c>
      <c r="N61" s="90">
        <f t="shared" si="6"/>
        <v>0</v>
      </c>
      <c r="O61" s="79">
        <f t="shared" si="6"/>
        <v>140.547804</v>
      </c>
      <c r="P61" s="51">
        <f t="shared" si="6"/>
        <v>0</v>
      </c>
      <c r="Q61" s="83">
        <f t="shared" si="6"/>
        <v>3092.893014857501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0.2890625" style="0" customWidth="1"/>
    <col min="4" max="4" width="9.140625" style="0" hidden="1" customWidth="1"/>
    <col min="5" max="7" width="9.7109375" style="0" customWidth="1"/>
    <col min="8" max="8" width="9.28125" style="0" bestFit="1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/>
      <c r="D5" s="72" t="s">
        <v>4</v>
      </c>
      <c r="E5" s="32"/>
      <c r="F5" s="33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10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4"/>
      <c r="F7" s="63"/>
      <c r="G7" s="63"/>
      <c r="H7" s="63"/>
      <c r="I7" s="63"/>
      <c r="J7" s="64"/>
      <c r="K7" s="63"/>
      <c r="L7" s="65"/>
      <c r="M7" s="63"/>
      <c r="N7" s="63"/>
      <c r="O7" s="62"/>
      <c r="P7" s="63"/>
      <c r="Q7" s="86"/>
      <c r="R7" s="30"/>
    </row>
    <row r="8" spans="1:18" ht="12.75">
      <c r="A8" s="3" t="s">
        <v>105</v>
      </c>
      <c r="B8" s="91">
        <v>11.123682283936624</v>
      </c>
      <c r="C8" s="27"/>
      <c r="D8" s="27"/>
      <c r="E8" s="26">
        <f>0.225*B8</f>
        <v>2.5028285138857407</v>
      </c>
      <c r="F8" s="27">
        <f>0.125*B8</f>
        <v>1.390460285492078</v>
      </c>
      <c r="G8" s="27">
        <f>B8-E8-F8</f>
        <v>7.230393484558806</v>
      </c>
      <c r="H8" s="27">
        <f>0.95*G8</f>
        <v>6.868873810330865</v>
      </c>
      <c r="I8" s="27"/>
      <c r="J8" s="26">
        <v>15.557682</v>
      </c>
      <c r="K8" s="27">
        <v>7.9317057625</v>
      </c>
      <c r="L8" s="28">
        <v>1.585486</v>
      </c>
      <c r="M8" s="27">
        <f>SUM(J8:L8)</f>
        <v>25.0748737625</v>
      </c>
      <c r="N8" s="27"/>
      <c r="O8" s="25">
        <v>2.163321</v>
      </c>
      <c r="P8" s="27"/>
      <c r="Q8" s="85">
        <f>M8+O8</f>
        <v>27.2381947625</v>
      </c>
      <c r="R8" s="30"/>
    </row>
    <row r="9" spans="1:18" ht="12.75">
      <c r="A9" s="3" t="s">
        <v>106</v>
      </c>
      <c r="B9" s="91">
        <v>74.61038304637893</v>
      </c>
      <c r="C9" s="27"/>
      <c r="D9" s="27"/>
      <c r="E9" s="26">
        <f aca="true" t="shared" si="0" ref="E9:E60">0.225*B9</f>
        <v>16.787336185435258</v>
      </c>
      <c r="F9" s="27">
        <f aca="true" t="shared" si="1" ref="F9:F60">0.125*B9</f>
        <v>9.326297880797366</v>
      </c>
      <c r="G9" s="27">
        <f aca="true" t="shared" si="2" ref="G9:G60">B9-E9-F9</f>
        <v>48.49674898014631</v>
      </c>
      <c r="H9" s="27">
        <f aca="true" t="shared" si="3" ref="H9:H60">0.95*G9</f>
        <v>46.07191153113899</v>
      </c>
      <c r="I9" s="27"/>
      <c r="J9" s="26">
        <v>23.525154</v>
      </c>
      <c r="K9" s="27">
        <v>11.2193864175</v>
      </c>
      <c r="L9" s="28">
        <v>3.047975</v>
      </c>
      <c r="M9" s="27">
        <f aca="true" t="shared" si="4" ref="M9:M60">SUM(J9:L9)</f>
        <v>37.792515417500006</v>
      </c>
      <c r="N9" s="27"/>
      <c r="O9" s="25">
        <v>0.00212</v>
      </c>
      <c r="P9" s="27"/>
      <c r="Q9" s="85">
        <f aca="true" t="shared" si="5" ref="Q9:Q60">M9+O9</f>
        <v>37.794635417500004</v>
      </c>
      <c r="R9" s="30"/>
    </row>
    <row r="10" spans="1:18" ht="12.75">
      <c r="A10" s="3" t="s">
        <v>107</v>
      </c>
      <c r="B10" s="91">
        <v>41.51233712135642</v>
      </c>
      <c r="C10" s="27"/>
      <c r="D10" s="27"/>
      <c r="E10" s="26">
        <f t="shared" si="0"/>
        <v>9.340275852305194</v>
      </c>
      <c r="F10" s="27">
        <f t="shared" si="1"/>
        <v>5.189042140169552</v>
      </c>
      <c r="G10" s="27">
        <f t="shared" si="2"/>
        <v>26.983019128881676</v>
      </c>
      <c r="H10" s="27">
        <f t="shared" si="3"/>
        <v>25.63386817243759</v>
      </c>
      <c r="I10" s="27"/>
      <c r="J10" s="26">
        <v>15.255165</v>
      </c>
      <c r="K10" s="27">
        <v>6.9664146275</v>
      </c>
      <c r="L10" s="28">
        <v>13.972795999999999</v>
      </c>
      <c r="M10" s="27">
        <f t="shared" si="4"/>
        <v>36.194375627499994</v>
      </c>
      <c r="N10" s="27"/>
      <c r="O10" s="25">
        <v>0.000129</v>
      </c>
      <c r="P10" s="27"/>
      <c r="Q10" s="85">
        <f t="shared" si="5"/>
        <v>36.194504627499995</v>
      </c>
      <c r="R10" s="30"/>
    </row>
    <row r="11" spans="1:18" ht="12.75">
      <c r="A11" s="3" t="s">
        <v>108</v>
      </c>
      <c r="B11" s="91">
        <v>71.21643774533142</v>
      </c>
      <c r="C11" s="27"/>
      <c r="D11" s="27"/>
      <c r="E11" s="26">
        <f t="shared" si="0"/>
        <v>16.02369849269957</v>
      </c>
      <c r="F11" s="27">
        <f t="shared" si="1"/>
        <v>8.902054718166427</v>
      </c>
      <c r="G11" s="27">
        <f t="shared" si="2"/>
        <v>46.29068453446543</v>
      </c>
      <c r="H11" s="27">
        <f t="shared" si="3"/>
        <v>43.97615030774215</v>
      </c>
      <c r="I11" s="27"/>
      <c r="J11" s="26">
        <v>21.736861</v>
      </c>
      <c r="K11" s="27">
        <v>9.293597645</v>
      </c>
      <c r="L11" s="28">
        <v>2.688434</v>
      </c>
      <c r="M11" s="27">
        <f t="shared" si="4"/>
        <v>33.718892645000004</v>
      </c>
      <c r="N11" s="27"/>
      <c r="O11" s="25">
        <v>0.000801</v>
      </c>
      <c r="P11" s="27"/>
      <c r="Q11" s="85">
        <f t="shared" si="5"/>
        <v>33.71969364500001</v>
      </c>
      <c r="R11" s="30"/>
    </row>
    <row r="12" spans="1:18" ht="12.75">
      <c r="A12" s="3" t="s">
        <v>109</v>
      </c>
      <c r="B12" s="91">
        <v>680.7294514316783</v>
      </c>
      <c r="C12" s="27"/>
      <c r="D12" s="27"/>
      <c r="E12" s="26">
        <f t="shared" si="0"/>
        <v>153.16412657212763</v>
      </c>
      <c r="F12" s="27">
        <f t="shared" si="1"/>
        <v>85.09118142895979</v>
      </c>
      <c r="G12" s="27">
        <f t="shared" si="2"/>
        <v>442.47414343059086</v>
      </c>
      <c r="H12" s="27">
        <f t="shared" si="3"/>
        <v>420.35043625906127</v>
      </c>
      <c r="I12" s="27"/>
      <c r="J12" s="26">
        <v>266.208459</v>
      </c>
      <c r="K12" s="27">
        <v>74.991725775</v>
      </c>
      <c r="L12" s="28">
        <v>18.759469</v>
      </c>
      <c r="M12" s="27">
        <f t="shared" si="4"/>
        <v>359.95965377500005</v>
      </c>
      <c r="N12" s="27"/>
      <c r="O12" s="25">
        <v>0.014519</v>
      </c>
      <c r="P12" s="27"/>
      <c r="Q12" s="85">
        <f t="shared" si="5"/>
        <v>359.97417277500006</v>
      </c>
      <c r="R12" s="30"/>
    </row>
    <row r="13" spans="1:18" ht="12.75">
      <c r="A13" s="3" t="s">
        <v>110</v>
      </c>
      <c r="B13" s="91">
        <v>69.697474221508</v>
      </c>
      <c r="C13" s="27"/>
      <c r="D13" s="27"/>
      <c r="E13" s="26">
        <f t="shared" si="0"/>
        <v>15.681931699839302</v>
      </c>
      <c r="F13" s="27">
        <f t="shared" si="1"/>
        <v>8.7121842776885</v>
      </c>
      <c r="G13" s="27">
        <f t="shared" si="2"/>
        <v>45.3033582439802</v>
      </c>
      <c r="H13" s="27">
        <f t="shared" si="3"/>
        <v>43.03819033178119</v>
      </c>
      <c r="I13" s="27"/>
      <c r="J13" s="26">
        <v>24.148757</v>
      </c>
      <c r="K13" s="27">
        <v>9.6766867775</v>
      </c>
      <c r="L13" s="28">
        <v>3.331886</v>
      </c>
      <c r="M13" s="27">
        <f t="shared" si="4"/>
        <v>37.157329777499996</v>
      </c>
      <c r="N13" s="27"/>
      <c r="O13" s="25">
        <v>0</v>
      </c>
      <c r="P13" s="27"/>
      <c r="Q13" s="85">
        <f t="shared" si="5"/>
        <v>37.157329777499996</v>
      </c>
      <c r="R13" s="30"/>
    </row>
    <row r="14" spans="1:18" ht="12.75">
      <c r="A14" s="3" t="s">
        <v>111</v>
      </c>
      <c r="B14" s="91">
        <v>82.84158396383049</v>
      </c>
      <c r="C14" s="27"/>
      <c r="D14" s="27"/>
      <c r="E14" s="26">
        <f t="shared" si="0"/>
        <v>18.63935639186186</v>
      </c>
      <c r="F14" s="27">
        <f t="shared" si="1"/>
        <v>10.355197995478811</v>
      </c>
      <c r="G14" s="27">
        <f t="shared" si="2"/>
        <v>53.84702957648981</v>
      </c>
      <c r="H14" s="27">
        <f t="shared" si="3"/>
        <v>51.15467809766532</v>
      </c>
      <c r="I14" s="27"/>
      <c r="J14" s="26">
        <v>37.193459</v>
      </c>
      <c r="K14" s="27">
        <v>8.0956076325</v>
      </c>
      <c r="L14" s="28">
        <v>3.054018</v>
      </c>
      <c r="M14" s="27">
        <f t="shared" si="4"/>
        <v>48.343084632499995</v>
      </c>
      <c r="N14" s="27"/>
      <c r="O14" s="25">
        <v>0.007795</v>
      </c>
      <c r="P14" s="27"/>
      <c r="Q14" s="85">
        <f t="shared" si="5"/>
        <v>48.350879632499996</v>
      </c>
      <c r="R14" s="30"/>
    </row>
    <row r="15" spans="1:18" ht="12.75">
      <c r="A15" s="3" t="s">
        <v>112</v>
      </c>
      <c r="B15" s="91">
        <v>22.248589464997366</v>
      </c>
      <c r="C15" s="27"/>
      <c r="D15" s="27"/>
      <c r="E15" s="26">
        <f t="shared" si="0"/>
        <v>5.005932629624407</v>
      </c>
      <c r="F15" s="27">
        <f t="shared" si="1"/>
        <v>2.7810736831246707</v>
      </c>
      <c r="G15" s="27">
        <f t="shared" si="2"/>
        <v>14.461583152248288</v>
      </c>
      <c r="H15" s="27">
        <f t="shared" si="3"/>
        <v>13.738503994635872</v>
      </c>
      <c r="I15" s="27"/>
      <c r="J15" s="26">
        <v>8.035582</v>
      </c>
      <c r="K15" s="27">
        <v>5.2276396725</v>
      </c>
      <c r="L15" s="28">
        <v>1.093563</v>
      </c>
      <c r="M15" s="27">
        <f t="shared" si="4"/>
        <v>14.356784672499998</v>
      </c>
      <c r="N15" s="27"/>
      <c r="O15" s="25">
        <v>0</v>
      </c>
      <c r="P15" s="27"/>
      <c r="Q15" s="85">
        <f t="shared" si="5"/>
        <v>14.356784672499998</v>
      </c>
      <c r="R15" s="30"/>
    </row>
    <row r="16" spans="1:18" ht="12.75">
      <c r="A16" s="3" t="s">
        <v>113</v>
      </c>
      <c r="B16" s="91">
        <v>16.55083287467983</v>
      </c>
      <c r="C16" s="27"/>
      <c r="D16" s="27"/>
      <c r="E16" s="26">
        <f t="shared" si="0"/>
        <v>3.723937396802962</v>
      </c>
      <c r="F16" s="27">
        <f t="shared" si="1"/>
        <v>2.068854109334979</v>
      </c>
      <c r="G16" s="27">
        <f t="shared" si="2"/>
        <v>10.75804136854189</v>
      </c>
      <c r="H16" s="27">
        <f t="shared" si="3"/>
        <v>10.220139300114795</v>
      </c>
      <c r="I16" s="27"/>
      <c r="J16" s="26">
        <v>5.57518</v>
      </c>
      <c r="K16" s="27">
        <v>2.0380556025</v>
      </c>
      <c r="L16" s="28">
        <v>0.755584</v>
      </c>
      <c r="M16" s="27">
        <f t="shared" si="4"/>
        <v>8.3688196025</v>
      </c>
      <c r="N16" s="27"/>
      <c r="O16" s="25">
        <v>9.9E-05</v>
      </c>
      <c r="P16" s="27"/>
      <c r="Q16" s="85">
        <f t="shared" si="5"/>
        <v>8.3689186025</v>
      </c>
      <c r="R16" s="30"/>
    </row>
    <row r="17" spans="1:18" ht="12.75">
      <c r="A17" s="3" t="s">
        <v>114</v>
      </c>
      <c r="B17" s="91">
        <v>272.1838035349844</v>
      </c>
      <c r="C17" s="27"/>
      <c r="D17" s="27"/>
      <c r="E17" s="26">
        <f t="shared" si="0"/>
        <v>61.24135579537149</v>
      </c>
      <c r="F17" s="27">
        <f t="shared" si="1"/>
        <v>34.02297544187305</v>
      </c>
      <c r="G17" s="27">
        <f t="shared" si="2"/>
        <v>176.91947229773987</v>
      </c>
      <c r="H17" s="27">
        <f t="shared" si="3"/>
        <v>168.07349868285286</v>
      </c>
      <c r="I17" s="27"/>
      <c r="J17" s="26">
        <v>45.474808</v>
      </c>
      <c r="K17" s="27">
        <v>32.3053371125</v>
      </c>
      <c r="L17" s="28">
        <v>6.117641</v>
      </c>
      <c r="M17" s="27">
        <f t="shared" si="4"/>
        <v>83.89778611250001</v>
      </c>
      <c r="N17" s="27"/>
      <c r="O17" s="25">
        <v>0.002193</v>
      </c>
      <c r="P17" s="27"/>
      <c r="Q17" s="85">
        <f t="shared" si="5"/>
        <v>83.89997911250002</v>
      </c>
      <c r="R17" s="30"/>
    </row>
    <row r="18" spans="1:18" ht="12.75">
      <c r="A18" s="3" t="s">
        <v>115</v>
      </c>
      <c r="B18" s="91">
        <v>142.03540270902988</v>
      </c>
      <c r="C18" s="27"/>
      <c r="D18" s="27"/>
      <c r="E18" s="26">
        <f t="shared" si="0"/>
        <v>31.957965609531723</v>
      </c>
      <c r="F18" s="27">
        <f t="shared" si="1"/>
        <v>17.754425338628735</v>
      </c>
      <c r="G18" s="27">
        <f t="shared" si="2"/>
        <v>92.32301176086942</v>
      </c>
      <c r="H18" s="27">
        <f t="shared" si="3"/>
        <v>87.70686117282594</v>
      </c>
      <c r="I18" s="27"/>
      <c r="J18" s="26">
        <v>33.914567</v>
      </c>
      <c r="K18" s="27">
        <v>17.45253585</v>
      </c>
      <c r="L18" s="28">
        <v>4.323462</v>
      </c>
      <c r="M18" s="27">
        <f t="shared" si="4"/>
        <v>55.690564849999994</v>
      </c>
      <c r="N18" s="27"/>
      <c r="O18" s="25">
        <v>0</v>
      </c>
      <c r="P18" s="27"/>
      <c r="Q18" s="85">
        <f t="shared" si="5"/>
        <v>55.690564849999994</v>
      </c>
      <c r="R18" s="30"/>
    </row>
    <row r="19" spans="1:18" ht="12.75">
      <c r="A19" s="3" t="s">
        <v>116</v>
      </c>
      <c r="B19" s="91">
        <v>24.892490458558363</v>
      </c>
      <c r="C19" s="27"/>
      <c r="D19" s="27"/>
      <c r="E19" s="26">
        <f t="shared" si="0"/>
        <v>5.600810353175632</v>
      </c>
      <c r="F19" s="27">
        <f t="shared" si="1"/>
        <v>3.1115613073197954</v>
      </c>
      <c r="G19" s="27">
        <f t="shared" si="2"/>
        <v>16.180118798062935</v>
      </c>
      <c r="H19" s="27">
        <f t="shared" si="3"/>
        <v>15.371112858159787</v>
      </c>
      <c r="I19" s="27"/>
      <c r="J19" s="26">
        <v>7.638646</v>
      </c>
      <c r="K19" s="27">
        <v>2.79718609</v>
      </c>
      <c r="L19" s="28">
        <v>0.884954</v>
      </c>
      <c r="M19" s="27">
        <f t="shared" si="4"/>
        <v>11.32078609</v>
      </c>
      <c r="N19" s="27"/>
      <c r="O19" s="25">
        <v>0.001401</v>
      </c>
      <c r="P19" s="27"/>
      <c r="Q19" s="85">
        <f t="shared" si="5"/>
        <v>11.32218709</v>
      </c>
      <c r="R19" s="30"/>
    </row>
    <row r="20" spans="1:18" ht="12.75">
      <c r="A20" s="3" t="s">
        <v>117</v>
      </c>
      <c r="B20" s="91">
        <v>49.97983129142422</v>
      </c>
      <c r="C20" s="27"/>
      <c r="D20" s="27"/>
      <c r="E20" s="26">
        <f t="shared" si="0"/>
        <v>11.24546204057045</v>
      </c>
      <c r="F20" s="27">
        <f t="shared" si="1"/>
        <v>6.247478911428027</v>
      </c>
      <c r="G20" s="27">
        <f t="shared" si="2"/>
        <v>32.48689033942574</v>
      </c>
      <c r="H20" s="27">
        <f t="shared" si="3"/>
        <v>30.862545822454454</v>
      </c>
      <c r="I20" s="27"/>
      <c r="J20" s="26">
        <v>15.038371</v>
      </c>
      <c r="K20" s="27">
        <v>8.9267002375</v>
      </c>
      <c r="L20" s="28">
        <v>2.792799</v>
      </c>
      <c r="M20" s="27">
        <f t="shared" si="4"/>
        <v>26.757870237499997</v>
      </c>
      <c r="N20" s="27"/>
      <c r="O20" s="25">
        <v>0.013287</v>
      </c>
      <c r="P20" s="27"/>
      <c r="Q20" s="85">
        <f t="shared" si="5"/>
        <v>26.771157237499995</v>
      </c>
      <c r="R20" s="30"/>
    </row>
    <row r="21" spans="1:18" ht="12.75">
      <c r="A21" s="3" t="s">
        <v>118</v>
      </c>
      <c r="B21" s="91">
        <v>16.549525502799767</v>
      </c>
      <c r="C21" s="27"/>
      <c r="D21" s="27"/>
      <c r="E21" s="26">
        <f t="shared" si="0"/>
        <v>3.723643238129948</v>
      </c>
      <c r="F21" s="27">
        <f t="shared" si="1"/>
        <v>2.068690687849971</v>
      </c>
      <c r="G21" s="27">
        <f t="shared" si="2"/>
        <v>10.757191576819848</v>
      </c>
      <c r="H21" s="27">
        <f t="shared" si="3"/>
        <v>10.219331997978855</v>
      </c>
      <c r="I21" s="27"/>
      <c r="J21" s="26">
        <v>9.949076</v>
      </c>
      <c r="K21" s="27">
        <v>6.608521245</v>
      </c>
      <c r="L21" s="28">
        <v>1.3691300000000002</v>
      </c>
      <c r="M21" s="27">
        <f t="shared" si="4"/>
        <v>17.926727245000002</v>
      </c>
      <c r="N21" s="27"/>
      <c r="O21" s="25">
        <v>0.003204</v>
      </c>
      <c r="P21" s="27"/>
      <c r="Q21" s="85">
        <f t="shared" si="5"/>
        <v>17.929931245000002</v>
      </c>
      <c r="R21" s="30"/>
    </row>
    <row r="22" spans="1:18" ht="12.75">
      <c r="A22" s="3" t="s">
        <v>119</v>
      </c>
      <c r="B22" s="91">
        <v>245.79201004001405</v>
      </c>
      <c r="C22" s="27"/>
      <c r="D22" s="27"/>
      <c r="E22" s="26">
        <f t="shared" si="0"/>
        <v>55.303202259003164</v>
      </c>
      <c r="F22" s="27">
        <f t="shared" si="1"/>
        <v>30.724001255001756</v>
      </c>
      <c r="G22" s="27">
        <f t="shared" si="2"/>
        <v>159.76480652600912</v>
      </c>
      <c r="H22" s="27">
        <f t="shared" si="3"/>
        <v>151.77656619970867</v>
      </c>
      <c r="I22" s="27"/>
      <c r="J22" s="26">
        <v>84.071733</v>
      </c>
      <c r="K22" s="27">
        <v>33.3947014325</v>
      </c>
      <c r="L22" s="28">
        <v>6.952973</v>
      </c>
      <c r="M22" s="27">
        <f t="shared" si="4"/>
        <v>124.4194074325</v>
      </c>
      <c r="N22" s="27"/>
      <c r="O22" s="25">
        <v>0.042293</v>
      </c>
      <c r="P22" s="27"/>
      <c r="Q22" s="85">
        <f t="shared" si="5"/>
        <v>124.4617004325</v>
      </c>
      <c r="R22" s="30"/>
    </row>
    <row r="23" spans="1:18" ht="12.75">
      <c r="A23" s="3" t="s">
        <v>120</v>
      </c>
      <c r="B23" s="91">
        <v>116.21275176917658</v>
      </c>
      <c r="C23" s="27"/>
      <c r="D23" s="27"/>
      <c r="E23" s="26">
        <f t="shared" si="0"/>
        <v>26.147869148064732</v>
      </c>
      <c r="F23" s="27">
        <f t="shared" si="1"/>
        <v>14.526593971147072</v>
      </c>
      <c r="G23" s="27">
        <f t="shared" si="2"/>
        <v>75.53828864996478</v>
      </c>
      <c r="H23" s="27">
        <f t="shared" si="3"/>
        <v>71.76137421746654</v>
      </c>
      <c r="I23" s="27"/>
      <c r="J23" s="26">
        <v>23.96695</v>
      </c>
      <c r="K23" s="27">
        <v>14.97762935</v>
      </c>
      <c r="L23" s="28">
        <v>4.019958</v>
      </c>
      <c r="M23" s="27">
        <f t="shared" si="4"/>
        <v>42.96453735</v>
      </c>
      <c r="N23" s="27"/>
      <c r="O23" s="25">
        <v>0.00052</v>
      </c>
      <c r="P23" s="27"/>
      <c r="Q23" s="85">
        <f t="shared" si="5"/>
        <v>42.96505735</v>
      </c>
      <c r="R23" s="30"/>
    </row>
    <row r="24" spans="1:18" ht="12.75">
      <c r="A24" s="3" t="s">
        <v>121</v>
      </c>
      <c r="B24" s="91">
        <v>46.781316760438784</v>
      </c>
      <c r="C24" s="27"/>
      <c r="D24" s="27"/>
      <c r="E24" s="26">
        <f t="shared" si="0"/>
        <v>10.525796271098727</v>
      </c>
      <c r="F24" s="27">
        <f t="shared" si="1"/>
        <v>5.847664595054848</v>
      </c>
      <c r="G24" s="27">
        <f t="shared" si="2"/>
        <v>30.40785589428521</v>
      </c>
      <c r="H24" s="27">
        <f t="shared" si="3"/>
        <v>28.887463099570947</v>
      </c>
      <c r="I24" s="27"/>
      <c r="J24" s="26">
        <v>14.43537</v>
      </c>
      <c r="K24" s="27">
        <v>6.551059415</v>
      </c>
      <c r="L24" s="28">
        <v>2.07448</v>
      </c>
      <c r="M24" s="27">
        <f t="shared" si="4"/>
        <v>23.060909415</v>
      </c>
      <c r="N24" s="27"/>
      <c r="O24" s="25">
        <v>0.002278</v>
      </c>
      <c r="P24" s="27"/>
      <c r="Q24" s="85">
        <f t="shared" si="5"/>
        <v>23.063187415</v>
      </c>
      <c r="R24" s="30"/>
    </row>
    <row r="25" spans="1:18" ht="12.75">
      <c r="A25" s="3" t="s">
        <v>122</v>
      </c>
      <c r="B25" s="91">
        <v>63.487683606664014</v>
      </c>
      <c r="C25" s="27"/>
      <c r="D25" s="27"/>
      <c r="E25" s="26">
        <f t="shared" si="0"/>
        <v>14.284728811499404</v>
      </c>
      <c r="F25" s="27">
        <f t="shared" si="1"/>
        <v>7.935960450833002</v>
      </c>
      <c r="G25" s="27">
        <f t="shared" si="2"/>
        <v>41.26699434433161</v>
      </c>
      <c r="H25" s="27">
        <f t="shared" si="3"/>
        <v>39.203644627115025</v>
      </c>
      <c r="I25" s="27"/>
      <c r="J25" s="26">
        <v>19.111329</v>
      </c>
      <c r="K25" s="27">
        <v>10.407453495</v>
      </c>
      <c r="L25" s="28">
        <v>1.903626</v>
      </c>
      <c r="M25" s="27">
        <f t="shared" si="4"/>
        <v>31.422408495000003</v>
      </c>
      <c r="N25" s="27"/>
      <c r="O25" s="25">
        <v>0.0015500000000000002</v>
      </c>
      <c r="P25" s="27"/>
      <c r="Q25" s="85">
        <f t="shared" si="5"/>
        <v>31.423958495000004</v>
      </c>
      <c r="R25" s="30"/>
    </row>
    <row r="26" spans="1:18" ht="12.75">
      <c r="A26" s="3" t="s">
        <v>123</v>
      </c>
      <c r="B26" s="91">
        <v>69.8464480849327</v>
      </c>
      <c r="C26" s="27"/>
      <c r="D26" s="27"/>
      <c r="E26" s="26">
        <f t="shared" si="0"/>
        <v>15.715450819109858</v>
      </c>
      <c r="F26" s="27">
        <f t="shared" si="1"/>
        <v>8.730806010616588</v>
      </c>
      <c r="G26" s="27">
        <f t="shared" si="2"/>
        <v>45.40019125520625</v>
      </c>
      <c r="H26" s="27">
        <f t="shared" si="3"/>
        <v>43.13018169244594</v>
      </c>
      <c r="I26" s="27"/>
      <c r="J26" s="26">
        <v>22.076487</v>
      </c>
      <c r="K26" s="27">
        <v>13.46207128</v>
      </c>
      <c r="L26" s="28">
        <v>2.1493770000000003</v>
      </c>
      <c r="M26" s="27">
        <f t="shared" si="4"/>
        <v>37.687935280000005</v>
      </c>
      <c r="N26" s="27"/>
      <c r="O26" s="25">
        <v>0.017561</v>
      </c>
      <c r="P26" s="27"/>
      <c r="Q26" s="85">
        <f t="shared" si="5"/>
        <v>37.705496280000006</v>
      </c>
      <c r="R26" s="30"/>
    </row>
    <row r="27" spans="1:18" ht="12.75">
      <c r="A27" s="3" t="s">
        <v>124</v>
      </c>
      <c r="B27" s="91">
        <v>142.72701151339277</v>
      </c>
      <c r="C27" s="27"/>
      <c r="D27" s="27"/>
      <c r="E27" s="26">
        <f t="shared" si="0"/>
        <v>32.11357759051337</v>
      </c>
      <c r="F27" s="27">
        <f t="shared" si="1"/>
        <v>17.840876439174096</v>
      </c>
      <c r="G27" s="27">
        <f t="shared" si="2"/>
        <v>92.7725574837053</v>
      </c>
      <c r="H27" s="27">
        <f t="shared" si="3"/>
        <v>88.13392960952002</v>
      </c>
      <c r="I27" s="27"/>
      <c r="J27" s="26">
        <v>54.19375</v>
      </c>
      <c r="K27" s="27">
        <v>14.90700559</v>
      </c>
      <c r="L27" s="28">
        <v>4.497184</v>
      </c>
      <c r="M27" s="27">
        <f t="shared" si="4"/>
        <v>73.59793959000001</v>
      </c>
      <c r="N27" s="27"/>
      <c r="O27" s="25">
        <v>0.006319</v>
      </c>
      <c r="P27" s="27"/>
      <c r="Q27" s="85">
        <f t="shared" si="5"/>
        <v>73.60425859000001</v>
      </c>
      <c r="R27" s="30"/>
    </row>
    <row r="28" spans="1:18" ht="12.75">
      <c r="A28" s="3" t="s">
        <v>125</v>
      </c>
      <c r="B28" s="91">
        <v>99.13648848363215</v>
      </c>
      <c r="C28" s="27"/>
      <c r="D28" s="27"/>
      <c r="E28" s="26">
        <f t="shared" si="0"/>
        <v>22.305709908817235</v>
      </c>
      <c r="F28" s="27">
        <f t="shared" si="1"/>
        <v>12.392061060454019</v>
      </c>
      <c r="G28" s="27">
        <f t="shared" si="2"/>
        <v>64.43871751436089</v>
      </c>
      <c r="H28" s="27">
        <f t="shared" si="3"/>
        <v>61.21678163864284</v>
      </c>
      <c r="I28" s="27"/>
      <c r="J28" s="26">
        <v>31.050181</v>
      </c>
      <c r="K28" s="27">
        <v>12.4137934925</v>
      </c>
      <c r="L28" s="28">
        <v>1.609131</v>
      </c>
      <c r="M28" s="27">
        <f t="shared" si="4"/>
        <v>45.0731054925</v>
      </c>
      <c r="N28" s="27"/>
      <c r="O28" s="25">
        <v>9.7E-05</v>
      </c>
      <c r="P28" s="27"/>
      <c r="Q28" s="85">
        <f t="shared" si="5"/>
        <v>45.073202492499995</v>
      </c>
      <c r="R28" s="30"/>
    </row>
    <row r="29" spans="1:18" ht="12.75">
      <c r="A29" s="3" t="s">
        <v>126</v>
      </c>
      <c r="B29" s="91">
        <v>24.382818386790145</v>
      </c>
      <c r="C29" s="27"/>
      <c r="D29" s="27"/>
      <c r="E29" s="26">
        <f t="shared" si="0"/>
        <v>5.486134137027783</v>
      </c>
      <c r="F29" s="27">
        <f t="shared" si="1"/>
        <v>3.047852298348768</v>
      </c>
      <c r="G29" s="27">
        <f t="shared" si="2"/>
        <v>15.848831951413594</v>
      </c>
      <c r="H29" s="27">
        <f t="shared" si="3"/>
        <v>15.056390353842913</v>
      </c>
      <c r="I29" s="27"/>
      <c r="J29" s="26">
        <v>11.277093</v>
      </c>
      <c r="K29" s="27">
        <v>3.9300255675</v>
      </c>
      <c r="L29" s="28">
        <v>1.424451</v>
      </c>
      <c r="M29" s="27">
        <f t="shared" si="4"/>
        <v>16.6315695675</v>
      </c>
      <c r="N29" s="27"/>
      <c r="O29" s="25">
        <v>0.001197</v>
      </c>
      <c r="P29" s="27"/>
      <c r="Q29" s="85">
        <f t="shared" si="5"/>
        <v>16.632766567500003</v>
      </c>
      <c r="R29" s="30"/>
    </row>
    <row r="30" spans="1:18" ht="12.75">
      <c r="A30" s="3" t="s">
        <v>127</v>
      </c>
      <c r="B30" s="91">
        <v>181.814101643474</v>
      </c>
      <c r="C30" s="27"/>
      <c r="D30" s="27"/>
      <c r="E30" s="26">
        <f t="shared" si="0"/>
        <v>40.90817286978165</v>
      </c>
      <c r="F30" s="27">
        <f t="shared" si="1"/>
        <v>22.72676270543425</v>
      </c>
      <c r="G30" s="27">
        <f t="shared" si="2"/>
        <v>118.1791660682581</v>
      </c>
      <c r="H30" s="27">
        <f t="shared" si="3"/>
        <v>112.27020776484518</v>
      </c>
      <c r="I30" s="27"/>
      <c r="J30" s="26">
        <v>85.787728</v>
      </c>
      <c r="K30" s="27">
        <v>27.6474373675</v>
      </c>
      <c r="L30" s="28">
        <v>6.906717</v>
      </c>
      <c r="M30" s="27">
        <f t="shared" si="4"/>
        <v>120.3418823675</v>
      </c>
      <c r="N30" s="27"/>
      <c r="O30" s="25">
        <v>0.024545</v>
      </c>
      <c r="P30" s="27"/>
      <c r="Q30" s="85">
        <f t="shared" si="5"/>
        <v>120.36642736750001</v>
      </c>
      <c r="R30" s="30"/>
    </row>
    <row r="31" spans="1:18" ht="12.75">
      <c r="A31" s="3" t="s">
        <v>128</v>
      </c>
      <c r="B31" s="91">
        <v>94.32677684047403</v>
      </c>
      <c r="C31" s="27"/>
      <c r="D31" s="27"/>
      <c r="E31" s="26">
        <f t="shared" si="0"/>
        <v>21.223524789106655</v>
      </c>
      <c r="F31" s="27">
        <f t="shared" si="1"/>
        <v>11.790847105059253</v>
      </c>
      <c r="G31" s="27">
        <f t="shared" si="2"/>
        <v>61.31240494630812</v>
      </c>
      <c r="H31" s="27">
        <f t="shared" si="3"/>
        <v>58.24678469899271</v>
      </c>
      <c r="I31" s="27"/>
      <c r="J31" s="26">
        <v>27.437632</v>
      </c>
      <c r="K31" s="27">
        <v>11.559105395</v>
      </c>
      <c r="L31" s="28">
        <v>3.872994</v>
      </c>
      <c r="M31" s="27">
        <f t="shared" si="4"/>
        <v>42.869731394999995</v>
      </c>
      <c r="N31" s="27"/>
      <c r="O31" s="25">
        <v>5.8E-05</v>
      </c>
      <c r="P31" s="27"/>
      <c r="Q31" s="85">
        <f t="shared" si="5"/>
        <v>42.869789395</v>
      </c>
      <c r="R31" s="30"/>
    </row>
    <row r="32" spans="1:18" ht="12.75">
      <c r="A32" s="3" t="s">
        <v>129</v>
      </c>
      <c r="B32" s="91">
        <v>102.91459751641845</v>
      </c>
      <c r="C32" s="27"/>
      <c r="D32" s="27"/>
      <c r="E32" s="26">
        <f t="shared" si="0"/>
        <v>23.155784441194154</v>
      </c>
      <c r="F32" s="27">
        <f t="shared" si="1"/>
        <v>12.864324689552307</v>
      </c>
      <c r="G32" s="27">
        <f t="shared" si="2"/>
        <v>66.89448838567199</v>
      </c>
      <c r="H32" s="27">
        <f t="shared" si="3"/>
        <v>63.54976396638839</v>
      </c>
      <c r="I32" s="27"/>
      <c r="J32" s="26">
        <v>34.786086</v>
      </c>
      <c r="K32" s="27">
        <v>14.11513833</v>
      </c>
      <c r="L32" s="28">
        <v>3.7674450000000004</v>
      </c>
      <c r="M32" s="27">
        <f t="shared" si="4"/>
        <v>52.66866933</v>
      </c>
      <c r="N32" s="27"/>
      <c r="O32" s="25">
        <v>0.001867</v>
      </c>
      <c r="P32" s="27"/>
      <c r="Q32" s="85">
        <f t="shared" si="5"/>
        <v>52.67053633</v>
      </c>
      <c r="R32" s="30"/>
    </row>
    <row r="33" spans="1:18" ht="12.75">
      <c r="A33" s="3" t="s">
        <v>130</v>
      </c>
      <c r="B33" s="91">
        <v>41.44159844950457</v>
      </c>
      <c r="C33" s="27"/>
      <c r="D33" s="27"/>
      <c r="E33" s="26">
        <f t="shared" si="0"/>
        <v>9.324359651138527</v>
      </c>
      <c r="F33" s="27">
        <f t="shared" si="1"/>
        <v>5.180199806188071</v>
      </c>
      <c r="G33" s="27">
        <f t="shared" si="2"/>
        <v>26.937038992177968</v>
      </c>
      <c r="H33" s="27">
        <f t="shared" si="3"/>
        <v>25.590187042569067</v>
      </c>
      <c r="I33" s="27"/>
      <c r="J33" s="26">
        <v>14.688699</v>
      </c>
      <c r="K33" s="27">
        <v>7.678342975</v>
      </c>
      <c r="L33" s="28">
        <v>1.8524370000000001</v>
      </c>
      <c r="M33" s="27">
        <f t="shared" si="4"/>
        <v>24.219478975</v>
      </c>
      <c r="N33" s="27"/>
      <c r="O33" s="25">
        <v>0</v>
      </c>
      <c r="P33" s="27"/>
      <c r="Q33" s="85">
        <f t="shared" si="5"/>
        <v>24.219478975</v>
      </c>
      <c r="R33" s="30"/>
    </row>
    <row r="34" spans="1:18" ht="12.75">
      <c r="A34" s="3" t="s">
        <v>131</v>
      </c>
      <c r="B34" s="91">
        <v>11.213404512262743</v>
      </c>
      <c r="C34" s="27"/>
      <c r="D34" s="27"/>
      <c r="E34" s="26">
        <f t="shared" si="0"/>
        <v>2.5230160152591172</v>
      </c>
      <c r="F34" s="27">
        <f t="shared" si="1"/>
        <v>1.4016755640328429</v>
      </c>
      <c r="G34" s="27">
        <f t="shared" si="2"/>
        <v>7.288712932970784</v>
      </c>
      <c r="H34" s="27">
        <f t="shared" si="3"/>
        <v>6.924277286322244</v>
      </c>
      <c r="I34" s="27"/>
      <c r="J34" s="26">
        <v>5.278048</v>
      </c>
      <c r="K34" s="27">
        <v>5.4005184075</v>
      </c>
      <c r="L34" s="28">
        <v>1.211599</v>
      </c>
      <c r="M34" s="27">
        <f t="shared" si="4"/>
        <v>11.8901654075</v>
      </c>
      <c r="N34" s="27"/>
      <c r="O34" s="25">
        <v>0.000362</v>
      </c>
      <c r="P34" s="27"/>
      <c r="Q34" s="85">
        <f t="shared" si="5"/>
        <v>11.8905274075</v>
      </c>
      <c r="R34" s="30"/>
    </row>
    <row r="35" spans="1:18" ht="12.75">
      <c r="A35" s="3" t="s">
        <v>132</v>
      </c>
      <c r="B35" s="91">
        <v>149.63083538362991</v>
      </c>
      <c r="C35" s="27"/>
      <c r="D35" s="27"/>
      <c r="E35" s="26">
        <f t="shared" si="0"/>
        <v>33.666937961316734</v>
      </c>
      <c r="F35" s="27">
        <f t="shared" si="1"/>
        <v>18.70385442295374</v>
      </c>
      <c r="G35" s="27">
        <f t="shared" si="2"/>
        <v>97.26004299935944</v>
      </c>
      <c r="H35" s="27">
        <f t="shared" si="3"/>
        <v>92.39704084939146</v>
      </c>
      <c r="I35" s="27"/>
      <c r="J35" s="26">
        <v>36.180175</v>
      </c>
      <c r="K35" s="27">
        <v>15.9721943575</v>
      </c>
      <c r="L35" s="28">
        <v>4.537961</v>
      </c>
      <c r="M35" s="27">
        <f t="shared" si="4"/>
        <v>56.6903303575</v>
      </c>
      <c r="N35" s="27"/>
      <c r="O35" s="25">
        <v>0</v>
      </c>
      <c r="P35" s="27"/>
      <c r="Q35" s="85">
        <f t="shared" si="5"/>
        <v>56.6903303575</v>
      </c>
      <c r="R35" s="30"/>
    </row>
    <row r="36" spans="1:18" ht="12.75">
      <c r="A36" s="3" t="s">
        <v>133</v>
      </c>
      <c r="B36" s="91">
        <v>9.058163347509902</v>
      </c>
      <c r="C36" s="27"/>
      <c r="D36" s="27"/>
      <c r="E36" s="26">
        <f t="shared" si="0"/>
        <v>2.038086753189728</v>
      </c>
      <c r="F36" s="27">
        <f t="shared" si="1"/>
        <v>1.1322704184387378</v>
      </c>
      <c r="G36" s="27">
        <f t="shared" si="2"/>
        <v>5.887806175881436</v>
      </c>
      <c r="H36" s="27">
        <f t="shared" si="3"/>
        <v>5.593415867087364</v>
      </c>
      <c r="I36" s="27"/>
      <c r="J36" s="26">
        <v>6.186116</v>
      </c>
      <c r="K36" s="27">
        <v>5.49934225</v>
      </c>
      <c r="L36" s="28">
        <v>0.958948</v>
      </c>
      <c r="M36" s="27">
        <f t="shared" si="4"/>
        <v>12.64440625</v>
      </c>
      <c r="N36" s="27"/>
      <c r="O36" s="25">
        <v>0.000115</v>
      </c>
      <c r="P36" s="27"/>
      <c r="Q36" s="85">
        <f t="shared" si="5"/>
        <v>12.644521249999999</v>
      </c>
      <c r="R36" s="30"/>
    </row>
    <row r="37" spans="1:18" ht="12.75">
      <c r="A37" s="3" t="s">
        <v>134</v>
      </c>
      <c r="B37" s="91">
        <v>29.496338027457814</v>
      </c>
      <c r="C37" s="27"/>
      <c r="D37" s="27"/>
      <c r="E37" s="26">
        <f t="shared" si="0"/>
        <v>6.6366760561780085</v>
      </c>
      <c r="F37" s="27">
        <f t="shared" si="1"/>
        <v>3.6870422534322267</v>
      </c>
      <c r="G37" s="27">
        <f t="shared" si="2"/>
        <v>19.172619717847578</v>
      </c>
      <c r="H37" s="27">
        <f t="shared" si="3"/>
        <v>18.213988731955197</v>
      </c>
      <c r="I37" s="27"/>
      <c r="J37" s="26">
        <v>8.513711</v>
      </c>
      <c r="K37" s="27">
        <v>6.49036118</v>
      </c>
      <c r="L37" s="28">
        <v>1.401977</v>
      </c>
      <c r="M37" s="27">
        <f t="shared" si="4"/>
        <v>16.40604918</v>
      </c>
      <c r="N37" s="27"/>
      <c r="O37" s="25">
        <v>8.6E-05</v>
      </c>
      <c r="P37" s="27"/>
      <c r="Q37" s="85">
        <f t="shared" si="5"/>
        <v>16.40613518</v>
      </c>
      <c r="R37" s="30"/>
    </row>
    <row r="38" spans="1:18" ht="12.75">
      <c r="A38" s="3" t="s">
        <v>135</v>
      </c>
      <c r="B38" s="91">
        <v>24.749244735698927</v>
      </c>
      <c r="C38" s="27"/>
      <c r="D38" s="27"/>
      <c r="E38" s="26">
        <f t="shared" si="0"/>
        <v>5.568580065532259</v>
      </c>
      <c r="F38" s="27">
        <f t="shared" si="1"/>
        <v>3.093655591962366</v>
      </c>
      <c r="G38" s="27">
        <f t="shared" si="2"/>
        <v>16.0870090782043</v>
      </c>
      <c r="H38" s="27">
        <f t="shared" si="3"/>
        <v>15.282658624294085</v>
      </c>
      <c r="I38" s="27"/>
      <c r="J38" s="26">
        <v>7.553533</v>
      </c>
      <c r="K38" s="27">
        <v>2.7270902525</v>
      </c>
      <c r="L38" s="28">
        <v>1.210478</v>
      </c>
      <c r="M38" s="27">
        <f t="shared" si="4"/>
        <v>11.4911012525</v>
      </c>
      <c r="N38" s="27"/>
      <c r="O38" s="25">
        <v>2.4E-05</v>
      </c>
      <c r="P38" s="27"/>
      <c r="Q38" s="85">
        <f t="shared" si="5"/>
        <v>11.4911252525</v>
      </c>
      <c r="R38" s="30"/>
    </row>
    <row r="39" spans="1:18" ht="12.75">
      <c r="A39" s="3" t="s">
        <v>136</v>
      </c>
      <c r="B39" s="91">
        <v>182.24321718953004</v>
      </c>
      <c r="C39" s="27"/>
      <c r="D39" s="27"/>
      <c r="E39" s="26">
        <f t="shared" si="0"/>
        <v>41.00472386764426</v>
      </c>
      <c r="F39" s="27">
        <f t="shared" si="1"/>
        <v>22.780402148691255</v>
      </c>
      <c r="G39" s="27">
        <f t="shared" si="2"/>
        <v>118.45809117319453</v>
      </c>
      <c r="H39" s="27">
        <f t="shared" si="3"/>
        <v>112.5351866145348</v>
      </c>
      <c r="I39" s="27"/>
      <c r="J39" s="26">
        <v>63.028081</v>
      </c>
      <c r="K39" s="27">
        <v>19.3401822825</v>
      </c>
      <c r="L39" s="28">
        <v>4.0063450000000005</v>
      </c>
      <c r="M39" s="27">
        <f t="shared" si="4"/>
        <v>86.37460828249999</v>
      </c>
      <c r="N39" s="27"/>
      <c r="O39" s="25">
        <v>0.157194</v>
      </c>
      <c r="P39" s="27"/>
      <c r="Q39" s="85">
        <f t="shared" si="5"/>
        <v>86.5318022825</v>
      </c>
      <c r="R39" s="30"/>
    </row>
    <row r="40" spans="1:18" ht="12.75">
      <c r="A40" s="3" t="s">
        <v>137</v>
      </c>
      <c r="B40" s="91">
        <v>23.06407149801372</v>
      </c>
      <c r="C40" s="27"/>
      <c r="D40" s="27"/>
      <c r="E40" s="26">
        <f t="shared" si="0"/>
        <v>5.189416087053087</v>
      </c>
      <c r="F40" s="27">
        <f t="shared" si="1"/>
        <v>2.883008937251715</v>
      </c>
      <c r="G40" s="27">
        <f t="shared" si="2"/>
        <v>14.99164647370892</v>
      </c>
      <c r="H40" s="27">
        <f t="shared" si="3"/>
        <v>14.242064150023474</v>
      </c>
      <c r="I40" s="27"/>
      <c r="J40" s="26">
        <v>8.024588</v>
      </c>
      <c r="K40" s="27">
        <v>6.060330595</v>
      </c>
      <c r="L40" s="28">
        <v>1.6115840000000001</v>
      </c>
      <c r="M40" s="27">
        <f t="shared" si="4"/>
        <v>15.696502595</v>
      </c>
      <c r="N40" s="27"/>
      <c r="O40" s="25">
        <v>9E-05</v>
      </c>
      <c r="P40" s="27"/>
      <c r="Q40" s="85">
        <f t="shared" si="5"/>
        <v>15.696592595</v>
      </c>
      <c r="R40" s="30"/>
    </row>
    <row r="41" spans="1:18" ht="12.75">
      <c r="A41" s="3" t="s">
        <v>138</v>
      </c>
      <c r="B41" s="91">
        <v>34.15090922033821</v>
      </c>
      <c r="C41" s="27"/>
      <c r="D41" s="27"/>
      <c r="E41" s="26">
        <f t="shared" si="0"/>
        <v>7.683954574576097</v>
      </c>
      <c r="F41" s="27">
        <f t="shared" si="1"/>
        <v>4.268863652542276</v>
      </c>
      <c r="G41" s="27">
        <f t="shared" si="2"/>
        <v>22.198090993219832</v>
      </c>
      <c r="H41" s="27">
        <f t="shared" si="3"/>
        <v>21.08818644355884</v>
      </c>
      <c r="I41" s="27"/>
      <c r="J41" s="26">
        <v>12.07042</v>
      </c>
      <c r="K41" s="27">
        <v>5.249872315</v>
      </c>
      <c r="L41" s="28">
        <v>1.2989549999999999</v>
      </c>
      <c r="M41" s="27">
        <f t="shared" si="4"/>
        <v>18.619247315</v>
      </c>
      <c r="N41" s="27"/>
      <c r="O41" s="25">
        <v>0.001259</v>
      </c>
      <c r="P41" s="27"/>
      <c r="Q41" s="85">
        <f t="shared" si="5"/>
        <v>18.620506315</v>
      </c>
      <c r="R41" s="30"/>
    </row>
    <row r="42" spans="1:18" ht="12.75">
      <c r="A42" s="3" t="s">
        <v>139</v>
      </c>
      <c r="B42" s="91">
        <v>380.79716557421784</v>
      </c>
      <c r="C42" s="27"/>
      <c r="D42" s="27"/>
      <c r="E42" s="26">
        <f t="shared" si="0"/>
        <v>85.67936225419902</v>
      </c>
      <c r="F42" s="27">
        <f t="shared" si="1"/>
        <v>47.59964569677723</v>
      </c>
      <c r="G42" s="27">
        <f t="shared" si="2"/>
        <v>247.5181576232416</v>
      </c>
      <c r="H42" s="27">
        <f t="shared" si="3"/>
        <v>235.1422497420795</v>
      </c>
      <c r="I42" s="27"/>
      <c r="J42" s="26">
        <v>146.447368</v>
      </c>
      <c r="K42" s="27">
        <v>53.865236355</v>
      </c>
      <c r="L42" s="28">
        <v>12.038988999999999</v>
      </c>
      <c r="M42" s="27">
        <f t="shared" si="4"/>
        <v>212.351593355</v>
      </c>
      <c r="N42" s="27"/>
      <c r="O42" s="25">
        <v>0.013094</v>
      </c>
      <c r="P42" s="27"/>
      <c r="Q42" s="85">
        <f t="shared" si="5"/>
        <v>212.364687355</v>
      </c>
      <c r="R42" s="30"/>
    </row>
    <row r="43" spans="1:18" ht="12.75">
      <c r="A43" s="3" t="s">
        <v>140</v>
      </c>
      <c r="B43" s="91">
        <v>221.50473253379786</v>
      </c>
      <c r="C43" s="27"/>
      <c r="D43" s="27"/>
      <c r="E43" s="26">
        <f t="shared" si="0"/>
        <v>49.83856482010452</v>
      </c>
      <c r="F43" s="27">
        <f t="shared" si="1"/>
        <v>27.688091566724733</v>
      </c>
      <c r="G43" s="27">
        <f t="shared" si="2"/>
        <v>143.97807614696862</v>
      </c>
      <c r="H43" s="27">
        <f t="shared" si="3"/>
        <v>136.77917233962017</v>
      </c>
      <c r="I43" s="27"/>
      <c r="J43" s="26">
        <v>54.422899</v>
      </c>
      <c r="K43" s="27">
        <v>29.4967283025</v>
      </c>
      <c r="L43" s="28">
        <v>6.295314</v>
      </c>
      <c r="M43" s="27">
        <f t="shared" si="4"/>
        <v>90.21494130250001</v>
      </c>
      <c r="N43" s="27"/>
      <c r="O43" s="25">
        <v>0.011285</v>
      </c>
      <c r="P43" s="27"/>
      <c r="Q43" s="85">
        <f t="shared" si="5"/>
        <v>90.22622630250001</v>
      </c>
      <c r="R43" s="30"/>
    </row>
    <row r="44" spans="1:18" ht="12.75">
      <c r="A44" s="3" t="s">
        <v>141</v>
      </c>
      <c r="B44" s="91">
        <v>50.37273059218105</v>
      </c>
      <c r="C44" s="27"/>
      <c r="D44" s="27"/>
      <c r="E44" s="26">
        <f t="shared" si="0"/>
        <v>11.333864383240737</v>
      </c>
      <c r="F44" s="27">
        <f t="shared" si="1"/>
        <v>6.296591324022631</v>
      </c>
      <c r="G44" s="27">
        <f t="shared" si="2"/>
        <v>32.742274884917684</v>
      </c>
      <c r="H44" s="27">
        <f t="shared" si="3"/>
        <v>31.105161140671797</v>
      </c>
      <c r="I44" s="27"/>
      <c r="J44" s="26">
        <v>15.298773</v>
      </c>
      <c r="K44" s="27">
        <v>12.31587757</v>
      </c>
      <c r="L44" s="28">
        <v>3.2675769999999997</v>
      </c>
      <c r="M44" s="27">
        <f t="shared" si="4"/>
        <v>30.88222757</v>
      </c>
      <c r="N44" s="27"/>
      <c r="O44" s="25">
        <v>6.4E-05</v>
      </c>
      <c r="P44" s="27"/>
      <c r="Q44" s="85">
        <f t="shared" si="5"/>
        <v>30.88229157</v>
      </c>
      <c r="R44" s="30"/>
    </row>
    <row r="45" spans="1:18" ht="12.75">
      <c r="A45" s="3" t="s">
        <v>142</v>
      </c>
      <c r="B45" s="91">
        <v>56.80626737929072</v>
      </c>
      <c r="C45" s="27"/>
      <c r="D45" s="27"/>
      <c r="E45" s="26">
        <f t="shared" si="0"/>
        <v>12.781410160340412</v>
      </c>
      <c r="F45" s="27">
        <f t="shared" si="1"/>
        <v>7.10078342241134</v>
      </c>
      <c r="G45" s="27">
        <f t="shared" si="2"/>
        <v>36.92407379653897</v>
      </c>
      <c r="H45" s="27">
        <f t="shared" si="3"/>
        <v>35.07787010671202</v>
      </c>
      <c r="I45" s="27"/>
      <c r="J45" s="26">
        <v>25.647692</v>
      </c>
      <c r="K45" s="27">
        <v>8.657533725</v>
      </c>
      <c r="L45" s="28">
        <v>2.960521</v>
      </c>
      <c r="M45" s="27">
        <f t="shared" si="4"/>
        <v>37.265746725</v>
      </c>
      <c r="N45" s="27"/>
      <c r="O45" s="25">
        <v>0.008878</v>
      </c>
      <c r="P45" s="27"/>
      <c r="Q45" s="85">
        <f t="shared" si="5"/>
        <v>37.274624725</v>
      </c>
      <c r="R45" s="30"/>
    </row>
    <row r="46" spans="1:18" ht="12.75">
      <c r="A46" s="3" t="s">
        <v>143</v>
      </c>
      <c r="B46" s="91">
        <v>232.38677723286474</v>
      </c>
      <c r="C46" s="27"/>
      <c r="D46" s="27"/>
      <c r="E46" s="26">
        <f t="shared" si="0"/>
        <v>52.28702487739457</v>
      </c>
      <c r="F46" s="27">
        <f t="shared" si="1"/>
        <v>29.048347154108093</v>
      </c>
      <c r="G46" s="27">
        <f t="shared" si="2"/>
        <v>151.0514052013621</v>
      </c>
      <c r="H46" s="27">
        <f t="shared" si="3"/>
        <v>143.49883494129398</v>
      </c>
      <c r="I46" s="27"/>
      <c r="J46" s="26">
        <v>92.207686</v>
      </c>
      <c r="K46" s="27">
        <v>30.2703003925</v>
      </c>
      <c r="L46" s="28">
        <v>7.164424</v>
      </c>
      <c r="M46" s="27">
        <f t="shared" si="4"/>
        <v>129.6424103925</v>
      </c>
      <c r="N46" s="27"/>
      <c r="O46" s="25">
        <v>0.040825</v>
      </c>
      <c r="P46" s="27"/>
      <c r="Q46" s="85">
        <f t="shared" si="5"/>
        <v>129.68323539250002</v>
      </c>
      <c r="R46" s="30"/>
    </row>
    <row r="47" spans="1:18" ht="12.75">
      <c r="A47" s="3" t="s">
        <v>144</v>
      </c>
      <c r="B47" s="91">
        <v>30.28092649951275</v>
      </c>
      <c r="C47" s="27"/>
      <c r="D47" s="27"/>
      <c r="E47" s="26">
        <f t="shared" si="0"/>
        <v>6.813208462390368</v>
      </c>
      <c r="F47" s="27">
        <f t="shared" si="1"/>
        <v>3.7851158124390936</v>
      </c>
      <c r="G47" s="27">
        <f t="shared" si="2"/>
        <v>19.682602224683286</v>
      </c>
      <c r="H47" s="27">
        <f t="shared" si="3"/>
        <v>18.69847211344912</v>
      </c>
      <c r="I47" s="27"/>
      <c r="J47" s="26">
        <v>10.828522</v>
      </c>
      <c r="K47" s="27">
        <v>8.8821602625</v>
      </c>
      <c r="L47" s="28">
        <v>0.5438769999999999</v>
      </c>
      <c r="M47" s="27">
        <f t="shared" si="4"/>
        <v>20.2545592625</v>
      </c>
      <c r="N47" s="27"/>
      <c r="O47" s="25">
        <v>5.529174</v>
      </c>
      <c r="P47" s="27"/>
      <c r="Q47" s="85">
        <f t="shared" si="5"/>
        <v>25.7837332625</v>
      </c>
      <c r="R47" s="30"/>
    </row>
    <row r="48" spans="1:18" ht="12.75">
      <c r="A48" s="3" t="s">
        <v>145</v>
      </c>
      <c r="B48" s="91">
        <v>20.74709997233365</v>
      </c>
      <c r="C48" s="27"/>
      <c r="D48" s="27"/>
      <c r="E48" s="26">
        <f t="shared" si="0"/>
        <v>4.668097493775072</v>
      </c>
      <c r="F48" s="27">
        <f t="shared" si="1"/>
        <v>2.5933874965417063</v>
      </c>
      <c r="G48" s="27">
        <f t="shared" si="2"/>
        <v>13.485614982016873</v>
      </c>
      <c r="H48" s="27">
        <f t="shared" si="3"/>
        <v>12.811334232916028</v>
      </c>
      <c r="I48" s="27"/>
      <c r="J48" s="26">
        <v>13.39273</v>
      </c>
      <c r="K48" s="27">
        <v>2.5846229575</v>
      </c>
      <c r="L48" s="28">
        <v>0.863951</v>
      </c>
      <c r="M48" s="27">
        <f t="shared" si="4"/>
        <v>16.8413039575</v>
      </c>
      <c r="N48" s="27"/>
      <c r="O48" s="25">
        <v>3.100728</v>
      </c>
      <c r="P48" s="27"/>
      <c r="Q48" s="85">
        <f t="shared" si="5"/>
        <v>19.9420319575</v>
      </c>
      <c r="R48" s="30"/>
    </row>
    <row r="49" spans="1:18" ht="12.75">
      <c r="A49" s="3" t="s">
        <v>146</v>
      </c>
      <c r="B49" s="91">
        <v>71.49036662660397</v>
      </c>
      <c r="C49" s="27"/>
      <c r="D49" s="27"/>
      <c r="E49" s="26">
        <f t="shared" si="0"/>
        <v>16.085332490985895</v>
      </c>
      <c r="F49" s="27">
        <f t="shared" si="1"/>
        <v>8.936295828325497</v>
      </c>
      <c r="G49" s="27">
        <f t="shared" si="2"/>
        <v>46.46873830729258</v>
      </c>
      <c r="H49" s="27">
        <f t="shared" si="3"/>
        <v>44.14530139192795</v>
      </c>
      <c r="I49" s="27"/>
      <c r="J49" s="26">
        <v>19.280471</v>
      </c>
      <c r="K49" s="27">
        <v>8.5613439175</v>
      </c>
      <c r="L49" s="28">
        <v>2.528825</v>
      </c>
      <c r="M49" s="27">
        <f t="shared" si="4"/>
        <v>30.3706399175</v>
      </c>
      <c r="N49" s="27"/>
      <c r="O49" s="25">
        <v>0.001077</v>
      </c>
      <c r="P49" s="27"/>
      <c r="Q49" s="85">
        <f t="shared" si="5"/>
        <v>30.3717169175</v>
      </c>
      <c r="R49" s="30"/>
    </row>
    <row r="50" spans="1:18" ht="12.75">
      <c r="A50" s="3" t="s">
        <v>147</v>
      </c>
      <c r="B50" s="91">
        <v>10.614066011964274</v>
      </c>
      <c r="C50" s="27"/>
      <c r="D50" s="27"/>
      <c r="E50" s="26">
        <f t="shared" si="0"/>
        <v>2.3881648526919617</v>
      </c>
      <c r="F50" s="27">
        <f t="shared" si="1"/>
        <v>1.3267582514955343</v>
      </c>
      <c r="G50" s="27">
        <f t="shared" si="2"/>
        <v>6.8991429077767785</v>
      </c>
      <c r="H50" s="27">
        <f t="shared" si="3"/>
        <v>6.554185762387939</v>
      </c>
      <c r="I50" s="27"/>
      <c r="J50" s="26">
        <v>4.073197</v>
      </c>
      <c r="K50" s="27">
        <v>5.0826566825</v>
      </c>
      <c r="L50" s="28">
        <v>0.758316</v>
      </c>
      <c r="M50" s="27">
        <f t="shared" si="4"/>
        <v>9.9141696825</v>
      </c>
      <c r="N50" s="27"/>
      <c r="O50" s="25">
        <v>0.000299</v>
      </c>
      <c r="P50" s="27"/>
      <c r="Q50" s="85">
        <f t="shared" si="5"/>
        <v>9.9144686825</v>
      </c>
      <c r="R50" s="30"/>
    </row>
    <row r="51" spans="1:18" ht="12.75">
      <c r="A51" s="3" t="s">
        <v>148</v>
      </c>
      <c r="B51" s="91">
        <v>102.48811380221869</v>
      </c>
      <c r="C51" s="27"/>
      <c r="D51" s="27"/>
      <c r="E51" s="26">
        <f t="shared" si="0"/>
        <v>23.059825605499206</v>
      </c>
      <c r="F51" s="27">
        <f t="shared" si="1"/>
        <v>12.811014225277336</v>
      </c>
      <c r="G51" s="27">
        <f t="shared" si="2"/>
        <v>66.61727397144215</v>
      </c>
      <c r="H51" s="27">
        <f t="shared" si="3"/>
        <v>63.286410272870036</v>
      </c>
      <c r="I51" s="27"/>
      <c r="J51" s="26">
        <v>22.988548</v>
      </c>
      <c r="K51" s="27">
        <v>12.82326032</v>
      </c>
      <c r="L51" s="28">
        <v>2.787033</v>
      </c>
      <c r="M51" s="27">
        <f t="shared" si="4"/>
        <v>38.59884132</v>
      </c>
      <c r="N51" s="27"/>
      <c r="O51" s="25">
        <v>0.000519</v>
      </c>
      <c r="P51" s="27"/>
      <c r="Q51" s="85">
        <f t="shared" si="5"/>
        <v>38.599360319999995</v>
      </c>
      <c r="R51" s="30"/>
    </row>
    <row r="52" spans="1:18" ht="12.75">
      <c r="A52" s="3" t="s">
        <v>149</v>
      </c>
      <c r="B52" s="91">
        <v>329.012178925389</v>
      </c>
      <c r="C52" s="27"/>
      <c r="D52" s="27"/>
      <c r="E52" s="26">
        <f t="shared" si="0"/>
        <v>74.02774025821252</v>
      </c>
      <c r="F52" s="27">
        <f t="shared" si="1"/>
        <v>41.12652236567362</v>
      </c>
      <c r="G52" s="27">
        <f t="shared" si="2"/>
        <v>213.85791630150283</v>
      </c>
      <c r="H52" s="27">
        <f t="shared" si="3"/>
        <v>203.16502048642766</v>
      </c>
      <c r="I52" s="27"/>
      <c r="J52" s="26">
        <v>81.483416</v>
      </c>
      <c r="K52" s="27">
        <v>49.37966487</v>
      </c>
      <c r="L52" s="28">
        <v>11.459844</v>
      </c>
      <c r="M52" s="27">
        <f t="shared" si="4"/>
        <v>142.32292487</v>
      </c>
      <c r="N52" s="27"/>
      <c r="O52" s="25">
        <v>0.003003</v>
      </c>
      <c r="P52" s="27"/>
      <c r="Q52" s="85">
        <f t="shared" si="5"/>
        <v>142.32592787000002</v>
      </c>
      <c r="R52" s="30"/>
    </row>
    <row r="53" spans="1:18" ht="12.75">
      <c r="A53" s="3" t="s">
        <v>150</v>
      </c>
      <c r="B53" s="91">
        <v>28.20885918441979</v>
      </c>
      <c r="C53" s="27"/>
      <c r="D53" s="27"/>
      <c r="E53" s="26">
        <f t="shared" si="0"/>
        <v>6.346993316494453</v>
      </c>
      <c r="F53" s="27">
        <f t="shared" si="1"/>
        <v>3.5261073980524738</v>
      </c>
      <c r="G53" s="27">
        <f t="shared" si="2"/>
        <v>18.335758469872864</v>
      </c>
      <c r="H53" s="27">
        <f t="shared" si="3"/>
        <v>17.41897054637922</v>
      </c>
      <c r="I53" s="27"/>
      <c r="J53" s="26">
        <v>13.162246</v>
      </c>
      <c r="K53" s="27">
        <v>11.1163884225</v>
      </c>
      <c r="L53" s="28">
        <v>1.332202</v>
      </c>
      <c r="M53" s="27">
        <f t="shared" si="4"/>
        <v>25.610836422499997</v>
      </c>
      <c r="N53" s="27"/>
      <c r="O53" s="25">
        <v>0.004137</v>
      </c>
      <c r="P53" s="27"/>
      <c r="Q53" s="85">
        <f t="shared" si="5"/>
        <v>25.614973422499997</v>
      </c>
      <c r="R53" s="30"/>
    </row>
    <row r="54" spans="1:18" ht="12.75">
      <c r="A54" s="3" t="s">
        <v>151</v>
      </c>
      <c r="B54" s="91">
        <v>133.37461497644014</v>
      </c>
      <c r="C54" s="27"/>
      <c r="D54" s="27"/>
      <c r="E54" s="26">
        <f t="shared" si="0"/>
        <v>30.009288369699032</v>
      </c>
      <c r="F54" s="27">
        <f t="shared" si="1"/>
        <v>16.671826872055018</v>
      </c>
      <c r="G54" s="27">
        <f t="shared" si="2"/>
        <v>86.69349973468609</v>
      </c>
      <c r="H54" s="27">
        <f t="shared" si="3"/>
        <v>82.35882474795177</v>
      </c>
      <c r="I54" s="27"/>
      <c r="J54" s="26">
        <v>26.771637</v>
      </c>
      <c r="K54" s="27">
        <v>15.1068112825</v>
      </c>
      <c r="L54" s="28">
        <v>4.0416989999999995</v>
      </c>
      <c r="M54" s="27">
        <f t="shared" si="4"/>
        <v>45.920147282500004</v>
      </c>
      <c r="N54" s="27"/>
      <c r="O54" s="25">
        <v>0</v>
      </c>
      <c r="P54" s="27"/>
      <c r="Q54" s="85">
        <f t="shared" si="5"/>
        <v>45.920147282500004</v>
      </c>
      <c r="R54" s="30"/>
    </row>
    <row r="55" spans="1:18" ht="12.75">
      <c r="A55" s="3" t="s">
        <v>152</v>
      </c>
      <c r="B55" s="91">
        <v>1.6630601922480086</v>
      </c>
      <c r="C55" s="27"/>
      <c r="D55" s="27"/>
      <c r="E55" s="26">
        <f t="shared" si="0"/>
        <v>0.3741885432558019</v>
      </c>
      <c r="F55" s="27">
        <f t="shared" si="1"/>
        <v>0.20788252403100108</v>
      </c>
      <c r="G55" s="27">
        <f t="shared" si="2"/>
        <v>1.0809891249612056</v>
      </c>
      <c r="H55" s="27">
        <f t="shared" si="3"/>
        <v>1.0269396687131453</v>
      </c>
      <c r="I55" s="27"/>
      <c r="J55" s="26">
        <v>1.86381</v>
      </c>
      <c r="K55" s="27">
        <v>1.4372249925</v>
      </c>
      <c r="L55" s="28">
        <v>0.105248</v>
      </c>
      <c r="M55" s="27">
        <f t="shared" si="4"/>
        <v>3.4062829925</v>
      </c>
      <c r="N55" s="27"/>
      <c r="O55" s="25">
        <v>0</v>
      </c>
      <c r="P55" s="27"/>
      <c r="Q55" s="85">
        <f t="shared" si="5"/>
        <v>3.4062829925</v>
      </c>
      <c r="R55" s="30"/>
    </row>
    <row r="56" spans="1:18" ht="12.75">
      <c r="A56" s="3" t="s">
        <v>153</v>
      </c>
      <c r="B56" s="91">
        <v>11.574534655875022</v>
      </c>
      <c r="C56" s="27"/>
      <c r="D56" s="27"/>
      <c r="E56" s="26">
        <f t="shared" si="0"/>
        <v>2.60427029757188</v>
      </c>
      <c r="F56" s="27">
        <f t="shared" si="1"/>
        <v>1.4468168319843777</v>
      </c>
      <c r="G56" s="27">
        <f t="shared" si="2"/>
        <v>7.523447526318765</v>
      </c>
      <c r="H56" s="27">
        <f t="shared" si="3"/>
        <v>7.147275150002826</v>
      </c>
      <c r="I56" s="27"/>
      <c r="J56" s="26">
        <v>6.323917</v>
      </c>
      <c r="K56" s="27">
        <v>2.3810083175</v>
      </c>
      <c r="L56" s="28">
        <v>0.692116</v>
      </c>
      <c r="M56" s="27">
        <f t="shared" si="4"/>
        <v>9.3970413175</v>
      </c>
      <c r="N56" s="27"/>
      <c r="O56" s="25">
        <v>0.000665</v>
      </c>
      <c r="P56" s="27"/>
      <c r="Q56" s="85">
        <f t="shared" si="5"/>
        <v>9.397706317499999</v>
      </c>
      <c r="R56" s="30"/>
    </row>
    <row r="57" spans="1:18" ht="12.75">
      <c r="A57" s="3" t="s">
        <v>154</v>
      </c>
      <c r="B57" s="91">
        <v>98.9645630231458</v>
      </c>
      <c r="C57" s="27"/>
      <c r="D57" s="27"/>
      <c r="E57" s="26">
        <f t="shared" si="0"/>
        <v>22.267026680207806</v>
      </c>
      <c r="F57" s="27">
        <f t="shared" si="1"/>
        <v>12.370570377893225</v>
      </c>
      <c r="G57" s="27">
        <f t="shared" si="2"/>
        <v>64.32696596504476</v>
      </c>
      <c r="H57" s="27">
        <f t="shared" si="3"/>
        <v>61.11061766679252</v>
      </c>
      <c r="I57" s="27"/>
      <c r="J57" s="26">
        <v>42.092004</v>
      </c>
      <c r="K57" s="27">
        <v>13.0732489625</v>
      </c>
      <c r="L57" s="28">
        <v>4.724068</v>
      </c>
      <c r="M57" s="27">
        <f t="shared" si="4"/>
        <v>59.88932096250001</v>
      </c>
      <c r="N57" s="27"/>
      <c r="O57" s="25">
        <v>0.023312</v>
      </c>
      <c r="P57" s="27"/>
      <c r="Q57" s="85">
        <f t="shared" si="5"/>
        <v>59.912632962500005</v>
      </c>
      <c r="R57" s="30"/>
    </row>
    <row r="58" spans="1:18" ht="12.75">
      <c r="A58" s="3" t="s">
        <v>155</v>
      </c>
      <c r="B58" s="91">
        <v>100.29657477033592</v>
      </c>
      <c r="C58" s="27"/>
      <c r="D58" s="27"/>
      <c r="E58" s="26">
        <f t="shared" si="0"/>
        <v>22.566729323325582</v>
      </c>
      <c r="F58" s="27">
        <f t="shared" si="1"/>
        <v>12.53707184629199</v>
      </c>
      <c r="G58" s="27">
        <f t="shared" si="2"/>
        <v>65.19277360071835</v>
      </c>
      <c r="H58" s="27">
        <f t="shared" si="3"/>
        <v>61.933134920682434</v>
      </c>
      <c r="I58" s="27"/>
      <c r="J58" s="26">
        <v>36.991414</v>
      </c>
      <c r="K58" s="27">
        <v>13.204387385</v>
      </c>
      <c r="L58" s="28">
        <v>4.304933999999999</v>
      </c>
      <c r="M58" s="27">
        <f t="shared" si="4"/>
        <v>54.500735385</v>
      </c>
      <c r="N58" s="27"/>
      <c r="O58" s="25">
        <v>0.012218</v>
      </c>
      <c r="P58" s="27"/>
      <c r="Q58" s="85">
        <f t="shared" si="5"/>
        <v>54.512953384999996</v>
      </c>
      <c r="R58" s="30"/>
    </row>
    <row r="59" spans="1:18" ht="12.75">
      <c r="A59" s="3" t="s">
        <v>156</v>
      </c>
      <c r="B59" s="91">
        <v>26.143954963459755</v>
      </c>
      <c r="C59" s="27"/>
      <c r="D59" s="27"/>
      <c r="E59" s="26">
        <f t="shared" si="0"/>
        <v>5.882389866778445</v>
      </c>
      <c r="F59" s="27">
        <f t="shared" si="1"/>
        <v>3.2679943704324694</v>
      </c>
      <c r="G59" s="27">
        <f t="shared" si="2"/>
        <v>16.99357072624884</v>
      </c>
      <c r="H59" s="27">
        <f t="shared" si="3"/>
        <v>16.1438921899364</v>
      </c>
      <c r="I59" s="27"/>
      <c r="J59" s="26">
        <v>9.832254</v>
      </c>
      <c r="K59" s="27">
        <v>5.8176028875</v>
      </c>
      <c r="L59" s="28">
        <v>1.163599</v>
      </c>
      <c r="M59" s="27">
        <f t="shared" si="4"/>
        <v>16.8134558875</v>
      </c>
      <c r="N59" s="27"/>
      <c r="O59" s="25">
        <v>0.166184</v>
      </c>
      <c r="P59" s="27"/>
      <c r="Q59" s="85">
        <f t="shared" si="5"/>
        <v>16.979639887500003</v>
      </c>
      <c r="R59" s="30"/>
    </row>
    <row r="60" spans="1:18" ht="13.5" thickBot="1">
      <c r="A60" s="3" t="s">
        <v>157</v>
      </c>
      <c r="B60" s="91">
        <v>7.517597545622222</v>
      </c>
      <c r="C60" s="27"/>
      <c r="D60" s="27"/>
      <c r="E60" s="26">
        <f t="shared" si="0"/>
        <v>1.691459447765</v>
      </c>
      <c r="F60" s="27">
        <f t="shared" si="1"/>
        <v>0.9396996932027778</v>
      </c>
      <c r="G60" s="27">
        <f t="shared" si="2"/>
        <v>4.886438404654444</v>
      </c>
      <c r="H60" s="27">
        <f t="shared" si="3"/>
        <v>4.642116484421722</v>
      </c>
      <c r="I60" s="27"/>
      <c r="J60" s="26">
        <v>5.085819</v>
      </c>
      <c r="K60" s="27">
        <v>3.9433713125</v>
      </c>
      <c r="L60" s="28">
        <v>0.9898359999999999</v>
      </c>
      <c r="M60" s="27">
        <f t="shared" si="4"/>
        <v>10.0190263125</v>
      </c>
      <c r="N60" s="27"/>
      <c r="O60" s="25">
        <v>0.001769</v>
      </c>
      <c r="P60" s="27"/>
      <c r="Q60" s="85">
        <f t="shared" si="5"/>
        <v>10.020795312499999</v>
      </c>
      <c r="R60" s="30"/>
    </row>
    <row r="61" spans="1:18" ht="13.5" thickBot="1">
      <c r="A61" s="74"/>
      <c r="B61" s="74">
        <f>SUM(B8:B60)</f>
        <v>5182.8857971217685</v>
      </c>
      <c r="C61" s="51">
        <f>SUM(C8:C60)</f>
        <v>0</v>
      </c>
      <c r="D61" s="51"/>
      <c r="E61" s="106">
        <f>SUM(E8:E60)</f>
        <v>1166.1493043523983</v>
      </c>
      <c r="F61" s="51">
        <f>SUM(F8:F60)</f>
        <v>647.8607246402211</v>
      </c>
      <c r="G61" s="51">
        <f>SUM(G8:G60)</f>
        <v>3368.8757681291495</v>
      </c>
      <c r="H61" s="51">
        <f>SUM(H8:H60)</f>
        <v>3200.431979722692</v>
      </c>
      <c r="I61" s="51"/>
      <c r="J61" s="74">
        <f aca="true" t="shared" si="6" ref="J61:Q61">SUM(J8:J60)</f>
        <v>1727.16388</v>
      </c>
      <c r="K61" s="51">
        <f t="shared" si="6"/>
        <v>729.3141846949998</v>
      </c>
      <c r="L61" s="51">
        <f t="shared" si="6"/>
        <v>189.06818999999996</v>
      </c>
      <c r="M61" s="89">
        <f t="shared" si="6"/>
        <v>2645.546254695</v>
      </c>
      <c r="N61" s="90">
        <f t="shared" si="6"/>
        <v>0</v>
      </c>
      <c r="O61" s="79">
        <f t="shared" si="6"/>
        <v>11.383515000000001</v>
      </c>
      <c r="P61" s="51">
        <f t="shared" si="6"/>
        <v>0</v>
      </c>
      <c r="Q61" s="83">
        <f t="shared" si="6"/>
        <v>2656.9297696950007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7" max="7" width="9.7109375" style="0" customWidth="1"/>
    <col min="9" max="9" width="0.13671875" style="0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289062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169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07"/>
      <c r="C4" s="108"/>
      <c r="D4" s="108"/>
      <c r="E4" s="109" t="s">
        <v>0</v>
      </c>
      <c r="F4" s="109"/>
      <c r="G4" s="109"/>
      <c r="H4" s="110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 t="s">
        <v>3</v>
      </c>
      <c r="D5" s="7" t="s">
        <v>4</v>
      </c>
      <c r="E5" s="72"/>
      <c r="F5" s="20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2"/>
      <c r="F7" s="63"/>
      <c r="G7" s="63"/>
      <c r="H7" s="63"/>
      <c r="I7" s="63"/>
      <c r="J7" s="64"/>
      <c r="K7" s="63"/>
      <c r="L7" s="65"/>
      <c r="M7" s="63"/>
      <c r="N7" s="63"/>
      <c r="O7" s="62"/>
      <c r="P7" s="63"/>
      <c r="Q7" s="86"/>
      <c r="R7" s="30"/>
    </row>
    <row r="8" spans="1:18" ht="12.75">
      <c r="A8" s="3" t="s">
        <v>105</v>
      </c>
      <c r="B8" s="91">
        <v>10.129512228301564</v>
      </c>
      <c r="C8" s="27"/>
      <c r="D8" s="27"/>
      <c r="E8" s="25">
        <f>0.225*B8</f>
        <v>2.2791402513678523</v>
      </c>
      <c r="F8" s="27">
        <f>0.125*B8</f>
        <v>1.2661890285376955</v>
      </c>
      <c r="G8" s="27">
        <f>B8-E8-F8</f>
        <v>6.584182948396016</v>
      </c>
      <c r="H8" s="27">
        <f>0.95*G8</f>
        <v>6.254973800976215</v>
      </c>
      <c r="I8" s="27"/>
      <c r="J8" s="26">
        <v>13.858324</v>
      </c>
      <c r="K8" s="27">
        <v>7.69175565</v>
      </c>
      <c r="L8" s="28">
        <v>1.387295</v>
      </c>
      <c r="M8" s="27">
        <f>SUM(J8:L8)</f>
        <v>22.937374650000002</v>
      </c>
      <c r="N8" s="27"/>
      <c r="O8" s="25">
        <v>1.506177</v>
      </c>
      <c r="P8" s="27"/>
      <c r="Q8" s="85">
        <f>M8+O8</f>
        <v>24.443551650000003</v>
      </c>
      <c r="R8" s="30"/>
    </row>
    <row r="9" spans="1:18" ht="12.75">
      <c r="A9" s="3" t="s">
        <v>106</v>
      </c>
      <c r="B9" s="91">
        <v>72.12945022910915</v>
      </c>
      <c r="C9" s="27"/>
      <c r="D9" s="27"/>
      <c r="E9" s="25">
        <f aca="true" t="shared" si="0" ref="E9:E60">0.225*B9</f>
        <v>16.22912630154956</v>
      </c>
      <c r="F9" s="27">
        <f aca="true" t="shared" si="1" ref="F9:F60">0.125*B9</f>
        <v>9.016181278638644</v>
      </c>
      <c r="G9" s="27">
        <f aca="true" t="shared" si="2" ref="G9:G60">B9-E9-F9</f>
        <v>46.88414264892096</v>
      </c>
      <c r="H9" s="27">
        <f aca="true" t="shared" si="3" ref="H9:H60">0.95*G9</f>
        <v>44.539935516474905</v>
      </c>
      <c r="I9" s="27"/>
      <c r="J9" s="26">
        <v>23.504369</v>
      </c>
      <c r="K9" s="27">
        <v>11.11923319</v>
      </c>
      <c r="L9" s="28">
        <v>2.860751</v>
      </c>
      <c r="M9" s="27">
        <f aca="true" t="shared" si="4" ref="M9:M60">SUM(J9:L9)</f>
        <v>37.48435319</v>
      </c>
      <c r="N9" s="27"/>
      <c r="O9" s="25">
        <v>0.007774</v>
      </c>
      <c r="P9" s="27"/>
      <c r="Q9" s="85">
        <f aca="true" t="shared" si="5" ref="Q9:Q60">M9+O9</f>
        <v>37.49212719</v>
      </c>
      <c r="R9" s="30"/>
    </row>
    <row r="10" spans="1:18" ht="12.75">
      <c r="A10" s="3" t="s">
        <v>107</v>
      </c>
      <c r="B10" s="91">
        <v>40.118418141256754</v>
      </c>
      <c r="C10" s="27"/>
      <c r="D10" s="27"/>
      <c r="E10" s="25">
        <f t="shared" si="0"/>
        <v>9.02664408178277</v>
      </c>
      <c r="F10" s="27">
        <f t="shared" si="1"/>
        <v>5.014802267657094</v>
      </c>
      <c r="G10" s="27">
        <f t="shared" si="2"/>
        <v>26.076971791816888</v>
      </c>
      <c r="H10" s="27">
        <f t="shared" si="3"/>
        <v>24.773123202226042</v>
      </c>
      <c r="I10" s="27"/>
      <c r="J10" s="26">
        <v>13.888232</v>
      </c>
      <c r="K10" s="27">
        <v>6.91113651</v>
      </c>
      <c r="L10" s="28">
        <v>1.93529</v>
      </c>
      <c r="M10" s="27">
        <f t="shared" si="4"/>
        <v>22.73465851</v>
      </c>
      <c r="N10" s="27"/>
      <c r="O10" s="25">
        <v>0.000507</v>
      </c>
      <c r="P10" s="27"/>
      <c r="Q10" s="85">
        <f t="shared" si="5"/>
        <v>22.735165509999998</v>
      </c>
      <c r="R10" s="30"/>
    </row>
    <row r="11" spans="1:18" ht="12.75">
      <c r="A11" s="3" t="s">
        <v>108</v>
      </c>
      <c r="B11" s="91">
        <v>70.29777663712085</v>
      </c>
      <c r="C11" s="27"/>
      <c r="D11" s="27"/>
      <c r="E11" s="25">
        <f t="shared" si="0"/>
        <v>15.816999743352191</v>
      </c>
      <c r="F11" s="27">
        <f t="shared" si="1"/>
        <v>8.787222079640106</v>
      </c>
      <c r="G11" s="27">
        <f t="shared" si="2"/>
        <v>45.69355481412855</v>
      </c>
      <c r="H11" s="27">
        <f t="shared" si="3"/>
        <v>43.40887707342212</v>
      </c>
      <c r="I11" s="27"/>
      <c r="J11" s="26">
        <v>20.240628</v>
      </c>
      <c r="K11" s="27">
        <v>8.708214285</v>
      </c>
      <c r="L11" s="28">
        <v>1.918367</v>
      </c>
      <c r="M11" s="27">
        <f t="shared" si="4"/>
        <v>30.867209285</v>
      </c>
      <c r="N11" s="27"/>
      <c r="O11" s="25">
        <v>0.002795</v>
      </c>
      <c r="P11" s="27"/>
      <c r="Q11" s="85">
        <f t="shared" si="5"/>
        <v>30.870004285</v>
      </c>
      <c r="R11" s="30"/>
    </row>
    <row r="12" spans="1:18" ht="12.75">
      <c r="A12" s="3" t="s">
        <v>109</v>
      </c>
      <c r="B12" s="91">
        <v>660.227293627625</v>
      </c>
      <c r="C12" s="27"/>
      <c r="D12" s="27"/>
      <c r="E12" s="25">
        <f t="shared" si="0"/>
        <v>148.55114106621565</v>
      </c>
      <c r="F12" s="27">
        <f t="shared" si="1"/>
        <v>82.52841170345313</v>
      </c>
      <c r="G12" s="27">
        <f t="shared" si="2"/>
        <v>429.14774085795625</v>
      </c>
      <c r="H12" s="27">
        <f t="shared" si="3"/>
        <v>407.6903538150584</v>
      </c>
      <c r="I12" s="27"/>
      <c r="J12" s="26">
        <v>236.37216</v>
      </c>
      <c r="K12" s="27">
        <v>71.56295959</v>
      </c>
      <c r="L12" s="28">
        <v>19.0681</v>
      </c>
      <c r="M12" s="27">
        <f t="shared" si="4"/>
        <v>327.00321959</v>
      </c>
      <c r="N12" s="27"/>
      <c r="O12" s="25">
        <v>0.049556</v>
      </c>
      <c r="P12" s="27"/>
      <c r="Q12" s="85">
        <f t="shared" si="5"/>
        <v>327.05277559</v>
      </c>
      <c r="R12" s="30"/>
    </row>
    <row r="13" spans="1:18" ht="12.75">
      <c r="A13" s="3" t="s">
        <v>110</v>
      </c>
      <c r="B13" s="91">
        <v>67.6272683046605</v>
      </c>
      <c r="C13" s="27"/>
      <c r="D13" s="27"/>
      <c r="E13" s="25">
        <f t="shared" si="0"/>
        <v>15.216135368548613</v>
      </c>
      <c r="F13" s="27">
        <f t="shared" si="1"/>
        <v>8.453408538082563</v>
      </c>
      <c r="G13" s="27">
        <f t="shared" si="2"/>
        <v>43.95772439802933</v>
      </c>
      <c r="H13" s="27">
        <f t="shared" si="3"/>
        <v>41.75983817812786</v>
      </c>
      <c r="I13" s="27"/>
      <c r="J13" s="26">
        <v>23.799542</v>
      </c>
      <c r="K13" s="27">
        <v>9.6293468975</v>
      </c>
      <c r="L13" s="28">
        <v>3.057685</v>
      </c>
      <c r="M13" s="27">
        <f t="shared" si="4"/>
        <v>36.4865738975</v>
      </c>
      <c r="N13" s="27"/>
      <c r="O13" s="25">
        <v>0</v>
      </c>
      <c r="P13" s="27"/>
      <c r="Q13" s="85">
        <f t="shared" si="5"/>
        <v>36.4865738975</v>
      </c>
      <c r="R13" s="30"/>
    </row>
    <row r="14" spans="1:18" ht="12.75">
      <c r="A14" s="3" t="s">
        <v>111</v>
      </c>
      <c r="B14" s="91">
        <v>86.01158325873763</v>
      </c>
      <c r="C14" s="27"/>
      <c r="D14" s="27"/>
      <c r="E14" s="25">
        <f t="shared" si="0"/>
        <v>19.35260623321597</v>
      </c>
      <c r="F14" s="27">
        <f t="shared" si="1"/>
        <v>10.751447907342204</v>
      </c>
      <c r="G14" s="27">
        <f t="shared" si="2"/>
        <v>55.90752911817946</v>
      </c>
      <c r="H14" s="27">
        <f t="shared" si="3"/>
        <v>53.11215266227049</v>
      </c>
      <c r="I14" s="27"/>
      <c r="J14" s="26">
        <v>29.13564</v>
      </c>
      <c r="K14" s="27">
        <v>7.8529858975</v>
      </c>
      <c r="L14" s="28">
        <v>2.6739699999999997</v>
      </c>
      <c r="M14" s="27">
        <f t="shared" si="4"/>
        <v>39.6625958975</v>
      </c>
      <c r="N14" s="27"/>
      <c r="O14" s="25">
        <v>0.007627</v>
      </c>
      <c r="P14" s="27"/>
      <c r="Q14" s="85">
        <f t="shared" si="5"/>
        <v>39.6702228975</v>
      </c>
      <c r="R14" s="30"/>
    </row>
    <row r="15" spans="1:18" ht="12.75">
      <c r="A15" s="3" t="s">
        <v>112</v>
      </c>
      <c r="B15" s="91">
        <v>22.13692140175836</v>
      </c>
      <c r="C15" s="27"/>
      <c r="D15" s="27"/>
      <c r="E15" s="25">
        <f t="shared" si="0"/>
        <v>4.980807315395631</v>
      </c>
      <c r="F15" s="27">
        <f t="shared" si="1"/>
        <v>2.767115175219795</v>
      </c>
      <c r="G15" s="27">
        <f t="shared" si="2"/>
        <v>14.388998911142936</v>
      </c>
      <c r="H15" s="27">
        <f t="shared" si="3"/>
        <v>13.669548965585788</v>
      </c>
      <c r="I15" s="27"/>
      <c r="J15" s="26">
        <v>7.555005</v>
      </c>
      <c r="K15" s="27">
        <v>5.1755618275</v>
      </c>
      <c r="L15" s="28">
        <v>0.934225</v>
      </c>
      <c r="M15" s="27">
        <f t="shared" si="4"/>
        <v>13.6647918275</v>
      </c>
      <c r="N15" s="27"/>
      <c r="O15" s="25">
        <v>0</v>
      </c>
      <c r="P15" s="27"/>
      <c r="Q15" s="85">
        <f t="shared" si="5"/>
        <v>13.6647918275</v>
      </c>
      <c r="R15" s="30"/>
    </row>
    <row r="16" spans="1:18" ht="12.75">
      <c r="A16" s="3" t="s">
        <v>113</v>
      </c>
      <c r="B16" s="91">
        <v>16.44979556103951</v>
      </c>
      <c r="C16" s="27"/>
      <c r="D16" s="27"/>
      <c r="E16" s="25">
        <f t="shared" si="0"/>
        <v>3.70120400123389</v>
      </c>
      <c r="F16" s="27">
        <f t="shared" si="1"/>
        <v>2.056224445129939</v>
      </c>
      <c r="G16" s="27">
        <f t="shared" si="2"/>
        <v>10.692367114675683</v>
      </c>
      <c r="H16" s="27">
        <f t="shared" si="3"/>
        <v>10.1577487589419</v>
      </c>
      <c r="I16" s="27"/>
      <c r="J16" s="26">
        <v>4.638767</v>
      </c>
      <c r="K16" s="27">
        <v>1.9764004625</v>
      </c>
      <c r="L16" s="28">
        <v>0.586746</v>
      </c>
      <c r="M16" s="27">
        <f t="shared" si="4"/>
        <v>7.201913462499999</v>
      </c>
      <c r="N16" s="27"/>
      <c r="O16" s="25">
        <v>0.000513</v>
      </c>
      <c r="P16" s="27"/>
      <c r="Q16" s="85">
        <f t="shared" si="5"/>
        <v>7.202426462499999</v>
      </c>
      <c r="R16" s="30"/>
    </row>
    <row r="17" spans="1:18" ht="12.75">
      <c r="A17" s="3" t="s">
        <v>114</v>
      </c>
      <c r="B17" s="91">
        <v>265.3563978488792</v>
      </c>
      <c r="C17" s="27"/>
      <c r="D17" s="27"/>
      <c r="E17" s="25">
        <f t="shared" si="0"/>
        <v>59.70518951599783</v>
      </c>
      <c r="F17" s="27">
        <f t="shared" si="1"/>
        <v>33.1695497311099</v>
      </c>
      <c r="G17" s="27">
        <f t="shared" si="2"/>
        <v>172.4816586017715</v>
      </c>
      <c r="H17" s="27">
        <f t="shared" si="3"/>
        <v>163.85757567168292</v>
      </c>
      <c r="I17" s="27"/>
      <c r="J17" s="26">
        <v>40.131188</v>
      </c>
      <c r="K17" s="27">
        <v>30.0169485175</v>
      </c>
      <c r="L17" s="28">
        <v>6.033134</v>
      </c>
      <c r="M17" s="27">
        <f t="shared" si="4"/>
        <v>76.18127051750001</v>
      </c>
      <c r="N17" s="27"/>
      <c r="O17" s="25">
        <v>0.000458</v>
      </c>
      <c r="P17" s="27"/>
      <c r="Q17" s="85">
        <f t="shared" si="5"/>
        <v>76.1817285175</v>
      </c>
      <c r="R17" s="30"/>
    </row>
    <row r="18" spans="1:18" ht="12.75">
      <c r="A18" s="3" t="s">
        <v>115</v>
      </c>
      <c r="B18" s="91">
        <v>140.70895142618386</v>
      </c>
      <c r="C18" s="27"/>
      <c r="D18" s="27"/>
      <c r="E18" s="25">
        <f t="shared" si="0"/>
        <v>31.65951407089137</v>
      </c>
      <c r="F18" s="27">
        <f t="shared" si="1"/>
        <v>17.588618928272982</v>
      </c>
      <c r="G18" s="27">
        <f t="shared" si="2"/>
        <v>91.46081842701952</v>
      </c>
      <c r="H18" s="27">
        <f t="shared" si="3"/>
        <v>86.88777750566854</v>
      </c>
      <c r="I18" s="27"/>
      <c r="J18" s="26">
        <v>29.06918</v>
      </c>
      <c r="K18" s="27">
        <v>15.9342028525</v>
      </c>
      <c r="L18" s="28">
        <v>1.05829</v>
      </c>
      <c r="M18" s="27">
        <f t="shared" si="4"/>
        <v>46.061672852499996</v>
      </c>
      <c r="N18" s="27"/>
      <c r="O18" s="25">
        <v>0</v>
      </c>
      <c r="P18" s="27"/>
      <c r="Q18" s="85">
        <f t="shared" si="5"/>
        <v>46.061672852499996</v>
      </c>
      <c r="R18" s="30"/>
    </row>
    <row r="19" spans="1:18" ht="12.75">
      <c r="A19" s="3" t="s">
        <v>116</v>
      </c>
      <c r="B19" s="91">
        <v>23.854969967656167</v>
      </c>
      <c r="C19" s="27"/>
      <c r="D19" s="27"/>
      <c r="E19" s="25">
        <f t="shared" si="0"/>
        <v>5.3673682427226375</v>
      </c>
      <c r="F19" s="27">
        <f t="shared" si="1"/>
        <v>2.981871245957021</v>
      </c>
      <c r="G19" s="27">
        <f t="shared" si="2"/>
        <v>15.50573047897651</v>
      </c>
      <c r="H19" s="27">
        <f t="shared" si="3"/>
        <v>14.730443955027683</v>
      </c>
      <c r="I19" s="27"/>
      <c r="J19" s="26">
        <v>8.141089</v>
      </c>
      <c r="K19" s="27">
        <v>2.7693206575</v>
      </c>
      <c r="L19" s="28">
        <v>0.877372</v>
      </c>
      <c r="M19" s="27">
        <f t="shared" si="4"/>
        <v>11.787781657499998</v>
      </c>
      <c r="N19" s="27"/>
      <c r="O19" s="25">
        <v>0.001332</v>
      </c>
      <c r="P19" s="27"/>
      <c r="Q19" s="85">
        <f t="shared" si="5"/>
        <v>11.789113657499998</v>
      </c>
      <c r="R19" s="30"/>
    </row>
    <row r="20" spans="1:18" ht="12.75">
      <c r="A20" s="3" t="s">
        <v>117</v>
      </c>
      <c r="B20" s="91">
        <v>48.7713303627594</v>
      </c>
      <c r="C20" s="27"/>
      <c r="D20" s="27"/>
      <c r="E20" s="25">
        <f t="shared" si="0"/>
        <v>10.973549331620866</v>
      </c>
      <c r="F20" s="27">
        <f t="shared" si="1"/>
        <v>6.096416295344925</v>
      </c>
      <c r="G20" s="27">
        <f t="shared" si="2"/>
        <v>31.70136473579361</v>
      </c>
      <c r="H20" s="27">
        <f t="shared" si="3"/>
        <v>30.11629649900393</v>
      </c>
      <c r="I20" s="27"/>
      <c r="J20" s="26">
        <v>13.456984</v>
      </c>
      <c r="K20" s="27">
        <v>8.8377725775</v>
      </c>
      <c r="L20" s="28">
        <v>2.219265</v>
      </c>
      <c r="M20" s="27">
        <f t="shared" si="4"/>
        <v>24.5140215775</v>
      </c>
      <c r="N20" s="27"/>
      <c r="O20" s="25">
        <v>0.006506</v>
      </c>
      <c r="P20" s="27"/>
      <c r="Q20" s="85">
        <f t="shared" si="5"/>
        <v>24.5205275775</v>
      </c>
      <c r="R20" s="30"/>
    </row>
    <row r="21" spans="1:18" ht="12.75">
      <c r="A21" s="3" t="s">
        <v>118</v>
      </c>
      <c r="B21" s="91">
        <v>15.701158381218313</v>
      </c>
      <c r="C21" s="27"/>
      <c r="D21" s="27"/>
      <c r="E21" s="25">
        <f t="shared" si="0"/>
        <v>3.5327606357741206</v>
      </c>
      <c r="F21" s="27">
        <f t="shared" si="1"/>
        <v>1.9626447976522892</v>
      </c>
      <c r="G21" s="27">
        <f t="shared" si="2"/>
        <v>10.205752947791904</v>
      </c>
      <c r="H21" s="27">
        <f t="shared" si="3"/>
        <v>9.695465300402308</v>
      </c>
      <c r="I21" s="27"/>
      <c r="J21" s="26">
        <v>9.881695</v>
      </c>
      <c r="K21" s="27">
        <v>6.408599395</v>
      </c>
      <c r="L21" s="28">
        <v>1.290214</v>
      </c>
      <c r="M21" s="27">
        <f t="shared" si="4"/>
        <v>17.580508395</v>
      </c>
      <c r="N21" s="27"/>
      <c r="O21" s="25">
        <v>0.005002</v>
      </c>
      <c r="P21" s="27"/>
      <c r="Q21" s="85">
        <f t="shared" si="5"/>
        <v>17.585510395</v>
      </c>
      <c r="R21" s="30"/>
    </row>
    <row r="22" spans="1:18" ht="12.75">
      <c r="A22" s="3" t="s">
        <v>119</v>
      </c>
      <c r="B22" s="91">
        <v>243.04844680644396</v>
      </c>
      <c r="C22" s="27"/>
      <c r="D22" s="27"/>
      <c r="E22" s="25">
        <f t="shared" si="0"/>
        <v>54.685900531449896</v>
      </c>
      <c r="F22" s="27">
        <f t="shared" si="1"/>
        <v>30.381055850805495</v>
      </c>
      <c r="G22" s="27">
        <f t="shared" si="2"/>
        <v>157.98149042418856</v>
      </c>
      <c r="H22" s="27">
        <f t="shared" si="3"/>
        <v>150.08241590297914</v>
      </c>
      <c r="I22" s="27"/>
      <c r="J22" s="26">
        <v>77.029978</v>
      </c>
      <c r="K22" s="27">
        <v>32.3266698375</v>
      </c>
      <c r="L22" s="28">
        <v>6.972284</v>
      </c>
      <c r="M22" s="27">
        <f t="shared" si="4"/>
        <v>116.3289318375</v>
      </c>
      <c r="N22" s="27"/>
      <c r="O22" s="25">
        <v>0.044287</v>
      </c>
      <c r="P22" s="27"/>
      <c r="Q22" s="85">
        <f t="shared" si="5"/>
        <v>116.37321883749999</v>
      </c>
      <c r="R22" s="30"/>
    </row>
    <row r="23" spans="1:18" ht="12.75">
      <c r="A23" s="3" t="s">
        <v>120</v>
      </c>
      <c r="B23" s="91">
        <v>114.53143188488315</v>
      </c>
      <c r="C23" s="27"/>
      <c r="D23" s="27"/>
      <c r="E23" s="25">
        <f t="shared" si="0"/>
        <v>25.76957217409871</v>
      </c>
      <c r="F23" s="27">
        <f t="shared" si="1"/>
        <v>14.316428985610393</v>
      </c>
      <c r="G23" s="27">
        <f t="shared" si="2"/>
        <v>74.44543072517405</v>
      </c>
      <c r="H23" s="27">
        <f t="shared" si="3"/>
        <v>70.72315918891535</v>
      </c>
      <c r="I23" s="27"/>
      <c r="J23" s="26">
        <v>22.688052</v>
      </c>
      <c r="K23" s="27">
        <v>14.681283195</v>
      </c>
      <c r="L23" s="28">
        <v>3.7073840000000002</v>
      </c>
      <c r="M23" s="27">
        <f t="shared" si="4"/>
        <v>41.076719194999995</v>
      </c>
      <c r="N23" s="27"/>
      <c r="O23" s="25">
        <v>0.001959</v>
      </c>
      <c r="P23" s="27"/>
      <c r="Q23" s="85">
        <f t="shared" si="5"/>
        <v>41.078678194999995</v>
      </c>
      <c r="R23" s="30"/>
    </row>
    <row r="24" spans="1:18" ht="12.75">
      <c r="A24" s="3" t="s">
        <v>121</v>
      </c>
      <c r="B24" s="91">
        <v>45.05848423040346</v>
      </c>
      <c r="C24" s="27"/>
      <c r="D24" s="27"/>
      <c r="E24" s="25">
        <f t="shared" si="0"/>
        <v>10.138158951840778</v>
      </c>
      <c r="F24" s="27">
        <f t="shared" si="1"/>
        <v>5.632310528800432</v>
      </c>
      <c r="G24" s="27">
        <f t="shared" si="2"/>
        <v>29.288014749762247</v>
      </c>
      <c r="H24" s="27">
        <f t="shared" si="3"/>
        <v>27.823614012274135</v>
      </c>
      <c r="I24" s="27"/>
      <c r="J24" s="26">
        <v>13.296321</v>
      </c>
      <c r="K24" s="27">
        <v>6.2932768225</v>
      </c>
      <c r="L24" s="28">
        <v>1.891775</v>
      </c>
      <c r="M24" s="27">
        <f t="shared" si="4"/>
        <v>21.4813728225</v>
      </c>
      <c r="N24" s="27"/>
      <c r="O24" s="25">
        <v>0.002619</v>
      </c>
      <c r="P24" s="27"/>
      <c r="Q24" s="85">
        <f t="shared" si="5"/>
        <v>21.4839918225</v>
      </c>
      <c r="R24" s="30"/>
    </row>
    <row r="25" spans="1:18" ht="12.75">
      <c r="A25" s="3" t="s">
        <v>122</v>
      </c>
      <c r="B25" s="91">
        <v>61.38022043360748</v>
      </c>
      <c r="C25" s="27"/>
      <c r="D25" s="27"/>
      <c r="E25" s="25">
        <f t="shared" si="0"/>
        <v>13.810549597561682</v>
      </c>
      <c r="F25" s="27">
        <f t="shared" si="1"/>
        <v>7.672527554200935</v>
      </c>
      <c r="G25" s="27">
        <f t="shared" si="2"/>
        <v>39.89714328184486</v>
      </c>
      <c r="H25" s="27">
        <f t="shared" si="3"/>
        <v>37.90228611775262</v>
      </c>
      <c r="I25" s="27"/>
      <c r="J25" s="26">
        <v>16.673475</v>
      </c>
      <c r="K25" s="27">
        <v>10.16121269</v>
      </c>
      <c r="L25" s="28">
        <v>2.214409</v>
      </c>
      <c r="M25" s="27">
        <f t="shared" si="4"/>
        <v>29.04909669</v>
      </c>
      <c r="N25" s="27"/>
      <c r="O25" s="25">
        <v>0.00236</v>
      </c>
      <c r="P25" s="27"/>
      <c r="Q25" s="85">
        <f t="shared" si="5"/>
        <v>29.05145669</v>
      </c>
      <c r="R25" s="30"/>
    </row>
    <row r="26" spans="1:18" ht="12.75">
      <c r="A26" s="3" t="s">
        <v>123</v>
      </c>
      <c r="B26" s="91">
        <v>67.25216129130591</v>
      </c>
      <c r="C26" s="27"/>
      <c r="D26" s="27"/>
      <c r="E26" s="25">
        <f t="shared" si="0"/>
        <v>15.13173629054383</v>
      </c>
      <c r="F26" s="27">
        <f t="shared" si="1"/>
        <v>8.406520161413239</v>
      </c>
      <c r="G26" s="27">
        <f t="shared" si="2"/>
        <v>43.71390483934884</v>
      </c>
      <c r="H26" s="27">
        <f t="shared" si="3"/>
        <v>41.5282095973814</v>
      </c>
      <c r="I26" s="27"/>
      <c r="J26" s="26">
        <v>22.868918</v>
      </c>
      <c r="K26" s="27">
        <v>13.4453875225</v>
      </c>
      <c r="L26" s="28">
        <v>2.241336</v>
      </c>
      <c r="M26" s="27">
        <f t="shared" si="4"/>
        <v>38.5556415225</v>
      </c>
      <c r="N26" s="27"/>
      <c r="O26" s="25">
        <v>0.019805</v>
      </c>
      <c r="P26" s="27"/>
      <c r="Q26" s="85">
        <f t="shared" si="5"/>
        <v>38.575446522499995</v>
      </c>
      <c r="R26" s="30"/>
    </row>
    <row r="27" spans="1:18" ht="12.75">
      <c r="A27" s="3" t="s">
        <v>124</v>
      </c>
      <c r="B27" s="91">
        <v>150.39144977413733</v>
      </c>
      <c r="C27" s="27"/>
      <c r="D27" s="27"/>
      <c r="E27" s="25">
        <f t="shared" si="0"/>
        <v>33.8380761991809</v>
      </c>
      <c r="F27" s="27">
        <f t="shared" si="1"/>
        <v>18.798931221767166</v>
      </c>
      <c r="G27" s="27">
        <f t="shared" si="2"/>
        <v>97.75444235318926</v>
      </c>
      <c r="H27" s="27">
        <f t="shared" si="3"/>
        <v>92.8667202355298</v>
      </c>
      <c r="I27" s="27"/>
      <c r="J27" s="26">
        <v>42.355281</v>
      </c>
      <c r="K27" s="27">
        <v>13.9188901125</v>
      </c>
      <c r="L27" s="28">
        <v>3.907914</v>
      </c>
      <c r="M27" s="27">
        <f t="shared" si="4"/>
        <v>60.1820851125</v>
      </c>
      <c r="N27" s="27"/>
      <c r="O27" s="25">
        <v>0.004069</v>
      </c>
      <c r="P27" s="27"/>
      <c r="Q27" s="85">
        <f t="shared" si="5"/>
        <v>60.1861541125</v>
      </c>
      <c r="R27" s="30"/>
    </row>
    <row r="28" spans="1:18" ht="12.75">
      <c r="A28" s="3" t="s">
        <v>125</v>
      </c>
      <c r="B28" s="91">
        <v>97.86213326524015</v>
      </c>
      <c r="C28" s="27"/>
      <c r="D28" s="27"/>
      <c r="E28" s="25">
        <f t="shared" si="0"/>
        <v>22.018979984679035</v>
      </c>
      <c r="F28" s="27">
        <f t="shared" si="1"/>
        <v>12.232766658155018</v>
      </c>
      <c r="G28" s="27">
        <f t="shared" si="2"/>
        <v>63.6103866224061</v>
      </c>
      <c r="H28" s="27">
        <f t="shared" si="3"/>
        <v>60.42986729128579</v>
      </c>
      <c r="I28" s="27"/>
      <c r="J28" s="26">
        <v>26.101881</v>
      </c>
      <c r="K28" s="27">
        <v>11.6035151475</v>
      </c>
      <c r="L28" s="28">
        <v>2.1991899999999998</v>
      </c>
      <c r="M28" s="27">
        <f t="shared" si="4"/>
        <v>39.9045861475</v>
      </c>
      <c r="N28" s="27"/>
      <c r="O28" s="25">
        <v>0.097651</v>
      </c>
      <c r="P28" s="27"/>
      <c r="Q28" s="85">
        <f t="shared" si="5"/>
        <v>40.0022371475</v>
      </c>
      <c r="R28" s="30"/>
    </row>
    <row r="29" spans="1:18" ht="12.75">
      <c r="A29" s="3" t="s">
        <v>126</v>
      </c>
      <c r="B29" s="91">
        <v>24.904868221498678</v>
      </c>
      <c r="C29" s="27"/>
      <c r="D29" s="27"/>
      <c r="E29" s="25">
        <f t="shared" si="0"/>
        <v>5.603595349837202</v>
      </c>
      <c r="F29" s="27">
        <f t="shared" si="1"/>
        <v>3.1131085276873347</v>
      </c>
      <c r="G29" s="27">
        <f t="shared" si="2"/>
        <v>16.18816434397414</v>
      </c>
      <c r="H29" s="27">
        <f t="shared" si="3"/>
        <v>15.378756126775432</v>
      </c>
      <c r="I29" s="27"/>
      <c r="J29" s="26">
        <v>8.955269</v>
      </c>
      <c r="K29" s="27">
        <v>3.81113388</v>
      </c>
      <c r="L29" s="28">
        <v>1.396944</v>
      </c>
      <c r="M29" s="27">
        <f t="shared" si="4"/>
        <v>14.163346879999999</v>
      </c>
      <c r="N29" s="27"/>
      <c r="O29" s="25">
        <v>0.001838</v>
      </c>
      <c r="P29" s="27"/>
      <c r="Q29" s="85">
        <f t="shared" si="5"/>
        <v>14.165184879999998</v>
      </c>
      <c r="R29" s="30"/>
    </row>
    <row r="30" spans="1:18" ht="12.75">
      <c r="A30" s="3" t="s">
        <v>127</v>
      </c>
      <c r="B30" s="91">
        <v>181.1020167874267</v>
      </c>
      <c r="C30" s="27"/>
      <c r="D30" s="27"/>
      <c r="E30" s="25">
        <f t="shared" si="0"/>
        <v>40.747953777171006</v>
      </c>
      <c r="F30" s="27">
        <f t="shared" si="1"/>
        <v>22.637752098428336</v>
      </c>
      <c r="G30" s="27">
        <f t="shared" si="2"/>
        <v>117.71631091182735</v>
      </c>
      <c r="H30" s="27">
        <f t="shared" si="3"/>
        <v>111.83049536623598</v>
      </c>
      <c r="I30" s="27"/>
      <c r="J30" s="26">
        <v>79.873558</v>
      </c>
      <c r="K30" s="27">
        <v>26.579972495</v>
      </c>
      <c r="L30" s="28">
        <v>6.220799</v>
      </c>
      <c r="M30" s="27">
        <f t="shared" si="4"/>
        <v>112.674329495</v>
      </c>
      <c r="N30" s="27"/>
      <c r="O30" s="25">
        <v>0.09493</v>
      </c>
      <c r="P30" s="27"/>
      <c r="Q30" s="85">
        <f t="shared" si="5"/>
        <v>112.769259495</v>
      </c>
      <c r="R30" s="30"/>
    </row>
    <row r="31" spans="1:18" ht="12.75">
      <c r="A31" s="3" t="s">
        <v>128</v>
      </c>
      <c r="B31" s="91">
        <v>92.07292437650042</v>
      </c>
      <c r="C31" s="27"/>
      <c r="D31" s="27"/>
      <c r="E31" s="25">
        <f t="shared" si="0"/>
        <v>20.716407984712596</v>
      </c>
      <c r="F31" s="27">
        <f t="shared" si="1"/>
        <v>11.509115547062553</v>
      </c>
      <c r="G31" s="27">
        <f t="shared" si="2"/>
        <v>59.847400844725286</v>
      </c>
      <c r="H31" s="27">
        <f t="shared" si="3"/>
        <v>56.85503080248902</v>
      </c>
      <c r="I31" s="27"/>
      <c r="J31" s="26">
        <v>35.058884</v>
      </c>
      <c r="K31" s="27">
        <v>11.4024811925</v>
      </c>
      <c r="L31" s="28">
        <v>3.4061700000000004</v>
      </c>
      <c r="M31" s="27">
        <f t="shared" si="4"/>
        <v>49.8675351925</v>
      </c>
      <c r="N31" s="27"/>
      <c r="O31" s="25">
        <v>0.004536</v>
      </c>
      <c r="P31" s="27"/>
      <c r="Q31" s="85">
        <f t="shared" si="5"/>
        <v>49.8720711925</v>
      </c>
      <c r="R31" s="30"/>
    </row>
    <row r="32" spans="1:18" ht="12.75">
      <c r="A32" s="3" t="s">
        <v>129</v>
      </c>
      <c r="B32" s="91">
        <v>101.28604912629302</v>
      </c>
      <c r="C32" s="27"/>
      <c r="D32" s="27"/>
      <c r="E32" s="25">
        <f t="shared" si="0"/>
        <v>22.78936105341593</v>
      </c>
      <c r="F32" s="27">
        <f t="shared" si="1"/>
        <v>12.660756140786628</v>
      </c>
      <c r="G32" s="27">
        <f t="shared" si="2"/>
        <v>65.83593193209046</v>
      </c>
      <c r="H32" s="27">
        <f t="shared" si="3"/>
        <v>62.54413533548593</v>
      </c>
      <c r="I32" s="27"/>
      <c r="J32" s="26">
        <v>31.825055</v>
      </c>
      <c r="K32" s="27">
        <v>13.803867755</v>
      </c>
      <c r="L32" s="28">
        <v>3.660381</v>
      </c>
      <c r="M32" s="27">
        <f t="shared" si="4"/>
        <v>49.289303755</v>
      </c>
      <c r="N32" s="27"/>
      <c r="O32" s="25">
        <v>0.003544</v>
      </c>
      <c r="P32" s="27"/>
      <c r="Q32" s="85">
        <f t="shared" si="5"/>
        <v>49.292847755</v>
      </c>
      <c r="R32" s="30"/>
    </row>
    <row r="33" spans="1:18" ht="12.75">
      <c r="A33" s="3" t="s">
        <v>130</v>
      </c>
      <c r="B33" s="91">
        <v>40.2307507314252</v>
      </c>
      <c r="C33" s="27"/>
      <c r="D33" s="27"/>
      <c r="E33" s="25">
        <f t="shared" si="0"/>
        <v>9.05191891457067</v>
      </c>
      <c r="F33" s="27">
        <f t="shared" si="1"/>
        <v>5.02884384142815</v>
      </c>
      <c r="G33" s="27">
        <f t="shared" si="2"/>
        <v>26.149987975426384</v>
      </c>
      <c r="H33" s="27">
        <f t="shared" si="3"/>
        <v>24.842488576655064</v>
      </c>
      <c r="I33" s="27"/>
      <c r="J33" s="26">
        <v>13.628741</v>
      </c>
      <c r="K33" s="27">
        <v>7.607084835</v>
      </c>
      <c r="L33" s="28">
        <v>1.9715669999999998</v>
      </c>
      <c r="M33" s="27">
        <f t="shared" si="4"/>
        <v>23.207392835</v>
      </c>
      <c r="N33" s="27"/>
      <c r="O33" s="25">
        <v>0</v>
      </c>
      <c r="P33" s="27"/>
      <c r="Q33" s="85">
        <f t="shared" si="5"/>
        <v>23.207392835</v>
      </c>
      <c r="R33" s="30"/>
    </row>
    <row r="34" spans="1:18" ht="12.75">
      <c r="A34" s="3" t="s">
        <v>131</v>
      </c>
      <c r="B34" s="91">
        <v>10.850403893494999</v>
      </c>
      <c r="C34" s="27"/>
      <c r="D34" s="27"/>
      <c r="E34" s="25">
        <f t="shared" si="0"/>
        <v>2.441340876036375</v>
      </c>
      <c r="F34" s="27">
        <f t="shared" si="1"/>
        <v>1.3563004866868749</v>
      </c>
      <c r="G34" s="27">
        <f t="shared" si="2"/>
        <v>7.05276253077175</v>
      </c>
      <c r="H34" s="27">
        <f t="shared" si="3"/>
        <v>6.700124404233162</v>
      </c>
      <c r="I34" s="27"/>
      <c r="J34" s="26">
        <v>5.47714</v>
      </c>
      <c r="K34" s="27">
        <v>5.23714155</v>
      </c>
      <c r="L34" s="28">
        <v>1.268128</v>
      </c>
      <c r="M34" s="27">
        <f t="shared" si="4"/>
        <v>11.98240955</v>
      </c>
      <c r="N34" s="27"/>
      <c r="O34" s="25">
        <v>0.091564</v>
      </c>
      <c r="P34" s="27"/>
      <c r="Q34" s="85">
        <f t="shared" si="5"/>
        <v>12.07397355</v>
      </c>
      <c r="R34" s="30"/>
    </row>
    <row r="35" spans="1:18" ht="12.75">
      <c r="A35" s="3" t="s">
        <v>132</v>
      </c>
      <c r="B35" s="91">
        <v>147.2662234860935</v>
      </c>
      <c r="C35" s="27"/>
      <c r="D35" s="27"/>
      <c r="E35" s="25">
        <f t="shared" si="0"/>
        <v>33.13490028437104</v>
      </c>
      <c r="F35" s="27">
        <f t="shared" si="1"/>
        <v>18.40827793576169</v>
      </c>
      <c r="G35" s="27">
        <f t="shared" si="2"/>
        <v>95.72304526596078</v>
      </c>
      <c r="H35" s="27">
        <f t="shared" si="3"/>
        <v>90.93689300266273</v>
      </c>
      <c r="I35" s="27"/>
      <c r="J35" s="26">
        <v>29.260559</v>
      </c>
      <c r="K35" s="27">
        <v>15.7137504675</v>
      </c>
      <c r="L35" s="28">
        <v>4.48689</v>
      </c>
      <c r="M35" s="27">
        <f t="shared" si="4"/>
        <v>49.4611994675</v>
      </c>
      <c r="N35" s="27"/>
      <c r="O35" s="25">
        <v>0</v>
      </c>
      <c r="P35" s="27"/>
      <c r="Q35" s="85">
        <f t="shared" si="5"/>
        <v>49.4611994675</v>
      </c>
      <c r="R35" s="30"/>
    </row>
    <row r="36" spans="1:18" ht="12.75">
      <c r="A36" s="3" t="s">
        <v>133</v>
      </c>
      <c r="B36" s="91">
        <v>8.819102915748497</v>
      </c>
      <c r="C36" s="27"/>
      <c r="D36" s="27"/>
      <c r="E36" s="25">
        <f t="shared" si="0"/>
        <v>1.9842981560434119</v>
      </c>
      <c r="F36" s="27">
        <f t="shared" si="1"/>
        <v>1.102387864468562</v>
      </c>
      <c r="G36" s="27">
        <f t="shared" si="2"/>
        <v>5.732416895236523</v>
      </c>
      <c r="H36" s="27">
        <f t="shared" si="3"/>
        <v>5.445796050474696</v>
      </c>
      <c r="I36" s="27"/>
      <c r="J36" s="26">
        <v>6.165503</v>
      </c>
      <c r="K36" s="27">
        <v>5.3329758525</v>
      </c>
      <c r="L36" s="28">
        <v>0.9356150000000001</v>
      </c>
      <c r="M36" s="27">
        <f t="shared" si="4"/>
        <v>12.4340938525</v>
      </c>
      <c r="N36" s="27"/>
      <c r="O36" s="25">
        <v>0.000246</v>
      </c>
      <c r="P36" s="27"/>
      <c r="Q36" s="85">
        <f t="shared" si="5"/>
        <v>12.4343398525</v>
      </c>
      <c r="R36" s="30"/>
    </row>
    <row r="37" spans="1:18" ht="12.75">
      <c r="A37" s="3" t="s">
        <v>134</v>
      </c>
      <c r="B37" s="91">
        <v>28.461011811916595</v>
      </c>
      <c r="C37" s="27"/>
      <c r="D37" s="27"/>
      <c r="E37" s="25">
        <f t="shared" si="0"/>
        <v>6.403727657681234</v>
      </c>
      <c r="F37" s="27">
        <f t="shared" si="1"/>
        <v>3.5576264764895744</v>
      </c>
      <c r="G37" s="27">
        <f t="shared" si="2"/>
        <v>18.499657677745788</v>
      </c>
      <c r="H37" s="27">
        <f t="shared" si="3"/>
        <v>17.5746747938585</v>
      </c>
      <c r="I37" s="27"/>
      <c r="J37" s="26">
        <v>8.971691</v>
      </c>
      <c r="K37" s="27">
        <v>6.2940140225</v>
      </c>
      <c r="L37" s="28">
        <v>1.160094</v>
      </c>
      <c r="M37" s="27">
        <f t="shared" si="4"/>
        <v>16.4257990225</v>
      </c>
      <c r="N37" s="27"/>
      <c r="O37" s="25">
        <v>0.0002</v>
      </c>
      <c r="P37" s="27"/>
      <c r="Q37" s="85">
        <f t="shared" si="5"/>
        <v>16.4259990225</v>
      </c>
      <c r="R37" s="30"/>
    </row>
    <row r="38" spans="1:18" ht="12.75">
      <c r="A38" s="3" t="s">
        <v>135</v>
      </c>
      <c r="B38" s="91">
        <v>26.629128143369783</v>
      </c>
      <c r="C38" s="27"/>
      <c r="D38" s="27"/>
      <c r="E38" s="25">
        <f t="shared" si="0"/>
        <v>5.991553832258202</v>
      </c>
      <c r="F38" s="27">
        <f t="shared" si="1"/>
        <v>3.328641017921223</v>
      </c>
      <c r="G38" s="27">
        <f t="shared" si="2"/>
        <v>17.308933293190357</v>
      </c>
      <c r="H38" s="27">
        <f t="shared" si="3"/>
        <v>16.443486628530838</v>
      </c>
      <c r="I38" s="27"/>
      <c r="J38" s="26">
        <v>7.445686</v>
      </c>
      <c r="K38" s="27">
        <v>2.5415961825</v>
      </c>
      <c r="L38" s="28">
        <v>1.025906</v>
      </c>
      <c r="M38" s="27">
        <f t="shared" si="4"/>
        <v>11.013188182499999</v>
      </c>
      <c r="N38" s="27"/>
      <c r="O38" s="25">
        <v>0</v>
      </c>
      <c r="P38" s="27"/>
      <c r="Q38" s="85">
        <f t="shared" si="5"/>
        <v>11.013188182499999</v>
      </c>
      <c r="R38" s="30"/>
    </row>
    <row r="39" spans="1:18" ht="12.75">
      <c r="A39" s="3" t="s">
        <v>136</v>
      </c>
      <c r="B39" s="91">
        <v>185.60753136607053</v>
      </c>
      <c r="C39" s="27"/>
      <c r="D39" s="27"/>
      <c r="E39" s="25">
        <f t="shared" si="0"/>
        <v>41.76169455736587</v>
      </c>
      <c r="F39" s="27">
        <f t="shared" si="1"/>
        <v>23.200941420758816</v>
      </c>
      <c r="G39" s="27">
        <f t="shared" si="2"/>
        <v>120.64489538794584</v>
      </c>
      <c r="H39" s="27">
        <f t="shared" si="3"/>
        <v>114.61265061854854</v>
      </c>
      <c r="I39" s="27"/>
      <c r="J39" s="26">
        <v>54.722628</v>
      </c>
      <c r="K39" s="27">
        <v>18.6589003575</v>
      </c>
      <c r="L39" s="28">
        <v>3.609815</v>
      </c>
      <c r="M39" s="27">
        <f t="shared" si="4"/>
        <v>76.9913433575</v>
      </c>
      <c r="N39" s="27"/>
      <c r="O39" s="25">
        <v>0.137277</v>
      </c>
      <c r="P39" s="27"/>
      <c r="Q39" s="85">
        <f t="shared" si="5"/>
        <v>77.1286203575</v>
      </c>
      <c r="R39" s="30"/>
    </row>
    <row r="40" spans="1:18" ht="12.75">
      <c r="A40" s="3" t="s">
        <v>137</v>
      </c>
      <c r="B40" s="91">
        <v>22.397832936893394</v>
      </c>
      <c r="C40" s="27"/>
      <c r="D40" s="27"/>
      <c r="E40" s="25">
        <f t="shared" si="0"/>
        <v>5.039512410801014</v>
      </c>
      <c r="F40" s="27">
        <f t="shared" si="1"/>
        <v>2.7997291171116743</v>
      </c>
      <c r="G40" s="27">
        <f t="shared" si="2"/>
        <v>14.558591408980707</v>
      </c>
      <c r="H40" s="27">
        <f t="shared" si="3"/>
        <v>13.830661838531672</v>
      </c>
      <c r="I40" s="27"/>
      <c r="J40" s="26">
        <v>10.389038</v>
      </c>
      <c r="K40" s="27">
        <v>5.876992835</v>
      </c>
      <c r="L40" s="28">
        <v>1.501261</v>
      </c>
      <c r="M40" s="27">
        <f t="shared" si="4"/>
        <v>17.767291834999998</v>
      </c>
      <c r="N40" s="27"/>
      <c r="O40" s="25">
        <v>0.00022</v>
      </c>
      <c r="P40" s="27"/>
      <c r="Q40" s="85">
        <f t="shared" si="5"/>
        <v>17.767511834999997</v>
      </c>
      <c r="R40" s="30"/>
    </row>
    <row r="41" spans="1:18" ht="12.75">
      <c r="A41" s="3" t="s">
        <v>138</v>
      </c>
      <c r="B41" s="91">
        <v>31.5424799947524</v>
      </c>
      <c r="C41" s="27"/>
      <c r="D41" s="27"/>
      <c r="E41" s="25">
        <f t="shared" si="0"/>
        <v>7.097057998819291</v>
      </c>
      <c r="F41" s="27">
        <f t="shared" si="1"/>
        <v>3.94280999934405</v>
      </c>
      <c r="G41" s="27">
        <f t="shared" si="2"/>
        <v>20.50261199658906</v>
      </c>
      <c r="H41" s="27">
        <f t="shared" si="3"/>
        <v>19.477481396759607</v>
      </c>
      <c r="I41" s="27"/>
      <c r="J41" s="26">
        <v>10.935036</v>
      </c>
      <c r="K41" s="27">
        <v>5.0910525175</v>
      </c>
      <c r="L41" s="28">
        <v>1.165535</v>
      </c>
      <c r="M41" s="27">
        <f t="shared" si="4"/>
        <v>17.1916235175</v>
      </c>
      <c r="N41" s="27"/>
      <c r="O41" s="25">
        <v>0.000446</v>
      </c>
      <c r="P41" s="27"/>
      <c r="Q41" s="85">
        <f t="shared" si="5"/>
        <v>17.1920695175</v>
      </c>
      <c r="R41" s="30"/>
    </row>
    <row r="42" spans="1:18" ht="12.75">
      <c r="A42" s="3" t="s">
        <v>139</v>
      </c>
      <c r="B42" s="91">
        <v>384.14175928643317</v>
      </c>
      <c r="C42" s="27"/>
      <c r="D42" s="27"/>
      <c r="E42" s="25">
        <f t="shared" si="0"/>
        <v>86.43189583944746</v>
      </c>
      <c r="F42" s="27">
        <f t="shared" si="1"/>
        <v>48.017719910804146</v>
      </c>
      <c r="G42" s="27">
        <f t="shared" si="2"/>
        <v>249.69214353618156</v>
      </c>
      <c r="H42" s="27">
        <f t="shared" si="3"/>
        <v>237.20753635937248</v>
      </c>
      <c r="I42" s="27"/>
      <c r="J42" s="26">
        <v>130.363722</v>
      </c>
      <c r="K42" s="27">
        <v>53.32863187</v>
      </c>
      <c r="L42" s="28">
        <v>2.641171</v>
      </c>
      <c r="M42" s="27">
        <f t="shared" si="4"/>
        <v>186.33352487000002</v>
      </c>
      <c r="N42" s="27"/>
      <c r="O42" s="25">
        <v>0.005304</v>
      </c>
      <c r="P42" s="27"/>
      <c r="Q42" s="85">
        <f t="shared" si="5"/>
        <v>186.33882887000001</v>
      </c>
      <c r="R42" s="30"/>
    </row>
    <row r="43" spans="1:18" ht="12.75">
      <c r="A43" s="3" t="s">
        <v>140</v>
      </c>
      <c r="B43" s="91">
        <v>218.02006500145833</v>
      </c>
      <c r="C43" s="27"/>
      <c r="D43" s="27"/>
      <c r="E43" s="25">
        <f t="shared" si="0"/>
        <v>49.054514625328125</v>
      </c>
      <c r="F43" s="27">
        <f t="shared" si="1"/>
        <v>27.252508125182292</v>
      </c>
      <c r="G43" s="27">
        <f t="shared" si="2"/>
        <v>141.71304225094792</v>
      </c>
      <c r="H43" s="27">
        <f t="shared" si="3"/>
        <v>134.62739013840053</v>
      </c>
      <c r="I43" s="27"/>
      <c r="J43" s="26">
        <v>53.403039</v>
      </c>
      <c r="K43" s="27">
        <v>28.92142009</v>
      </c>
      <c r="L43" s="28">
        <v>5.86565</v>
      </c>
      <c r="M43" s="27">
        <f t="shared" si="4"/>
        <v>88.19010909</v>
      </c>
      <c r="N43" s="27"/>
      <c r="O43" s="25">
        <v>0.012048</v>
      </c>
      <c r="P43" s="27"/>
      <c r="Q43" s="85">
        <f t="shared" si="5"/>
        <v>88.20215709</v>
      </c>
      <c r="R43" s="30"/>
    </row>
    <row r="44" spans="1:18" ht="12.75">
      <c r="A44" s="3" t="s">
        <v>141</v>
      </c>
      <c r="B44" s="91">
        <v>48.62443219723095</v>
      </c>
      <c r="C44" s="27"/>
      <c r="D44" s="27"/>
      <c r="E44" s="25">
        <f t="shared" si="0"/>
        <v>10.940497244376964</v>
      </c>
      <c r="F44" s="27">
        <f t="shared" si="1"/>
        <v>6.078054024653869</v>
      </c>
      <c r="G44" s="27">
        <f t="shared" si="2"/>
        <v>31.60588092820012</v>
      </c>
      <c r="H44" s="27">
        <f t="shared" si="3"/>
        <v>30.02558688179011</v>
      </c>
      <c r="I44" s="27"/>
      <c r="J44" s="26">
        <v>16.354105</v>
      </c>
      <c r="K44" s="27">
        <v>12.1931873625</v>
      </c>
      <c r="L44" s="28">
        <v>3.134638</v>
      </c>
      <c r="M44" s="27">
        <f t="shared" si="4"/>
        <v>31.6819303625</v>
      </c>
      <c r="N44" s="27"/>
      <c r="O44" s="25">
        <v>9.8E-05</v>
      </c>
      <c r="P44" s="27"/>
      <c r="Q44" s="85">
        <f t="shared" si="5"/>
        <v>31.682028362500002</v>
      </c>
      <c r="R44" s="30"/>
    </row>
    <row r="45" spans="1:18" ht="12.75">
      <c r="A45" s="3" t="s">
        <v>142</v>
      </c>
      <c r="B45" s="91">
        <v>54.14133396548998</v>
      </c>
      <c r="C45" s="27"/>
      <c r="D45" s="27"/>
      <c r="E45" s="25">
        <f t="shared" si="0"/>
        <v>12.181800142235245</v>
      </c>
      <c r="F45" s="27">
        <f t="shared" si="1"/>
        <v>6.767666745686247</v>
      </c>
      <c r="G45" s="27">
        <f t="shared" si="2"/>
        <v>35.19186707756848</v>
      </c>
      <c r="H45" s="27">
        <f t="shared" si="3"/>
        <v>33.43227372369006</v>
      </c>
      <c r="I45" s="27"/>
      <c r="J45" s="26">
        <v>23.253246</v>
      </c>
      <c r="K45" s="27">
        <v>8.53411626</v>
      </c>
      <c r="L45" s="28">
        <v>2.174115</v>
      </c>
      <c r="M45" s="27">
        <f t="shared" si="4"/>
        <v>33.96147726</v>
      </c>
      <c r="N45" s="27"/>
      <c r="O45" s="25">
        <v>0.021442</v>
      </c>
      <c r="P45" s="27"/>
      <c r="Q45" s="85">
        <f t="shared" si="5"/>
        <v>33.98291926</v>
      </c>
      <c r="R45" s="30"/>
    </row>
    <row r="46" spans="1:18" ht="12.75">
      <c r="A46" s="3" t="s">
        <v>143</v>
      </c>
      <c r="B46" s="91">
        <v>231.0404184670813</v>
      </c>
      <c r="C46" s="27"/>
      <c r="D46" s="27"/>
      <c r="E46" s="25">
        <f t="shared" si="0"/>
        <v>51.984094155093295</v>
      </c>
      <c r="F46" s="27">
        <f t="shared" si="1"/>
        <v>28.880052308385164</v>
      </c>
      <c r="G46" s="27">
        <f t="shared" si="2"/>
        <v>150.17627200360286</v>
      </c>
      <c r="H46" s="27">
        <f t="shared" si="3"/>
        <v>142.6674584034227</v>
      </c>
      <c r="I46" s="27"/>
      <c r="J46" s="26">
        <v>81.425509</v>
      </c>
      <c r="K46" s="27">
        <v>29.51567216</v>
      </c>
      <c r="L46" s="28">
        <v>7.498353</v>
      </c>
      <c r="M46" s="27">
        <f t="shared" si="4"/>
        <v>118.43953416000001</v>
      </c>
      <c r="N46" s="27"/>
      <c r="O46" s="25">
        <v>0.02373</v>
      </c>
      <c r="P46" s="27"/>
      <c r="Q46" s="85">
        <f t="shared" si="5"/>
        <v>118.46326416000001</v>
      </c>
      <c r="R46" s="30"/>
    </row>
    <row r="47" spans="1:18" ht="12.75">
      <c r="A47" s="3" t="s">
        <v>144</v>
      </c>
      <c r="B47" s="91">
        <v>29.650354838555415</v>
      </c>
      <c r="C47" s="27"/>
      <c r="D47" s="27"/>
      <c r="E47" s="25">
        <f t="shared" si="0"/>
        <v>6.671329838674969</v>
      </c>
      <c r="F47" s="27">
        <f t="shared" si="1"/>
        <v>3.706294354819427</v>
      </c>
      <c r="G47" s="27">
        <f t="shared" si="2"/>
        <v>19.27273064506102</v>
      </c>
      <c r="H47" s="27">
        <f t="shared" si="3"/>
        <v>18.30909411280797</v>
      </c>
      <c r="I47" s="27"/>
      <c r="J47" s="26">
        <v>10.026852</v>
      </c>
      <c r="K47" s="27">
        <v>8.464970295</v>
      </c>
      <c r="L47" s="28">
        <v>0.555463</v>
      </c>
      <c r="M47" s="27">
        <f t="shared" si="4"/>
        <v>19.047285295</v>
      </c>
      <c r="N47" s="27"/>
      <c r="O47" s="25">
        <v>0.001021</v>
      </c>
      <c r="P47" s="27"/>
      <c r="Q47" s="85">
        <f t="shared" si="5"/>
        <v>19.048306295</v>
      </c>
      <c r="R47" s="30"/>
    </row>
    <row r="48" spans="1:18" ht="12.75">
      <c r="A48" s="3" t="s">
        <v>145</v>
      </c>
      <c r="B48" s="91">
        <v>21.52153564704453</v>
      </c>
      <c r="C48" s="27"/>
      <c r="D48" s="27"/>
      <c r="E48" s="25">
        <f t="shared" si="0"/>
        <v>4.842345520585019</v>
      </c>
      <c r="F48" s="27">
        <f t="shared" si="1"/>
        <v>2.6901919558805663</v>
      </c>
      <c r="G48" s="27">
        <f t="shared" si="2"/>
        <v>13.988998170578943</v>
      </c>
      <c r="H48" s="27">
        <f t="shared" si="3"/>
        <v>13.289548262049996</v>
      </c>
      <c r="I48" s="27"/>
      <c r="J48" s="26">
        <v>12.088242</v>
      </c>
      <c r="K48" s="27">
        <v>2.54644012</v>
      </c>
      <c r="L48" s="28">
        <v>0.942029</v>
      </c>
      <c r="M48" s="27">
        <f t="shared" si="4"/>
        <v>15.576711119999999</v>
      </c>
      <c r="N48" s="27"/>
      <c r="O48" s="25">
        <v>0.000833</v>
      </c>
      <c r="P48" s="27"/>
      <c r="Q48" s="85">
        <f t="shared" si="5"/>
        <v>15.577544119999999</v>
      </c>
      <c r="R48" s="30"/>
    </row>
    <row r="49" spans="1:18" ht="12.75">
      <c r="A49" s="3" t="s">
        <v>146</v>
      </c>
      <c r="B49" s="91">
        <v>69.77726088327682</v>
      </c>
      <c r="C49" s="27"/>
      <c r="D49" s="27"/>
      <c r="E49" s="25">
        <f t="shared" si="0"/>
        <v>15.699883698737287</v>
      </c>
      <c r="F49" s="27">
        <f t="shared" si="1"/>
        <v>8.722157610409603</v>
      </c>
      <c r="G49" s="27">
        <f t="shared" si="2"/>
        <v>45.35521957412993</v>
      </c>
      <c r="H49" s="27">
        <f t="shared" si="3"/>
        <v>43.087458595423435</v>
      </c>
      <c r="I49" s="27"/>
      <c r="J49" s="26">
        <v>17.072233</v>
      </c>
      <c r="K49" s="27">
        <v>8.34880358</v>
      </c>
      <c r="L49" s="28">
        <v>2.4605189999999997</v>
      </c>
      <c r="M49" s="27">
        <f t="shared" si="4"/>
        <v>27.881555579999997</v>
      </c>
      <c r="N49" s="27"/>
      <c r="O49" s="25">
        <v>0.00713</v>
      </c>
      <c r="P49" s="27"/>
      <c r="Q49" s="85">
        <f t="shared" si="5"/>
        <v>27.888685579999997</v>
      </c>
      <c r="R49" s="30"/>
    </row>
    <row r="50" spans="1:18" ht="12.75">
      <c r="A50" s="3" t="s">
        <v>147</v>
      </c>
      <c r="B50" s="91">
        <v>9.958922936055476</v>
      </c>
      <c r="C50" s="27"/>
      <c r="D50" s="27"/>
      <c r="E50" s="25">
        <f t="shared" si="0"/>
        <v>2.2407576606124824</v>
      </c>
      <c r="F50" s="27">
        <f t="shared" si="1"/>
        <v>1.2448653670069345</v>
      </c>
      <c r="G50" s="27">
        <f t="shared" si="2"/>
        <v>6.47329990843606</v>
      </c>
      <c r="H50" s="27">
        <f t="shared" si="3"/>
        <v>6.149634913014256</v>
      </c>
      <c r="I50" s="27"/>
      <c r="J50" s="26">
        <v>3.623616</v>
      </c>
      <c r="K50" s="27">
        <v>4.928895435</v>
      </c>
      <c r="L50" s="28">
        <v>0.693827</v>
      </c>
      <c r="M50" s="27">
        <f t="shared" si="4"/>
        <v>9.246338435</v>
      </c>
      <c r="N50" s="27"/>
      <c r="O50" s="25">
        <v>0.000503</v>
      </c>
      <c r="P50" s="27"/>
      <c r="Q50" s="85">
        <f t="shared" si="5"/>
        <v>9.246841435</v>
      </c>
      <c r="R50" s="30"/>
    </row>
    <row r="51" spans="1:18" ht="12.75">
      <c r="A51" s="3" t="s">
        <v>148</v>
      </c>
      <c r="B51" s="91">
        <v>100.21643955587109</v>
      </c>
      <c r="C51" s="27"/>
      <c r="D51" s="27"/>
      <c r="E51" s="25">
        <f t="shared" si="0"/>
        <v>22.548698900070995</v>
      </c>
      <c r="F51" s="27">
        <f t="shared" si="1"/>
        <v>12.527054944483886</v>
      </c>
      <c r="G51" s="27">
        <f t="shared" si="2"/>
        <v>65.1406857113162</v>
      </c>
      <c r="H51" s="27">
        <f t="shared" si="3"/>
        <v>61.88365142575038</v>
      </c>
      <c r="I51" s="27"/>
      <c r="J51" s="26">
        <v>21.073028</v>
      </c>
      <c r="K51" s="27">
        <v>12.609770595</v>
      </c>
      <c r="L51" s="28">
        <v>2.680096</v>
      </c>
      <c r="M51" s="27">
        <f t="shared" si="4"/>
        <v>36.362894595</v>
      </c>
      <c r="N51" s="27"/>
      <c r="O51" s="25">
        <v>0.004209</v>
      </c>
      <c r="P51" s="27"/>
      <c r="Q51" s="85">
        <f t="shared" si="5"/>
        <v>36.367103595</v>
      </c>
      <c r="R51" s="30"/>
    </row>
    <row r="52" spans="1:18" ht="12.75">
      <c r="A52" s="3" t="s">
        <v>149</v>
      </c>
      <c r="B52" s="91">
        <v>320.46195490302455</v>
      </c>
      <c r="C52" s="27"/>
      <c r="D52" s="27"/>
      <c r="E52" s="25">
        <f t="shared" si="0"/>
        <v>72.10393985318052</v>
      </c>
      <c r="F52" s="27">
        <f t="shared" si="1"/>
        <v>40.05774436287807</v>
      </c>
      <c r="G52" s="27">
        <f t="shared" si="2"/>
        <v>208.30027068696597</v>
      </c>
      <c r="H52" s="27">
        <f t="shared" si="3"/>
        <v>197.88525715261767</v>
      </c>
      <c r="I52" s="27"/>
      <c r="J52" s="26">
        <v>79.667152</v>
      </c>
      <c r="K52" s="27">
        <v>48.7499619675</v>
      </c>
      <c r="L52" s="28">
        <v>11.00417</v>
      </c>
      <c r="M52" s="27">
        <f t="shared" si="4"/>
        <v>139.4212839675</v>
      </c>
      <c r="N52" s="27"/>
      <c r="O52" s="25">
        <v>0.00094</v>
      </c>
      <c r="P52" s="27"/>
      <c r="Q52" s="85">
        <f t="shared" si="5"/>
        <v>139.4222239675</v>
      </c>
      <c r="R52" s="30"/>
    </row>
    <row r="53" spans="1:18" ht="12.75">
      <c r="A53" s="3" t="s">
        <v>150</v>
      </c>
      <c r="B53" s="91">
        <v>27.26614244201947</v>
      </c>
      <c r="C53" s="27"/>
      <c r="D53" s="27"/>
      <c r="E53" s="25">
        <f t="shared" si="0"/>
        <v>6.13488204945438</v>
      </c>
      <c r="F53" s="27">
        <f t="shared" si="1"/>
        <v>3.4082678052524336</v>
      </c>
      <c r="G53" s="27">
        <f t="shared" si="2"/>
        <v>17.722992587312657</v>
      </c>
      <c r="H53" s="27">
        <f t="shared" si="3"/>
        <v>16.836842957947024</v>
      </c>
      <c r="I53" s="27"/>
      <c r="J53" s="26">
        <v>13.873972</v>
      </c>
      <c r="K53" s="27">
        <v>10.7800947575</v>
      </c>
      <c r="L53" s="28">
        <v>1.4353150000000001</v>
      </c>
      <c r="M53" s="27">
        <f t="shared" si="4"/>
        <v>26.0893817575</v>
      </c>
      <c r="N53" s="27"/>
      <c r="O53" s="25">
        <v>0.00387</v>
      </c>
      <c r="P53" s="27"/>
      <c r="Q53" s="85">
        <f t="shared" si="5"/>
        <v>26.0932517575</v>
      </c>
      <c r="R53" s="30"/>
    </row>
    <row r="54" spans="1:18" ht="12.75">
      <c r="A54" s="3" t="s">
        <v>151</v>
      </c>
      <c r="B54" s="91">
        <v>130.83809993026236</v>
      </c>
      <c r="C54" s="27"/>
      <c r="D54" s="27"/>
      <c r="E54" s="25">
        <f t="shared" si="0"/>
        <v>29.43857248430903</v>
      </c>
      <c r="F54" s="27">
        <f t="shared" si="1"/>
        <v>16.354762491282795</v>
      </c>
      <c r="G54" s="27">
        <f t="shared" si="2"/>
        <v>85.04476495467053</v>
      </c>
      <c r="H54" s="27">
        <f t="shared" si="3"/>
        <v>80.792526706937</v>
      </c>
      <c r="I54" s="27"/>
      <c r="J54" s="26">
        <v>24.326167</v>
      </c>
      <c r="K54" s="27">
        <v>14.3095629475</v>
      </c>
      <c r="L54" s="28">
        <v>3.946304</v>
      </c>
      <c r="M54" s="27">
        <f t="shared" si="4"/>
        <v>42.5820339475</v>
      </c>
      <c r="N54" s="27"/>
      <c r="O54" s="25">
        <v>0</v>
      </c>
      <c r="P54" s="27"/>
      <c r="Q54" s="85">
        <f t="shared" si="5"/>
        <v>42.5820339475</v>
      </c>
      <c r="R54" s="30"/>
    </row>
    <row r="55" spans="1:18" ht="12.75">
      <c r="A55" s="3" t="s">
        <v>152</v>
      </c>
      <c r="B55" s="91">
        <v>1.5709404512692724</v>
      </c>
      <c r="C55" s="27"/>
      <c r="D55" s="27"/>
      <c r="E55" s="25">
        <f t="shared" si="0"/>
        <v>0.3534616015355863</v>
      </c>
      <c r="F55" s="27">
        <f t="shared" si="1"/>
        <v>0.19636755640865905</v>
      </c>
      <c r="G55" s="27">
        <f t="shared" si="2"/>
        <v>1.021111293325027</v>
      </c>
      <c r="H55" s="27">
        <f t="shared" si="3"/>
        <v>0.9700557286587757</v>
      </c>
      <c r="I55" s="27"/>
      <c r="J55" s="26">
        <v>1.227664</v>
      </c>
      <c r="K55" s="27">
        <v>1.3937457125</v>
      </c>
      <c r="L55" s="28">
        <v>0.146809</v>
      </c>
      <c r="M55" s="27">
        <f t="shared" si="4"/>
        <v>2.7682187125000004</v>
      </c>
      <c r="N55" s="27"/>
      <c r="O55" s="25">
        <v>0</v>
      </c>
      <c r="P55" s="27"/>
      <c r="Q55" s="85">
        <f t="shared" si="5"/>
        <v>2.7682187125000004</v>
      </c>
      <c r="R55" s="30"/>
    </row>
    <row r="56" spans="1:18" ht="12.75">
      <c r="A56" s="3" t="s">
        <v>153</v>
      </c>
      <c r="B56" s="91">
        <v>11.917619184273503</v>
      </c>
      <c r="C56" s="27"/>
      <c r="D56" s="27"/>
      <c r="E56" s="25">
        <f t="shared" si="0"/>
        <v>2.6814643164615384</v>
      </c>
      <c r="F56" s="27">
        <f t="shared" si="1"/>
        <v>1.489702398034188</v>
      </c>
      <c r="G56" s="27">
        <f t="shared" si="2"/>
        <v>7.746452469777777</v>
      </c>
      <c r="H56" s="27">
        <f t="shared" si="3"/>
        <v>7.359129846288888</v>
      </c>
      <c r="I56" s="27"/>
      <c r="J56" s="26">
        <v>4.978621</v>
      </c>
      <c r="K56" s="27">
        <v>2.3089780575</v>
      </c>
      <c r="L56" s="28">
        <v>0.661251</v>
      </c>
      <c r="M56" s="27">
        <f t="shared" si="4"/>
        <v>7.9488500575000005</v>
      </c>
      <c r="N56" s="27"/>
      <c r="O56" s="25">
        <v>0.001586</v>
      </c>
      <c r="P56" s="27"/>
      <c r="Q56" s="85">
        <f t="shared" si="5"/>
        <v>7.9504360575</v>
      </c>
      <c r="R56" s="30"/>
    </row>
    <row r="57" spans="1:18" ht="12.75">
      <c r="A57" s="3" t="s">
        <v>154</v>
      </c>
      <c r="B57" s="91">
        <v>91.88029917711296</v>
      </c>
      <c r="C57" s="27"/>
      <c r="D57" s="27"/>
      <c r="E57" s="25">
        <f t="shared" si="0"/>
        <v>20.673067314850417</v>
      </c>
      <c r="F57" s="27">
        <f t="shared" si="1"/>
        <v>11.48503739713912</v>
      </c>
      <c r="G57" s="27">
        <f t="shared" si="2"/>
        <v>59.72219446512342</v>
      </c>
      <c r="H57" s="27">
        <f t="shared" si="3"/>
        <v>56.73608474186725</v>
      </c>
      <c r="I57" s="27"/>
      <c r="J57" s="26">
        <v>42.284217</v>
      </c>
      <c r="K57" s="27">
        <v>12.7406737925</v>
      </c>
      <c r="L57" s="28">
        <v>3.607504</v>
      </c>
      <c r="M57" s="27">
        <f t="shared" si="4"/>
        <v>58.6323947925</v>
      </c>
      <c r="N57" s="27"/>
      <c r="O57" s="25">
        <v>0.050571</v>
      </c>
      <c r="P57" s="27"/>
      <c r="Q57" s="85">
        <f t="shared" si="5"/>
        <v>58.6829657925</v>
      </c>
      <c r="R57" s="30"/>
    </row>
    <row r="58" spans="1:18" ht="12.75">
      <c r="A58" s="3" t="s">
        <v>155</v>
      </c>
      <c r="B58" s="91">
        <v>97.71292979771752</v>
      </c>
      <c r="C58" s="27"/>
      <c r="D58" s="27"/>
      <c r="E58" s="25">
        <f t="shared" si="0"/>
        <v>21.985409204486444</v>
      </c>
      <c r="F58" s="27">
        <f t="shared" si="1"/>
        <v>12.21411622471469</v>
      </c>
      <c r="G58" s="27">
        <f t="shared" si="2"/>
        <v>63.51340436851639</v>
      </c>
      <c r="H58" s="27">
        <f t="shared" si="3"/>
        <v>60.33773415009057</v>
      </c>
      <c r="I58" s="27"/>
      <c r="J58" s="26">
        <v>37.6826</v>
      </c>
      <c r="K58" s="27">
        <v>13.06912913</v>
      </c>
      <c r="L58" s="28">
        <v>3.9360419999999996</v>
      </c>
      <c r="M58" s="27">
        <f t="shared" si="4"/>
        <v>54.68777113</v>
      </c>
      <c r="N58" s="27"/>
      <c r="O58" s="25">
        <v>0.011853</v>
      </c>
      <c r="P58" s="27"/>
      <c r="Q58" s="85">
        <f t="shared" si="5"/>
        <v>54.699624130000004</v>
      </c>
      <c r="R58" s="30"/>
    </row>
    <row r="59" spans="1:18" ht="12.75">
      <c r="A59" s="3" t="s">
        <v>156</v>
      </c>
      <c r="B59" s="91">
        <v>25.4853034203</v>
      </c>
      <c r="C59" s="27"/>
      <c r="D59" s="27"/>
      <c r="E59" s="25">
        <f t="shared" si="0"/>
        <v>5.7341932695675</v>
      </c>
      <c r="F59" s="27">
        <f t="shared" si="1"/>
        <v>3.1856629275375</v>
      </c>
      <c r="G59" s="27">
        <f t="shared" si="2"/>
        <v>16.565447223195</v>
      </c>
      <c r="H59" s="27">
        <f t="shared" si="3"/>
        <v>15.73717486203525</v>
      </c>
      <c r="I59" s="27"/>
      <c r="J59" s="26">
        <v>10.053743</v>
      </c>
      <c r="K59" s="27">
        <v>5.6416085125</v>
      </c>
      <c r="L59" s="28">
        <v>1.212764</v>
      </c>
      <c r="M59" s="27">
        <f t="shared" si="4"/>
        <v>16.9081155125</v>
      </c>
      <c r="N59" s="27"/>
      <c r="O59" s="25">
        <v>0</v>
      </c>
      <c r="P59" s="27"/>
      <c r="Q59" s="85">
        <f t="shared" si="5"/>
        <v>16.9081155125</v>
      </c>
      <c r="R59" s="30"/>
    </row>
    <row r="60" spans="1:18" ht="13.5" thickBot="1">
      <c r="A60" s="3" t="s">
        <v>157</v>
      </c>
      <c r="B60" s="91">
        <v>7.291051789031328</v>
      </c>
      <c r="C60" s="27"/>
      <c r="D60" s="27"/>
      <c r="E60" s="25">
        <f t="shared" si="0"/>
        <v>1.6404866525320487</v>
      </c>
      <c r="F60" s="27">
        <f t="shared" si="1"/>
        <v>0.911381473628916</v>
      </c>
      <c r="G60" s="27">
        <f t="shared" si="2"/>
        <v>4.739183662870363</v>
      </c>
      <c r="H60" s="27">
        <f t="shared" si="3"/>
        <v>4.502224479726844</v>
      </c>
      <c r="I60" s="27"/>
      <c r="J60" s="26">
        <v>5.319763</v>
      </c>
      <c r="K60" s="27">
        <v>3.8240763475</v>
      </c>
      <c r="L60" s="28">
        <v>0.9650399999999999</v>
      </c>
      <c r="M60" s="27">
        <f t="shared" si="4"/>
        <v>10.1088793475</v>
      </c>
      <c r="N60" s="27"/>
      <c r="O60" s="25">
        <v>0.00467</v>
      </c>
      <c r="P60" s="27"/>
      <c r="Q60" s="85">
        <f t="shared" si="5"/>
        <v>10.113549347500001</v>
      </c>
      <c r="R60" s="30"/>
    </row>
    <row r="61" spans="1:18" ht="13.5" thickBot="1">
      <c r="A61" s="74"/>
      <c r="B61" s="74">
        <f>SUM(B8:B60)</f>
        <v>5101.732342727319</v>
      </c>
      <c r="C61" s="51"/>
      <c r="D61" s="51"/>
      <c r="E61" s="106">
        <f>SUM(E8:E60)</f>
        <v>1147.8897771136471</v>
      </c>
      <c r="F61" s="74">
        <f>SUM(F8:F60)</f>
        <v>637.7165428409148</v>
      </c>
      <c r="G61" s="51">
        <f>SUM(G8:G60)</f>
        <v>3316.126022772758</v>
      </c>
      <c r="H61" s="79">
        <f>SUM(H8:H60)</f>
        <v>3150.31972163412</v>
      </c>
      <c r="I61" s="51"/>
      <c r="J61" s="74">
        <f aca="true" t="shared" si="6" ref="J61:Q61">SUM(J8:J60)</f>
        <v>1585.492988</v>
      </c>
      <c r="K61" s="51">
        <f t="shared" si="6"/>
        <v>707.1853765725</v>
      </c>
      <c r="L61" s="51">
        <f t="shared" si="6"/>
        <v>156.40516099999996</v>
      </c>
      <c r="M61" s="89">
        <f t="shared" si="6"/>
        <v>2449.0835255724996</v>
      </c>
      <c r="N61" s="90">
        <f t="shared" si="6"/>
        <v>0</v>
      </c>
      <c r="O61" s="79">
        <f t="shared" si="6"/>
        <v>2.245606000000001</v>
      </c>
      <c r="P61" s="51">
        <f t="shared" si="6"/>
        <v>0</v>
      </c>
      <c r="Q61" s="83">
        <f t="shared" si="6"/>
        <v>2451.3291315725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5">
    <mergeCell ref="O5:P5"/>
    <mergeCell ref="A1:Q1"/>
    <mergeCell ref="A2:Q2"/>
    <mergeCell ref="J4:M4"/>
    <mergeCell ref="O4:P4"/>
  </mergeCells>
  <printOptions/>
  <pageMargins left="0.75" right="0.75" top="1" bottom="1" header="0.5" footer="0.5"/>
  <pageSetup horizontalDpi="600" verticalDpi="600" orientation="portrait" scale="66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selection activeCell="A1" sqref="A1:Q2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12.7109375" style="36" customWidth="1"/>
    <col min="16" max="16" width="9.28125" style="36" hidden="1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103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1"/>
      <c r="N7" s="42"/>
      <c r="O7" s="41"/>
      <c r="P7" s="41"/>
      <c r="Q7" s="81"/>
    </row>
    <row r="8" spans="1:17" ht="12.75">
      <c r="A8" s="3" t="s">
        <v>105</v>
      </c>
      <c r="B8" s="91">
        <v>16.08462018715056</v>
      </c>
      <c r="C8" s="56"/>
      <c r="D8" s="56"/>
      <c r="E8" s="92">
        <f aca="true" t="shared" si="0" ref="E8:E39">0.2*B8</f>
        <v>3.216924037430112</v>
      </c>
      <c r="F8" s="56"/>
      <c r="G8" s="93">
        <f>B8-E8</f>
        <v>12.867696149720448</v>
      </c>
      <c r="H8" s="56"/>
      <c r="I8" s="56"/>
      <c r="J8" s="92">
        <v>19.110674</v>
      </c>
      <c r="K8" s="56">
        <v>7.5992884599999995</v>
      </c>
      <c r="L8" s="93">
        <v>1.90571402</v>
      </c>
      <c r="M8" s="56">
        <f>SUM(J8:L8)</f>
        <v>28.61567648</v>
      </c>
      <c r="N8" s="94">
        <v>0</v>
      </c>
      <c r="O8" s="56">
        <v>0</v>
      </c>
      <c r="P8" s="56"/>
      <c r="Q8" s="82">
        <f>SUM(M8:P8)</f>
        <v>28.61567648</v>
      </c>
    </row>
    <row r="9" spans="1:17" ht="12.75">
      <c r="A9" s="3" t="s">
        <v>106</v>
      </c>
      <c r="B9" s="91">
        <v>104.20197683465766</v>
      </c>
      <c r="C9" s="56"/>
      <c r="D9" s="56"/>
      <c r="E9" s="92">
        <f t="shared" si="0"/>
        <v>20.84039536693153</v>
      </c>
      <c r="F9" s="56"/>
      <c r="G9" s="93">
        <f aca="true" t="shared" si="1" ref="G9:G60">B9-E9</f>
        <v>83.36158146772613</v>
      </c>
      <c r="H9" s="56"/>
      <c r="I9" s="56"/>
      <c r="J9" s="92">
        <v>28.129519</v>
      </c>
      <c r="K9" s="56">
        <v>9.759735025</v>
      </c>
      <c r="L9" s="93">
        <v>4.98443856</v>
      </c>
      <c r="M9" s="56">
        <f aca="true" t="shared" si="2" ref="M9:M60">SUM(J9:L9)</f>
        <v>42.873692585</v>
      </c>
      <c r="N9" s="94">
        <v>15</v>
      </c>
      <c r="O9" s="56">
        <v>0</v>
      </c>
      <c r="P9" s="56"/>
      <c r="Q9" s="82">
        <f aca="true" t="shared" si="3" ref="Q9:Q60">SUM(M9:P9)</f>
        <v>57.873692585</v>
      </c>
    </row>
    <row r="10" spans="1:17" ht="12.75">
      <c r="A10" s="3" t="s">
        <v>107</v>
      </c>
      <c r="B10" s="91">
        <v>61.29282635819146</v>
      </c>
      <c r="C10" s="56"/>
      <c r="D10" s="56"/>
      <c r="E10" s="92">
        <f t="shared" si="0"/>
        <v>12.258565271638293</v>
      </c>
      <c r="F10" s="56"/>
      <c r="G10" s="93">
        <f t="shared" si="1"/>
        <v>49.03426108655317</v>
      </c>
      <c r="H10" s="56"/>
      <c r="I10" s="56"/>
      <c r="J10" s="92">
        <v>19.539139</v>
      </c>
      <c r="K10" s="56">
        <v>5.75916063</v>
      </c>
      <c r="L10" s="93">
        <v>3.55265667</v>
      </c>
      <c r="M10" s="56">
        <f t="shared" si="2"/>
        <v>28.8509563</v>
      </c>
      <c r="N10" s="94">
        <v>0</v>
      </c>
      <c r="O10" s="56">
        <v>0</v>
      </c>
      <c r="P10" s="56"/>
      <c r="Q10" s="82">
        <f t="shared" si="3"/>
        <v>28.8509563</v>
      </c>
    </row>
    <row r="11" spans="1:17" ht="12.75">
      <c r="A11" s="3" t="s">
        <v>108</v>
      </c>
      <c r="B11" s="91">
        <v>154.99717193513536</v>
      </c>
      <c r="C11" s="56"/>
      <c r="D11" s="56"/>
      <c r="E11" s="92">
        <f t="shared" si="0"/>
        <v>30.999434387027073</v>
      </c>
      <c r="F11" s="56"/>
      <c r="G11" s="93">
        <f t="shared" si="1"/>
        <v>123.99773754810829</v>
      </c>
      <c r="H11" s="56"/>
      <c r="I11" s="56"/>
      <c r="J11" s="92">
        <v>27.286205</v>
      </c>
      <c r="K11" s="56">
        <v>11.92287431</v>
      </c>
      <c r="L11" s="93">
        <v>4.95751632</v>
      </c>
      <c r="M11" s="56">
        <f t="shared" si="2"/>
        <v>44.16659563</v>
      </c>
      <c r="N11" s="94">
        <v>0</v>
      </c>
      <c r="O11" s="56">
        <v>0</v>
      </c>
      <c r="P11" s="56"/>
      <c r="Q11" s="82">
        <f t="shared" si="3"/>
        <v>44.16659563</v>
      </c>
    </row>
    <row r="12" spans="1:17" ht="12.75">
      <c r="A12" s="3" t="s">
        <v>109</v>
      </c>
      <c r="B12" s="91">
        <v>870.5934257148393</v>
      </c>
      <c r="C12" s="56"/>
      <c r="D12" s="56"/>
      <c r="E12" s="92">
        <f t="shared" si="0"/>
        <v>174.11868514296788</v>
      </c>
      <c r="F12" s="56"/>
      <c r="G12" s="93">
        <f t="shared" si="1"/>
        <v>696.4747405718715</v>
      </c>
      <c r="H12" s="56"/>
      <c r="I12" s="56"/>
      <c r="J12" s="92">
        <v>358.910516</v>
      </c>
      <c r="K12" s="56">
        <v>81.44508460750001</v>
      </c>
      <c r="L12" s="93">
        <v>38.010416070000005</v>
      </c>
      <c r="M12" s="56">
        <f t="shared" si="2"/>
        <v>478.3660166775</v>
      </c>
      <c r="N12" s="94">
        <v>0</v>
      </c>
      <c r="O12" s="56">
        <v>0</v>
      </c>
      <c r="P12" s="56"/>
      <c r="Q12" s="82">
        <f t="shared" si="3"/>
        <v>478.3660166775</v>
      </c>
    </row>
    <row r="13" spans="1:17" ht="12.75">
      <c r="A13" s="3" t="s">
        <v>110</v>
      </c>
      <c r="B13" s="91">
        <v>128.64611600854553</v>
      </c>
      <c r="C13" s="56"/>
      <c r="D13" s="56"/>
      <c r="E13" s="92">
        <f t="shared" si="0"/>
        <v>25.729223201709107</v>
      </c>
      <c r="F13" s="56"/>
      <c r="G13" s="93">
        <f t="shared" si="1"/>
        <v>102.91689280683643</v>
      </c>
      <c r="H13" s="56"/>
      <c r="I13" s="56"/>
      <c r="J13" s="92">
        <v>36.171318</v>
      </c>
      <c r="K13" s="56">
        <v>10.9698257875</v>
      </c>
      <c r="L13" s="93">
        <v>5.58850457</v>
      </c>
      <c r="M13" s="56">
        <f t="shared" si="2"/>
        <v>52.7296483575</v>
      </c>
      <c r="N13" s="94">
        <v>0</v>
      </c>
      <c r="O13" s="56">
        <v>0</v>
      </c>
      <c r="P13" s="56"/>
      <c r="Q13" s="82">
        <f t="shared" si="3"/>
        <v>52.7296483575</v>
      </c>
    </row>
    <row r="14" spans="1:17" ht="12.75">
      <c r="A14" s="3" t="s">
        <v>111</v>
      </c>
      <c r="B14" s="91">
        <v>90.44211226779152</v>
      </c>
      <c r="C14" s="56"/>
      <c r="D14" s="56"/>
      <c r="E14" s="92">
        <f t="shared" si="0"/>
        <v>18.088422453558305</v>
      </c>
      <c r="F14" s="56"/>
      <c r="G14" s="93">
        <f t="shared" si="1"/>
        <v>72.3536898142332</v>
      </c>
      <c r="H14" s="56"/>
      <c r="I14" s="56"/>
      <c r="J14" s="92">
        <v>48.81243</v>
      </c>
      <c r="K14" s="56">
        <v>7.6810553375</v>
      </c>
      <c r="L14" s="93">
        <v>4.99636864</v>
      </c>
      <c r="M14" s="56">
        <f t="shared" si="2"/>
        <v>61.4898539775</v>
      </c>
      <c r="N14" s="94">
        <v>0</v>
      </c>
      <c r="O14" s="56">
        <v>0</v>
      </c>
      <c r="P14" s="56"/>
      <c r="Q14" s="82">
        <f t="shared" si="3"/>
        <v>61.4898539775</v>
      </c>
    </row>
    <row r="15" spans="1:17" ht="12.75">
      <c r="A15" s="3" t="s">
        <v>112</v>
      </c>
      <c r="B15" s="91">
        <v>27.91171378307847</v>
      </c>
      <c r="C15" s="56"/>
      <c r="D15" s="56"/>
      <c r="E15" s="92">
        <f t="shared" si="0"/>
        <v>5.582342756615694</v>
      </c>
      <c r="F15" s="56"/>
      <c r="G15" s="93">
        <f t="shared" si="1"/>
        <v>22.329371026462773</v>
      </c>
      <c r="H15" s="56"/>
      <c r="I15" s="56"/>
      <c r="J15" s="92">
        <v>10.23324225</v>
      </c>
      <c r="K15" s="56">
        <v>2.836374575</v>
      </c>
      <c r="L15" s="93">
        <v>1.63825931</v>
      </c>
      <c r="M15" s="56">
        <f t="shared" si="2"/>
        <v>14.707876135000001</v>
      </c>
      <c r="N15" s="94">
        <v>0</v>
      </c>
      <c r="O15" s="56">
        <v>0</v>
      </c>
      <c r="P15" s="56"/>
      <c r="Q15" s="82">
        <f t="shared" si="3"/>
        <v>14.707876135000001</v>
      </c>
    </row>
    <row r="16" spans="1:17" ht="12.75">
      <c r="A16" s="3" t="s">
        <v>113</v>
      </c>
      <c r="B16" s="91">
        <v>23.220332835790675</v>
      </c>
      <c r="C16" s="56"/>
      <c r="D16" s="56"/>
      <c r="E16" s="92">
        <f t="shared" si="0"/>
        <v>4.644066567158135</v>
      </c>
      <c r="F16" s="56"/>
      <c r="G16" s="93">
        <f t="shared" si="1"/>
        <v>18.57626626863254</v>
      </c>
      <c r="H16" s="56"/>
      <c r="I16" s="56"/>
      <c r="J16" s="92">
        <v>9.009565</v>
      </c>
      <c r="K16" s="56">
        <v>1.95264104</v>
      </c>
      <c r="L16" s="93">
        <v>1.46330573</v>
      </c>
      <c r="M16" s="56">
        <f t="shared" si="2"/>
        <v>12.42551177</v>
      </c>
      <c r="N16" s="94">
        <v>0</v>
      </c>
      <c r="O16" s="56">
        <v>0</v>
      </c>
      <c r="P16" s="56"/>
      <c r="Q16" s="82">
        <f t="shared" si="3"/>
        <v>12.42551177</v>
      </c>
    </row>
    <row r="17" spans="1:17" ht="12.75">
      <c r="A17" s="3" t="s">
        <v>114</v>
      </c>
      <c r="B17" s="91">
        <v>472.49544938438964</v>
      </c>
      <c r="C17" s="56"/>
      <c r="D17" s="56"/>
      <c r="E17" s="92">
        <f t="shared" si="0"/>
        <v>94.49908987687793</v>
      </c>
      <c r="F17" s="56"/>
      <c r="G17" s="93">
        <f t="shared" si="1"/>
        <v>377.9963595075117</v>
      </c>
      <c r="H17" s="56"/>
      <c r="I17" s="56"/>
      <c r="J17" s="92">
        <v>68.624797</v>
      </c>
      <c r="K17" s="56">
        <v>34.7954735825</v>
      </c>
      <c r="L17" s="93">
        <v>15.562606250000002</v>
      </c>
      <c r="M17" s="56">
        <f t="shared" si="2"/>
        <v>118.9828768325</v>
      </c>
      <c r="N17" s="94">
        <v>0</v>
      </c>
      <c r="O17" s="56">
        <v>0</v>
      </c>
      <c r="P17" s="56"/>
      <c r="Q17" s="82">
        <f t="shared" si="3"/>
        <v>118.9828768325</v>
      </c>
    </row>
    <row r="18" spans="1:17" ht="12.75">
      <c r="A18" s="3" t="s">
        <v>115</v>
      </c>
      <c r="B18" s="91">
        <v>226.66185733918368</v>
      </c>
      <c r="C18" s="56"/>
      <c r="D18" s="56"/>
      <c r="E18" s="92">
        <f t="shared" si="0"/>
        <v>45.33237146783674</v>
      </c>
      <c r="F18" s="56"/>
      <c r="G18" s="93">
        <f t="shared" si="1"/>
        <v>181.32948587134695</v>
      </c>
      <c r="H18" s="56"/>
      <c r="I18" s="56"/>
      <c r="J18" s="92">
        <v>54.978118</v>
      </c>
      <c r="K18" s="56">
        <v>18.5966898925</v>
      </c>
      <c r="L18" s="93">
        <v>8.20370001</v>
      </c>
      <c r="M18" s="56">
        <f t="shared" si="2"/>
        <v>81.77850790250001</v>
      </c>
      <c r="N18" s="94">
        <v>0</v>
      </c>
      <c r="O18" s="56">
        <v>0</v>
      </c>
      <c r="P18" s="56"/>
      <c r="Q18" s="82">
        <f t="shared" si="3"/>
        <v>81.77850790250001</v>
      </c>
    </row>
    <row r="19" spans="1:17" ht="12.75">
      <c r="A19" s="3" t="s">
        <v>116</v>
      </c>
      <c r="B19" s="91">
        <v>31.234344456535727</v>
      </c>
      <c r="C19" s="56"/>
      <c r="D19" s="56"/>
      <c r="E19" s="92">
        <f t="shared" si="0"/>
        <v>6.2468688913071455</v>
      </c>
      <c r="F19" s="56"/>
      <c r="G19" s="93">
        <f t="shared" si="1"/>
        <v>24.987475565228582</v>
      </c>
      <c r="H19" s="56"/>
      <c r="I19" s="56"/>
      <c r="J19" s="92">
        <v>14.721557</v>
      </c>
      <c r="K19" s="56">
        <v>2.7151980525</v>
      </c>
      <c r="L19" s="93">
        <v>1.9672124899999996</v>
      </c>
      <c r="M19" s="56">
        <f t="shared" si="2"/>
        <v>19.4039675425</v>
      </c>
      <c r="N19" s="94">
        <v>0</v>
      </c>
      <c r="O19" s="56">
        <v>0</v>
      </c>
      <c r="P19" s="56"/>
      <c r="Q19" s="82">
        <f t="shared" si="3"/>
        <v>19.4039675425</v>
      </c>
    </row>
    <row r="20" spans="1:17" ht="12.75">
      <c r="A20" s="3" t="s">
        <v>117</v>
      </c>
      <c r="B20" s="91">
        <v>73.10258925137487</v>
      </c>
      <c r="C20" s="56"/>
      <c r="D20" s="56"/>
      <c r="E20" s="92">
        <f t="shared" si="0"/>
        <v>14.620517850274974</v>
      </c>
      <c r="F20" s="56"/>
      <c r="G20" s="93">
        <f t="shared" si="1"/>
        <v>58.482071401099894</v>
      </c>
      <c r="H20" s="56"/>
      <c r="I20" s="56"/>
      <c r="J20" s="92">
        <v>25.617876</v>
      </c>
      <c r="K20" s="56">
        <v>6.798262944999999</v>
      </c>
      <c r="L20" s="93">
        <v>4.5781810599999995</v>
      </c>
      <c r="M20" s="56">
        <f t="shared" si="2"/>
        <v>36.994320005</v>
      </c>
      <c r="N20" s="94">
        <v>0</v>
      </c>
      <c r="O20" s="56">
        <v>0</v>
      </c>
      <c r="P20" s="56"/>
      <c r="Q20" s="82">
        <f t="shared" si="3"/>
        <v>36.994320005</v>
      </c>
    </row>
    <row r="21" spans="1:17" ht="12.75">
      <c r="A21" s="3" t="s">
        <v>118</v>
      </c>
      <c r="B21" s="91">
        <v>32.43026582366487</v>
      </c>
      <c r="C21" s="56"/>
      <c r="D21" s="56"/>
      <c r="E21" s="92">
        <f t="shared" si="0"/>
        <v>6.486053164732974</v>
      </c>
      <c r="F21" s="56"/>
      <c r="G21" s="93">
        <f t="shared" si="1"/>
        <v>25.944212658931896</v>
      </c>
      <c r="H21" s="56"/>
      <c r="I21" s="56"/>
      <c r="J21" s="92">
        <v>15.897555</v>
      </c>
      <c r="K21" s="56">
        <v>6.331560055</v>
      </c>
      <c r="L21" s="93">
        <v>1.5933501300000001</v>
      </c>
      <c r="M21" s="56">
        <f t="shared" si="2"/>
        <v>23.822465185000002</v>
      </c>
      <c r="N21" s="94">
        <v>0</v>
      </c>
      <c r="O21" s="56">
        <v>0</v>
      </c>
      <c r="P21" s="56"/>
      <c r="Q21" s="82">
        <f t="shared" si="3"/>
        <v>23.822465185000002</v>
      </c>
    </row>
    <row r="22" spans="1:17" ht="12.75">
      <c r="A22" s="3" t="s">
        <v>119</v>
      </c>
      <c r="B22" s="91">
        <v>310.5295168604385</v>
      </c>
      <c r="C22" s="56"/>
      <c r="D22" s="56"/>
      <c r="E22" s="92">
        <f t="shared" si="0"/>
        <v>62.1059033720877</v>
      </c>
      <c r="F22" s="56"/>
      <c r="G22" s="93">
        <f t="shared" si="1"/>
        <v>248.42361348835078</v>
      </c>
      <c r="H22" s="56"/>
      <c r="I22" s="56"/>
      <c r="J22" s="92">
        <v>117.008834</v>
      </c>
      <c r="K22" s="56">
        <v>29.521966247499996</v>
      </c>
      <c r="L22" s="93">
        <v>14.640619319999999</v>
      </c>
      <c r="M22" s="56">
        <f t="shared" si="2"/>
        <v>161.17141956749998</v>
      </c>
      <c r="N22" s="94">
        <v>0</v>
      </c>
      <c r="O22" s="56">
        <v>0</v>
      </c>
      <c r="P22" s="56"/>
      <c r="Q22" s="82">
        <f t="shared" si="3"/>
        <v>161.17141956749998</v>
      </c>
    </row>
    <row r="23" spans="1:17" ht="12.75">
      <c r="A23" s="3" t="s">
        <v>120</v>
      </c>
      <c r="B23" s="91">
        <v>154.84832603285088</v>
      </c>
      <c r="C23" s="56"/>
      <c r="D23" s="56"/>
      <c r="E23" s="92">
        <f t="shared" si="0"/>
        <v>30.969665206570177</v>
      </c>
      <c r="F23" s="56"/>
      <c r="G23" s="93">
        <f t="shared" si="1"/>
        <v>123.87866082628071</v>
      </c>
      <c r="H23" s="56"/>
      <c r="I23" s="56"/>
      <c r="J23" s="92">
        <v>39.376486</v>
      </c>
      <c r="K23" s="56">
        <v>13.6817299625</v>
      </c>
      <c r="L23" s="93">
        <v>5.53097956</v>
      </c>
      <c r="M23" s="56">
        <f t="shared" si="2"/>
        <v>58.5891955225</v>
      </c>
      <c r="N23" s="94">
        <v>0</v>
      </c>
      <c r="O23" s="56">
        <v>0</v>
      </c>
      <c r="P23" s="56"/>
      <c r="Q23" s="82">
        <f t="shared" si="3"/>
        <v>58.5891955225</v>
      </c>
    </row>
    <row r="24" spans="1:17" ht="12.75">
      <c r="A24" s="3" t="s">
        <v>121</v>
      </c>
      <c r="B24" s="91">
        <v>69.49327806091475</v>
      </c>
      <c r="C24" s="56"/>
      <c r="D24" s="56"/>
      <c r="E24" s="92">
        <f t="shared" si="0"/>
        <v>13.89865561218295</v>
      </c>
      <c r="F24" s="56"/>
      <c r="G24" s="93">
        <f t="shared" si="1"/>
        <v>55.5946224487318</v>
      </c>
      <c r="H24" s="56"/>
      <c r="I24" s="56"/>
      <c r="J24" s="92">
        <v>17.874914</v>
      </c>
      <c r="K24" s="56">
        <v>6.352440275</v>
      </c>
      <c r="L24" s="93">
        <v>3.6058262900000004</v>
      </c>
      <c r="M24" s="56">
        <f t="shared" si="2"/>
        <v>27.833180565</v>
      </c>
      <c r="N24" s="94">
        <v>0</v>
      </c>
      <c r="O24" s="56">
        <v>0</v>
      </c>
      <c r="P24" s="56"/>
      <c r="Q24" s="82">
        <f t="shared" si="3"/>
        <v>27.833180565</v>
      </c>
    </row>
    <row r="25" spans="1:17" ht="12.75">
      <c r="A25" s="3" t="s">
        <v>122</v>
      </c>
      <c r="B25" s="91">
        <v>93.28666997884817</v>
      </c>
      <c r="C25" s="56"/>
      <c r="D25" s="56"/>
      <c r="E25" s="92">
        <f t="shared" si="0"/>
        <v>18.657333995769633</v>
      </c>
      <c r="F25" s="56"/>
      <c r="G25" s="93">
        <f t="shared" si="1"/>
        <v>74.62933598307853</v>
      </c>
      <c r="H25" s="56"/>
      <c r="I25" s="56"/>
      <c r="J25" s="92">
        <v>25.219515</v>
      </c>
      <c r="K25" s="56">
        <v>9.026627455</v>
      </c>
      <c r="L25" s="93">
        <v>4.4478425</v>
      </c>
      <c r="M25" s="56">
        <f t="shared" si="2"/>
        <v>38.693984955</v>
      </c>
      <c r="N25" s="94">
        <v>0</v>
      </c>
      <c r="O25" s="56">
        <v>0</v>
      </c>
      <c r="P25" s="56"/>
      <c r="Q25" s="82">
        <f t="shared" si="3"/>
        <v>38.693984955</v>
      </c>
    </row>
    <row r="26" spans="1:17" ht="12.75">
      <c r="A26" s="3" t="s">
        <v>123</v>
      </c>
      <c r="B26" s="91">
        <v>96.86870803903786</v>
      </c>
      <c r="C26" s="56"/>
      <c r="D26" s="56"/>
      <c r="E26" s="92">
        <f t="shared" si="0"/>
        <v>19.373741607807574</v>
      </c>
      <c r="F26" s="56"/>
      <c r="G26" s="93">
        <f t="shared" si="1"/>
        <v>77.49496643123028</v>
      </c>
      <c r="H26" s="56"/>
      <c r="I26" s="56"/>
      <c r="J26" s="92">
        <v>34.06765</v>
      </c>
      <c r="K26" s="56">
        <v>9.832493512500001</v>
      </c>
      <c r="L26" s="93">
        <v>5.802074749999999</v>
      </c>
      <c r="M26" s="56">
        <f t="shared" si="2"/>
        <v>49.7022182625</v>
      </c>
      <c r="N26" s="94">
        <v>400</v>
      </c>
      <c r="O26" s="56">
        <v>11.15</v>
      </c>
      <c r="P26" s="56"/>
      <c r="Q26" s="82">
        <f t="shared" si="3"/>
        <v>460.85221826249995</v>
      </c>
    </row>
    <row r="27" spans="1:17" ht="12.75">
      <c r="A27" s="3" t="s">
        <v>124</v>
      </c>
      <c r="B27" s="91">
        <v>169.14689145494873</v>
      </c>
      <c r="C27" s="56"/>
      <c r="D27" s="56"/>
      <c r="E27" s="92">
        <f t="shared" si="0"/>
        <v>33.829378290989744</v>
      </c>
      <c r="F27" s="56"/>
      <c r="G27" s="93">
        <f t="shared" si="1"/>
        <v>135.31751316395898</v>
      </c>
      <c r="H27" s="56"/>
      <c r="I27" s="56"/>
      <c r="J27" s="92">
        <v>66.151105</v>
      </c>
      <c r="K27" s="56">
        <v>14.8188144025</v>
      </c>
      <c r="L27" s="93">
        <v>9.23671691</v>
      </c>
      <c r="M27" s="56">
        <f t="shared" si="2"/>
        <v>90.2066363125</v>
      </c>
      <c r="N27" s="94">
        <v>0</v>
      </c>
      <c r="O27" s="56">
        <v>0</v>
      </c>
      <c r="P27" s="56"/>
      <c r="Q27" s="82">
        <f t="shared" si="3"/>
        <v>90.2066363125</v>
      </c>
    </row>
    <row r="28" spans="1:17" ht="12.75">
      <c r="A28" s="3" t="s">
        <v>125</v>
      </c>
      <c r="B28" s="91">
        <v>133.19328095853854</v>
      </c>
      <c r="C28" s="56"/>
      <c r="D28" s="56"/>
      <c r="E28" s="92">
        <f t="shared" si="0"/>
        <v>26.63865619170771</v>
      </c>
      <c r="F28" s="56"/>
      <c r="G28" s="93">
        <f t="shared" si="1"/>
        <v>106.55462476683083</v>
      </c>
      <c r="H28" s="56"/>
      <c r="I28" s="56"/>
      <c r="J28" s="92">
        <v>47.237822</v>
      </c>
      <c r="K28" s="56">
        <v>12.199340800000002</v>
      </c>
      <c r="L28" s="93">
        <v>6.019470889999999</v>
      </c>
      <c r="M28" s="56">
        <f t="shared" si="2"/>
        <v>65.45663369</v>
      </c>
      <c r="N28" s="94">
        <v>0</v>
      </c>
      <c r="O28" s="56">
        <v>0</v>
      </c>
      <c r="P28" s="56"/>
      <c r="Q28" s="82">
        <f t="shared" si="3"/>
        <v>65.45663369</v>
      </c>
    </row>
    <row r="29" spans="1:17" ht="12.75">
      <c r="A29" s="3" t="s">
        <v>126</v>
      </c>
      <c r="B29" s="91">
        <v>29.354879091818415</v>
      </c>
      <c r="C29" s="56"/>
      <c r="D29" s="56"/>
      <c r="E29" s="92">
        <f t="shared" si="0"/>
        <v>5.870975818363683</v>
      </c>
      <c r="F29" s="56"/>
      <c r="G29" s="93">
        <f t="shared" si="1"/>
        <v>23.483903273454732</v>
      </c>
      <c r="H29" s="56"/>
      <c r="I29" s="56"/>
      <c r="J29" s="92">
        <v>13.328956</v>
      </c>
      <c r="K29" s="56">
        <v>3.7653181125</v>
      </c>
      <c r="L29" s="93">
        <v>2.71554581</v>
      </c>
      <c r="M29" s="56">
        <f t="shared" si="2"/>
        <v>19.809819922499997</v>
      </c>
      <c r="N29" s="94">
        <v>0</v>
      </c>
      <c r="O29" s="56">
        <v>0</v>
      </c>
      <c r="P29" s="56"/>
      <c r="Q29" s="82">
        <f t="shared" si="3"/>
        <v>19.809819922499997</v>
      </c>
    </row>
    <row r="30" spans="1:17" ht="12.75">
      <c r="A30" s="3" t="s">
        <v>127</v>
      </c>
      <c r="B30" s="91">
        <v>222.51067856812523</v>
      </c>
      <c r="C30" s="56"/>
      <c r="D30" s="56"/>
      <c r="E30" s="92">
        <f t="shared" si="0"/>
        <v>44.50213571362505</v>
      </c>
      <c r="F30" s="56"/>
      <c r="G30" s="93">
        <f t="shared" si="1"/>
        <v>178.00854285450018</v>
      </c>
      <c r="H30" s="56"/>
      <c r="I30" s="56"/>
      <c r="J30" s="92">
        <v>118.946563</v>
      </c>
      <c r="K30" s="56">
        <v>24.1733741225</v>
      </c>
      <c r="L30" s="93">
        <v>13.330298139999998</v>
      </c>
      <c r="M30" s="56">
        <f t="shared" si="2"/>
        <v>156.4502352625</v>
      </c>
      <c r="N30" s="94">
        <v>0</v>
      </c>
      <c r="O30" s="56">
        <v>0</v>
      </c>
      <c r="P30" s="56"/>
      <c r="Q30" s="82">
        <f t="shared" si="3"/>
        <v>156.4502352625</v>
      </c>
    </row>
    <row r="31" spans="1:17" ht="12.75">
      <c r="A31" s="3" t="s">
        <v>128</v>
      </c>
      <c r="B31" s="91">
        <v>136.3538752368049</v>
      </c>
      <c r="C31" s="56"/>
      <c r="D31" s="56"/>
      <c r="E31" s="92">
        <f t="shared" si="0"/>
        <v>27.27077504736098</v>
      </c>
      <c r="F31" s="56"/>
      <c r="G31" s="93">
        <f t="shared" si="1"/>
        <v>109.08310018944391</v>
      </c>
      <c r="H31" s="56"/>
      <c r="I31" s="56"/>
      <c r="J31" s="92">
        <v>43.863749</v>
      </c>
      <c r="K31" s="56">
        <v>12.160835679999998</v>
      </c>
      <c r="L31" s="93">
        <v>4.95341238</v>
      </c>
      <c r="M31" s="56">
        <f t="shared" si="2"/>
        <v>60.97799705999999</v>
      </c>
      <c r="N31" s="94">
        <v>0</v>
      </c>
      <c r="O31" s="56">
        <v>0</v>
      </c>
      <c r="P31" s="56"/>
      <c r="Q31" s="82">
        <f t="shared" si="3"/>
        <v>60.97799705999999</v>
      </c>
    </row>
    <row r="32" spans="1:17" ht="12.75">
      <c r="A32" s="3" t="s">
        <v>129</v>
      </c>
      <c r="B32" s="91">
        <v>137.20985977057114</v>
      </c>
      <c r="C32" s="56"/>
      <c r="D32" s="56"/>
      <c r="E32" s="92">
        <f t="shared" si="0"/>
        <v>27.44197195411423</v>
      </c>
      <c r="F32" s="56"/>
      <c r="G32" s="93">
        <f t="shared" si="1"/>
        <v>109.76788781645692</v>
      </c>
      <c r="H32" s="56"/>
      <c r="I32" s="56"/>
      <c r="J32" s="92">
        <v>36.810938</v>
      </c>
      <c r="K32" s="56">
        <v>13.3056696925</v>
      </c>
      <c r="L32" s="93">
        <v>6.78205913</v>
      </c>
      <c r="M32" s="56">
        <f t="shared" si="2"/>
        <v>56.8986668225</v>
      </c>
      <c r="N32" s="94">
        <v>0</v>
      </c>
      <c r="O32" s="56">
        <v>0</v>
      </c>
      <c r="P32" s="56"/>
      <c r="Q32" s="82">
        <f t="shared" si="3"/>
        <v>56.8986668225</v>
      </c>
    </row>
    <row r="33" spans="1:17" ht="12.75">
      <c r="A33" s="3" t="s">
        <v>130</v>
      </c>
      <c r="B33" s="91">
        <v>58.33143510385789</v>
      </c>
      <c r="C33" s="56"/>
      <c r="D33" s="56"/>
      <c r="E33" s="92">
        <f t="shared" si="0"/>
        <v>11.666287020771579</v>
      </c>
      <c r="F33" s="56"/>
      <c r="G33" s="93">
        <f t="shared" si="1"/>
        <v>46.665148083086315</v>
      </c>
      <c r="H33" s="56"/>
      <c r="I33" s="56"/>
      <c r="J33" s="92">
        <v>19.978929</v>
      </c>
      <c r="K33" s="56">
        <v>6.4625840175</v>
      </c>
      <c r="L33" s="93">
        <v>3.29498187</v>
      </c>
      <c r="M33" s="56">
        <f t="shared" si="2"/>
        <v>29.7364948875</v>
      </c>
      <c r="N33" s="94">
        <v>85</v>
      </c>
      <c r="O33" s="56">
        <v>0</v>
      </c>
      <c r="P33" s="56"/>
      <c r="Q33" s="82">
        <f t="shared" si="3"/>
        <v>114.7364948875</v>
      </c>
    </row>
    <row r="34" spans="1:17" ht="12.75">
      <c r="A34" s="3" t="s">
        <v>131</v>
      </c>
      <c r="B34" s="91">
        <v>19.511542867864044</v>
      </c>
      <c r="C34" s="56"/>
      <c r="D34" s="56"/>
      <c r="E34" s="92">
        <f t="shared" si="0"/>
        <v>3.902308573572809</v>
      </c>
      <c r="F34" s="56"/>
      <c r="G34" s="93">
        <f t="shared" si="1"/>
        <v>15.609234294291236</v>
      </c>
      <c r="H34" s="56"/>
      <c r="I34" s="56"/>
      <c r="J34" s="92">
        <v>8.431473</v>
      </c>
      <c r="K34" s="56">
        <v>5.174183215</v>
      </c>
      <c r="L34" s="93">
        <v>1.52092741</v>
      </c>
      <c r="M34" s="56">
        <f t="shared" si="2"/>
        <v>15.126583625</v>
      </c>
      <c r="N34" s="94">
        <v>0</v>
      </c>
      <c r="O34" s="56">
        <v>0</v>
      </c>
      <c r="P34" s="56"/>
      <c r="Q34" s="82">
        <f t="shared" si="3"/>
        <v>15.126583625</v>
      </c>
    </row>
    <row r="35" spans="1:17" ht="12.75">
      <c r="A35" s="3" t="s">
        <v>132</v>
      </c>
      <c r="B35" s="91">
        <v>207.61353309556097</v>
      </c>
      <c r="C35" s="56"/>
      <c r="D35" s="56"/>
      <c r="E35" s="92">
        <f t="shared" si="0"/>
        <v>41.5227066191122</v>
      </c>
      <c r="F35" s="56"/>
      <c r="G35" s="93">
        <f t="shared" si="1"/>
        <v>166.09082647644877</v>
      </c>
      <c r="H35" s="56"/>
      <c r="I35" s="56"/>
      <c r="J35" s="92">
        <v>51.916128</v>
      </c>
      <c r="K35" s="56">
        <v>19.201655127499997</v>
      </c>
      <c r="L35" s="93">
        <v>9.12885635</v>
      </c>
      <c r="M35" s="56">
        <f t="shared" si="2"/>
        <v>80.2466394775</v>
      </c>
      <c r="N35" s="94">
        <v>0</v>
      </c>
      <c r="O35" s="56">
        <v>0</v>
      </c>
      <c r="P35" s="56"/>
      <c r="Q35" s="82">
        <f t="shared" si="3"/>
        <v>80.2466394775</v>
      </c>
    </row>
    <row r="36" spans="1:17" ht="12.75">
      <c r="A36" s="3" t="s">
        <v>133</v>
      </c>
      <c r="B36" s="91">
        <v>14.640757217069428</v>
      </c>
      <c r="C36" s="56"/>
      <c r="D36" s="56"/>
      <c r="E36" s="92">
        <f t="shared" si="0"/>
        <v>2.928151443413886</v>
      </c>
      <c r="F36" s="56"/>
      <c r="G36" s="93">
        <f t="shared" si="1"/>
        <v>11.712605773655543</v>
      </c>
      <c r="H36" s="56"/>
      <c r="I36" s="56"/>
      <c r="J36" s="92">
        <v>7.628223599999999</v>
      </c>
      <c r="K36" s="56">
        <v>5.268866855000001</v>
      </c>
      <c r="L36" s="93">
        <v>1.3106576500000002</v>
      </c>
      <c r="M36" s="56">
        <f t="shared" si="2"/>
        <v>14.207748105</v>
      </c>
      <c r="N36" s="94">
        <v>0</v>
      </c>
      <c r="O36" s="56">
        <v>0</v>
      </c>
      <c r="P36" s="56"/>
      <c r="Q36" s="82">
        <f t="shared" si="3"/>
        <v>14.207748105</v>
      </c>
    </row>
    <row r="37" spans="1:17" ht="12.75">
      <c r="A37" s="3" t="s">
        <v>134</v>
      </c>
      <c r="B37" s="91">
        <v>44.40827570017894</v>
      </c>
      <c r="C37" s="56"/>
      <c r="D37" s="56"/>
      <c r="E37" s="92">
        <f t="shared" si="0"/>
        <v>8.881655140035788</v>
      </c>
      <c r="F37" s="56"/>
      <c r="G37" s="93">
        <f t="shared" si="1"/>
        <v>35.52662056014315</v>
      </c>
      <c r="H37" s="56"/>
      <c r="I37" s="56"/>
      <c r="J37" s="92">
        <v>12.573571</v>
      </c>
      <c r="K37" s="56">
        <v>6.21835184</v>
      </c>
      <c r="L37" s="93">
        <v>2.45014578</v>
      </c>
      <c r="M37" s="56">
        <f t="shared" si="2"/>
        <v>21.242068619999998</v>
      </c>
      <c r="N37" s="94">
        <v>0</v>
      </c>
      <c r="O37" s="56">
        <v>0</v>
      </c>
      <c r="P37" s="56"/>
      <c r="Q37" s="82">
        <f t="shared" si="3"/>
        <v>21.242068619999998</v>
      </c>
    </row>
    <row r="38" spans="1:17" ht="12.75">
      <c r="A38" s="3" t="s">
        <v>135</v>
      </c>
      <c r="B38" s="91">
        <v>33.06203522187846</v>
      </c>
      <c r="C38" s="56"/>
      <c r="D38" s="56"/>
      <c r="E38" s="92">
        <f t="shared" si="0"/>
        <v>6.612407044375693</v>
      </c>
      <c r="F38" s="56"/>
      <c r="G38" s="93">
        <f t="shared" si="1"/>
        <v>26.449628177502767</v>
      </c>
      <c r="H38" s="56"/>
      <c r="I38" s="56"/>
      <c r="J38" s="92">
        <v>11.342826</v>
      </c>
      <c r="K38" s="56">
        <v>2.894876245</v>
      </c>
      <c r="L38" s="93">
        <v>1.8745156299999999</v>
      </c>
      <c r="M38" s="56">
        <f t="shared" si="2"/>
        <v>16.112217875000002</v>
      </c>
      <c r="N38" s="94">
        <v>0</v>
      </c>
      <c r="O38" s="56">
        <v>0</v>
      </c>
      <c r="P38" s="56"/>
      <c r="Q38" s="82">
        <f t="shared" si="3"/>
        <v>16.112217875000002</v>
      </c>
    </row>
    <row r="39" spans="1:17" ht="12.75">
      <c r="A39" s="3" t="s">
        <v>136</v>
      </c>
      <c r="B39" s="91">
        <v>215.68230862789719</v>
      </c>
      <c r="C39" s="56"/>
      <c r="D39" s="56"/>
      <c r="E39" s="92">
        <f t="shared" si="0"/>
        <v>43.13646172557944</v>
      </c>
      <c r="F39" s="56"/>
      <c r="G39" s="93">
        <f t="shared" si="1"/>
        <v>172.54584690231775</v>
      </c>
      <c r="H39" s="56"/>
      <c r="I39" s="56"/>
      <c r="J39" s="92">
        <v>96.562665</v>
      </c>
      <c r="K39" s="56">
        <v>19.086082779999998</v>
      </c>
      <c r="L39" s="93">
        <v>9.8462557</v>
      </c>
      <c r="M39" s="56">
        <f t="shared" si="2"/>
        <v>125.49500348</v>
      </c>
      <c r="N39" s="94">
        <v>0</v>
      </c>
      <c r="O39" s="56">
        <v>0</v>
      </c>
      <c r="P39" s="56"/>
      <c r="Q39" s="82">
        <f t="shared" si="3"/>
        <v>125.49500348</v>
      </c>
    </row>
    <row r="40" spans="1:17" ht="12.75">
      <c r="A40" s="3" t="s">
        <v>137</v>
      </c>
      <c r="B40" s="91">
        <v>39.196323087423124</v>
      </c>
      <c r="C40" s="56"/>
      <c r="D40" s="56"/>
      <c r="E40" s="92">
        <f aca="true" t="shared" si="4" ref="E40:E60">0.2*B40</f>
        <v>7.839264617484625</v>
      </c>
      <c r="F40" s="56"/>
      <c r="G40" s="93">
        <f t="shared" si="1"/>
        <v>31.3570584699385</v>
      </c>
      <c r="H40" s="56"/>
      <c r="I40" s="56"/>
      <c r="J40" s="92">
        <v>12.556745</v>
      </c>
      <c r="K40" s="56">
        <v>5.8063431275</v>
      </c>
      <c r="L40" s="93">
        <v>2.51540423</v>
      </c>
      <c r="M40" s="56">
        <f t="shared" si="2"/>
        <v>20.8784923575</v>
      </c>
      <c r="N40" s="94">
        <v>0</v>
      </c>
      <c r="O40" s="56">
        <v>0</v>
      </c>
      <c r="P40" s="56"/>
      <c r="Q40" s="82">
        <f t="shared" si="3"/>
        <v>20.8784923575</v>
      </c>
    </row>
    <row r="41" spans="1:17" ht="12.75">
      <c r="A41" s="3" t="s">
        <v>138</v>
      </c>
      <c r="B41" s="91">
        <v>80.32919859600533</v>
      </c>
      <c r="C41" s="56"/>
      <c r="D41" s="56"/>
      <c r="E41" s="92">
        <f t="shared" si="4"/>
        <v>16.065839719201065</v>
      </c>
      <c r="F41" s="56"/>
      <c r="G41" s="93">
        <f t="shared" si="1"/>
        <v>64.26335887680426</v>
      </c>
      <c r="H41" s="56"/>
      <c r="I41" s="56"/>
      <c r="J41" s="92">
        <v>24.720295</v>
      </c>
      <c r="K41" s="56">
        <v>4.8949296725</v>
      </c>
      <c r="L41" s="93">
        <v>2.9712454900000003</v>
      </c>
      <c r="M41" s="56">
        <f t="shared" si="2"/>
        <v>32.5864701625</v>
      </c>
      <c r="N41" s="94">
        <v>0</v>
      </c>
      <c r="O41" s="56">
        <v>0</v>
      </c>
      <c r="P41" s="56"/>
      <c r="Q41" s="82">
        <f t="shared" si="3"/>
        <v>32.5864701625</v>
      </c>
    </row>
    <row r="42" spans="1:17" ht="12.75">
      <c r="A42" s="3" t="s">
        <v>139</v>
      </c>
      <c r="B42" s="91">
        <v>420.60191605355783</v>
      </c>
      <c r="C42" s="56"/>
      <c r="D42" s="56"/>
      <c r="E42" s="92">
        <f t="shared" si="4"/>
        <v>84.12038321071157</v>
      </c>
      <c r="F42" s="56"/>
      <c r="G42" s="93">
        <f t="shared" si="1"/>
        <v>336.48153284284626</v>
      </c>
      <c r="H42" s="56"/>
      <c r="I42" s="56"/>
      <c r="J42" s="92">
        <v>159.392755</v>
      </c>
      <c r="K42" s="56">
        <v>42.31352551250001</v>
      </c>
      <c r="L42" s="93">
        <v>20.471639510000003</v>
      </c>
      <c r="M42" s="56">
        <f t="shared" si="2"/>
        <v>222.17792002250002</v>
      </c>
      <c r="N42" s="94">
        <v>0</v>
      </c>
      <c r="O42" s="56">
        <v>0</v>
      </c>
      <c r="P42" s="56"/>
      <c r="Q42" s="82">
        <f t="shared" si="3"/>
        <v>222.17792002250002</v>
      </c>
    </row>
    <row r="43" spans="1:17" ht="12.75">
      <c r="A43" s="3" t="s">
        <v>140</v>
      </c>
      <c r="B43" s="91">
        <v>274.53227019469114</v>
      </c>
      <c r="C43" s="56"/>
      <c r="D43" s="56"/>
      <c r="E43" s="92">
        <f t="shared" si="4"/>
        <v>54.90645403893823</v>
      </c>
      <c r="F43" s="56"/>
      <c r="G43" s="93">
        <f t="shared" si="1"/>
        <v>219.62581615575291</v>
      </c>
      <c r="H43" s="56"/>
      <c r="I43" s="56"/>
      <c r="J43" s="92">
        <v>92.267554</v>
      </c>
      <c r="K43" s="56">
        <v>26.5951163775</v>
      </c>
      <c r="L43" s="93">
        <v>12.63382357</v>
      </c>
      <c r="M43" s="56">
        <f t="shared" si="2"/>
        <v>131.4964939475</v>
      </c>
      <c r="N43" s="94">
        <v>0</v>
      </c>
      <c r="O43" s="56">
        <v>0</v>
      </c>
      <c r="P43" s="56"/>
      <c r="Q43" s="82">
        <f t="shared" si="3"/>
        <v>131.4964939475</v>
      </c>
    </row>
    <row r="44" spans="1:17" ht="12.75">
      <c r="A44" s="3" t="s">
        <v>141</v>
      </c>
      <c r="B44" s="91">
        <v>76.49605877450936</v>
      </c>
      <c r="C44" s="56"/>
      <c r="D44" s="56"/>
      <c r="E44" s="92">
        <f t="shared" si="4"/>
        <v>15.299211754901874</v>
      </c>
      <c r="F44" s="56"/>
      <c r="G44" s="93">
        <f t="shared" si="1"/>
        <v>61.19684701960749</v>
      </c>
      <c r="H44" s="56"/>
      <c r="I44" s="56"/>
      <c r="J44" s="92">
        <v>17.631589</v>
      </c>
      <c r="K44" s="56">
        <v>7.275183814999999</v>
      </c>
      <c r="L44" s="93">
        <v>4.2648359</v>
      </c>
      <c r="M44" s="56">
        <f t="shared" si="2"/>
        <v>29.171608714999998</v>
      </c>
      <c r="N44" s="94">
        <v>0</v>
      </c>
      <c r="O44" s="56">
        <v>0</v>
      </c>
      <c r="P44" s="56"/>
      <c r="Q44" s="82">
        <f t="shared" si="3"/>
        <v>29.171608714999998</v>
      </c>
    </row>
    <row r="45" spans="1:17" ht="12.75">
      <c r="A45" s="3" t="s">
        <v>142</v>
      </c>
      <c r="B45" s="91">
        <v>87.4354682498869</v>
      </c>
      <c r="C45" s="56"/>
      <c r="D45" s="56"/>
      <c r="E45" s="92">
        <f t="shared" si="4"/>
        <v>17.48709364997738</v>
      </c>
      <c r="F45" s="56"/>
      <c r="G45" s="93">
        <f t="shared" si="1"/>
        <v>69.94837459990951</v>
      </c>
      <c r="H45" s="56"/>
      <c r="I45" s="56"/>
      <c r="J45" s="92">
        <v>41.424048</v>
      </c>
      <c r="K45" s="56">
        <v>9.085218607500002</v>
      </c>
      <c r="L45" s="93">
        <v>3.66759323</v>
      </c>
      <c r="M45" s="56">
        <f t="shared" si="2"/>
        <v>54.176859837500004</v>
      </c>
      <c r="N45" s="94">
        <v>0</v>
      </c>
      <c r="O45" s="56">
        <v>0</v>
      </c>
      <c r="P45" s="56"/>
      <c r="Q45" s="82">
        <f t="shared" si="3"/>
        <v>54.176859837500004</v>
      </c>
    </row>
    <row r="46" spans="1:17" ht="12.75">
      <c r="A46" s="3" t="s">
        <v>143</v>
      </c>
      <c r="B46" s="91">
        <v>281.82108822868486</v>
      </c>
      <c r="C46" s="56"/>
      <c r="D46" s="56"/>
      <c r="E46" s="92">
        <f t="shared" si="4"/>
        <v>56.36421764573697</v>
      </c>
      <c r="F46" s="56"/>
      <c r="G46" s="93">
        <f t="shared" si="1"/>
        <v>225.4568705829479</v>
      </c>
      <c r="H46" s="56"/>
      <c r="I46" s="56"/>
      <c r="J46" s="92">
        <v>126.76749</v>
      </c>
      <c r="K46" s="56">
        <v>27.5603774425</v>
      </c>
      <c r="L46" s="93">
        <v>14.96876044</v>
      </c>
      <c r="M46" s="56">
        <f t="shared" si="2"/>
        <v>169.29662788250002</v>
      </c>
      <c r="N46" s="94">
        <v>0</v>
      </c>
      <c r="O46" s="56">
        <v>0</v>
      </c>
      <c r="P46" s="56"/>
      <c r="Q46" s="82">
        <f t="shared" si="3"/>
        <v>169.29662788250002</v>
      </c>
    </row>
    <row r="47" spans="1:17" ht="12.75">
      <c r="A47" s="3" t="s">
        <v>144</v>
      </c>
      <c r="B47" s="91">
        <v>44.43955165105321</v>
      </c>
      <c r="C47" s="56"/>
      <c r="D47" s="56"/>
      <c r="E47" s="92">
        <f t="shared" si="4"/>
        <v>8.887910330210643</v>
      </c>
      <c r="F47" s="56"/>
      <c r="G47" s="93">
        <f t="shared" si="1"/>
        <v>35.55164132084256</v>
      </c>
      <c r="H47" s="56"/>
      <c r="I47" s="56"/>
      <c r="J47" s="92">
        <v>17.417506</v>
      </c>
      <c r="K47" s="56">
        <v>8.749938835</v>
      </c>
      <c r="L47" s="93">
        <v>2.0128275</v>
      </c>
      <c r="M47" s="56">
        <f t="shared" si="2"/>
        <v>28.180272334999998</v>
      </c>
      <c r="N47" s="94">
        <v>0</v>
      </c>
      <c r="O47" s="56">
        <v>0</v>
      </c>
      <c r="P47" s="56"/>
      <c r="Q47" s="82">
        <f t="shared" si="3"/>
        <v>28.180272334999998</v>
      </c>
    </row>
    <row r="48" spans="1:17" ht="12.75">
      <c r="A48" s="3" t="s">
        <v>145</v>
      </c>
      <c r="B48" s="91">
        <v>24.668473495394597</v>
      </c>
      <c r="C48" s="56"/>
      <c r="D48" s="56"/>
      <c r="E48" s="92">
        <f t="shared" si="4"/>
        <v>4.93369469907892</v>
      </c>
      <c r="F48" s="56"/>
      <c r="G48" s="93">
        <f t="shared" si="1"/>
        <v>19.734778796315677</v>
      </c>
      <c r="H48" s="56"/>
      <c r="I48" s="56"/>
      <c r="J48" s="92">
        <v>14.562023</v>
      </c>
      <c r="K48" s="56">
        <v>2.4168168375</v>
      </c>
      <c r="L48" s="93">
        <v>1.62355966</v>
      </c>
      <c r="M48" s="56">
        <f t="shared" si="2"/>
        <v>18.602399497500002</v>
      </c>
      <c r="N48" s="94">
        <v>0</v>
      </c>
      <c r="O48" s="56">
        <v>0</v>
      </c>
      <c r="P48" s="56"/>
      <c r="Q48" s="82">
        <f t="shared" si="3"/>
        <v>18.602399497500002</v>
      </c>
    </row>
    <row r="49" spans="1:17" ht="12.75">
      <c r="A49" s="3" t="s">
        <v>146</v>
      </c>
      <c r="B49" s="91">
        <v>99.03729454023019</v>
      </c>
      <c r="C49" s="56"/>
      <c r="D49" s="56"/>
      <c r="E49" s="92">
        <f t="shared" si="4"/>
        <v>19.80745890804604</v>
      </c>
      <c r="F49" s="56"/>
      <c r="G49" s="93">
        <f t="shared" si="1"/>
        <v>79.22983563218415</v>
      </c>
      <c r="H49" s="56"/>
      <c r="I49" s="56"/>
      <c r="J49" s="92">
        <v>30.260277</v>
      </c>
      <c r="K49" s="56">
        <v>9.6755669125</v>
      </c>
      <c r="L49" s="93">
        <v>5.3438295700000005</v>
      </c>
      <c r="M49" s="56">
        <f t="shared" si="2"/>
        <v>45.2796734825</v>
      </c>
      <c r="N49" s="94">
        <v>0</v>
      </c>
      <c r="O49" s="56">
        <v>0</v>
      </c>
      <c r="P49" s="56"/>
      <c r="Q49" s="82">
        <f t="shared" si="3"/>
        <v>45.2796734825</v>
      </c>
    </row>
    <row r="50" spans="1:17" ht="12.75">
      <c r="A50" s="3" t="s">
        <v>147</v>
      </c>
      <c r="B50" s="91">
        <v>17.846761667699788</v>
      </c>
      <c r="C50" s="56"/>
      <c r="D50" s="56"/>
      <c r="E50" s="92">
        <f t="shared" si="4"/>
        <v>3.5693523335399577</v>
      </c>
      <c r="F50" s="56"/>
      <c r="G50" s="93">
        <f t="shared" si="1"/>
        <v>14.277409334159831</v>
      </c>
      <c r="H50" s="56"/>
      <c r="I50" s="56"/>
      <c r="J50" s="92">
        <v>5.644975</v>
      </c>
      <c r="K50" s="56">
        <v>4.8696437125</v>
      </c>
      <c r="L50" s="93">
        <v>1.29062066</v>
      </c>
      <c r="M50" s="56">
        <f t="shared" si="2"/>
        <v>11.805239372499999</v>
      </c>
      <c r="N50" s="94">
        <v>0</v>
      </c>
      <c r="O50" s="56">
        <v>0</v>
      </c>
      <c r="P50" s="56"/>
      <c r="Q50" s="82">
        <f t="shared" si="3"/>
        <v>11.805239372499999</v>
      </c>
    </row>
    <row r="51" spans="1:17" ht="12.75">
      <c r="A51" s="3" t="s">
        <v>148</v>
      </c>
      <c r="B51" s="91">
        <v>147.16062035531576</v>
      </c>
      <c r="C51" s="56"/>
      <c r="D51" s="56"/>
      <c r="E51" s="92">
        <f t="shared" si="4"/>
        <v>29.432124071063154</v>
      </c>
      <c r="F51" s="56"/>
      <c r="G51" s="93">
        <f t="shared" si="1"/>
        <v>117.7284962842526</v>
      </c>
      <c r="H51" s="56"/>
      <c r="I51" s="56"/>
      <c r="J51" s="92">
        <v>31.340793</v>
      </c>
      <c r="K51" s="56">
        <v>12.69265564</v>
      </c>
      <c r="L51" s="93">
        <v>5.2538171799999995</v>
      </c>
      <c r="M51" s="56">
        <f t="shared" si="2"/>
        <v>49.28726582</v>
      </c>
      <c r="N51" s="94">
        <v>0</v>
      </c>
      <c r="O51" s="56">
        <v>0</v>
      </c>
      <c r="P51" s="56"/>
      <c r="Q51" s="82">
        <f t="shared" si="3"/>
        <v>49.28726582</v>
      </c>
    </row>
    <row r="52" spans="1:17" ht="12.75">
      <c r="A52" s="3" t="s">
        <v>149</v>
      </c>
      <c r="B52" s="91">
        <v>546.7294768171481</v>
      </c>
      <c r="C52" s="56"/>
      <c r="D52" s="56"/>
      <c r="E52" s="92">
        <f t="shared" si="4"/>
        <v>109.34589536342963</v>
      </c>
      <c r="F52" s="56"/>
      <c r="G52" s="93">
        <f t="shared" si="1"/>
        <v>437.3835814537185</v>
      </c>
      <c r="H52" s="56"/>
      <c r="I52" s="56"/>
      <c r="J52" s="92">
        <v>111.092332</v>
      </c>
      <c r="K52" s="56">
        <v>49.79087115</v>
      </c>
      <c r="L52" s="93">
        <v>21.30693557</v>
      </c>
      <c r="M52" s="56">
        <f t="shared" si="2"/>
        <v>182.19013872</v>
      </c>
      <c r="N52" s="94">
        <v>0</v>
      </c>
      <c r="O52" s="56">
        <v>0</v>
      </c>
      <c r="P52" s="56"/>
      <c r="Q52" s="82">
        <f t="shared" si="3"/>
        <v>182.19013872</v>
      </c>
    </row>
    <row r="53" spans="1:17" ht="12.75">
      <c r="A53" s="3" t="s">
        <v>150</v>
      </c>
      <c r="B53" s="91">
        <v>59.34495860714008</v>
      </c>
      <c r="C53" s="56"/>
      <c r="D53" s="56"/>
      <c r="E53" s="92">
        <f t="shared" si="4"/>
        <v>11.868991721428017</v>
      </c>
      <c r="F53" s="56"/>
      <c r="G53" s="93">
        <f t="shared" si="1"/>
        <v>47.47596688571206</v>
      </c>
      <c r="H53" s="56"/>
      <c r="I53" s="56"/>
      <c r="J53" s="92">
        <v>23.933451</v>
      </c>
      <c r="K53" s="56">
        <v>8.542454865</v>
      </c>
      <c r="L53" s="93">
        <v>3.3039725499999997</v>
      </c>
      <c r="M53" s="56">
        <f t="shared" si="2"/>
        <v>35.779878415</v>
      </c>
      <c r="N53" s="94">
        <v>0</v>
      </c>
      <c r="O53" s="56">
        <v>0</v>
      </c>
      <c r="P53" s="56"/>
      <c r="Q53" s="82">
        <f t="shared" si="3"/>
        <v>35.779878415</v>
      </c>
    </row>
    <row r="54" spans="1:17" ht="12.75">
      <c r="A54" s="3" t="s">
        <v>151</v>
      </c>
      <c r="B54" s="91">
        <v>197.15411067747604</v>
      </c>
      <c r="C54" s="56"/>
      <c r="D54" s="56"/>
      <c r="E54" s="92">
        <f t="shared" si="4"/>
        <v>39.43082213549521</v>
      </c>
      <c r="F54" s="56"/>
      <c r="G54" s="93">
        <f t="shared" si="1"/>
        <v>157.72328854198082</v>
      </c>
      <c r="H54" s="56"/>
      <c r="I54" s="56"/>
      <c r="J54" s="92">
        <v>34.422628</v>
      </c>
      <c r="K54" s="56">
        <v>15.01041244</v>
      </c>
      <c r="L54" s="93">
        <v>7.23538063</v>
      </c>
      <c r="M54" s="56">
        <f t="shared" si="2"/>
        <v>56.66842107</v>
      </c>
      <c r="N54" s="94">
        <v>0</v>
      </c>
      <c r="O54" s="56">
        <v>0</v>
      </c>
      <c r="P54" s="56"/>
      <c r="Q54" s="82">
        <f t="shared" si="3"/>
        <v>56.66842107</v>
      </c>
    </row>
    <row r="55" spans="1:17" ht="12.75">
      <c r="A55" s="3" t="s">
        <v>152</v>
      </c>
      <c r="B55" s="91">
        <v>2.0465585809343354</v>
      </c>
      <c r="C55" s="56"/>
      <c r="D55" s="56"/>
      <c r="E55" s="92">
        <f t="shared" si="4"/>
        <v>0.4093117161868671</v>
      </c>
      <c r="F55" s="56"/>
      <c r="G55" s="93">
        <f t="shared" si="1"/>
        <v>1.6372468647474683</v>
      </c>
      <c r="H55" s="56"/>
      <c r="I55" s="56"/>
      <c r="J55" s="92">
        <v>1.85196</v>
      </c>
      <c r="K55" s="56">
        <v>1.37699066</v>
      </c>
      <c r="L55" s="93">
        <v>0.304311</v>
      </c>
      <c r="M55" s="56">
        <f t="shared" si="2"/>
        <v>3.53326166</v>
      </c>
      <c r="N55" s="94">
        <v>0</v>
      </c>
      <c r="O55" s="56">
        <v>0</v>
      </c>
      <c r="P55" s="56"/>
      <c r="Q55" s="82">
        <f t="shared" si="3"/>
        <v>3.53326166</v>
      </c>
    </row>
    <row r="56" spans="1:17" ht="12.75">
      <c r="A56" s="3" t="s">
        <v>153</v>
      </c>
      <c r="B56" s="91">
        <v>14.548708319238738</v>
      </c>
      <c r="C56" s="56"/>
      <c r="D56" s="56"/>
      <c r="E56" s="92">
        <f t="shared" si="4"/>
        <v>2.909741663847748</v>
      </c>
      <c r="F56" s="56"/>
      <c r="G56" s="93">
        <f t="shared" si="1"/>
        <v>11.638966655390991</v>
      </c>
      <c r="H56" s="56"/>
      <c r="I56" s="56"/>
      <c r="J56" s="92">
        <v>6.945216</v>
      </c>
      <c r="K56" s="56">
        <v>2.281219325</v>
      </c>
      <c r="L56" s="93">
        <v>1.4607854599999999</v>
      </c>
      <c r="M56" s="56">
        <f t="shared" si="2"/>
        <v>10.687220785000001</v>
      </c>
      <c r="N56" s="94">
        <v>0</v>
      </c>
      <c r="O56" s="56">
        <v>0</v>
      </c>
      <c r="P56" s="56"/>
      <c r="Q56" s="82">
        <f t="shared" si="3"/>
        <v>10.687220785000001</v>
      </c>
    </row>
    <row r="57" spans="1:17" ht="12.75">
      <c r="A57" s="3" t="s">
        <v>154</v>
      </c>
      <c r="B57" s="91">
        <v>146.69569437584587</v>
      </c>
      <c r="C57" s="56"/>
      <c r="D57" s="56"/>
      <c r="E57" s="92">
        <f t="shared" si="4"/>
        <v>29.339138875169176</v>
      </c>
      <c r="F57" s="56"/>
      <c r="G57" s="93">
        <f t="shared" si="1"/>
        <v>117.3565555006767</v>
      </c>
      <c r="H57" s="56"/>
      <c r="I57" s="56"/>
      <c r="J57" s="92">
        <v>71.965738</v>
      </c>
      <c r="K57" s="56">
        <v>14.964500399999999</v>
      </c>
      <c r="L57" s="93">
        <v>10.3464448</v>
      </c>
      <c r="M57" s="56">
        <f t="shared" si="2"/>
        <v>97.27668320000001</v>
      </c>
      <c r="N57" s="94">
        <v>0</v>
      </c>
      <c r="O57" s="56">
        <v>0</v>
      </c>
      <c r="P57" s="56"/>
      <c r="Q57" s="82">
        <f t="shared" si="3"/>
        <v>97.27668320000001</v>
      </c>
    </row>
    <row r="58" spans="1:17" ht="12.75">
      <c r="A58" s="3" t="s">
        <v>155</v>
      </c>
      <c r="B58" s="91">
        <v>139.28181471078508</v>
      </c>
      <c r="C58" s="56"/>
      <c r="D58" s="56"/>
      <c r="E58" s="92">
        <f t="shared" si="4"/>
        <v>27.85636294215702</v>
      </c>
      <c r="F58" s="56"/>
      <c r="G58" s="93">
        <f t="shared" si="1"/>
        <v>111.42545176862806</v>
      </c>
      <c r="H58" s="56"/>
      <c r="I58" s="56"/>
      <c r="J58" s="92">
        <v>59.914668</v>
      </c>
      <c r="K58" s="56">
        <v>13.186683672500001</v>
      </c>
      <c r="L58" s="93">
        <v>6.300894769999999</v>
      </c>
      <c r="M58" s="56">
        <f t="shared" si="2"/>
        <v>79.4022464425</v>
      </c>
      <c r="N58" s="94">
        <v>0</v>
      </c>
      <c r="O58" s="56">
        <v>0</v>
      </c>
      <c r="P58" s="56"/>
      <c r="Q58" s="82">
        <f t="shared" si="3"/>
        <v>79.4022464425</v>
      </c>
    </row>
    <row r="59" spans="1:17" ht="12.75">
      <c r="A59" s="3" t="s">
        <v>156</v>
      </c>
      <c r="B59" s="91">
        <v>34.48493372167415</v>
      </c>
      <c r="C59" s="56"/>
      <c r="D59" s="56"/>
      <c r="E59" s="92">
        <f t="shared" si="4"/>
        <v>6.896986744334831</v>
      </c>
      <c r="F59" s="56"/>
      <c r="G59" s="93">
        <f t="shared" si="1"/>
        <v>27.58794697733932</v>
      </c>
      <c r="H59" s="56"/>
      <c r="I59" s="56"/>
      <c r="J59" s="92">
        <v>12.91510831</v>
      </c>
      <c r="K59" s="56">
        <v>5.573788294999998</v>
      </c>
      <c r="L59" s="93">
        <v>2.1857608699999997</v>
      </c>
      <c r="M59" s="56">
        <f t="shared" si="2"/>
        <v>20.674657475</v>
      </c>
      <c r="N59" s="94">
        <v>0</v>
      </c>
      <c r="O59" s="56">
        <v>0</v>
      </c>
      <c r="P59" s="56"/>
      <c r="Q59" s="82">
        <f t="shared" si="3"/>
        <v>20.674657475</v>
      </c>
    </row>
    <row r="60" spans="1:17" ht="13.5" thickBot="1">
      <c r="A60" s="3" t="s">
        <v>157</v>
      </c>
      <c r="B60" s="91">
        <v>13.584566062386104</v>
      </c>
      <c r="C60" s="56"/>
      <c r="D60" s="56"/>
      <c r="E60" s="92">
        <f t="shared" si="4"/>
        <v>2.716913212477221</v>
      </c>
      <c r="F60" s="56"/>
      <c r="G60" s="93">
        <f t="shared" si="1"/>
        <v>10.867652849908882</v>
      </c>
      <c r="H60" s="56"/>
      <c r="I60" s="56"/>
      <c r="J60" s="92">
        <v>6.302392</v>
      </c>
      <c r="K60" s="56">
        <v>3.7781056224999996</v>
      </c>
      <c r="L60" s="93">
        <v>1.2689219600000001</v>
      </c>
      <c r="M60" s="56">
        <f t="shared" si="2"/>
        <v>11.3494195825</v>
      </c>
      <c r="N60" s="94">
        <v>0</v>
      </c>
      <c r="O60" s="56">
        <v>0</v>
      </c>
      <c r="P60" s="56"/>
      <c r="Q60" s="82">
        <f t="shared" si="3"/>
        <v>11.3494195825</v>
      </c>
    </row>
    <row r="61" spans="1:18" ht="13.5" thickBot="1">
      <c r="A61" s="70"/>
      <c r="B61" s="74">
        <f>SUM(B8:B60)</f>
        <v>7206.796500834614</v>
      </c>
      <c r="C61" s="51"/>
      <c r="D61" s="51"/>
      <c r="E61" s="51">
        <f>SUM(E8:E60)</f>
        <v>1441.359300166923</v>
      </c>
      <c r="F61" s="51"/>
      <c r="G61" s="79">
        <f>SUM(G8:G60)</f>
        <v>5765.437200667692</v>
      </c>
      <c r="H61" s="51">
        <f>SUM(H8:H60)</f>
        <v>0</v>
      </c>
      <c r="I61" s="51"/>
      <c r="J61" s="74">
        <f aca="true" t="shared" si="5" ref="J61:O61">SUM(J8:J60)</f>
        <v>2408.6924021600003</v>
      </c>
      <c r="K61" s="51">
        <f t="shared" si="5"/>
        <v>698.7487775649998</v>
      </c>
      <c r="L61" s="51">
        <f t="shared" si="5"/>
        <v>336.22478045000014</v>
      </c>
      <c r="M61" s="89">
        <f t="shared" si="5"/>
        <v>3443.6659601750007</v>
      </c>
      <c r="N61" s="90">
        <f t="shared" si="5"/>
        <v>500</v>
      </c>
      <c r="O61" s="79">
        <f t="shared" si="5"/>
        <v>11.15</v>
      </c>
      <c r="P61" s="51"/>
      <c r="Q61" s="83">
        <f>SUM(Q8:Q60)</f>
        <v>3954.8159601750012</v>
      </c>
      <c r="R61" s="95"/>
    </row>
    <row r="62" ht="12.75">
      <c r="O62" s="36" t="s">
        <v>24</v>
      </c>
    </row>
    <row r="63" spans="1:16" ht="12.75">
      <c r="A63" s="43" t="s">
        <v>100</v>
      </c>
      <c r="O63" s="49">
        <f ca="1">TODAY()</f>
        <v>39829</v>
      </c>
      <c r="P63" s="49"/>
    </row>
  </sheetData>
  <mergeCells count="6">
    <mergeCell ref="O5:P5"/>
    <mergeCell ref="A1:Q1"/>
    <mergeCell ref="A2:Q2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9.28125" style="0" bestFit="1" customWidth="1"/>
    <col min="7" max="8" width="9.7109375" style="0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 t="s">
        <v>3</v>
      </c>
      <c r="D5" s="72" t="s">
        <v>4</v>
      </c>
      <c r="E5" s="48"/>
      <c r="F5" s="20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10" t="s">
        <v>12</v>
      </c>
      <c r="E6" s="9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78"/>
      <c r="C7" s="63"/>
      <c r="D7" s="63"/>
      <c r="E7" s="62"/>
      <c r="F7" s="63"/>
      <c r="G7" s="63"/>
      <c r="H7" s="63"/>
      <c r="I7" s="63"/>
      <c r="J7" s="64"/>
      <c r="K7" s="63"/>
      <c r="L7" s="65"/>
      <c r="M7" s="63"/>
      <c r="N7" s="63"/>
      <c r="O7" s="62"/>
      <c r="P7" s="63"/>
      <c r="Q7" s="86"/>
      <c r="R7" s="30"/>
    </row>
    <row r="8" spans="1:18" ht="12.75">
      <c r="A8" s="3" t="s">
        <v>105</v>
      </c>
      <c r="B8" s="91">
        <v>9.33824050657275</v>
      </c>
      <c r="C8" s="27"/>
      <c r="D8" s="27"/>
      <c r="E8" s="115">
        <f>0.2722*B8</f>
        <v>2.5418690658891028</v>
      </c>
      <c r="F8" s="101">
        <f>0.0913*B8</f>
        <v>0.8525813582500922</v>
      </c>
      <c r="G8" s="27">
        <f>B8-E8-F8</f>
        <v>5.943790082433556</v>
      </c>
      <c r="H8" s="27">
        <f>0.95*G8</f>
        <v>5.646600578311878</v>
      </c>
      <c r="I8" s="27"/>
      <c r="J8" s="26">
        <v>15.033091</v>
      </c>
      <c r="K8" s="27">
        <v>7.76784633</v>
      </c>
      <c r="L8" s="28">
        <v>1.678733</v>
      </c>
      <c r="M8" s="27">
        <f>SUM(J8:L8)</f>
        <v>24.47967033</v>
      </c>
      <c r="N8" s="27"/>
      <c r="O8" s="25">
        <v>3.287036</v>
      </c>
      <c r="P8" s="27"/>
      <c r="Q8" s="85">
        <f>M8+O8</f>
        <v>27.76670633</v>
      </c>
      <c r="R8" s="30"/>
    </row>
    <row r="9" spans="1:18" ht="12.75">
      <c r="A9" s="3" t="s">
        <v>106</v>
      </c>
      <c r="B9" s="91">
        <v>69.4739970582005</v>
      </c>
      <c r="C9" s="27"/>
      <c r="D9" s="27"/>
      <c r="E9" s="115">
        <f aca="true" t="shared" si="0" ref="E9:E60">0.2722*B9</f>
        <v>18.910821999242174</v>
      </c>
      <c r="F9" s="101">
        <f aca="true" t="shared" si="1" ref="F9:F60">0.0913*B9</f>
        <v>6.342975931413705</v>
      </c>
      <c r="G9" s="27">
        <f aca="true" t="shared" si="2" ref="G9:G60">B9-E9-F9</f>
        <v>44.22019912754462</v>
      </c>
      <c r="H9" s="27">
        <f aca="true" t="shared" si="3" ref="H9:H60">0.95*G9</f>
        <v>42.009189171167385</v>
      </c>
      <c r="I9" s="27"/>
      <c r="J9" s="26">
        <v>21.45511</v>
      </c>
      <c r="K9" s="27">
        <v>11.550910835</v>
      </c>
      <c r="L9" s="28">
        <v>2.844013</v>
      </c>
      <c r="M9" s="27">
        <f aca="true" t="shared" si="4" ref="M9:M60">SUM(J9:L9)</f>
        <v>35.850033835</v>
      </c>
      <c r="N9" s="27"/>
      <c r="O9" s="25">
        <v>0.013682</v>
      </c>
      <c r="P9" s="27"/>
      <c r="Q9" s="85">
        <f aca="true" t="shared" si="5" ref="Q9:Q60">M9+O9</f>
        <v>35.863715835</v>
      </c>
      <c r="R9" s="30"/>
    </row>
    <row r="10" spans="1:18" ht="12.75">
      <c r="A10" s="3" t="s">
        <v>107</v>
      </c>
      <c r="B10" s="91">
        <v>38.80049306081614</v>
      </c>
      <c r="C10" s="27"/>
      <c r="D10" s="27"/>
      <c r="E10" s="115">
        <f t="shared" si="0"/>
        <v>10.561494211154152</v>
      </c>
      <c r="F10" s="101">
        <f t="shared" si="1"/>
        <v>3.5424850164525137</v>
      </c>
      <c r="G10" s="27">
        <f t="shared" si="2"/>
        <v>24.696513833209472</v>
      </c>
      <c r="H10" s="27">
        <f t="shared" si="3"/>
        <v>23.461688141548997</v>
      </c>
      <c r="I10" s="27"/>
      <c r="J10" s="26">
        <v>15.556844</v>
      </c>
      <c r="K10" s="27">
        <v>7.13811942</v>
      </c>
      <c r="L10" s="28">
        <v>2.094789</v>
      </c>
      <c r="M10" s="27">
        <f t="shared" si="4"/>
        <v>24.78975242</v>
      </c>
      <c r="N10" s="27"/>
      <c r="O10" s="25">
        <v>0.001382</v>
      </c>
      <c r="P10" s="27"/>
      <c r="Q10" s="85">
        <f t="shared" si="5"/>
        <v>24.79113442</v>
      </c>
      <c r="R10" s="30"/>
    </row>
    <row r="11" spans="1:18" ht="12.75">
      <c r="A11" s="3" t="s">
        <v>108</v>
      </c>
      <c r="B11" s="91">
        <v>70.3067963602823</v>
      </c>
      <c r="C11" s="27"/>
      <c r="D11" s="27"/>
      <c r="E11" s="115">
        <f t="shared" si="0"/>
        <v>19.137509969268844</v>
      </c>
      <c r="F11" s="101">
        <f t="shared" si="1"/>
        <v>6.419010507693775</v>
      </c>
      <c r="G11" s="27">
        <f t="shared" si="2"/>
        <v>44.75027588331968</v>
      </c>
      <c r="H11" s="27">
        <f t="shared" si="3"/>
        <v>42.512762089153696</v>
      </c>
      <c r="I11" s="27"/>
      <c r="J11" s="26">
        <v>20.163883</v>
      </c>
      <c r="K11" s="27">
        <v>8.6322126025</v>
      </c>
      <c r="L11" s="28">
        <v>2.62652</v>
      </c>
      <c r="M11" s="27">
        <f t="shared" si="4"/>
        <v>31.422615602499995</v>
      </c>
      <c r="N11" s="27"/>
      <c r="O11" s="25">
        <v>0.003651</v>
      </c>
      <c r="P11" s="27"/>
      <c r="Q11" s="85">
        <f t="shared" si="5"/>
        <v>31.426266602499997</v>
      </c>
      <c r="R11" s="30"/>
    </row>
    <row r="12" spans="1:18" ht="12.75">
      <c r="A12" s="3" t="s">
        <v>109</v>
      </c>
      <c r="B12" s="91">
        <v>624.5661773442969</v>
      </c>
      <c r="C12" s="27"/>
      <c r="D12" s="27"/>
      <c r="E12" s="115">
        <f t="shared" si="0"/>
        <v>170.0069134731176</v>
      </c>
      <c r="F12" s="101">
        <f t="shared" si="1"/>
        <v>57.02289199153431</v>
      </c>
      <c r="G12" s="27">
        <f t="shared" si="2"/>
        <v>397.53637187964495</v>
      </c>
      <c r="H12" s="27">
        <f t="shared" si="3"/>
        <v>377.6595532856627</v>
      </c>
      <c r="I12" s="27"/>
      <c r="J12" s="26">
        <v>235.379637</v>
      </c>
      <c r="K12" s="27">
        <v>71.7855971425</v>
      </c>
      <c r="L12" s="28">
        <v>18.547503</v>
      </c>
      <c r="M12" s="27">
        <f t="shared" si="4"/>
        <v>325.71273714250003</v>
      </c>
      <c r="N12" s="27"/>
      <c r="O12" s="25">
        <v>0.145899</v>
      </c>
      <c r="P12" s="27"/>
      <c r="Q12" s="85">
        <f t="shared" si="5"/>
        <v>325.8586361425</v>
      </c>
      <c r="R12" s="30"/>
    </row>
    <row r="13" spans="1:18" ht="12.75">
      <c r="A13" s="3" t="s">
        <v>110</v>
      </c>
      <c r="B13" s="91">
        <v>65.41951951184572</v>
      </c>
      <c r="C13" s="27"/>
      <c r="D13" s="27"/>
      <c r="E13" s="115">
        <f t="shared" si="0"/>
        <v>17.807193211124407</v>
      </c>
      <c r="F13" s="101">
        <f t="shared" si="1"/>
        <v>5.972802131431514</v>
      </c>
      <c r="G13" s="27">
        <f t="shared" si="2"/>
        <v>41.6395241692898</v>
      </c>
      <c r="H13" s="27">
        <f t="shared" si="3"/>
        <v>39.55754796082531</v>
      </c>
      <c r="I13" s="27"/>
      <c r="J13" s="26">
        <v>24.604898</v>
      </c>
      <c r="K13" s="27">
        <v>9.51412472</v>
      </c>
      <c r="L13" s="28">
        <v>3.2903330000000004</v>
      </c>
      <c r="M13" s="27">
        <f t="shared" si="4"/>
        <v>37.40935571999999</v>
      </c>
      <c r="N13" s="27"/>
      <c r="O13" s="25">
        <v>0</v>
      </c>
      <c r="P13" s="27"/>
      <c r="Q13" s="85">
        <f t="shared" si="5"/>
        <v>37.40935571999999</v>
      </c>
      <c r="R13" s="30"/>
    </row>
    <row r="14" spans="1:18" ht="12.75">
      <c r="A14" s="3" t="s">
        <v>111</v>
      </c>
      <c r="B14" s="91">
        <v>85.33633195985715</v>
      </c>
      <c r="C14" s="27"/>
      <c r="D14" s="27"/>
      <c r="E14" s="115">
        <f t="shared" si="0"/>
        <v>23.228549559473116</v>
      </c>
      <c r="F14" s="101">
        <f t="shared" si="1"/>
        <v>7.791207107934958</v>
      </c>
      <c r="G14" s="27">
        <f t="shared" si="2"/>
        <v>54.31657529244907</v>
      </c>
      <c r="H14" s="27">
        <f t="shared" si="3"/>
        <v>51.600746527826615</v>
      </c>
      <c r="I14" s="27"/>
      <c r="J14" s="26">
        <v>27.32262</v>
      </c>
      <c r="K14" s="27">
        <v>8.1152617725</v>
      </c>
      <c r="L14" s="28">
        <v>2.786296</v>
      </c>
      <c r="M14" s="27">
        <f t="shared" si="4"/>
        <v>38.2241777725</v>
      </c>
      <c r="N14" s="27"/>
      <c r="O14" s="25">
        <v>0.009673</v>
      </c>
      <c r="P14" s="27"/>
      <c r="Q14" s="85">
        <f t="shared" si="5"/>
        <v>38.2338507725</v>
      </c>
      <c r="R14" s="30"/>
    </row>
    <row r="15" spans="1:18" ht="12.75">
      <c r="A15" s="3" t="s">
        <v>112</v>
      </c>
      <c r="B15" s="91">
        <v>21.166122899475514</v>
      </c>
      <c r="C15" s="27"/>
      <c r="D15" s="27"/>
      <c r="E15" s="115">
        <f t="shared" si="0"/>
        <v>5.761418653237235</v>
      </c>
      <c r="F15" s="101">
        <f t="shared" si="1"/>
        <v>1.9324670207221146</v>
      </c>
      <c r="G15" s="27">
        <f t="shared" si="2"/>
        <v>13.472237225516164</v>
      </c>
      <c r="H15" s="27">
        <f t="shared" si="3"/>
        <v>12.798625364240355</v>
      </c>
      <c r="I15" s="27"/>
      <c r="J15" s="26">
        <v>8.013874</v>
      </c>
      <c r="K15" s="27">
        <v>5.3146229675</v>
      </c>
      <c r="L15" s="28">
        <v>0.963533</v>
      </c>
      <c r="M15" s="27">
        <f t="shared" si="4"/>
        <v>14.2920299675</v>
      </c>
      <c r="N15" s="27"/>
      <c r="O15" s="25">
        <v>0</v>
      </c>
      <c r="P15" s="27"/>
      <c r="Q15" s="85">
        <f t="shared" si="5"/>
        <v>14.2920299675</v>
      </c>
      <c r="R15" s="30"/>
    </row>
    <row r="16" spans="1:18" ht="12.75">
      <c r="A16" s="3" t="s">
        <v>113</v>
      </c>
      <c r="B16" s="91">
        <v>15.367684015163666</v>
      </c>
      <c r="C16" s="27"/>
      <c r="D16" s="27"/>
      <c r="E16" s="115">
        <f t="shared" si="0"/>
        <v>4.18308358892755</v>
      </c>
      <c r="F16" s="101">
        <f t="shared" si="1"/>
        <v>1.4030695505844428</v>
      </c>
      <c r="G16" s="27">
        <f t="shared" si="2"/>
        <v>9.781530875651674</v>
      </c>
      <c r="H16" s="27">
        <f t="shared" si="3"/>
        <v>9.29245433186909</v>
      </c>
      <c r="I16" s="27"/>
      <c r="J16" s="26">
        <v>5.164737</v>
      </c>
      <c r="K16" s="27">
        <v>1.9959517825</v>
      </c>
      <c r="L16" s="28">
        <v>0.740245</v>
      </c>
      <c r="M16" s="27">
        <f t="shared" si="4"/>
        <v>7.900933782499999</v>
      </c>
      <c r="N16" s="27"/>
      <c r="O16" s="25">
        <v>0.001219</v>
      </c>
      <c r="P16" s="27"/>
      <c r="Q16" s="85">
        <f t="shared" si="5"/>
        <v>7.902152782499999</v>
      </c>
      <c r="R16" s="30"/>
    </row>
    <row r="17" spans="1:18" ht="12.75">
      <c r="A17" s="3" t="s">
        <v>114</v>
      </c>
      <c r="B17" s="91">
        <v>252.82829360356084</v>
      </c>
      <c r="C17" s="27"/>
      <c r="D17" s="27"/>
      <c r="E17" s="115">
        <f t="shared" si="0"/>
        <v>68.81986151888925</v>
      </c>
      <c r="F17" s="101">
        <f t="shared" si="1"/>
        <v>23.083223206005105</v>
      </c>
      <c r="G17" s="27">
        <f t="shared" si="2"/>
        <v>160.9252088786665</v>
      </c>
      <c r="H17" s="27">
        <f t="shared" si="3"/>
        <v>152.87894843473316</v>
      </c>
      <c r="I17" s="27"/>
      <c r="J17" s="26">
        <v>40.431731</v>
      </c>
      <c r="K17" s="27">
        <v>28.9638529825</v>
      </c>
      <c r="L17" s="28">
        <v>6.716832</v>
      </c>
      <c r="M17" s="27">
        <f t="shared" si="4"/>
        <v>76.1124159825</v>
      </c>
      <c r="N17" s="27"/>
      <c r="O17" s="25">
        <v>0.001365</v>
      </c>
      <c r="P17" s="27"/>
      <c r="Q17" s="85">
        <f t="shared" si="5"/>
        <v>76.1137809825</v>
      </c>
      <c r="R17" s="30"/>
    </row>
    <row r="18" spans="1:18" ht="12.75">
      <c r="A18" s="3" t="s">
        <v>115</v>
      </c>
      <c r="B18" s="91">
        <v>137.98313494008985</v>
      </c>
      <c r="C18" s="27"/>
      <c r="D18" s="27"/>
      <c r="E18" s="115">
        <f t="shared" si="0"/>
        <v>37.55900933069246</v>
      </c>
      <c r="F18" s="101">
        <f t="shared" si="1"/>
        <v>12.597860220030205</v>
      </c>
      <c r="G18" s="27">
        <f t="shared" si="2"/>
        <v>87.8262653893672</v>
      </c>
      <c r="H18" s="27">
        <f t="shared" si="3"/>
        <v>83.43495211989882</v>
      </c>
      <c r="I18" s="27"/>
      <c r="J18" s="26">
        <v>28.337561</v>
      </c>
      <c r="K18" s="27">
        <v>15.6177553875</v>
      </c>
      <c r="L18" s="28">
        <v>4.172665</v>
      </c>
      <c r="M18" s="27">
        <f t="shared" si="4"/>
        <v>48.12798138750001</v>
      </c>
      <c r="N18" s="27"/>
      <c r="O18" s="25">
        <v>0.001003</v>
      </c>
      <c r="P18" s="27"/>
      <c r="Q18" s="85">
        <f t="shared" si="5"/>
        <v>48.128984387500005</v>
      </c>
      <c r="R18" s="30"/>
    </row>
    <row r="19" spans="1:18" ht="12.75">
      <c r="A19" s="3" t="s">
        <v>116</v>
      </c>
      <c r="B19" s="91">
        <v>21.863815059793183</v>
      </c>
      <c r="C19" s="27"/>
      <c r="D19" s="27"/>
      <c r="E19" s="115">
        <f t="shared" si="0"/>
        <v>5.951330459275704</v>
      </c>
      <c r="F19" s="101">
        <f t="shared" si="1"/>
        <v>1.9961663149591178</v>
      </c>
      <c r="G19" s="27">
        <f t="shared" si="2"/>
        <v>13.916318285558361</v>
      </c>
      <c r="H19" s="27">
        <f t="shared" si="3"/>
        <v>13.220502371280443</v>
      </c>
      <c r="I19" s="27"/>
      <c r="J19" s="26">
        <v>8.841846</v>
      </c>
      <c r="K19" s="27">
        <v>2.8437296</v>
      </c>
      <c r="L19" s="28">
        <v>1.099287</v>
      </c>
      <c r="M19" s="27">
        <f t="shared" si="4"/>
        <v>12.7848626</v>
      </c>
      <c r="N19" s="27"/>
      <c r="O19" s="25">
        <v>0.002126</v>
      </c>
      <c r="P19" s="27"/>
      <c r="Q19" s="85">
        <f t="shared" si="5"/>
        <v>12.7869886</v>
      </c>
      <c r="R19" s="30"/>
    </row>
    <row r="20" spans="1:18" ht="12.75">
      <c r="A20" s="3" t="s">
        <v>117</v>
      </c>
      <c r="B20" s="91">
        <v>45.998110728179036</v>
      </c>
      <c r="C20" s="27"/>
      <c r="D20" s="27"/>
      <c r="E20" s="115">
        <f t="shared" si="0"/>
        <v>12.520685740210334</v>
      </c>
      <c r="F20" s="101">
        <f t="shared" si="1"/>
        <v>4.199627509482746</v>
      </c>
      <c r="G20" s="27">
        <f t="shared" si="2"/>
        <v>29.277797478485958</v>
      </c>
      <c r="H20" s="27">
        <f t="shared" si="3"/>
        <v>27.81390760456166</v>
      </c>
      <c r="I20" s="27"/>
      <c r="J20" s="26">
        <v>14.345905</v>
      </c>
      <c r="K20" s="27">
        <v>9.07523367</v>
      </c>
      <c r="L20" s="28">
        <v>2.822807</v>
      </c>
      <c r="M20" s="27">
        <f t="shared" si="4"/>
        <v>26.24394567</v>
      </c>
      <c r="N20" s="27"/>
      <c r="O20" s="25">
        <v>0.005627</v>
      </c>
      <c r="P20" s="27"/>
      <c r="Q20" s="85">
        <f t="shared" si="5"/>
        <v>26.24957267</v>
      </c>
      <c r="R20" s="30"/>
    </row>
    <row r="21" spans="1:18" ht="12.75">
      <c r="A21" s="3" t="s">
        <v>118</v>
      </c>
      <c r="B21" s="91">
        <v>14.72442807571291</v>
      </c>
      <c r="C21" s="27"/>
      <c r="D21" s="27"/>
      <c r="E21" s="115">
        <f t="shared" si="0"/>
        <v>4.0079893222090535</v>
      </c>
      <c r="F21" s="101">
        <f t="shared" si="1"/>
        <v>1.3443402833125888</v>
      </c>
      <c r="G21" s="27">
        <f t="shared" si="2"/>
        <v>9.372098470191267</v>
      </c>
      <c r="H21" s="27">
        <f t="shared" si="3"/>
        <v>8.903493546681704</v>
      </c>
      <c r="I21" s="27"/>
      <c r="J21" s="26">
        <v>10.089709</v>
      </c>
      <c r="K21" s="27">
        <v>6.471996655</v>
      </c>
      <c r="L21" s="28">
        <v>1.639732</v>
      </c>
      <c r="M21" s="27">
        <f t="shared" si="4"/>
        <v>18.201437654999996</v>
      </c>
      <c r="N21" s="27"/>
      <c r="O21" s="25">
        <v>0.010309</v>
      </c>
      <c r="P21" s="27"/>
      <c r="Q21" s="85">
        <f t="shared" si="5"/>
        <v>18.211746654999995</v>
      </c>
      <c r="R21" s="30"/>
    </row>
    <row r="22" spans="1:18" ht="12.75">
      <c r="A22" s="3" t="s">
        <v>119</v>
      </c>
      <c r="B22" s="91">
        <v>233.45091749222263</v>
      </c>
      <c r="C22" s="27"/>
      <c r="D22" s="27"/>
      <c r="E22" s="115">
        <f t="shared" si="0"/>
        <v>63.545339741382996</v>
      </c>
      <c r="F22" s="101">
        <f t="shared" si="1"/>
        <v>21.314068767039927</v>
      </c>
      <c r="G22" s="27">
        <f t="shared" si="2"/>
        <v>148.5915089837997</v>
      </c>
      <c r="H22" s="27">
        <f t="shared" si="3"/>
        <v>141.16193353460972</v>
      </c>
      <c r="I22" s="27"/>
      <c r="J22" s="26">
        <v>83.787423</v>
      </c>
      <c r="K22" s="27">
        <v>32.81255472</v>
      </c>
      <c r="L22" s="28">
        <v>7.017745</v>
      </c>
      <c r="M22" s="27">
        <f t="shared" si="4"/>
        <v>123.61772272</v>
      </c>
      <c r="N22" s="27"/>
      <c r="O22" s="25">
        <v>0.003425</v>
      </c>
      <c r="P22" s="27"/>
      <c r="Q22" s="85">
        <f t="shared" si="5"/>
        <v>123.62114772</v>
      </c>
      <c r="R22" s="30"/>
    </row>
    <row r="23" spans="1:18" ht="12.75">
      <c r="A23" s="3" t="s">
        <v>120</v>
      </c>
      <c r="B23" s="91">
        <v>108.28322693670478</v>
      </c>
      <c r="C23" s="27"/>
      <c r="D23" s="27"/>
      <c r="E23" s="115">
        <f t="shared" si="0"/>
        <v>29.47469437217104</v>
      </c>
      <c r="F23" s="101">
        <f t="shared" si="1"/>
        <v>9.886258619321147</v>
      </c>
      <c r="G23" s="27">
        <f t="shared" si="2"/>
        <v>68.9222739452126</v>
      </c>
      <c r="H23" s="27">
        <f t="shared" si="3"/>
        <v>65.47616024795197</v>
      </c>
      <c r="I23" s="27"/>
      <c r="J23" s="26">
        <v>27.528875</v>
      </c>
      <c r="K23" s="27">
        <v>15.0114433075</v>
      </c>
      <c r="L23" s="28">
        <v>3.61015</v>
      </c>
      <c r="M23" s="27">
        <f t="shared" si="4"/>
        <v>46.1504683075</v>
      </c>
      <c r="N23" s="27"/>
      <c r="O23" s="25">
        <v>0.002146</v>
      </c>
      <c r="P23" s="27"/>
      <c r="Q23" s="85">
        <f t="shared" si="5"/>
        <v>46.1526143075</v>
      </c>
      <c r="R23" s="30"/>
    </row>
    <row r="24" spans="1:18" ht="12.75">
      <c r="A24" s="3" t="s">
        <v>121</v>
      </c>
      <c r="B24" s="91">
        <v>43.71415736547429</v>
      </c>
      <c r="C24" s="27"/>
      <c r="D24" s="27"/>
      <c r="E24" s="115">
        <f t="shared" si="0"/>
        <v>11.898993634882103</v>
      </c>
      <c r="F24" s="101">
        <f t="shared" si="1"/>
        <v>3.991102567467803</v>
      </c>
      <c r="G24" s="27">
        <f t="shared" si="2"/>
        <v>27.824061163124387</v>
      </c>
      <c r="H24" s="27">
        <f t="shared" si="3"/>
        <v>26.432858104968165</v>
      </c>
      <c r="I24" s="27"/>
      <c r="J24" s="26">
        <v>14.166057</v>
      </c>
      <c r="K24" s="27">
        <v>6.2238170625</v>
      </c>
      <c r="L24" s="28">
        <v>2.080611</v>
      </c>
      <c r="M24" s="27">
        <f t="shared" si="4"/>
        <v>22.4704850625</v>
      </c>
      <c r="N24" s="27"/>
      <c r="O24" s="25">
        <v>0.005086</v>
      </c>
      <c r="P24" s="27"/>
      <c r="Q24" s="85">
        <f t="shared" si="5"/>
        <v>22.4755710625</v>
      </c>
      <c r="R24" s="30"/>
    </row>
    <row r="25" spans="1:18" ht="12.75">
      <c r="A25" s="3" t="s">
        <v>122</v>
      </c>
      <c r="B25" s="91">
        <v>58.72034914128421</v>
      </c>
      <c r="C25" s="27"/>
      <c r="D25" s="27"/>
      <c r="E25" s="115">
        <f t="shared" si="0"/>
        <v>15.983679036257561</v>
      </c>
      <c r="F25" s="101">
        <f t="shared" si="1"/>
        <v>5.361167876599248</v>
      </c>
      <c r="G25" s="27">
        <f t="shared" si="2"/>
        <v>37.3755022284274</v>
      </c>
      <c r="H25" s="27">
        <f t="shared" si="3"/>
        <v>35.50672711700603</v>
      </c>
      <c r="I25" s="27"/>
      <c r="J25" s="26">
        <v>16.786181</v>
      </c>
      <c r="K25" s="27">
        <v>10.1992767025</v>
      </c>
      <c r="L25" s="28">
        <v>2.204888</v>
      </c>
      <c r="M25" s="27">
        <f t="shared" si="4"/>
        <v>29.1903457025</v>
      </c>
      <c r="N25" s="27"/>
      <c r="O25" s="25">
        <v>0.004075</v>
      </c>
      <c r="P25" s="27"/>
      <c r="Q25" s="85">
        <f t="shared" si="5"/>
        <v>29.1944207025</v>
      </c>
      <c r="R25" s="30"/>
    </row>
    <row r="26" spans="1:18" ht="12.75">
      <c r="A26" s="3" t="s">
        <v>123</v>
      </c>
      <c r="B26" s="91">
        <v>65.64267116707221</v>
      </c>
      <c r="C26" s="27"/>
      <c r="D26" s="27"/>
      <c r="E26" s="115">
        <f t="shared" si="0"/>
        <v>17.867935091677055</v>
      </c>
      <c r="F26" s="101">
        <f t="shared" si="1"/>
        <v>5.993175877553693</v>
      </c>
      <c r="G26" s="27">
        <f t="shared" si="2"/>
        <v>41.78156019784146</v>
      </c>
      <c r="H26" s="27">
        <f t="shared" si="3"/>
        <v>39.69248218794938</v>
      </c>
      <c r="I26" s="27"/>
      <c r="J26" s="26">
        <v>27.241617</v>
      </c>
      <c r="K26" s="27">
        <v>13.8888574575</v>
      </c>
      <c r="L26" s="28">
        <v>2.672833</v>
      </c>
      <c r="M26" s="27">
        <f t="shared" si="4"/>
        <v>43.8033074575</v>
      </c>
      <c r="N26" s="27"/>
      <c r="O26" s="25">
        <v>0.005984</v>
      </c>
      <c r="P26" s="27"/>
      <c r="Q26" s="85">
        <f t="shared" si="5"/>
        <v>43.809291457499995</v>
      </c>
      <c r="R26" s="30"/>
    </row>
    <row r="27" spans="1:18" ht="12.75">
      <c r="A27" s="3" t="s">
        <v>124</v>
      </c>
      <c r="B27" s="91">
        <v>149.17891823393006</v>
      </c>
      <c r="C27" s="27"/>
      <c r="D27" s="27"/>
      <c r="E27" s="115">
        <f t="shared" si="0"/>
        <v>40.60650154327576</v>
      </c>
      <c r="F27" s="101">
        <f t="shared" si="1"/>
        <v>13.620035234757816</v>
      </c>
      <c r="G27" s="27">
        <f t="shared" si="2"/>
        <v>94.95238145589649</v>
      </c>
      <c r="H27" s="27">
        <f t="shared" si="3"/>
        <v>90.20476238310165</v>
      </c>
      <c r="I27" s="27"/>
      <c r="J27" s="26">
        <v>41.141575</v>
      </c>
      <c r="K27" s="27">
        <v>14.096367375</v>
      </c>
      <c r="L27" s="28">
        <v>4.303754</v>
      </c>
      <c r="M27" s="27">
        <f t="shared" si="4"/>
        <v>59.541696375</v>
      </c>
      <c r="N27" s="27"/>
      <c r="O27" s="25">
        <v>0.019718</v>
      </c>
      <c r="P27" s="27"/>
      <c r="Q27" s="85">
        <f t="shared" si="5"/>
        <v>59.561414375</v>
      </c>
      <c r="R27" s="30"/>
    </row>
    <row r="28" spans="1:18" ht="12.75">
      <c r="A28" s="3" t="s">
        <v>125</v>
      </c>
      <c r="B28" s="91">
        <v>94.11677127394053</v>
      </c>
      <c r="C28" s="27"/>
      <c r="D28" s="27"/>
      <c r="E28" s="115">
        <f t="shared" si="0"/>
        <v>25.618585140766612</v>
      </c>
      <c r="F28" s="101">
        <f t="shared" si="1"/>
        <v>8.592861217310771</v>
      </c>
      <c r="G28" s="27">
        <f t="shared" si="2"/>
        <v>59.90532491586315</v>
      </c>
      <c r="H28" s="27">
        <f t="shared" si="3"/>
        <v>56.910058670069986</v>
      </c>
      <c r="I28" s="27"/>
      <c r="J28" s="26">
        <v>25.620517</v>
      </c>
      <c r="K28" s="27">
        <v>11.3683531975</v>
      </c>
      <c r="L28" s="28">
        <v>2.502294</v>
      </c>
      <c r="M28" s="27">
        <f t="shared" si="4"/>
        <v>39.4911641975</v>
      </c>
      <c r="N28" s="27"/>
      <c r="O28" s="25">
        <v>4.5E-05</v>
      </c>
      <c r="P28" s="27"/>
      <c r="Q28" s="85">
        <f t="shared" si="5"/>
        <v>39.4912091975</v>
      </c>
      <c r="R28" s="30"/>
    </row>
    <row r="29" spans="1:18" ht="12.75">
      <c r="A29" s="3" t="s">
        <v>126</v>
      </c>
      <c r="B29" s="91">
        <v>23.745503394979828</v>
      </c>
      <c r="C29" s="27"/>
      <c r="D29" s="27"/>
      <c r="E29" s="115">
        <f t="shared" si="0"/>
        <v>6.463526024113509</v>
      </c>
      <c r="F29" s="101">
        <f t="shared" si="1"/>
        <v>2.1679644599616585</v>
      </c>
      <c r="G29" s="27">
        <f t="shared" si="2"/>
        <v>15.114012910904659</v>
      </c>
      <c r="H29" s="27">
        <f t="shared" si="3"/>
        <v>14.358312265359425</v>
      </c>
      <c r="I29" s="27"/>
      <c r="J29" s="26">
        <v>8.861624</v>
      </c>
      <c r="K29" s="27">
        <v>3.8488355975</v>
      </c>
      <c r="L29" s="28">
        <v>1.436341</v>
      </c>
      <c r="M29" s="27">
        <f t="shared" si="4"/>
        <v>14.146800597500002</v>
      </c>
      <c r="N29" s="27"/>
      <c r="O29" s="25">
        <v>0.00138</v>
      </c>
      <c r="P29" s="27"/>
      <c r="Q29" s="85">
        <f t="shared" si="5"/>
        <v>14.148180597500001</v>
      </c>
      <c r="R29" s="30"/>
    </row>
    <row r="30" spans="1:18" ht="12.75">
      <c r="A30" s="3" t="s">
        <v>127</v>
      </c>
      <c r="B30" s="91">
        <v>172.40584541809935</v>
      </c>
      <c r="C30" s="27"/>
      <c r="D30" s="27"/>
      <c r="E30" s="115">
        <f t="shared" si="0"/>
        <v>46.92887112280664</v>
      </c>
      <c r="F30" s="101">
        <f t="shared" si="1"/>
        <v>15.740653686672472</v>
      </c>
      <c r="G30" s="27">
        <f t="shared" si="2"/>
        <v>109.73632060862023</v>
      </c>
      <c r="H30" s="27">
        <f t="shared" si="3"/>
        <v>104.24950457818922</v>
      </c>
      <c r="I30" s="27"/>
      <c r="J30" s="26">
        <v>80.628733</v>
      </c>
      <c r="K30" s="27">
        <v>26.5433072225</v>
      </c>
      <c r="L30" s="28">
        <v>7.498563</v>
      </c>
      <c r="M30" s="27">
        <f t="shared" si="4"/>
        <v>114.6706032225</v>
      </c>
      <c r="N30" s="27"/>
      <c r="O30" s="25">
        <v>0.134253</v>
      </c>
      <c r="P30" s="27"/>
      <c r="Q30" s="85">
        <f t="shared" si="5"/>
        <v>114.8048562225</v>
      </c>
      <c r="R30" s="30"/>
    </row>
    <row r="31" spans="1:18" ht="12.75">
      <c r="A31" s="3" t="s">
        <v>128</v>
      </c>
      <c r="B31" s="91">
        <v>86.6802745042524</v>
      </c>
      <c r="C31" s="27"/>
      <c r="D31" s="27"/>
      <c r="E31" s="115">
        <f t="shared" si="0"/>
        <v>23.5943707200575</v>
      </c>
      <c r="F31" s="101">
        <f t="shared" si="1"/>
        <v>7.913909062238244</v>
      </c>
      <c r="G31" s="27">
        <f t="shared" si="2"/>
        <v>55.17199472195665</v>
      </c>
      <c r="H31" s="27">
        <f t="shared" si="3"/>
        <v>52.413394985858815</v>
      </c>
      <c r="I31" s="27"/>
      <c r="J31" s="26">
        <v>31.864864</v>
      </c>
      <c r="K31" s="27">
        <v>11.344164065</v>
      </c>
      <c r="L31" s="28">
        <v>3.5162259999999996</v>
      </c>
      <c r="M31" s="27">
        <f t="shared" si="4"/>
        <v>46.725254065</v>
      </c>
      <c r="N31" s="27"/>
      <c r="O31" s="25">
        <v>0.010557</v>
      </c>
      <c r="P31" s="27"/>
      <c r="Q31" s="85">
        <f t="shared" si="5"/>
        <v>46.735811065</v>
      </c>
      <c r="R31" s="30"/>
    </row>
    <row r="32" spans="1:18" ht="12.75">
      <c r="A32" s="3" t="s">
        <v>129</v>
      </c>
      <c r="B32" s="91">
        <v>97.95495919615453</v>
      </c>
      <c r="C32" s="27"/>
      <c r="D32" s="27"/>
      <c r="E32" s="115">
        <f t="shared" si="0"/>
        <v>26.663339893193264</v>
      </c>
      <c r="F32" s="101">
        <f t="shared" si="1"/>
        <v>8.94328777460891</v>
      </c>
      <c r="G32" s="27">
        <f t="shared" si="2"/>
        <v>62.348331528352354</v>
      </c>
      <c r="H32" s="27">
        <f t="shared" si="3"/>
        <v>59.230914951934736</v>
      </c>
      <c r="I32" s="27"/>
      <c r="J32" s="26">
        <v>31.871132</v>
      </c>
      <c r="K32" s="27">
        <v>13.3839326875</v>
      </c>
      <c r="L32" s="28">
        <v>3.766378</v>
      </c>
      <c r="M32" s="27">
        <f t="shared" si="4"/>
        <v>49.0214426875</v>
      </c>
      <c r="N32" s="27"/>
      <c r="O32" s="25">
        <v>0.245566</v>
      </c>
      <c r="P32" s="27"/>
      <c r="Q32" s="85">
        <f t="shared" si="5"/>
        <v>49.267008687499995</v>
      </c>
      <c r="R32" s="30"/>
    </row>
    <row r="33" spans="1:18" ht="12.75">
      <c r="A33" s="3" t="s">
        <v>130</v>
      </c>
      <c r="B33" s="91">
        <v>38.59639538770386</v>
      </c>
      <c r="C33" s="27"/>
      <c r="D33" s="27"/>
      <c r="E33" s="115">
        <f t="shared" si="0"/>
        <v>10.50593882453299</v>
      </c>
      <c r="F33" s="101">
        <f t="shared" si="1"/>
        <v>3.5238508988973622</v>
      </c>
      <c r="G33" s="27">
        <f t="shared" si="2"/>
        <v>24.566605664273506</v>
      </c>
      <c r="H33" s="27">
        <f t="shared" si="3"/>
        <v>23.33827538105983</v>
      </c>
      <c r="I33" s="27"/>
      <c r="J33" s="26">
        <v>14.282662</v>
      </c>
      <c r="K33" s="27">
        <v>7.878906965</v>
      </c>
      <c r="L33" s="28">
        <v>1.833466</v>
      </c>
      <c r="M33" s="27">
        <f t="shared" si="4"/>
        <v>23.995034965000002</v>
      </c>
      <c r="N33" s="27"/>
      <c r="O33" s="25">
        <v>0.020912</v>
      </c>
      <c r="P33" s="27"/>
      <c r="Q33" s="85">
        <f t="shared" si="5"/>
        <v>24.015946965</v>
      </c>
      <c r="R33" s="30"/>
    </row>
    <row r="34" spans="1:18" ht="12.75">
      <c r="A34" s="3" t="s">
        <v>131</v>
      </c>
      <c r="B34" s="91">
        <v>10.344191208850752</v>
      </c>
      <c r="C34" s="27"/>
      <c r="D34" s="27"/>
      <c r="E34" s="115">
        <f t="shared" si="0"/>
        <v>2.8156888470491745</v>
      </c>
      <c r="F34" s="101">
        <f t="shared" si="1"/>
        <v>0.9444246573680737</v>
      </c>
      <c r="G34" s="27">
        <f t="shared" si="2"/>
        <v>6.584077704433504</v>
      </c>
      <c r="H34" s="27">
        <f t="shared" si="3"/>
        <v>6.254873819211829</v>
      </c>
      <c r="I34" s="27"/>
      <c r="J34" s="26">
        <v>5.836921</v>
      </c>
      <c r="K34" s="27">
        <v>5.28895022</v>
      </c>
      <c r="L34" s="28">
        <v>1.236195</v>
      </c>
      <c r="M34" s="27">
        <f t="shared" si="4"/>
        <v>12.36206622</v>
      </c>
      <c r="N34" s="27"/>
      <c r="O34" s="25">
        <v>0.000252</v>
      </c>
      <c r="P34" s="27"/>
      <c r="Q34" s="85">
        <f t="shared" si="5"/>
        <v>12.36231822</v>
      </c>
      <c r="R34" s="30"/>
    </row>
    <row r="35" spans="1:18" ht="12.75">
      <c r="A35" s="3" t="s">
        <v>132</v>
      </c>
      <c r="B35" s="91">
        <v>142.27722953080868</v>
      </c>
      <c r="C35" s="27"/>
      <c r="D35" s="27"/>
      <c r="E35" s="115">
        <f t="shared" si="0"/>
        <v>38.72786187828612</v>
      </c>
      <c r="F35" s="101">
        <f t="shared" si="1"/>
        <v>12.989911056162834</v>
      </c>
      <c r="G35" s="27">
        <f t="shared" si="2"/>
        <v>90.55945659635972</v>
      </c>
      <c r="H35" s="27">
        <f t="shared" si="3"/>
        <v>86.03148376654174</v>
      </c>
      <c r="I35" s="27"/>
      <c r="J35" s="26">
        <v>27.551408</v>
      </c>
      <c r="K35" s="27">
        <v>16.0112019375</v>
      </c>
      <c r="L35" s="28">
        <v>4.214285</v>
      </c>
      <c r="M35" s="27">
        <f t="shared" si="4"/>
        <v>47.7768949375</v>
      </c>
      <c r="N35" s="27"/>
      <c r="O35" s="25">
        <v>0.001303</v>
      </c>
      <c r="P35" s="27"/>
      <c r="Q35" s="85">
        <f t="shared" si="5"/>
        <v>47.7781979375</v>
      </c>
      <c r="R35" s="30"/>
    </row>
    <row r="36" spans="1:18" ht="12.75">
      <c r="A36" s="3" t="s">
        <v>133</v>
      </c>
      <c r="B36" s="91">
        <v>8.739164425584878</v>
      </c>
      <c r="C36" s="27"/>
      <c r="D36" s="27"/>
      <c r="E36" s="115">
        <f t="shared" si="0"/>
        <v>2.3788005566442036</v>
      </c>
      <c r="F36" s="101">
        <f t="shared" si="1"/>
        <v>0.7978857120558994</v>
      </c>
      <c r="G36" s="27">
        <f t="shared" si="2"/>
        <v>5.562478156884775</v>
      </c>
      <c r="H36" s="27">
        <f t="shared" si="3"/>
        <v>5.284354249040536</v>
      </c>
      <c r="I36" s="27"/>
      <c r="J36" s="26">
        <v>6.616673</v>
      </c>
      <c r="K36" s="27">
        <v>5.3857322125</v>
      </c>
      <c r="L36" s="28">
        <v>1.039102</v>
      </c>
      <c r="M36" s="27">
        <f t="shared" si="4"/>
        <v>13.0415072125</v>
      </c>
      <c r="N36" s="27"/>
      <c r="O36" s="25">
        <v>0.000266</v>
      </c>
      <c r="P36" s="27"/>
      <c r="Q36" s="85">
        <f t="shared" si="5"/>
        <v>13.041773212499999</v>
      </c>
      <c r="R36" s="30"/>
    </row>
    <row r="37" spans="1:18" ht="12.75">
      <c r="A37" s="3" t="s">
        <v>134</v>
      </c>
      <c r="B37" s="91">
        <v>27.06535568838313</v>
      </c>
      <c r="C37" s="27"/>
      <c r="D37" s="27"/>
      <c r="E37" s="115">
        <f t="shared" si="0"/>
        <v>7.367189818377888</v>
      </c>
      <c r="F37" s="101">
        <f t="shared" si="1"/>
        <v>2.47106697434938</v>
      </c>
      <c r="G37" s="27">
        <f t="shared" si="2"/>
        <v>17.22709889565586</v>
      </c>
      <c r="H37" s="27">
        <f t="shared" si="3"/>
        <v>16.365743950873068</v>
      </c>
      <c r="I37" s="27"/>
      <c r="J37" s="26">
        <v>9.992913</v>
      </c>
      <c r="K37" s="27">
        <v>6.3562773525</v>
      </c>
      <c r="L37" s="28">
        <v>1.675902</v>
      </c>
      <c r="M37" s="27">
        <f t="shared" si="4"/>
        <v>18.0250923525</v>
      </c>
      <c r="N37" s="27"/>
      <c r="O37" s="25">
        <v>7E-06</v>
      </c>
      <c r="P37" s="27"/>
      <c r="Q37" s="85">
        <f t="shared" si="5"/>
        <v>18.0250993525</v>
      </c>
      <c r="R37" s="30"/>
    </row>
    <row r="38" spans="1:18" ht="12.75">
      <c r="A38" s="3" t="s">
        <v>135</v>
      </c>
      <c r="B38" s="91">
        <v>26.394855650050424</v>
      </c>
      <c r="C38" s="27"/>
      <c r="D38" s="27"/>
      <c r="E38" s="115">
        <f t="shared" si="0"/>
        <v>7.184679707943725</v>
      </c>
      <c r="F38" s="101">
        <f t="shared" si="1"/>
        <v>2.409850320849604</v>
      </c>
      <c r="G38" s="27">
        <f t="shared" si="2"/>
        <v>16.800325621257095</v>
      </c>
      <c r="H38" s="27">
        <f t="shared" si="3"/>
        <v>15.96030934019424</v>
      </c>
      <c r="I38" s="27"/>
      <c r="J38" s="26">
        <v>5.572022</v>
      </c>
      <c r="K38" s="27">
        <v>2.4839388975</v>
      </c>
      <c r="L38" s="28">
        <v>1.084212</v>
      </c>
      <c r="M38" s="27">
        <f t="shared" si="4"/>
        <v>9.140172897500001</v>
      </c>
      <c r="N38" s="27"/>
      <c r="O38" s="25">
        <v>0</v>
      </c>
      <c r="P38" s="27"/>
      <c r="Q38" s="85">
        <f t="shared" si="5"/>
        <v>9.140172897500001</v>
      </c>
      <c r="R38" s="30"/>
    </row>
    <row r="39" spans="1:18" ht="12.75">
      <c r="A39" s="3" t="s">
        <v>136</v>
      </c>
      <c r="B39" s="91">
        <v>180.72671679994403</v>
      </c>
      <c r="C39" s="27"/>
      <c r="D39" s="27"/>
      <c r="E39" s="115">
        <f t="shared" si="0"/>
        <v>49.193812312944765</v>
      </c>
      <c r="F39" s="101">
        <f t="shared" si="1"/>
        <v>16.50034924383489</v>
      </c>
      <c r="G39" s="27">
        <f t="shared" si="2"/>
        <v>115.03255524316437</v>
      </c>
      <c r="H39" s="27">
        <f t="shared" si="3"/>
        <v>109.28092748100615</v>
      </c>
      <c r="I39" s="27"/>
      <c r="J39" s="26">
        <v>52.571055</v>
      </c>
      <c r="K39" s="27">
        <v>19.1472420075</v>
      </c>
      <c r="L39" s="28">
        <v>4.206016</v>
      </c>
      <c r="M39" s="27">
        <f t="shared" si="4"/>
        <v>75.9243130075</v>
      </c>
      <c r="N39" s="27"/>
      <c r="O39" s="25">
        <v>0.271294</v>
      </c>
      <c r="P39" s="27"/>
      <c r="Q39" s="85">
        <f t="shared" si="5"/>
        <v>76.1956070075</v>
      </c>
      <c r="R39" s="30"/>
    </row>
    <row r="40" spans="1:18" ht="12.75">
      <c r="A40" s="3" t="s">
        <v>137</v>
      </c>
      <c r="B40" s="91">
        <v>21.603008413773757</v>
      </c>
      <c r="C40" s="27"/>
      <c r="D40" s="27"/>
      <c r="E40" s="115">
        <f t="shared" si="0"/>
        <v>5.880338890229217</v>
      </c>
      <c r="F40" s="101">
        <f t="shared" si="1"/>
        <v>1.9723546681775441</v>
      </c>
      <c r="G40" s="27">
        <f t="shared" si="2"/>
        <v>13.750314855366996</v>
      </c>
      <c r="H40" s="27">
        <f t="shared" si="3"/>
        <v>13.062799112598645</v>
      </c>
      <c r="I40" s="27"/>
      <c r="J40" s="26">
        <v>8.73794</v>
      </c>
      <c r="K40" s="27">
        <v>5.9351309975</v>
      </c>
      <c r="L40" s="28">
        <v>1.4617680000000002</v>
      </c>
      <c r="M40" s="27">
        <f t="shared" si="4"/>
        <v>16.1348389975</v>
      </c>
      <c r="N40" s="27"/>
      <c r="O40" s="25">
        <v>0.00094</v>
      </c>
      <c r="P40" s="27"/>
      <c r="Q40" s="85">
        <f t="shared" si="5"/>
        <v>16.1357789975</v>
      </c>
      <c r="R40" s="30"/>
    </row>
    <row r="41" spans="1:18" ht="12.75">
      <c r="A41" s="3" t="s">
        <v>138</v>
      </c>
      <c r="B41" s="91">
        <v>28.515306546510356</v>
      </c>
      <c r="C41" s="27"/>
      <c r="D41" s="27"/>
      <c r="E41" s="115">
        <f t="shared" si="0"/>
        <v>7.761866441960119</v>
      </c>
      <c r="F41" s="101">
        <f t="shared" si="1"/>
        <v>2.603447487696396</v>
      </c>
      <c r="G41" s="27">
        <f t="shared" si="2"/>
        <v>18.14999261685384</v>
      </c>
      <c r="H41" s="27">
        <f t="shared" si="3"/>
        <v>17.242492986011147</v>
      </c>
      <c r="I41" s="27"/>
      <c r="J41" s="26">
        <v>10.756148</v>
      </c>
      <c r="K41" s="27">
        <v>5.1414158875</v>
      </c>
      <c r="L41" s="28">
        <v>1.34424</v>
      </c>
      <c r="M41" s="27">
        <f t="shared" si="4"/>
        <v>17.241803887499998</v>
      </c>
      <c r="N41" s="27"/>
      <c r="O41" s="25">
        <v>9.8E-05</v>
      </c>
      <c r="P41" s="27"/>
      <c r="Q41" s="85">
        <f t="shared" si="5"/>
        <v>17.2419018875</v>
      </c>
      <c r="R41" s="30"/>
    </row>
    <row r="42" spans="1:18" ht="12.75">
      <c r="A42" s="3" t="s">
        <v>139</v>
      </c>
      <c r="B42" s="91">
        <v>378.2349655570504</v>
      </c>
      <c r="C42" s="27"/>
      <c r="D42" s="27"/>
      <c r="E42" s="115">
        <f t="shared" si="0"/>
        <v>102.95555762462911</v>
      </c>
      <c r="F42" s="101">
        <f t="shared" si="1"/>
        <v>34.5328523553587</v>
      </c>
      <c r="G42" s="27">
        <f t="shared" si="2"/>
        <v>240.74655557706254</v>
      </c>
      <c r="H42" s="27">
        <f t="shared" si="3"/>
        <v>228.7092277982094</v>
      </c>
      <c r="I42" s="27"/>
      <c r="J42" s="26">
        <v>123.02604</v>
      </c>
      <c r="K42" s="27">
        <v>54.7615146575</v>
      </c>
      <c r="L42" s="28">
        <v>10.913468</v>
      </c>
      <c r="M42" s="27">
        <f t="shared" si="4"/>
        <v>188.70102265749998</v>
      </c>
      <c r="N42" s="27"/>
      <c r="O42" s="25">
        <v>0.012746</v>
      </c>
      <c r="P42" s="27"/>
      <c r="Q42" s="85">
        <f t="shared" si="5"/>
        <v>188.71376865749997</v>
      </c>
      <c r="R42" s="30"/>
    </row>
    <row r="43" spans="1:18" ht="12.75">
      <c r="A43" s="3" t="s">
        <v>140</v>
      </c>
      <c r="B43" s="91">
        <v>209.37577619882654</v>
      </c>
      <c r="C43" s="27"/>
      <c r="D43" s="27"/>
      <c r="E43" s="115">
        <f t="shared" si="0"/>
        <v>56.99208628132058</v>
      </c>
      <c r="F43" s="101">
        <f t="shared" si="1"/>
        <v>19.116008366952865</v>
      </c>
      <c r="G43" s="27">
        <f t="shared" si="2"/>
        <v>133.2676815505531</v>
      </c>
      <c r="H43" s="27">
        <f t="shared" si="3"/>
        <v>126.60429747302544</v>
      </c>
      <c r="I43" s="27"/>
      <c r="J43" s="26">
        <v>52.99379</v>
      </c>
      <c r="K43" s="27">
        <v>29.87159426</v>
      </c>
      <c r="L43" s="28">
        <v>6.0984</v>
      </c>
      <c r="M43" s="27">
        <f t="shared" si="4"/>
        <v>88.96378426</v>
      </c>
      <c r="N43" s="27"/>
      <c r="O43" s="25">
        <v>0.012596</v>
      </c>
      <c r="P43" s="27"/>
      <c r="Q43" s="85">
        <f t="shared" si="5"/>
        <v>88.97638026</v>
      </c>
      <c r="R43" s="30"/>
    </row>
    <row r="44" spans="1:18" ht="12.75">
      <c r="A44" s="3" t="s">
        <v>141</v>
      </c>
      <c r="B44" s="91">
        <v>47.356308785487954</v>
      </c>
      <c r="C44" s="27"/>
      <c r="D44" s="27"/>
      <c r="E44" s="115">
        <f t="shared" si="0"/>
        <v>12.890387251409821</v>
      </c>
      <c r="F44" s="101">
        <f t="shared" si="1"/>
        <v>4.32363099211505</v>
      </c>
      <c r="G44" s="27">
        <f t="shared" si="2"/>
        <v>30.142290541963085</v>
      </c>
      <c r="H44" s="27">
        <f t="shared" si="3"/>
        <v>28.63517601486493</v>
      </c>
      <c r="I44" s="27"/>
      <c r="J44" s="26">
        <v>16.194425</v>
      </c>
      <c r="K44" s="27">
        <v>12.520805105</v>
      </c>
      <c r="L44" s="28">
        <v>3.2477</v>
      </c>
      <c r="M44" s="27">
        <f t="shared" si="4"/>
        <v>31.962930104999998</v>
      </c>
      <c r="N44" s="27"/>
      <c r="O44" s="25">
        <v>0.000261</v>
      </c>
      <c r="P44" s="27"/>
      <c r="Q44" s="85">
        <f t="shared" si="5"/>
        <v>31.963191104999996</v>
      </c>
      <c r="R44" s="30"/>
    </row>
    <row r="45" spans="1:18" ht="12.75">
      <c r="A45" s="3" t="s">
        <v>142</v>
      </c>
      <c r="B45" s="91">
        <v>50.603669052496365</v>
      </c>
      <c r="C45" s="27"/>
      <c r="D45" s="27"/>
      <c r="E45" s="115">
        <f t="shared" si="0"/>
        <v>13.77431871608951</v>
      </c>
      <c r="F45" s="101">
        <f t="shared" si="1"/>
        <v>4.620114984492918</v>
      </c>
      <c r="G45" s="27">
        <f t="shared" si="2"/>
        <v>32.20923535191393</v>
      </c>
      <c r="H45" s="27">
        <f t="shared" si="3"/>
        <v>30.598773584318234</v>
      </c>
      <c r="I45" s="27"/>
      <c r="J45" s="26">
        <v>24.34686</v>
      </c>
      <c r="K45" s="27">
        <v>8.7640423925</v>
      </c>
      <c r="L45" s="28">
        <v>2.806313</v>
      </c>
      <c r="M45" s="27">
        <f t="shared" si="4"/>
        <v>35.917215392500005</v>
      </c>
      <c r="N45" s="27"/>
      <c r="O45" s="25">
        <v>0.014358</v>
      </c>
      <c r="P45" s="27"/>
      <c r="Q45" s="85">
        <f t="shared" si="5"/>
        <v>35.931573392500006</v>
      </c>
      <c r="R45" s="30"/>
    </row>
    <row r="46" spans="1:18" ht="12.75">
      <c r="A46" s="3" t="s">
        <v>143</v>
      </c>
      <c r="B46" s="91">
        <v>222.3743337940594</v>
      </c>
      <c r="C46" s="27"/>
      <c r="D46" s="27"/>
      <c r="E46" s="115">
        <f t="shared" si="0"/>
        <v>60.53029365874297</v>
      </c>
      <c r="F46" s="101">
        <f t="shared" si="1"/>
        <v>20.302776675397624</v>
      </c>
      <c r="G46" s="27">
        <f t="shared" si="2"/>
        <v>141.5412634599188</v>
      </c>
      <c r="H46" s="27">
        <f t="shared" si="3"/>
        <v>134.46420028692287</v>
      </c>
      <c r="I46" s="27"/>
      <c r="J46" s="26">
        <v>80.594596</v>
      </c>
      <c r="K46" s="27">
        <v>30.504111375</v>
      </c>
      <c r="L46" s="28">
        <v>8.310808999999999</v>
      </c>
      <c r="M46" s="27">
        <f t="shared" si="4"/>
        <v>119.40951637500001</v>
      </c>
      <c r="N46" s="27"/>
      <c r="O46" s="25">
        <v>0.01724</v>
      </c>
      <c r="P46" s="27"/>
      <c r="Q46" s="85">
        <f t="shared" si="5"/>
        <v>119.42675637500001</v>
      </c>
      <c r="R46" s="30"/>
    </row>
    <row r="47" spans="1:18" ht="12.75">
      <c r="A47" s="3" t="s">
        <v>144</v>
      </c>
      <c r="B47" s="91">
        <v>27.86632342194873</v>
      </c>
      <c r="C47" s="27"/>
      <c r="D47" s="27"/>
      <c r="E47" s="115">
        <f t="shared" si="0"/>
        <v>7.585213235454445</v>
      </c>
      <c r="F47" s="101">
        <f t="shared" si="1"/>
        <v>2.5441953284239194</v>
      </c>
      <c r="G47" s="27">
        <f t="shared" si="2"/>
        <v>17.73691485807037</v>
      </c>
      <c r="H47" s="27">
        <f t="shared" si="3"/>
        <v>16.85006911516685</v>
      </c>
      <c r="I47" s="27"/>
      <c r="J47" s="26">
        <v>9.697346</v>
      </c>
      <c r="K47" s="27">
        <v>8.5930372125</v>
      </c>
      <c r="L47" s="28">
        <v>0.8292630000000001</v>
      </c>
      <c r="M47" s="27">
        <f t="shared" si="4"/>
        <v>19.1196462125</v>
      </c>
      <c r="N47" s="27"/>
      <c r="O47" s="25">
        <v>0.00737</v>
      </c>
      <c r="P47" s="27"/>
      <c r="Q47" s="85">
        <f t="shared" si="5"/>
        <v>19.127016212500003</v>
      </c>
      <c r="R47" s="30"/>
    </row>
    <row r="48" spans="1:18" ht="12.75">
      <c r="A48" s="3" t="s">
        <v>145</v>
      </c>
      <c r="B48" s="91">
        <v>21.044507130987267</v>
      </c>
      <c r="C48" s="27"/>
      <c r="D48" s="27"/>
      <c r="E48" s="115">
        <f t="shared" si="0"/>
        <v>5.7283148410547335</v>
      </c>
      <c r="F48" s="101">
        <f t="shared" si="1"/>
        <v>1.9213635010591377</v>
      </c>
      <c r="G48" s="27">
        <f t="shared" si="2"/>
        <v>13.394828788873397</v>
      </c>
      <c r="H48" s="27">
        <f t="shared" si="3"/>
        <v>12.725087349429726</v>
      </c>
      <c r="I48" s="27"/>
      <c r="J48" s="26">
        <v>10.191546</v>
      </c>
      <c r="K48" s="27">
        <v>2.6327077975</v>
      </c>
      <c r="L48" s="28">
        <v>0.926685</v>
      </c>
      <c r="M48" s="27">
        <f t="shared" si="4"/>
        <v>13.750938797500002</v>
      </c>
      <c r="N48" s="27"/>
      <c r="O48" s="25">
        <v>0.001677</v>
      </c>
      <c r="P48" s="27"/>
      <c r="Q48" s="85">
        <f t="shared" si="5"/>
        <v>13.752615797500003</v>
      </c>
      <c r="R48" s="30"/>
    </row>
    <row r="49" spans="1:18" ht="12.75">
      <c r="A49" s="3" t="s">
        <v>146</v>
      </c>
      <c r="B49" s="91">
        <v>65.8303796111668</v>
      </c>
      <c r="C49" s="27"/>
      <c r="D49" s="27"/>
      <c r="E49" s="115">
        <f t="shared" si="0"/>
        <v>17.919029330159603</v>
      </c>
      <c r="F49" s="101">
        <f t="shared" si="1"/>
        <v>6.01031365849953</v>
      </c>
      <c r="G49" s="27">
        <f t="shared" si="2"/>
        <v>41.901036622507675</v>
      </c>
      <c r="H49" s="27">
        <f t="shared" si="3"/>
        <v>39.805984791382286</v>
      </c>
      <c r="I49" s="27"/>
      <c r="J49" s="26">
        <v>17.457516</v>
      </c>
      <c r="K49" s="27">
        <v>8.4292837525</v>
      </c>
      <c r="L49" s="28">
        <v>2.341493</v>
      </c>
      <c r="M49" s="27">
        <f t="shared" si="4"/>
        <v>28.228292752499996</v>
      </c>
      <c r="N49" s="27"/>
      <c r="O49" s="25">
        <v>0.026561</v>
      </c>
      <c r="P49" s="27"/>
      <c r="Q49" s="85">
        <f t="shared" si="5"/>
        <v>28.254853752499997</v>
      </c>
      <c r="R49" s="30"/>
    </row>
    <row r="50" spans="1:18" ht="12.75">
      <c r="A50" s="3" t="s">
        <v>147</v>
      </c>
      <c r="B50" s="91">
        <v>9.547093361620773</v>
      </c>
      <c r="C50" s="27"/>
      <c r="D50" s="27"/>
      <c r="E50" s="115">
        <f t="shared" si="0"/>
        <v>2.5987188130331744</v>
      </c>
      <c r="F50" s="101">
        <f t="shared" si="1"/>
        <v>0.8716496239159766</v>
      </c>
      <c r="G50" s="27">
        <f t="shared" si="2"/>
        <v>6.0767249246716215</v>
      </c>
      <c r="H50" s="27">
        <f t="shared" si="3"/>
        <v>5.77288867843804</v>
      </c>
      <c r="I50" s="27"/>
      <c r="J50" s="26">
        <v>3.727313</v>
      </c>
      <c r="K50" s="27">
        <v>4.97765491</v>
      </c>
      <c r="L50" s="28">
        <v>0.7388539999999999</v>
      </c>
      <c r="M50" s="27">
        <f t="shared" si="4"/>
        <v>9.44382191</v>
      </c>
      <c r="N50" s="27"/>
      <c r="O50" s="25">
        <v>0.000461</v>
      </c>
      <c r="P50" s="27"/>
      <c r="Q50" s="85">
        <f t="shared" si="5"/>
        <v>9.44428291</v>
      </c>
      <c r="R50" s="30"/>
    </row>
    <row r="51" spans="1:18" ht="12.75">
      <c r="A51" s="3" t="s">
        <v>148</v>
      </c>
      <c r="B51" s="91">
        <v>95.99625407416315</v>
      </c>
      <c r="C51" s="27"/>
      <c r="D51" s="27"/>
      <c r="E51" s="115">
        <f t="shared" si="0"/>
        <v>26.130180358987207</v>
      </c>
      <c r="F51" s="101">
        <f t="shared" si="1"/>
        <v>8.764457996971096</v>
      </c>
      <c r="G51" s="27">
        <f t="shared" si="2"/>
        <v>61.10161571820485</v>
      </c>
      <c r="H51" s="27">
        <f t="shared" si="3"/>
        <v>58.046534932294605</v>
      </c>
      <c r="I51" s="27"/>
      <c r="J51" s="26">
        <v>19.466534</v>
      </c>
      <c r="K51" s="27">
        <v>13.062903185</v>
      </c>
      <c r="L51" s="28">
        <v>2.605793</v>
      </c>
      <c r="M51" s="27">
        <f t="shared" si="4"/>
        <v>35.135230185</v>
      </c>
      <c r="N51" s="27"/>
      <c r="O51" s="25">
        <v>0.005256</v>
      </c>
      <c r="P51" s="27"/>
      <c r="Q51" s="85">
        <f t="shared" si="5"/>
        <v>35.140486185</v>
      </c>
      <c r="R51" s="30"/>
    </row>
    <row r="52" spans="1:18" ht="12.75">
      <c r="A52" s="3" t="s">
        <v>149</v>
      </c>
      <c r="B52" s="91">
        <v>314.4471697970027</v>
      </c>
      <c r="C52" s="27"/>
      <c r="D52" s="27"/>
      <c r="E52" s="115">
        <f t="shared" si="0"/>
        <v>85.59251961874413</v>
      </c>
      <c r="F52" s="101">
        <f t="shared" si="1"/>
        <v>28.70902660246635</v>
      </c>
      <c r="G52" s="27">
        <f t="shared" si="2"/>
        <v>200.14562357579223</v>
      </c>
      <c r="H52" s="27">
        <f t="shared" si="3"/>
        <v>190.13834239700262</v>
      </c>
      <c r="I52" s="27"/>
      <c r="J52" s="26">
        <v>86.879638</v>
      </c>
      <c r="K52" s="27">
        <v>48.70417627</v>
      </c>
      <c r="L52" s="28">
        <v>11.291211</v>
      </c>
      <c r="M52" s="27">
        <f t="shared" si="4"/>
        <v>146.87502527</v>
      </c>
      <c r="N52" s="27"/>
      <c r="O52" s="25">
        <v>0.007797</v>
      </c>
      <c r="P52" s="27"/>
      <c r="Q52" s="85">
        <f t="shared" si="5"/>
        <v>146.88282227000002</v>
      </c>
      <c r="R52" s="30"/>
    </row>
    <row r="53" spans="1:18" ht="12.75">
      <c r="A53" s="3" t="s">
        <v>150</v>
      </c>
      <c r="B53" s="91">
        <v>25.88648657514036</v>
      </c>
      <c r="C53" s="27"/>
      <c r="D53" s="27"/>
      <c r="E53" s="115">
        <f t="shared" si="0"/>
        <v>7.046301645753206</v>
      </c>
      <c r="F53" s="101">
        <f t="shared" si="1"/>
        <v>2.363436224310315</v>
      </c>
      <c r="G53" s="27">
        <f t="shared" si="2"/>
        <v>16.476748705076837</v>
      </c>
      <c r="H53" s="27">
        <f t="shared" si="3"/>
        <v>15.652911269822994</v>
      </c>
      <c r="I53" s="27"/>
      <c r="J53" s="26">
        <v>15.783631</v>
      </c>
      <c r="K53" s="27">
        <v>10.886737285</v>
      </c>
      <c r="L53" s="28">
        <v>1.711256</v>
      </c>
      <c r="M53" s="27">
        <f t="shared" si="4"/>
        <v>28.381624285</v>
      </c>
      <c r="N53" s="27"/>
      <c r="O53" s="25">
        <v>0.000947</v>
      </c>
      <c r="P53" s="27"/>
      <c r="Q53" s="85">
        <f t="shared" si="5"/>
        <v>28.382571285</v>
      </c>
      <c r="R53" s="30"/>
    </row>
    <row r="54" spans="1:18" ht="12.75">
      <c r="A54" s="3" t="s">
        <v>151</v>
      </c>
      <c r="B54" s="91">
        <v>125.43996970191552</v>
      </c>
      <c r="C54" s="27"/>
      <c r="D54" s="27"/>
      <c r="E54" s="115">
        <f t="shared" si="0"/>
        <v>34.144759752861404</v>
      </c>
      <c r="F54" s="101">
        <f t="shared" si="1"/>
        <v>11.452669233784887</v>
      </c>
      <c r="G54" s="27">
        <f t="shared" si="2"/>
        <v>79.84254071526922</v>
      </c>
      <c r="H54" s="27">
        <f t="shared" si="3"/>
        <v>75.85041367950576</v>
      </c>
      <c r="I54" s="27"/>
      <c r="J54" s="26">
        <v>25.335349</v>
      </c>
      <c r="K54" s="27">
        <v>14.28234499</v>
      </c>
      <c r="L54" s="28">
        <v>4.034753</v>
      </c>
      <c r="M54" s="27">
        <f t="shared" si="4"/>
        <v>43.65244699</v>
      </c>
      <c r="N54" s="27"/>
      <c r="O54" s="25">
        <v>0.006651</v>
      </c>
      <c r="P54" s="27"/>
      <c r="Q54" s="85">
        <f t="shared" si="5"/>
        <v>43.65909799</v>
      </c>
      <c r="R54" s="30"/>
    </row>
    <row r="55" spans="1:18" ht="12.75">
      <c r="A55" s="3" t="s">
        <v>152</v>
      </c>
      <c r="B55" s="91">
        <v>1.505667360228343</v>
      </c>
      <c r="C55" s="27"/>
      <c r="D55" s="27"/>
      <c r="E55" s="115">
        <f t="shared" si="0"/>
        <v>0.409842655454155</v>
      </c>
      <c r="F55" s="101">
        <f t="shared" si="1"/>
        <v>0.13746742998884773</v>
      </c>
      <c r="G55" s="27">
        <f t="shared" si="2"/>
        <v>0.9583572747853403</v>
      </c>
      <c r="H55" s="27">
        <f t="shared" si="3"/>
        <v>0.9104394110460732</v>
      </c>
      <c r="I55" s="27"/>
      <c r="J55" s="26">
        <v>1.416199</v>
      </c>
      <c r="K55" s="27">
        <v>1.4075332925</v>
      </c>
      <c r="L55" s="28">
        <v>0.16346</v>
      </c>
      <c r="M55" s="27">
        <f t="shared" si="4"/>
        <v>2.9871922925</v>
      </c>
      <c r="N55" s="27"/>
      <c r="O55" s="25">
        <v>0</v>
      </c>
      <c r="P55" s="27"/>
      <c r="Q55" s="85">
        <f t="shared" si="5"/>
        <v>2.9871922925</v>
      </c>
      <c r="R55" s="30"/>
    </row>
    <row r="56" spans="1:18" ht="12.75">
      <c r="A56" s="3" t="s">
        <v>153</v>
      </c>
      <c r="B56" s="91">
        <v>11.402204447672394</v>
      </c>
      <c r="C56" s="27"/>
      <c r="D56" s="27"/>
      <c r="E56" s="115">
        <f t="shared" si="0"/>
        <v>3.103680050656426</v>
      </c>
      <c r="F56" s="101">
        <f t="shared" si="1"/>
        <v>1.0410212660724898</v>
      </c>
      <c r="G56" s="27">
        <f t="shared" si="2"/>
        <v>7.257503130943479</v>
      </c>
      <c r="H56" s="27">
        <f t="shared" si="3"/>
        <v>6.894627974396305</v>
      </c>
      <c r="I56" s="27"/>
      <c r="J56" s="26">
        <v>4.561654</v>
      </c>
      <c r="K56" s="27">
        <v>2.3318196175</v>
      </c>
      <c r="L56" s="28">
        <v>0.728779</v>
      </c>
      <c r="M56" s="27">
        <f t="shared" si="4"/>
        <v>7.6222526175</v>
      </c>
      <c r="N56" s="27"/>
      <c r="O56" s="25">
        <v>0.002213</v>
      </c>
      <c r="P56" s="27"/>
      <c r="Q56" s="85">
        <f t="shared" si="5"/>
        <v>7.6244656175</v>
      </c>
      <c r="R56" s="30"/>
    </row>
    <row r="57" spans="1:18" ht="12.75">
      <c r="A57" s="3" t="s">
        <v>154</v>
      </c>
      <c r="B57" s="91">
        <v>86.50650572111229</v>
      </c>
      <c r="C57" s="27"/>
      <c r="D57" s="27"/>
      <c r="E57" s="115">
        <f t="shared" si="0"/>
        <v>23.547070857286766</v>
      </c>
      <c r="F57" s="101">
        <f t="shared" si="1"/>
        <v>7.898043972337553</v>
      </c>
      <c r="G57" s="27">
        <f t="shared" si="2"/>
        <v>55.06139089148797</v>
      </c>
      <c r="H57" s="27">
        <f t="shared" si="3"/>
        <v>52.308321346913566</v>
      </c>
      <c r="I57" s="27"/>
      <c r="J57" s="26">
        <v>39.753144</v>
      </c>
      <c r="K57" s="27">
        <v>12.6525682075</v>
      </c>
      <c r="L57" s="28">
        <v>4.198980000000001</v>
      </c>
      <c r="M57" s="27">
        <f t="shared" si="4"/>
        <v>56.6046922075</v>
      </c>
      <c r="N57" s="27"/>
      <c r="O57" s="25">
        <v>0.051622</v>
      </c>
      <c r="P57" s="27"/>
      <c r="Q57" s="85">
        <f t="shared" si="5"/>
        <v>56.6563142075</v>
      </c>
      <c r="R57" s="30"/>
    </row>
    <row r="58" spans="1:18" ht="12.75">
      <c r="A58" s="3" t="s">
        <v>155</v>
      </c>
      <c r="B58" s="91">
        <v>92.7715814237485</v>
      </c>
      <c r="C58" s="27"/>
      <c r="D58" s="27"/>
      <c r="E58" s="115">
        <f t="shared" si="0"/>
        <v>25.25242446354434</v>
      </c>
      <c r="F58" s="101">
        <f t="shared" si="1"/>
        <v>8.47004538398824</v>
      </c>
      <c r="G58" s="27">
        <f t="shared" si="2"/>
        <v>59.04911157621592</v>
      </c>
      <c r="H58" s="27">
        <f t="shared" si="3"/>
        <v>56.09665599740512</v>
      </c>
      <c r="I58" s="27"/>
      <c r="J58" s="26">
        <v>33.572556</v>
      </c>
      <c r="K58" s="27">
        <v>13.1464863875</v>
      </c>
      <c r="L58" s="28">
        <v>3.895895</v>
      </c>
      <c r="M58" s="27">
        <f t="shared" si="4"/>
        <v>50.6149373875</v>
      </c>
      <c r="N58" s="27"/>
      <c r="O58" s="25">
        <v>0.012192</v>
      </c>
      <c r="P58" s="27"/>
      <c r="Q58" s="85">
        <f t="shared" si="5"/>
        <v>50.6271293875</v>
      </c>
      <c r="R58" s="30"/>
    </row>
    <row r="59" spans="1:18" ht="12.75">
      <c r="A59" s="3" t="s">
        <v>156</v>
      </c>
      <c r="B59" s="91">
        <v>24.803599034752537</v>
      </c>
      <c r="C59" s="27"/>
      <c r="D59" s="27"/>
      <c r="E59" s="115">
        <f t="shared" si="0"/>
        <v>6.751539657259641</v>
      </c>
      <c r="F59" s="101">
        <f t="shared" si="1"/>
        <v>2.264568591872907</v>
      </c>
      <c r="G59" s="27">
        <f t="shared" si="2"/>
        <v>15.787490785619989</v>
      </c>
      <c r="H59" s="27">
        <f t="shared" si="3"/>
        <v>14.998116246338988</v>
      </c>
      <c r="I59" s="27"/>
      <c r="J59" s="26">
        <v>10.470498</v>
      </c>
      <c r="K59" s="27">
        <v>5.697418675</v>
      </c>
      <c r="L59" s="28">
        <v>1.5310329999999999</v>
      </c>
      <c r="M59" s="27">
        <f t="shared" si="4"/>
        <v>17.698949675</v>
      </c>
      <c r="N59" s="27"/>
      <c r="O59" s="25">
        <v>0.005612</v>
      </c>
      <c r="P59" s="27"/>
      <c r="Q59" s="85">
        <f t="shared" si="5"/>
        <v>17.704561675</v>
      </c>
      <c r="R59" s="30"/>
    </row>
    <row r="60" spans="1:18" ht="13.5" thickBot="1">
      <c r="A60" s="3" t="s">
        <v>157</v>
      </c>
      <c r="B60" s="91">
        <v>7.267248619246644</v>
      </c>
      <c r="C60" s="27"/>
      <c r="D60" s="27"/>
      <c r="E60" s="115">
        <f t="shared" si="0"/>
        <v>1.9781450741589364</v>
      </c>
      <c r="F60" s="101">
        <f t="shared" si="1"/>
        <v>0.6634997989372187</v>
      </c>
      <c r="G60" s="27">
        <f t="shared" si="2"/>
        <v>4.625603746150489</v>
      </c>
      <c r="H60" s="27">
        <f t="shared" si="3"/>
        <v>4.394323558842964</v>
      </c>
      <c r="I60" s="27"/>
      <c r="J60" s="26">
        <v>5.787636</v>
      </c>
      <c r="K60" s="27">
        <v>3.8619058625</v>
      </c>
      <c r="L60" s="28">
        <v>1.001694</v>
      </c>
      <c r="M60" s="27">
        <f t="shared" si="4"/>
        <v>10.6512358625</v>
      </c>
      <c r="N60" s="27"/>
      <c r="O60" s="25">
        <v>0.262694</v>
      </c>
      <c r="P60" s="27"/>
      <c r="Q60" s="85">
        <f t="shared" si="5"/>
        <v>10.9139298625</v>
      </c>
      <c r="R60" s="30"/>
    </row>
    <row r="61" spans="1:18" ht="13.5" thickBot="1">
      <c r="A61" s="74"/>
      <c r="B61" s="74">
        <f>SUM(B8:B60)</f>
        <v>4909.589006568199</v>
      </c>
      <c r="C61" s="51"/>
      <c r="D61" s="51"/>
      <c r="E61" s="106">
        <f>SUM(E8:E60)</f>
        <v>1336.3901275878632</v>
      </c>
      <c r="F61" s="74">
        <f>SUM(F8:F60)</f>
        <v>448.2454762996765</v>
      </c>
      <c r="G61" s="51">
        <f>SUM(G8:G60)</f>
        <v>3124.9534026806564</v>
      </c>
      <c r="H61" s="79">
        <f>SUM(H8:H60)</f>
        <v>2968.705732546625</v>
      </c>
      <c r="I61" s="51"/>
      <c r="J61" s="74">
        <f aca="true" t="shared" si="6" ref="J61:Q61">SUM(J8:J60)</f>
        <v>1587.414057</v>
      </c>
      <c r="K61" s="51">
        <f t="shared" si="6"/>
        <v>714.2255669749997</v>
      </c>
      <c r="L61" s="51">
        <f t="shared" si="6"/>
        <v>178.10409599999997</v>
      </c>
      <c r="M61" s="89">
        <f t="shared" si="6"/>
        <v>2479.7437199750007</v>
      </c>
      <c r="N61" s="90">
        <f t="shared" si="6"/>
        <v>0</v>
      </c>
      <c r="O61" s="79">
        <f t="shared" si="6"/>
        <v>4.658533</v>
      </c>
      <c r="P61" s="51">
        <f t="shared" si="6"/>
        <v>0</v>
      </c>
      <c r="Q61" s="83">
        <f t="shared" si="6"/>
        <v>2484.402252975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82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5" width="9.7109375" style="0" customWidth="1"/>
    <col min="6" max="6" width="9.140625" style="0" hidden="1" customWidth="1"/>
    <col min="7" max="7" width="9.7109375" style="0" customWidth="1"/>
    <col min="9" max="9" width="9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 t="s">
        <v>3</v>
      </c>
      <c r="D5" s="7" t="s">
        <v>4</v>
      </c>
      <c r="E5" s="72"/>
      <c r="F5" s="20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8" ht="12.75">
      <c r="A7" s="61"/>
      <c r="B7" s="61"/>
      <c r="C7" s="64"/>
      <c r="D7" s="62"/>
      <c r="E7" s="63"/>
      <c r="F7" s="63"/>
      <c r="G7" s="63"/>
      <c r="H7" s="63"/>
      <c r="I7" s="63"/>
      <c r="J7" s="64"/>
      <c r="K7" s="63"/>
      <c r="L7" s="65"/>
      <c r="M7" s="63"/>
      <c r="N7" s="63"/>
      <c r="O7" s="62"/>
      <c r="P7" s="63"/>
      <c r="Q7" s="86"/>
      <c r="R7" s="30"/>
    </row>
    <row r="8" spans="1:18" ht="12.75">
      <c r="A8" s="3" t="s">
        <v>105</v>
      </c>
      <c r="B8" s="91">
        <v>9.359956151866921</v>
      </c>
      <c r="C8" s="26">
        <f>(B8/$B$61)*1075</f>
        <v>2.152642895105658</v>
      </c>
      <c r="D8" s="25">
        <f>B8-C8</f>
        <v>7.207313256761263</v>
      </c>
      <c r="E8" s="27">
        <f>B8-C8-G8</f>
        <v>1.5913395656411105</v>
      </c>
      <c r="F8" s="27"/>
      <c r="G8" s="27">
        <f>0.6*B8</f>
        <v>5.6159736911201525</v>
      </c>
      <c r="H8" s="27">
        <f>0.95*G8</f>
        <v>5.335175006564144</v>
      </c>
      <c r="I8" s="27"/>
      <c r="J8" s="26">
        <v>16.064302</v>
      </c>
      <c r="K8" s="27">
        <v>7.8386939175</v>
      </c>
      <c r="L8" s="28">
        <v>1.6464530000000002</v>
      </c>
      <c r="M8" s="27">
        <f>SUM(J8:L8)</f>
        <v>25.5494489175</v>
      </c>
      <c r="N8" s="27"/>
      <c r="O8" s="25">
        <v>8.918406</v>
      </c>
      <c r="P8" s="27"/>
      <c r="Q8" s="85">
        <f>M8+O8</f>
        <v>34.4678549175</v>
      </c>
      <c r="R8" s="30"/>
    </row>
    <row r="9" spans="1:18" ht="12.75">
      <c r="A9" s="3" t="s">
        <v>106</v>
      </c>
      <c r="B9" s="91">
        <v>65.86225954381031</v>
      </c>
      <c r="C9" s="26">
        <f aca="true" t="shared" si="0" ref="C9:C60">(B9/$B$61)*1075</f>
        <v>15.147285175509</v>
      </c>
      <c r="D9" s="25">
        <f aca="true" t="shared" si="1" ref="D9:D60">B9-C9</f>
        <v>50.71497436830131</v>
      </c>
      <c r="E9" s="27">
        <f aca="true" t="shared" si="2" ref="E9:E60">B9-C9-G9</f>
        <v>11.19761864201513</v>
      </c>
      <c r="F9" s="27"/>
      <c r="G9" s="27">
        <f aca="true" t="shared" si="3" ref="G9:G60">0.6*B9</f>
        <v>39.51735572628618</v>
      </c>
      <c r="H9" s="27">
        <f aca="true" t="shared" si="4" ref="H9:H60">0.95*G9</f>
        <v>37.54148793997187</v>
      </c>
      <c r="I9" s="27"/>
      <c r="J9" s="26">
        <v>21.034411</v>
      </c>
      <c r="K9" s="27">
        <v>11.41354089</v>
      </c>
      <c r="L9" s="28">
        <v>3.0107049999999997</v>
      </c>
      <c r="M9" s="27">
        <f aca="true" t="shared" si="5" ref="M9:M60">SUM(J9:L9)</f>
        <v>35.45865689</v>
      </c>
      <c r="N9" s="27"/>
      <c r="O9" s="25">
        <v>0.009009</v>
      </c>
      <c r="P9" s="27"/>
      <c r="Q9" s="85">
        <f aca="true" t="shared" si="6" ref="Q9:Q60">M9+O9</f>
        <v>35.46766589</v>
      </c>
      <c r="R9" s="30"/>
    </row>
    <row r="10" spans="1:18" ht="12.75">
      <c r="A10" s="3" t="s">
        <v>107</v>
      </c>
      <c r="B10" s="91">
        <v>37.074272945134524</v>
      </c>
      <c r="C10" s="26">
        <f t="shared" si="0"/>
        <v>8.526500439922835</v>
      </c>
      <c r="D10" s="25">
        <f t="shared" si="1"/>
        <v>28.54777250521169</v>
      </c>
      <c r="E10" s="27">
        <f t="shared" si="2"/>
        <v>6.3032087381309765</v>
      </c>
      <c r="F10" s="27"/>
      <c r="G10" s="27">
        <f t="shared" si="3"/>
        <v>22.244563767080713</v>
      </c>
      <c r="H10" s="27">
        <f t="shared" si="4"/>
        <v>21.132335578726675</v>
      </c>
      <c r="I10" s="27"/>
      <c r="J10" s="26">
        <v>15.587459</v>
      </c>
      <c r="K10" s="27">
        <v>7.42469428</v>
      </c>
      <c r="L10" s="28">
        <v>2.09118</v>
      </c>
      <c r="M10" s="27">
        <f t="shared" si="5"/>
        <v>25.10333328</v>
      </c>
      <c r="N10" s="27"/>
      <c r="O10" s="25">
        <v>0.048622</v>
      </c>
      <c r="P10" s="27"/>
      <c r="Q10" s="85">
        <f t="shared" si="6"/>
        <v>25.151955280000003</v>
      </c>
      <c r="R10" s="30"/>
    </row>
    <row r="11" spans="1:18" ht="12.75">
      <c r="A11" s="3" t="s">
        <v>108</v>
      </c>
      <c r="B11" s="91">
        <v>66.16099394542375</v>
      </c>
      <c r="C11" s="26">
        <f t="shared" si="0"/>
        <v>15.215989395563337</v>
      </c>
      <c r="D11" s="25">
        <f t="shared" si="1"/>
        <v>50.945004549860414</v>
      </c>
      <c r="E11" s="27">
        <f t="shared" si="2"/>
        <v>11.248408182606163</v>
      </c>
      <c r="F11" s="27"/>
      <c r="G11" s="27">
        <f t="shared" si="3"/>
        <v>39.69659636725425</v>
      </c>
      <c r="H11" s="27">
        <f t="shared" si="4"/>
        <v>37.71176654889154</v>
      </c>
      <c r="I11" s="27"/>
      <c r="J11" s="26">
        <v>19.893005</v>
      </c>
      <c r="K11" s="27">
        <v>8.138313095</v>
      </c>
      <c r="L11" s="28">
        <v>2.609645</v>
      </c>
      <c r="M11" s="27">
        <f t="shared" si="5"/>
        <v>30.640963095</v>
      </c>
      <c r="N11" s="27"/>
      <c r="O11" s="25">
        <v>0.008007</v>
      </c>
      <c r="P11" s="27"/>
      <c r="Q11" s="85">
        <f t="shared" si="6"/>
        <v>30.648970095</v>
      </c>
      <c r="R11" s="30"/>
    </row>
    <row r="12" spans="1:18" ht="12.75">
      <c r="A12" s="3" t="s">
        <v>109</v>
      </c>
      <c r="B12" s="91">
        <v>594.0438530494606</v>
      </c>
      <c r="C12" s="26">
        <f t="shared" si="0"/>
        <v>136.62075536465528</v>
      </c>
      <c r="D12" s="25">
        <f t="shared" si="1"/>
        <v>457.4230976848053</v>
      </c>
      <c r="E12" s="27">
        <f t="shared" si="2"/>
        <v>100.99678585512896</v>
      </c>
      <c r="F12" s="27"/>
      <c r="G12" s="27">
        <f t="shared" si="3"/>
        <v>356.42631182967637</v>
      </c>
      <c r="H12" s="27">
        <f t="shared" si="4"/>
        <v>338.60499623819254</v>
      </c>
      <c r="I12" s="27"/>
      <c r="J12" s="26">
        <v>235.734503</v>
      </c>
      <c r="K12" s="27">
        <v>72.05552656</v>
      </c>
      <c r="L12" s="28">
        <v>19.281378</v>
      </c>
      <c r="M12" s="27">
        <f t="shared" si="5"/>
        <v>327.07140756</v>
      </c>
      <c r="N12" s="27"/>
      <c r="O12" s="25">
        <v>0.893404</v>
      </c>
      <c r="P12" s="27"/>
      <c r="Q12" s="85">
        <f t="shared" si="6"/>
        <v>327.96481156</v>
      </c>
      <c r="R12" s="30"/>
    </row>
    <row r="13" spans="1:18" ht="12.75">
      <c r="A13" s="3" t="s">
        <v>110</v>
      </c>
      <c r="B13" s="91">
        <v>64.57233986216998</v>
      </c>
      <c r="C13" s="26">
        <f t="shared" si="0"/>
        <v>14.85062390991256</v>
      </c>
      <c r="D13" s="25">
        <f t="shared" si="1"/>
        <v>49.721715952257426</v>
      </c>
      <c r="E13" s="27">
        <f t="shared" si="2"/>
        <v>10.978312034955437</v>
      </c>
      <c r="F13" s="27"/>
      <c r="G13" s="27">
        <f t="shared" si="3"/>
        <v>38.74340391730199</v>
      </c>
      <c r="H13" s="27">
        <f t="shared" si="4"/>
        <v>36.80623372143689</v>
      </c>
      <c r="I13" s="27"/>
      <c r="J13" s="26">
        <v>25.578179</v>
      </c>
      <c r="K13" s="27">
        <v>9.117504815</v>
      </c>
      <c r="L13" s="28">
        <v>7.0963069999999995</v>
      </c>
      <c r="M13" s="27">
        <f t="shared" si="5"/>
        <v>41.79199081499999</v>
      </c>
      <c r="N13" s="27"/>
      <c r="O13" s="25">
        <v>0</v>
      </c>
      <c r="P13" s="27"/>
      <c r="Q13" s="85">
        <f t="shared" si="6"/>
        <v>41.79199081499999</v>
      </c>
      <c r="R13" s="30"/>
    </row>
    <row r="14" spans="1:18" ht="12.75">
      <c r="A14" s="3" t="s">
        <v>111</v>
      </c>
      <c r="B14" s="91">
        <v>81.22800803540432</v>
      </c>
      <c r="C14" s="26">
        <f t="shared" si="0"/>
        <v>18.681165973851503</v>
      </c>
      <c r="D14" s="25">
        <f t="shared" si="1"/>
        <v>62.54684206155281</v>
      </c>
      <c r="E14" s="27">
        <f t="shared" si="2"/>
        <v>13.810037240310223</v>
      </c>
      <c r="F14" s="27"/>
      <c r="G14" s="27">
        <f t="shared" si="3"/>
        <v>48.736804821242586</v>
      </c>
      <c r="H14" s="27">
        <f t="shared" si="4"/>
        <v>46.29996458018046</v>
      </c>
      <c r="I14" s="27"/>
      <c r="J14" s="26">
        <v>26.987018</v>
      </c>
      <c r="K14" s="27">
        <v>8.4327010625</v>
      </c>
      <c r="L14" s="28">
        <v>2.915171</v>
      </c>
      <c r="M14" s="27">
        <f t="shared" si="5"/>
        <v>38.3348900625</v>
      </c>
      <c r="N14" s="27"/>
      <c r="O14" s="25">
        <v>0.003079</v>
      </c>
      <c r="P14" s="27"/>
      <c r="Q14" s="85">
        <f t="shared" si="6"/>
        <v>38.3379690625</v>
      </c>
      <c r="R14" s="30"/>
    </row>
    <row r="15" spans="1:18" ht="12.75">
      <c r="A15" s="3" t="s">
        <v>112</v>
      </c>
      <c r="B15" s="91">
        <v>19.981943800309615</v>
      </c>
      <c r="C15" s="26">
        <f t="shared" si="0"/>
        <v>4.595533211291545</v>
      </c>
      <c r="D15" s="25">
        <f t="shared" si="1"/>
        <v>15.38641058901807</v>
      </c>
      <c r="E15" s="27">
        <f t="shared" si="2"/>
        <v>3.3972443088323008</v>
      </c>
      <c r="F15" s="27"/>
      <c r="G15" s="27">
        <f t="shared" si="3"/>
        <v>11.989166280185769</v>
      </c>
      <c r="H15" s="27">
        <f t="shared" si="4"/>
        <v>11.38970796617648</v>
      </c>
      <c r="I15" s="27"/>
      <c r="J15" s="26">
        <v>7.030821</v>
      </c>
      <c r="K15" s="27">
        <v>5.5242152325</v>
      </c>
      <c r="L15" s="28">
        <v>1.002537</v>
      </c>
      <c r="M15" s="27">
        <f t="shared" si="5"/>
        <v>13.557573232500001</v>
      </c>
      <c r="N15" s="27"/>
      <c r="O15" s="25">
        <v>0</v>
      </c>
      <c r="P15" s="27"/>
      <c r="Q15" s="85">
        <f t="shared" si="6"/>
        <v>13.557573232500001</v>
      </c>
      <c r="R15" s="30"/>
    </row>
    <row r="16" spans="1:18" ht="12.75">
      <c r="A16" s="3" t="s">
        <v>113</v>
      </c>
      <c r="B16" s="91">
        <v>14.284432838489854</v>
      </c>
      <c r="C16" s="26">
        <f t="shared" si="0"/>
        <v>3.285195182699219</v>
      </c>
      <c r="D16" s="25">
        <f t="shared" si="1"/>
        <v>10.999237655790635</v>
      </c>
      <c r="E16" s="27">
        <f t="shared" si="2"/>
        <v>2.428577952696722</v>
      </c>
      <c r="F16" s="27"/>
      <c r="G16" s="27">
        <f t="shared" si="3"/>
        <v>8.570659703093913</v>
      </c>
      <c r="H16" s="27">
        <f t="shared" si="4"/>
        <v>8.142126717939217</v>
      </c>
      <c r="I16" s="27"/>
      <c r="J16" s="26">
        <v>4.431444</v>
      </c>
      <c r="K16" s="27">
        <v>2.014156015</v>
      </c>
      <c r="L16" s="28">
        <v>0.735072</v>
      </c>
      <c r="M16" s="27">
        <f t="shared" si="5"/>
        <v>7.180672015</v>
      </c>
      <c r="N16" s="27"/>
      <c r="O16" s="25">
        <v>0.002396</v>
      </c>
      <c r="P16" s="27"/>
      <c r="Q16" s="85">
        <f t="shared" si="6"/>
        <v>7.183068015</v>
      </c>
      <c r="R16" s="30"/>
    </row>
    <row r="17" spans="1:18" ht="12.75">
      <c r="A17" s="3" t="s">
        <v>114</v>
      </c>
      <c r="B17" s="91">
        <v>236.37352484033747</v>
      </c>
      <c r="C17" s="26">
        <f t="shared" si="0"/>
        <v>54.362197918752344</v>
      </c>
      <c r="D17" s="25">
        <f t="shared" si="1"/>
        <v>182.01132692158512</v>
      </c>
      <c r="E17" s="27">
        <f t="shared" si="2"/>
        <v>40.18721201738265</v>
      </c>
      <c r="F17" s="27"/>
      <c r="G17" s="27">
        <f t="shared" si="3"/>
        <v>141.82411490420247</v>
      </c>
      <c r="H17" s="27">
        <f t="shared" si="4"/>
        <v>134.73290915899236</v>
      </c>
      <c r="I17" s="27"/>
      <c r="J17" s="26">
        <v>36.595787</v>
      </c>
      <c r="K17" s="27">
        <v>28.2466325575</v>
      </c>
      <c r="L17" s="28">
        <v>6.307556</v>
      </c>
      <c r="M17" s="27">
        <f t="shared" si="5"/>
        <v>71.1499755575</v>
      </c>
      <c r="N17" s="27"/>
      <c r="O17" s="25">
        <v>0.047656</v>
      </c>
      <c r="P17" s="27"/>
      <c r="Q17" s="85">
        <f t="shared" si="6"/>
        <v>71.1976315575</v>
      </c>
      <c r="R17" s="30"/>
    </row>
    <row r="18" spans="1:18" ht="12.75">
      <c r="A18" s="3" t="s">
        <v>115</v>
      </c>
      <c r="B18" s="91">
        <v>130.34695033672014</v>
      </c>
      <c r="C18" s="26">
        <f t="shared" si="0"/>
        <v>29.977751176223677</v>
      </c>
      <c r="D18" s="25">
        <f t="shared" si="1"/>
        <v>100.36919916049646</v>
      </c>
      <c r="E18" s="27">
        <f t="shared" si="2"/>
        <v>22.161028958464385</v>
      </c>
      <c r="F18" s="27"/>
      <c r="G18" s="27">
        <f t="shared" si="3"/>
        <v>78.20817020203208</v>
      </c>
      <c r="H18" s="27">
        <f t="shared" si="4"/>
        <v>74.29776169193048</v>
      </c>
      <c r="I18" s="27"/>
      <c r="J18" s="26">
        <v>26.355267</v>
      </c>
      <c r="K18" s="27">
        <v>15.5153393925</v>
      </c>
      <c r="L18" s="28">
        <v>3.741054</v>
      </c>
      <c r="M18" s="27">
        <f t="shared" si="5"/>
        <v>45.6116603925</v>
      </c>
      <c r="N18" s="27"/>
      <c r="O18" s="25">
        <v>0.01544</v>
      </c>
      <c r="P18" s="27"/>
      <c r="Q18" s="85">
        <f t="shared" si="6"/>
        <v>45.6271003925</v>
      </c>
      <c r="R18" s="30"/>
    </row>
    <row r="19" spans="1:18" ht="12.75">
      <c r="A19" s="3" t="s">
        <v>116</v>
      </c>
      <c r="B19" s="91">
        <v>19.987300883345384</v>
      </c>
      <c r="C19" s="26">
        <f t="shared" si="0"/>
        <v>4.596765256244356</v>
      </c>
      <c r="D19" s="25">
        <f t="shared" si="1"/>
        <v>15.390535627101027</v>
      </c>
      <c r="E19" s="27">
        <f t="shared" si="2"/>
        <v>3.398155097093797</v>
      </c>
      <c r="F19" s="27"/>
      <c r="G19" s="27">
        <f t="shared" si="3"/>
        <v>11.99238053000723</v>
      </c>
      <c r="H19" s="27">
        <f t="shared" si="4"/>
        <v>11.392761503506868</v>
      </c>
      <c r="I19" s="27"/>
      <c r="J19" s="26">
        <v>8.336726</v>
      </c>
      <c r="K19" s="27">
        <v>2.9558773625</v>
      </c>
      <c r="L19" s="28">
        <v>0.9789190000000001</v>
      </c>
      <c r="M19" s="27">
        <f t="shared" si="5"/>
        <v>12.271522362499999</v>
      </c>
      <c r="N19" s="27"/>
      <c r="O19" s="25">
        <v>0.002485</v>
      </c>
      <c r="P19" s="27"/>
      <c r="Q19" s="85">
        <f t="shared" si="6"/>
        <v>12.274007362499999</v>
      </c>
      <c r="R19" s="30"/>
    </row>
    <row r="20" spans="1:18" ht="12.75">
      <c r="A20" s="3" t="s">
        <v>117</v>
      </c>
      <c r="B20" s="91">
        <v>43.28378069677713</v>
      </c>
      <c r="C20" s="26">
        <f t="shared" si="0"/>
        <v>9.954589688077146</v>
      </c>
      <c r="D20" s="25">
        <f t="shared" si="1"/>
        <v>33.32919100869998</v>
      </c>
      <c r="E20" s="27">
        <f t="shared" si="2"/>
        <v>7.3589225906337035</v>
      </c>
      <c r="F20" s="27"/>
      <c r="G20" s="27">
        <f t="shared" si="3"/>
        <v>25.970268418066276</v>
      </c>
      <c r="H20" s="27">
        <f t="shared" si="4"/>
        <v>24.67175499716296</v>
      </c>
      <c r="I20" s="27"/>
      <c r="J20" s="26">
        <v>15.587898</v>
      </c>
      <c r="K20" s="27">
        <v>9.433133115</v>
      </c>
      <c r="L20" s="28">
        <v>2.675877</v>
      </c>
      <c r="M20" s="27">
        <f t="shared" si="5"/>
        <v>27.696908115</v>
      </c>
      <c r="N20" s="27"/>
      <c r="O20" s="25">
        <v>0.003003</v>
      </c>
      <c r="P20" s="27"/>
      <c r="Q20" s="85">
        <f t="shared" si="6"/>
        <v>27.699911115</v>
      </c>
      <c r="R20" s="30"/>
    </row>
    <row r="21" spans="1:18" ht="12.75">
      <c r="A21" s="3" t="s">
        <v>118</v>
      </c>
      <c r="B21" s="91">
        <v>13.737652589652024</v>
      </c>
      <c r="C21" s="26">
        <f t="shared" si="0"/>
        <v>3.159444313918697</v>
      </c>
      <c r="D21" s="25">
        <f t="shared" si="1"/>
        <v>10.578208275733328</v>
      </c>
      <c r="E21" s="27">
        <f t="shared" si="2"/>
        <v>2.335616721942113</v>
      </c>
      <c r="F21" s="27"/>
      <c r="G21" s="27">
        <f t="shared" si="3"/>
        <v>8.242591553791215</v>
      </c>
      <c r="H21" s="27">
        <f t="shared" si="4"/>
        <v>7.830461976101653</v>
      </c>
      <c r="I21" s="27"/>
      <c r="J21" s="26">
        <v>9.804896</v>
      </c>
      <c r="K21" s="27">
        <v>6.531025035</v>
      </c>
      <c r="L21" s="28">
        <v>1.6043919999999998</v>
      </c>
      <c r="M21" s="27">
        <f t="shared" si="5"/>
        <v>17.940313035</v>
      </c>
      <c r="N21" s="27"/>
      <c r="O21" s="25">
        <v>1.855372</v>
      </c>
      <c r="P21" s="27"/>
      <c r="Q21" s="85">
        <f t="shared" si="6"/>
        <v>19.795685034999998</v>
      </c>
      <c r="R21" s="30"/>
    </row>
    <row r="22" spans="1:18" ht="12.75">
      <c r="A22" s="3" t="s">
        <v>119</v>
      </c>
      <c r="B22" s="91">
        <v>223.36045480599796</v>
      </c>
      <c r="C22" s="26">
        <f t="shared" si="0"/>
        <v>51.36939621130568</v>
      </c>
      <c r="D22" s="25">
        <f t="shared" si="1"/>
        <v>171.99105859469228</v>
      </c>
      <c r="E22" s="27">
        <f t="shared" si="2"/>
        <v>37.97478571109352</v>
      </c>
      <c r="F22" s="27"/>
      <c r="G22" s="27">
        <f t="shared" si="3"/>
        <v>134.01627288359876</v>
      </c>
      <c r="H22" s="27">
        <f t="shared" si="4"/>
        <v>127.31545923941881</v>
      </c>
      <c r="I22" s="27"/>
      <c r="J22" s="26">
        <v>75.349837</v>
      </c>
      <c r="K22" s="27">
        <v>33.9520585825</v>
      </c>
      <c r="L22" s="28">
        <v>6.9470469999999995</v>
      </c>
      <c r="M22" s="27">
        <f t="shared" si="5"/>
        <v>116.24894258249999</v>
      </c>
      <c r="N22" s="27"/>
      <c r="O22" s="25">
        <v>0.08439</v>
      </c>
      <c r="P22" s="27"/>
      <c r="Q22" s="85">
        <f t="shared" si="6"/>
        <v>116.33333258249999</v>
      </c>
      <c r="R22" s="30"/>
    </row>
    <row r="23" spans="1:18" ht="12.75">
      <c r="A23" s="3" t="s">
        <v>120</v>
      </c>
      <c r="B23" s="91">
        <v>102.01210894111891</v>
      </c>
      <c r="C23" s="26">
        <f t="shared" si="0"/>
        <v>23.461182719648082</v>
      </c>
      <c r="D23" s="25">
        <f t="shared" si="1"/>
        <v>78.55092622147083</v>
      </c>
      <c r="E23" s="27">
        <f t="shared" si="2"/>
        <v>17.343660856799488</v>
      </c>
      <c r="F23" s="27"/>
      <c r="G23" s="27">
        <f t="shared" si="3"/>
        <v>61.20726536467134</v>
      </c>
      <c r="H23" s="27">
        <f t="shared" si="4"/>
        <v>58.14690209643777</v>
      </c>
      <c r="I23" s="27"/>
      <c r="J23" s="26">
        <v>27.269708</v>
      </c>
      <c r="K23" s="27">
        <v>15.5531941275</v>
      </c>
      <c r="L23" s="28">
        <v>3.546346</v>
      </c>
      <c r="M23" s="27">
        <f t="shared" si="5"/>
        <v>46.3692481275</v>
      </c>
      <c r="N23" s="27"/>
      <c r="O23" s="25">
        <v>0.01437</v>
      </c>
      <c r="P23" s="27"/>
      <c r="Q23" s="85">
        <f t="shared" si="6"/>
        <v>46.3836181275</v>
      </c>
      <c r="R23" s="30"/>
    </row>
    <row r="24" spans="1:18" ht="12.75">
      <c r="A24" s="3" t="s">
        <v>121</v>
      </c>
      <c r="B24" s="91">
        <v>42.04289251326394</v>
      </c>
      <c r="C24" s="26">
        <f t="shared" si="0"/>
        <v>9.669204896896536</v>
      </c>
      <c r="D24" s="25">
        <f t="shared" si="1"/>
        <v>32.373687616367405</v>
      </c>
      <c r="E24" s="27">
        <f t="shared" si="2"/>
        <v>7.14795210840904</v>
      </c>
      <c r="F24" s="27"/>
      <c r="G24" s="27">
        <f t="shared" si="3"/>
        <v>25.225735507958365</v>
      </c>
      <c r="H24" s="27">
        <f t="shared" si="4"/>
        <v>23.964448732560445</v>
      </c>
      <c r="I24" s="27"/>
      <c r="J24" s="26">
        <v>14.108234</v>
      </c>
      <c r="K24" s="27">
        <v>6.2267328825</v>
      </c>
      <c r="L24" s="28">
        <v>1.9914399999999999</v>
      </c>
      <c r="M24" s="27">
        <f t="shared" si="5"/>
        <v>22.3264068825</v>
      </c>
      <c r="N24" s="27"/>
      <c r="O24" s="25">
        <v>0.000588</v>
      </c>
      <c r="P24" s="27"/>
      <c r="Q24" s="85">
        <f t="shared" si="6"/>
        <v>22.3269948825</v>
      </c>
      <c r="R24" s="30"/>
    </row>
    <row r="25" spans="1:18" ht="12.75">
      <c r="A25" s="3" t="s">
        <v>122</v>
      </c>
      <c r="B25" s="91">
        <v>55.17724664059996</v>
      </c>
      <c r="C25" s="26">
        <f t="shared" si="0"/>
        <v>12.689900040684378</v>
      </c>
      <c r="D25" s="25">
        <f t="shared" si="1"/>
        <v>42.48734659991558</v>
      </c>
      <c r="E25" s="27">
        <f t="shared" si="2"/>
        <v>9.380998615555605</v>
      </c>
      <c r="F25" s="27"/>
      <c r="G25" s="27">
        <f t="shared" si="3"/>
        <v>33.10634798435998</v>
      </c>
      <c r="H25" s="27">
        <f t="shared" si="4"/>
        <v>31.45103058514198</v>
      </c>
      <c r="I25" s="27"/>
      <c r="J25" s="26">
        <v>16.784998</v>
      </c>
      <c r="K25" s="27">
        <v>10.3810454875</v>
      </c>
      <c r="L25" s="28">
        <v>1.990244</v>
      </c>
      <c r="M25" s="27">
        <f t="shared" si="5"/>
        <v>29.156287487500002</v>
      </c>
      <c r="N25" s="27"/>
      <c r="O25" s="25">
        <v>0.006908</v>
      </c>
      <c r="P25" s="27"/>
      <c r="Q25" s="85">
        <f t="shared" si="6"/>
        <v>29.1631954875</v>
      </c>
      <c r="R25" s="30"/>
    </row>
    <row r="26" spans="1:18" ht="12.75">
      <c r="A26" s="3" t="s">
        <v>123</v>
      </c>
      <c r="B26" s="91">
        <v>63.21499599988558</v>
      </c>
      <c r="C26" s="26">
        <f t="shared" si="0"/>
        <v>14.538456141821149</v>
      </c>
      <c r="D26" s="25">
        <f t="shared" si="1"/>
        <v>48.67653985806443</v>
      </c>
      <c r="E26" s="27">
        <f t="shared" si="2"/>
        <v>10.74754225813308</v>
      </c>
      <c r="F26" s="27"/>
      <c r="G26" s="27">
        <f t="shared" si="3"/>
        <v>37.92899759993135</v>
      </c>
      <c r="H26" s="27">
        <f t="shared" si="4"/>
        <v>36.03254771993478</v>
      </c>
      <c r="I26" s="27"/>
      <c r="J26" s="26">
        <v>27.440473</v>
      </c>
      <c r="K26" s="27">
        <v>13.4477793</v>
      </c>
      <c r="L26" s="28">
        <v>2.5338760000000002</v>
      </c>
      <c r="M26" s="27">
        <f t="shared" si="5"/>
        <v>43.422128300000004</v>
      </c>
      <c r="N26" s="27"/>
      <c r="O26" s="25">
        <v>35.062233</v>
      </c>
      <c r="P26" s="27"/>
      <c r="Q26" s="85">
        <f t="shared" si="6"/>
        <v>78.4843613</v>
      </c>
      <c r="R26" s="30"/>
    </row>
    <row r="27" spans="1:18" ht="12.75">
      <c r="A27" s="3" t="s">
        <v>124</v>
      </c>
      <c r="B27" s="91">
        <v>140.51757108956414</v>
      </c>
      <c r="C27" s="26">
        <f t="shared" si="0"/>
        <v>32.316834196186</v>
      </c>
      <c r="D27" s="25">
        <f t="shared" si="1"/>
        <v>108.20073689337815</v>
      </c>
      <c r="E27" s="27">
        <f t="shared" si="2"/>
        <v>23.89019423963967</v>
      </c>
      <c r="F27" s="27"/>
      <c r="G27" s="27">
        <f t="shared" si="3"/>
        <v>84.31054265373848</v>
      </c>
      <c r="H27" s="27">
        <f t="shared" si="4"/>
        <v>80.09501552105155</v>
      </c>
      <c r="I27" s="27"/>
      <c r="J27" s="26">
        <v>38.355893</v>
      </c>
      <c r="K27" s="27">
        <v>14.5370391025</v>
      </c>
      <c r="L27" s="28">
        <v>4.444234</v>
      </c>
      <c r="M27" s="27">
        <f t="shared" si="5"/>
        <v>57.3371661025</v>
      </c>
      <c r="N27" s="27"/>
      <c r="O27" s="25">
        <v>0.005246</v>
      </c>
      <c r="P27" s="27"/>
      <c r="Q27" s="85">
        <f t="shared" si="6"/>
        <v>57.3424121025</v>
      </c>
      <c r="R27" s="30"/>
    </row>
    <row r="28" spans="1:18" ht="12.75">
      <c r="A28" s="3" t="s">
        <v>125</v>
      </c>
      <c r="B28" s="91">
        <v>88.16008278140552</v>
      </c>
      <c r="C28" s="26">
        <f t="shared" si="0"/>
        <v>20.2754342811175</v>
      </c>
      <c r="D28" s="25">
        <f t="shared" si="1"/>
        <v>67.88464850028802</v>
      </c>
      <c r="E28" s="27">
        <f t="shared" si="2"/>
        <v>14.988598831444712</v>
      </c>
      <c r="F28" s="27"/>
      <c r="G28" s="27">
        <f t="shared" si="3"/>
        <v>52.89604966884331</v>
      </c>
      <c r="H28" s="27">
        <f t="shared" si="4"/>
        <v>50.25124718540114</v>
      </c>
      <c r="I28" s="27"/>
      <c r="J28" s="26">
        <v>24.078402</v>
      </c>
      <c r="K28" s="27">
        <v>11.17592484</v>
      </c>
      <c r="L28" s="28">
        <v>2.470403</v>
      </c>
      <c r="M28" s="27">
        <f t="shared" si="5"/>
        <v>37.72472984</v>
      </c>
      <c r="N28" s="27"/>
      <c r="O28" s="25">
        <v>0.008283</v>
      </c>
      <c r="P28" s="27"/>
      <c r="Q28" s="85">
        <f t="shared" si="6"/>
        <v>37.73301284</v>
      </c>
      <c r="R28" s="30"/>
    </row>
    <row r="29" spans="1:18" ht="12.75">
      <c r="A29" s="3" t="s">
        <v>126</v>
      </c>
      <c r="B29" s="91">
        <v>21.924575790835412</v>
      </c>
      <c r="C29" s="26">
        <f t="shared" si="0"/>
        <v>5.042308055570727</v>
      </c>
      <c r="D29" s="25">
        <f t="shared" si="1"/>
        <v>16.882267735264683</v>
      </c>
      <c r="E29" s="27">
        <f t="shared" si="2"/>
        <v>3.727522260763436</v>
      </c>
      <c r="F29" s="27"/>
      <c r="G29" s="27">
        <f t="shared" si="3"/>
        <v>13.154745474501247</v>
      </c>
      <c r="H29" s="27">
        <f t="shared" si="4"/>
        <v>12.497008200776184</v>
      </c>
      <c r="I29" s="27"/>
      <c r="J29" s="26">
        <v>8.593276</v>
      </c>
      <c r="K29" s="27">
        <v>3.88393917</v>
      </c>
      <c r="L29" s="28">
        <v>1.421265</v>
      </c>
      <c r="M29" s="27">
        <f t="shared" si="5"/>
        <v>13.89848017</v>
      </c>
      <c r="N29" s="27"/>
      <c r="O29" s="25">
        <v>0.585786</v>
      </c>
      <c r="P29" s="27"/>
      <c r="Q29" s="85">
        <f t="shared" si="6"/>
        <v>14.48426617</v>
      </c>
      <c r="R29" s="30"/>
    </row>
    <row r="30" spans="1:18" ht="12.75">
      <c r="A30" s="3" t="s">
        <v>127</v>
      </c>
      <c r="B30" s="91">
        <v>169.28879156091665</v>
      </c>
      <c r="C30" s="26">
        <f t="shared" si="0"/>
        <v>38.93376298583873</v>
      </c>
      <c r="D30" s="25">
        <f t="shared" si="1"/>
        <v>130.3550285750779</v>
      </c>
      <c r="E30" s="27">
        <f t="shared" si="2"/>
        <v>28.781753638527917</v>
      </c>
      <c r="F30" s="27"/>
      <c r="G30" s="27">
        <f t="shared" si="3"/>
        <v>101.57327493654999</v>
      </c>
      <c r="H30" s="27">
        <f t="shared" si="4"/>
        <v>96.49461118972249</v>
      </c>
      <c r="I30" s="27"/>
      <c r="J30" s="26">
        <v>74.301758</v>
      </c>
      <c r="K30" s="27">
        <v>27.353525185</v>
      </c>
      <c r="L30" s="28">
        <v>6.936831</v>
      </c>
      <c r="M30" s="27">
        <f t="shared" si="5"/>
        <v>108.592114185</v>
      </c>
      <c r="N30" s="27"/>
      <c r="O30" s="25">
        <v>0.004501</v>
      </c>
      <c r="P30" s="27"/>
      <c r="Q30" s="85">
        <f t="shared" si="6"/>
        <v>108.596615185</v>
      </c>
      <c r="R30" s="30"/>
    </row>
    <row r="31" spans="1:18" ht="12.75">
      <c r="A31" s="3" t="s">
        <v>128</v>
      </c>
      <c r="B31" s="91">
        <v>82.10783372834759</v>
      </c>
      <c r="C31" s="26">
        <f t="shared" si="0"/>
        <v>18.88351206352501</v>
      </c>
      <c r="D31" s="25">
        <f t="shared" si="1"/>
        <v>63.224321664822575</v>
      </c>
      <c r="E31" s="27">
        <f t="shared" si="2"/>
        <v>13.959621427814028</v>
      </c>
      <c r="F31" s="27"/>
      <c r="G31" s="27">
        <f t="shared" si="3"/>
        <v>49.26470023700855</v>
      </c>
      <c r="H31" s="27">
        <f t="shared" si="4"/>
        <v>46.80146522515812</v>
      </c>
      <c r="I31" s="27"/>
      <c r="J31" s="26">
        <v>29.691011</v>
      </c>
      <c r="K31" s="27">
        <v>11.6308914575</v>
      </c>
      <c r="L31" s="28">
        <v>3.428215</v>
      </c>
      <c r="M31" s="27">
        <f t="shared" si="5"/>
        <v>44.750117457500004</v>
      </c>
      <c r="N31" s="27"/>
      <c r="O31" s="25">
        <v>1.613284</v>
      </c>
      <c r="P31" s="27"/>
      <c r="Q31" s="85">
        <f t="shared" si="6"/>
        <v>46.363401457500004</v>
      </c>
      <c r="R31" s="30"/>
    </row>
    <row r="32" spans="1:18" ht="12.75">
      <c r="A32" s="3" t="s">
        <v>129</v>
      </c>
      <c r="B32" s="91">
        <v>94.82770883087663</v>
      </c>
      <c r="C32" s="26">
        <f t="shared" si="0"/>
        <v>21.8088835419618</v>
      </c>
      <c r="D32" s="25">
        <f t="shared" si="1"/>
        <v>73.01882528891483</v>
      </c>
      <c r="E32" s="27">
        <f t="shared" si="2"/>
        <v>16.12219999038885</v>
      </c>
      <c r="F32" s="27"/>
      <c r="G32" s="27">
        <f t="shared" si="3"/>
        <v>56.896625298525976</v>
      </c>
      <c r="H32" s="27">
        <f t="shared" si="4"/>
        <v>54.05179403359968</v>
      </c>
      <c r="I32" s="27"/>
      <c r="J32" s="26">
        <v>31.330523</v>
      </c>
      <c r="K32" s="27">
        <v>13.279254895</v>
      </c>
      <c r="L32" s="28">
        <v>3.567832</v>
      </c>
      <c r="M32" s="27">
        <f t="shared" si="5"/>
        <v>48.177609895</v>
      </c>
      <c r="N32" s="27"/>
      <c r="O32" s="25">
        <v>0.02835</v>
      </c>
      <c r="P32" s="27"/>
      <c r="Q32" s="85">
        <f t="shared" si="6"/>
        <v>48.20595989500001</v>
      </c>
      <c r="R32" s="30"/>
    </row>
    <row r="33" spans="1:18" ht="12.75">
      <c r="A33" s="3" t="s">
        <v>130</v>
      </c>
      <c r="B33" s="91">
        <v>36.604278092431024</v>
      </c>
      <c r="C33" s="26">
        <f t="shared" si="0"/>
        <v>8.418409006160442</v>
      </c>
      <c r="D33" s="25">
        <f t="shared" si="1"/>
        <v>28.185869086270582</v>
      </c>
      <c r="E33" s="27">
        <f t="shared" si="2"/>
        <v>6.223302230811967</v>
      </c>
      <c r="F33" s="27"/>
      <c r="G33" s="27">
        <f t="shared" si="3"/>
        <v>21.962566855458615</v>
      </c>
      <c r="H33" s="27">
        <f t="shared" si="4"/>
        <v>20.864438512685684</v>
      </c>
      <c r="I33" s="27"/>
      <c r="J33" s="26">
        <v>14.066032</v>
      </c>
      <c r="K33" s="27">
        <v>8.1932308575</v>
      </c>
      <c r="L33" s="28">
        <v>1.8636270000000001</v>
      </c>
      <c r="M33" s="27">
        <f t="shared" si="5"/>
        <v>24.1228898575</v>
      </c>
      <c r="N33" s="27"/>
      <c r="O33" s="25">
        <v>0.096041</v>
      </c>
      <c r="P33" s="27"/>
      <c r="Q33" s="85">
        <f t="shared" si="6"/>
        <v>24.2189308575</v>
      </c>
      <c r="R33" s="30"/>
    </row>
    <row r="34" spans="1:18" ht="12.75">
      <c r="A34" s="3" t="s">
        <v>131</v>
      </c>
      <c r="B34" s="91">
        <v>10.032325000569369</v>
      </c>
      <c r="C34" s="26">
        <f t="shared" si="0"/>
        <v>2.3072771691947525</v>
      </c>
      <c r="D34" s="25">
        <f t="shared" si="1"/>
        <v>7.725047831374616</v>
      </c>
      <c r="E34" s="27">
        <f t="shared" si="2"/>
        <v>1.705652831032995</v>
      </c>
      <c r="F34" s="27"/>
      <c r="G34" s="27">
        <f t="shared" si="3"/>
        <v>6.019395000341621</v>
      </c>
      <c r="H34" s="27">
        <f t="shared" si="4"/>
        <v>5.71842525032454</v>
      </c>
      <c r="I34" s="27"/>
      <c r="J34" s="26">
        <v>6.003994</v>
      </c>
      <c r="K34" s="27">
        <v>5.3371885625</v>
      </c>
      <c r="L34" s="28">
        <v>1.234559</v>
      </c>
      <c r="M34" s="27">
        <f t="shared" si="5"/>
        <v>12.5757415625</v>
      </c>
      <c r="N34" s="27"/>
      <c r="O34" s="25">
        <v>0.001193</v>
      </c>
      <c r="P34" s="27"/>
      <c r="Q34" s="85">
        <f t="shared" si="6"/>
        <v>12.5769345625</v>
      </c>
      <c r="R34" s="30"/>
    </row>
    <row r="35" spans="1:18" ht="12.75">
      <c r="A35" s="3" t="s">
        <v>132</v>
      </c>
      <c r="B35" s="91">
        <v>132.94451006801893</v>
      </c>
      <c r="C35" s="26">
        <f t="shared" si="0"/>
        <v>30.57514911372124</v>
      </c>
      <c r="D35" s="25">
        <f t="shared" si="1"/>
        <v>102.36936095429769</v>
      </c>
      <c r="E35" s="27">
        <f t="shared" si="2"/>
        <v>22.602654913486333</v>
      </c>
      <c r="F35" s="27"/>
      <c r="G35" s="27">
        <f t="shared" si="3"/>
        <v>79.76670604081136</v>
      </c>
      <c r="H35" s="27">
        <f t="shared" si="4"/>
        <v>75.77837073877079</v>
      </c>
      <c r="I35" s="27"/>
      <c r="J35" s="26">
        <v>27.206184</v>
      </c>
      <c r="K35" s="27">
        <v>16.03148682</v>
      </c>
      <c r="L35" s="28">
        <v>4.461287</v>
      </c>
      <c r="M35" s="27">
        <f t="shared" si="5"/>
        <v>47.698957820000004</v>
      </c>
      <c r="N35" s="27"/>
      <c r="O35" s="25">
        <v>0.0898</v>
      </c>
      <c r="P35" s="27"/>
      <c r="Q35" s="85">
        <f t="shared" si="6"/>
        <v>47.78875782</v>
      </c>
      <c r="R35" s="30"/>
    </row>
    <row r="36" spans="1:18" ht="12.75">
      <c r="A36" s="3" t="s">
        <v>133</v>
      </c>
      <c r="B36" s="91">
        <v>8.414130737529323</v>
      </c>
      <c r="C36" s="26">
        <f t="shared" si="0"/>
        <v>1.9351179061901815</v>
      </c>
      <c r="D36" s="25">
        <f t="shared" si="1"/>
        <v>6.4790128313391415</v>
      </c>
      <c r="E36" s="27">
        <f t="shared" si="2"/>
        <v>1.430534388821548</v>
      </c>
      <c r="F36" s="27"/>
      <c r="G36" s="27">
        <f t="shared" si="3"/>
        <v>5.0484784425175935</v>
      </c>
      <c r="H36" s="27">
        <f t="shared" si="4"/>
        <v>4.7960545203917135</v>
      </c>
      <c r="I36" s="27"/>
      <c r="J36" s="26">
        <v>6.233715</v>
      </c>
      <c r="K36" s="27">
        <v>5.4348534975</v>
      </c>
      <c r="L36" s="28">
        <v>0.968666</v>
      </c>
      <c r="M36" s="27">
        <f t="shared" si="5"/>
        <v>12.637234497500001</v>
      </c>
      <c r="N36" s="27"/>
      <c r="O36" s="25">
        <v>0.004233</v>
      </c>
      <c r="P36" s="27"/>
      <c r="Q36" s="85">
        <f t="shared" si="6"/>
        <v>12.6414674975</v>
      </c>
      <c r="R36" s="30"/>
    </row>
    <row r="37" spans="1:18" ht="12.75">
      <c r="A37" s="3" t="s">
        <v>134</v>
      </c>
      <c r="B37" s="91">
        <v>25.61864738795029</v>
      </c>
      <c r="C37" s="26">
        <f t="shared" si="0"/>
        <v>5.891886498943547</v>
      </c>
      <c r="D37" s="25">
        <f t="shared" si="1"/>
        <v>19.72676088900674</v>
      </c>
      <c r="E37" s="27">
        <f t="shared" si="2"/>
        <v>4.355572456236567</v>
      </c>
      <c r="F37" s="27"/>
      <c r="G37" s="27">
        <f t="shared" si="3"/>
        <v>15.371188432770174</v>
      </c>
      <c r="H37" s="27">
        <f t="shared" si="4"/>
        <v>14.602629011131665</v>
      </c>
      <c r="I37" s="27"/>
      <c r="J37" s="26">
        <v>9.536802</v>
      </c>
      <c r="K37" s="27">
        <v>6.4142503725</v>
      </c>
      <c r="L37" s="28">
        <v>1.556029</v>
      </c>
      <c r="M37" s="27">
        <f t="shared" si="5"/>
        <v>17.5070813725</v>
      </c>
      <c r="N37" s="27"/>
      <c r="O37" s="25">
        <v>0.002795</v>
      </c>
      <c r="P37" s="27"/>
      <c r="Q37" s="85">
        <f t="shared" si="6"/>
        <v>17.5098763725</v>
      </c>
      <c r="R37" s="30"/>
    </row>
    <row r="38" spans="1:18" ht="12.75">
      <c r="A38" s="3" t="s">
        <v>135</v>
      </c>
      <c r="B38" s="91">
        <v>24.847323770636766</v>
      </c>
      <c r="C38" s="26">
        <f t="shared" si="0"/>
        <v>5.714494182388093</v>
      </c>
      <c r="D38" s="25">
        <f t="shared" si="1"/>
        <v>19.132829588248672</v>
      </c>
      <c r="E38" s="27">
        <f t="shared" si="2"/>
        <v>4.224435325866613</v>
      </c>
      <c r="F38" s="27"/>
      <c r="G38" s="27">
        <f t="shared" si="3"/>
        <v>14.908394262382059</v>
      </c>
      <c r="H38" s="27">
        <f t="shared" si="4"/>
        <v>14.162974549262955</v>
      </c>
      <c r="I38" s="27"/>
      <c r="J38" s="26">
        <v>5.120835</v>
      </c>
      <c r="K38" s="27">
        <v>2.5254762375</v>
      </c>
      <c r="L38" s="28">
        <v>1.0148009999999998</v>
      </c>
      <c r="M38" s="27">
        <f t="shared" si="5"/>
        <v>8.6611122375</v>
      </c>
      <c r="N38" s="27"/>
      <c r="O38" s="25">
        <v>0.000134</v>
      </c>
      <c r="P38" s="27"/>
      <c r="Q38" s="85">
        <f t="shared" si="6"/>
        <v>8.661246237499999</v>
      </c>
      <c r="R38" s="30"/>
    </row>
    <row r="39" spans="1:18" ht="12.75">
      <c r="A39" s="3" t="s">
        <v>136</v>
      </c>
      <c r="B39" s="91">
        <v>173.273574472806</v>
      </c>
      <c r="C39" s="26">
        <f t="shared" si="0"/>
        <v>39.85020046531412</v>
      </c>
      <c r="D39" s="25">
        <f t="shared" si="1"/>
        <v>133.42337400749187</v>
      </c>
      <c r="E39" s="27">
        <f t="shared" si="2"/>
        <v>29.459229323808287</v>
      </c>
      <c r="F39" s="27"/>
      <c r="G39" s="27">
        <f t="shared" si="3"/>
        <v>103.96414468368359</v>
      </c>
      <c r="H39" s="27">
        <f t="shared" si="4"/>
        <v>98.7659374494994</v>
      </c>
      <c r="I39" s="27"/>
      <c r="J39" s="26">
        <v>54.372625</v>
      </c>
      <c r="K39" s="27">
        <v>19.799114745</v>
      </c>
      <c r="L39" s="28">
        <v>4.057459</v>
      </c>
      <c r="M39" s="27">
        <f t="shared" si="5"/>
        <v>78.22919874499999</v>
      </c>
      <c r="N39" s="27"/>
      <c r="O39" s="25">
        <v>1.150451</v>
      </c>
      <c r="P39" s="27"/>
      <c r="Q39" s="85">
        <f t="shared" si="6"/>
        <v>79.379649745</v>
      </c>
      <c r="R39" s="30"/>
    </row>
    <row r="40" spans="1:18" ht="12.75">
      <c r="A40" s="3" t="s">
        <v>137</v>
      </c>
      <c r="B40" s="91">
        <v>20.85703385746928</v>
      </c>
      <c r="C40" s="26">
        <f t="shared" si="0"/>
        <v>4.7967901791189655</v>
      </c>
      <c r="D40" s="25">
        <f t="shared" si="1"/>
        <v>16.060243678350314</v>
      </c>
      <c r="E40" s="27">
        <f t="shared" si="2"/>
        <v>3.5460233638687466</v>
      </c>
      <c r="F40" s="27"/>
      <c r="G40" s="27">
        <f t="shared" si="3"/>
        <v>12.514220314481568</v>
      </c>
      <c r="H40" s="27">
        <f t="shared" si="4"/>
        <v>11.888509298757489</v>
      </c>
      <c r="I40" s="27"/>
      <c r="J40" s="26">
        <v>8.386923</v>
      </c>
      <c r="K40" s="27">
        <v>5.9892628175</v>
      </c>
      <c r="L40" s="28">
        <v>1.451187</v>
      </c>
      <c r="M40" s="27">
        <f t="shared" si="5"/>
        <v>15.827372817499999</v>
      </c>
      <c r="N40" s="27"/>
      <c r="O40" s="25">
        <v>0.005479</v>
      </c>
      <c r="P40" s="27"/>
      <c r="Q40" s="85">
        <f t="shared" si="6"/>
        <v>15.832851817499998</v>
      </c>
      <c r="R40" s="30"/>
    </row>
    <row r="41" spans="1:18" ht="12.75">
      <c r="A41" s="3" t="s">
        <v>138</v>
      </c>
      <c r="B41" s="91">
        <v>25.951284886407514</v>
      </c>
      <c r="C41" s="26">
        <f t="shared" si="0"/>
        <v>5.968387898745173</v>
      </c>
      <c r="D41" s="25">
        <f t="shared" si="1"/>
        <v>19.98289698766234</v>
      </c>
      <c r="E41" s="27">
        <f t="shared" si="2"/>
        <v>4.412126055817833</v>
      </c>
      <c r="F41" s="27"/>
      <c r="G41" s="27">
        <f t="shared" si="3"/>
        <v>15.570770931844507</v>
      </c>
      <c r="H41" s="27">
        <f t="shared" si="4"/>
        <v>14.79223238525228</v>
      </c>
      <c r="I41" s="27"/>
      <c r="J41" s="26">
        <v>11.334141</v>
      </c>
      <c r="K41" s="27">
        <v>5.1883085975</v>
      </c>
      <c r="L41" s="28">
        <v>1.172837</v>
      </c>
      <c r="M41" s="27">
        <f t="shared" si="5"/>
        <v>17.6952865975</v>
      </c>
      <c r="N41" s="27"/>
      <c r="O41" s="25">
        <v>0.018114</v>
      </c>
      <c r="P41" s="27"/>
      <c r="Q41" s="85">
        <f t="shared" si="6"/>
        <v>17.7134005975</v>
      </c>
      <c r="R41" s="30"/>
    </row>
    <row r="42" spans="1:18" ht="12.75">
      <c r="A42" s="3" t="s">
        <v>139</v>
      </c>
      <c r="B42" s="91">
        <v>366.5039374551641</v>
      </c>
      <c r="C42" s="26">
        <f t="shared" si="0"/>
        <v>84.29014882016773</v>
      </c>
      <c r="D42" s="25">
        <f t="shared" si="1"/>
        <v>282.2137886349964</v>
      </c>
      <c r="E42" s="27">
        <f t="shared" si="2"/>
        <v>62.31142616189794</v>
      </c>
      <c r="F42" s="27"/>
      <c r="G42" s="27">
        <f t="shared" si="3"/>
        <v>219.90236247309844</v>
      </c>
      <c r="H42" s="27">
        <f t="shared" si="4"/>
        <v>208.90724434944352</v>
      </c>
      <c r="I42" s="27"/>
      <c r="J42" s="26">
        <v>127.555519</v>
      </c>
      <c r="K42" s="27">
        <v>56.92114133</v>
      </c>
      <c r="L42" s="28">
        <v>11.412883999999998</v>
      </c>
      <c r="M42" s="27">
        <f t="shared" si="5"/>
        <v>195.88954433</v>
      </c>
      <c r="N42" s="27"/>
      <c r="O42" s="25">
        <v>0.034904</v>
      </c>
      <c r="P42" s="27"/>
      <c r="Q42" s="85">
        <f t="shared" si="6"/>
        <v>195.92444833000002</v>
      </c>
      <c r="R42" s="30"/>
    </row>
    <row r="43" spans="1:18" ht="12.75">
      <c r="A43" s="3" t="s">
        <v>140</v>
      </c>
      <c r="B43" s="91">
        <v>201.44158419965638</v>
      </c>
      <c r="C43" s="26">
        <f t="shared" si="0"/>
        <v>46.32840025855538</v>
      </c>
      <c r="D43" s="25">
        <f t="shared" si="1"/>
        <v>155.113183941101</v>
      </c>
      <c r="E43" s="27">
        <f t="shared" si="2"/>
        <v>34.24823342130718</v>
      </c>
      <c r="F43" s="27"/>
      <c r="G43" s="27">
        <f t="shared" si="3"/>
        <v>120.86495051979382</v>
      </c>
      <c r="H43" s="27">
        <f t="shared" si="4"/>
        <v>114.82170299380412</v>
      </c>
      <c r="I43" s="27"/>
      <c r="J43" s="26">
        <v>54.283645</v>
      </c>
      <c r="K43" s="27">
        <v>30.6149898925</v>
      </c>
      <c r="L43" s="28">
        <v>6.060104</v>
      </c>
      <c r="M43" s="27">
        <f t="shared" si="5"/>
        <v>90.9587388925</v>
      </c>
      <c r="N43" s="27"/>
      <c r="O43" s="25">
        <v>0.017045</v>
      </c>
      <c r="P43" s="27"/>
      <c r="Q43" s="85">
        <f t="shared" si="6"/>
        <v>90.97578389249999</v>
      </c>
      <c r="R43" s="30"/>
    </row>
    <row r="44" spans="1:18" ht="12.75">
      <c r="A44" s="3" t="s">
        <v>141</v>
      </c>
      <c r="B44" s="91">
        <v>45.697193074520094</v>
      </c>
      <c r="C44" s="26">
        <f t="shared" si="0"/>
        <v>10.509636626718224</v>
      </c>
      <c r="D44" s="25">
        <f t="shared" si="1"/>
        <v>35.18755644780187</v>
      </c>
      <c r="E44" s="27">
        <f t="shared" si="2"/>
        <v>7.769240603089813</v>
      </c>
      <c r="F44" s="27"/>
      <c r="G44" s="27">
        <f t="shared" si="3"/>
        <v>27.418315844712055</v>
      </c>
      <c r="H44" s="27">
        <f t="shared" si="4"/>
        <v>26.04740005247645</v>
      </c>
      <c r="I44" s="27"/>
      <c r="J44" s="26">
        <v>18.419999</v>
      </c>
      <c r="K44" s="27">
        <v>13.014587</v>
      </c>
      <c r="L44" s="28">
        <v>3.1309810000000002</v>
      </c>
      <c r="M44" s="27">
        <f t="shared" si="5"/>
        <v>34.565567</v>
      </c>
      <c r="N44" s="27"/>
      <c r="O44" s="25">
        <v>0.016827</v>
      </c>
      <c r="P44" s="27"/>
      <c r="Q44" s="85">
        <f t="shared" si="6"/>
        <v>34.582394</v>
      </c>
      <c r="R44" s="30"/>
    </row>
    <row r="45" spans="1:18" ht="12.75">
      <c r="A45" s="3" t="s">
        <v>142</v>
      </c>
      <c r="B45" s="91">
        <v>47.03008751062375</v>
      </c>
      <c r="C45" s="26">
        <f t="shared" si="0"/>
        <v>10.816181410823019</v>
      </c>
      <c r="D45" s="25">
        <f t="shared" si="1"/>
        <v>36.21390609980073</v>
      </c>
      <c r="E45" s="27">
        <f t="shared" si="2"/>
        <v>7.995853593426482</v>
      </c>
      <c r="F45" s="27"/>
      <c r="G45" s="27">
        <f t="shared" si="3"/>
        <v>28.21805250637425</v>
      </c>
      <c r="H45" s="27">
        <f t="shared" si="4"/>
        <v>26.807149881055537</v>
      </c>
      <c r="I45" s="27"/>
      <c r="J45" s="26">
        <v>24.138676</v>
      </c>
      <c r="K45" s="27">
        <v>9.109669155</v>
      </c>
      <c r="L45" s="28">
        <v>2.929926</v>
      </c>
      <c r="M45" s="27">
        <f t="shared" si="5"/>
        <v>36.178271155000004</v>
      </c>
      <c r="N45" s="27"/>
      <c r="O45" s="25">
        <v>0.009162</v>
      </c>
      <c r="P45" s="27"/>
      <c r="Q45" s="85">
        <f t="shared" si="6"/>
        <v>36.18743315500001</v>
      </c>
      <c r="R45" s="30"/>
    </row>
    <row r="46" spans="1:18" ht="12.75">
      <c r="A46" s="3" t="s">
        <v>143</v>
      </c>
      <c r="B46" s="91">
        <v>210.55178892618673</v>
      </c>
      <c r="C46" s="26">
        <f t="shared" si="0"/>
        <v>48.423604248759105</v>
      </c>
      <c r="D46" s="25">
        <f t="shared" si="1"/>
        <v>162.1281846774276</v>
      </c>
      <c r="E46" s="27">
        <f t="shared" si="2"/>
        <v>35.797111321715576</v>
      </c>
      <c r="F46" s="27"/>
      <c r="G46" s="27">
        <f t="shared" si="3"/>
        <v>126.33107335571204</v>
      </c>
      <c r="H46" s="27">
        <f t="shared" si="4"/>
        <v>120.01451968792642</v>
      </c>
      <c r="I46" s="27"/>
      <c r="J46" s="26">
        <v>84.069069</v>
      </c>
      <c r="K46" s="27">
        <v>31.726689675</v>
      </c>
      <c r="L46" s="28">
        <v>8.115622</v>
      </c>
      <c r="M46" s="27">
        <f t="shared" si="5"/>
        <v>123.911380675</v>
      </c>
      <c r="N46" s="27"/>
      <c r="O46" s="25">
        <v>0.025222</v>
      </c>
      <c r="P46" s="27"/>
      <c r="Q46" s="85">
        <f t="shared" si="6"/>
        <v>123.936602675</v>
      </c>
      <c r="R46" s="30"/>
    </row>
    <row r="47" spans="1:18" ht="12.75">
      <c r="A47" s="3" t="s">
        <v>144</v>
      </c>
      <c r="B47" s="91">
        <v>25.575817868468402</v>
      </c>
      <c r="C47" s="26">
        <f t="shared" si="0"/>
        <v>5.882036382199669</v>
      </c>
      <c r="D47" s="25">
        <f t="shared" si="1"/>
        <v>19.693781486268733</v>
      </c>
      <c r="E47" s="27">
        <f t="shared" si="2"/>
        <v>4.348290765187693</v>
      </c>
      <c r="F47" s="27"/>
      <c r="G47" s="27">
        <f t="shared" si="3"/>
        <v>15.34549072108104</v>
      </c>
      <c r="H47" s="27">
        <f t="shared" si="4"/>
        <v>14.578216185026987</v>
      </c>
      <c r="I47" s="27"/>
      <c r="J47" s="26">
        <v>10.510437</v>
      </c>
      <c r="K47" s="27">
        <v>8.9070863525</v>
      </c>
      <c r="L47" s="28">
        <v>0.758702</v>
      </c>
      <c r="M47" s="27">
        <f t="shared" si="5"/>
        <v>20.176225352499998</v>
      </c>
      <c r="N47" s="27"/>
      <c r="O47" s="25">
        <v>3.751237</v>
      </c>
      <c r="P47" s="27"/>
      <c r="Q47" s="85">
        <f t="shared" si="6"/>
        <v>23.927462352499997</v>
      </c>
      <c r="R47" s="30"/>
    </row>
    <row r="48" spans="1:18" ht="12.75">
      <c r="A48" s="3" t="s">
        <v>145</v>
      </c>
      <c r="B48" s="91">
        <v>19.901889868455655</v>
      </c>
      <c r="C48" s="26">
        <f t="shared" si="0"/>
        <v>4.577122064397836</v>
      </c>
      <c r="D48" s="25">
        <f t="shared" si="1"/>
        <v>15.324767804057819</v>
      </c>
      <c r="E48" s="27">
        <f t="shared" si="2"/>
        <v>3.3836338829844266</v>
      </c>
      <c r="F48" s="27"/>
      <c r="G48" s="27">
        <f t="shared" si="3"/>
        <v>11.941133921073392</v>
      </c>
      <c r="H48" s="27">
        <f t="shared" si="4"/>
        <v>11.344077225019722</v>
      </c>
      <c r="I48" s="27"/>
      <c r="J48" s="26">
        <v>9.624484</v>
      </c>
      <c r="K48" s="27">
        <v>2.740389195</v>
      </c>
      <c r="L48" s="28">
        <v>1.020617</v>
      </c>
      <c r="M48" s="27">
        <f t="shared" si="5"/>
        <v>13.385490195000001</v>
      </c>
      <c r="N48" s="27"/>
      <c r="O48" s="25">
        <v>0.000662</v>
      </c>
      <c r="P48" s="27"/>
      <c r="Q48" s="85">
        <f t="shared" si="6"/>
        <v>13.386152195000001</v>
      </c>
      <c r="R48" s="30"/>
    </row>
    <row r="49" spans="1:18" ht="12.75">
      <c r="A49" s="3" t="s">
        <v>146</v>
      </c>
      <c r="B49" s="91">
        <v>60.92349564258973</v>
      </c>
      <c r="C49" s="26">
        <f t="shared" si="0"/>
        <v>14.011447052971825</v>
      </c>
      <c r="D49" s="25">
        <f t="shared" si="1"/>
        <v>46.9120485896179</v>
      </c>
      <c r="E49" s="27">
        <f t="shared" si="2"/>
        <v>10.357951204064065</v>
      </c>
      <c r="F49" s="27"/>
      <c r="G49" s="27">
        <f t="shared" si="3"/>
        <v>36.55409738555384</v>
      </c>
      <c r="H49" s="27">
        <f t="shared" si="4"/>
        <v>34.72639251627614</v>
      </c>
      <c r="I49" s="27"/>
      <c r="J49" s="26">
        <v>18.093435</v>
      </c>
      <c r="K49" s="27">
        <v>8.5391832975</v>
      </c>
      <c r="L49" s="28">
        <v>2.438503</v>
      </c>
      <c r="M49" s="27">
        <f t="shared" si="5"/>
        <v>29.0711212975</v>
      </c>
      <c r="N49" s="27"/>
      <c r="O49" s="25">
        <v>0.51538</v>
      </c>
      <c r="P49" s="27"/>
      <c r="Q49" s="85">
        <f t="shared" si="6"/>
        <v>29.5865012975</v>
      </c>
      <c r="R49" s="30"/>
    </row>
    <row r="50" spans="1:18" ht="12.75">
      <c r="A50" s="3" t="s">
        <v>147</v>
      </c>
      <c r="B50" s="91">
        <v>9.02636832131251</v>
      </c>
      <c r="C50" s="26">
        <f t="shared" si="0"/>
        <v>2.0759229338488487</v>
      </c>
      <c r="D50" s="25">
        <f t="shared" si="1"/>
        <v>6.950445387463661</v>
      </c>
      <c r="E50" s="27">
        <f t="shared" si="2"/>
        <v>1.5346243946761549</v>
      </c>
      <c r="F50" s="27"/>
      <c r="G50" s="27">
        <f t="shared" si="3"/>
        <v>5.4158209927875065</v>
      </c>
      <c r="H50" s="27">
        <f t="shared" si="4"/>
        <v>5.145029943148131</v>
      </c>
      <c r="I50" s="27"/>
      <c r="J50" s="26">
        <v>3.465689</v>
      </c>
      <c r="K50" s="27">
        <v>5.0230545475</v>
      </c>
      <c r="L50" s="28">
        <v>0.7287129999999999</v>
      </c>
      <c r="M50" s="27">
        <f t="shared" si="5"/>
        <v>9.2174565475</v>
      </c>
      <c r="N50" s="27"/>
      <c r="O50" s="25">
        <v>0.014374</v>
      </c>
      <c r="P50" s="27"/>
      <c r="Q50" s="85">
        <f t="shared" si="6"/>
        <v>9.2318305475</v>
      </c>
      <c r="R50" s="30"/>
    </row>
    <row r="51" spans="1:18" ht="12.75">
      <c r="A51" s="3" t="s">
        <v>148</v>
      </c>
      <c r="B51" s="91">
        <v>90.5826076322803</v>
      </c>
      <c r="C51" s="26">
        <f t="shared" si="0"/>
        <v>20.83257694544637</v>
      </c>
      <c r="D51" s="25">
        <f t="shared" si="1"/>
        <v>69.75003068683392</v>
      </c>
      <c r="E51" s="27">
        <f t="shared" si="2"/>
        <v>15.400466107465746</v>
      </c>
      <c r="F51" s="27"/>
      <c r="G51" s="27">
        <f t="shared" si="3"/>
        <v>54.34956457936818</v>
      </c>
      <c r="H51" s="27">
        <f t="shared" si="4"/>
        <v>51.63208635039977</v>
      </c>
      <c r="I51" s="27"/>
      <c r="J51" s="26">
        <v>18.971745</v>
      </c>
      <c r="K51" s="27">
        <v>13.03384441</v>
      </c>
      <c r="L51" s="28">
        <v>2.743507</v>
      </c>
      <c r="M51" s="27">
        <f t="shared" si="5"/>
        <v>34.74909641</v>
      </c>
      <c r="N51" s="27"/>
      <c r="O51" s="25">
        <v>0.005322</v>
      </c>
      <c r="P51" s="27"/>
      <c r="Q51" s="85">
        <f t="shared" si="6"/>
        <v>34.75441841</v>
      </c>
      <c r="R51" s="30"/>
    </row>
    <row r="52" spans="1:18" ht="12.75">
      <c r="A52" s="3" t="s">
        <v>149</v>
      </c>
      <c r="B52" s="91">
        <v>306.56153356629284</v>
      </c>
      <c r="C52" s="26">
        <f t="shared" si="0"/>
        <v>70.50433746022932</v>
      </c>
      <c r="D52" s="25">
        <f t="shared" si="1"/>
        <v>236.05719610606351</v>
      </c>
      <c r="E52" s="27">
        <f t="shared" si="2"/>
        <v>52.12027596628781</v>
      </c>
      <c r="F52" s="27"/>
      <c r="G52" s="27">
        <f t="shared" si="3"/>
        <v>183.9369201397757</v>
      </c>
      <c r="H52" s="27">
        <f t="shared" si="4"/>
        <v>174.7400741327869</v>
      </c>
      <c r="I52" s="27"/>
      <c r="J52" s="26">
        <v>88.782709</v>
      </c>
      <c r="K52" s="27">
        <v>45.51276957</v>
      </c>
      <c r="L52" s="28">
        <v>10.67375</v>
      </c>
      <c r="M52" s="27">
        <f t="shared" si="5"/>
        <v>144.96922857</v>
      </c>
      <c r="N52" s="27"/>
      <c r="O52" s="25">
        <v>0.713312</v>
      </c>
      <c r="P52" s="27"/>
      <c r="Q52" s="85">
        <f t="shared" si="6"/>
        <v>145.68254057000001</v>
      </c>
      <c r="R52" s="30"/>
    </row>
    <row r="53" spans="1:18" ht="12.75">
      <c r="A53" s="3" t="s">
        <v>150</v>
      </c>
      <c r="B53" s="91">
        <v>24.64526239576204</v>
      </c>
      <c r="C53" s="26">
        <f t="shared" si="0"/>
        <v>5.668023240009521</v>
      </c>
      <c r="D53" s="25">
        <f t="shared" si="1"/>
        <v>18.977239155752518</v>
      </c>
      <c r="E53" s="27">
        <f t="shared" si="2"/>
        <v>4.1900817182952945</v>
      </c>
      <c r="F53" s="27"/>
      <c r="G53" s="27">
        <f t="shared" si="3"/>
        <v>14.787157437457223</v>
      </c>
      <c r="H53" s="27">
        <f t="shared" si="4"/>
        <v>14.047799565584361</v>
      </c>
      <c r="I53" s="27"/>
      <c r="J53" s="26">
        <v>15.066988</v>
      </c>
      <c r="K53" s="27">
        <v>10.9860310925</v>
      </c>
      <c r="L53" s="28">
        <v>1.593947</v>
      </c>
      <c r="M53" s="27">
        <f t="shared" si="5"/>
        <v>27.6469660925</v>
      </c>
      <c r="N53" s="27"/>
      <c r="O53" s="25">
        <v>0.006839</v>
      </c>
      <c r="P53" s="27"/>
      <c r="Q53" s="85">
        <f t="shared" si="6"/>
        <v>27.6538050925</v>
      </c>
      <c r="R53" s="30"/>
    </row>
    <row r="54" spans="1:18" ht="12.75">
      <c r="A54" s="3" t="s">
        <v>151</v>
      </c>
      <c r="B54" s="91">
        <v>117.5859177037845</v>
      </c>
      <c r="C54" s="26">
        <f t="shared" si="0"/>
        <v>27.042914112267855</v>
      </c>
      <c r="D54" s="25">
        <f t="shared" si="1"/>
        <v>90.54300359151665</v>
      </c>
      <c r="E54" s="27">
        <f t="shared" si="2"/>
        <v>19.991452969245955</v>
      </c>
      <c r="F54" s="27"/>
      <c r="G54" s="27">
        <f t="shared" si="3"/>
        <v>70.5515506222707</v>
      </c>
      <c r="H54" s="27">
        <f t="shared" si="4"/>
        <v>67.02397309115716</v>
      </c>
      <c r="I54" s="27"/>
      <c r="J54" s="26">
        <v>21.561044</v>
      </c>
      <c r="K54" s="27">
        <v>14.7077707425</v>
      </c>
      <c r="L54" s="28">
        <v>3.870915</v>
      </c>
      <c r="M54" s="27">
        <f t="shared" si="5"/>
        <v>40.139729742499995</v>
      </c>
      <c r="N54" s="27"/>
      <c r="O54" s="25">
        <v>0.002159</v>
      </c>
      <c r="P54" s="27"/>
      <c r="Q54" s="85">
        <f t="shared" si="6"/>
        <v>40.141888742499994</v>
      </c>
      <c r="R54" s="30"/>
    </row>
    <row r="55" spans="1:18" ht="12.75">
      <c r="A55" s="3" t="s">
        <v>152</v>
      </c>
      <c r="B55" s="91">
        <v>1.3883248695697465</v>
      </c>
      <c r="C55" s="26">
        <f t="shared" si="0"/>
        <v>0.31929291313845626</v>
      </c>
      <c r="D55" s="25">
        <f t="shared" si="1"/>
        <v>1.0690319564312902</v>
      </c>
      <c r="E55" s="27">
        <f t="shared" si="2"/>
        <v>0.23603703468944237</v>
      </c>
      <c r="F55" s="27"/>
      <c r="G55" s="27">
        <f t="shared" si="3"/>
        <v>0.8329949217418479</v>
      </c>
      <c r="H55" s="27">
        <f t="shared" si="4"/>
        <v>0.7913451756547555</v>
      </c>
      <c r="I55" s="27"/>
      <c r="J55" s="26">
        <v>1.312089</v>
      </c>
      <c r="K55" s="27">
        <v>1.4203707575</v>
      </c>
      <c r="L55" s="28">
        <v>0.13486900000000002</v>
      </c>
      <c r="M55" s="27">
        <f t="shared" si="5"/>
        <v>2.8673287575</v>
      </c>
      <c r="N55" s="27"/>
      <c r="O55" s="25">
        <v>0</v>
      </c>
      <c r="P55" s="27"/>
      <c r="Q55" s="85">
        <f t="shared" si="6"/>
        <v>2.8673287575</v>
      </c>
      <c r="R55" s="30"/>
    </row>
    <row r="56" spans="1:18" ht="12.75">
      <c r="A56" s="3" t="s">
        <v>153</v>
      </c>
      <c r="B56" s="91">
        <v>10.640369099582687</v>
      </c>
      <c r="C56" s="26">
        <f t="shared" si="0"/>
        <v>2.447117761224755</v>
      </c>
      <c r="D56" s="25">
        <f t="shared" si="1"/>
        <v>8.193251338357932</v>
      </c>
      <c r="E56" s="27">
        <f t="shared" si="2"/>
        <v>1.80902987860832</v>
      </c>
      <c r="F56" s="27"/>
      <c r="G56" s="27">
        <f t="shared" si="3"/>
        <v>6.384221459749612</v>
      </c>
      <c r="H56" s="27">
        <f t="shared" si="4"/>
        <v>6.065010386762131</v>
      </c>
      <c r="I56" s="27"/>
      <c r="J56" s="26">
        <v>4.799407</v>
      </c>
      <c r="K56" s="27">
        <v>2.3530868675</v>
      </c>
      <c r="L56" s="28">
        <v>0.718526</v>
      </c>
      <c r="M56" s="27">
        <f t="shared" si="5"/>
        <v>7.8710198675</v>
      </c>
      <c r="N56" s="27"/>
      <c r="O56" s="25">
        <v>0.018847</v>
      </c>
      <c r="P56" s="27"/>
      <c r="Q56" s="85">
        <f t="shared" si="6"/>
        <v>7.8898668675</v>
      </c>
      <c r="R56" s="30"/>
    </row>
    <row r="57" spans="1:18" ht="12.75">
      <c r="A57" s="3" t="s">
        <v>154</v>
      </c>
      <c r="B57" s="91">
        <v>79.71200105170158</v>
      </c>
      <c r="C57" s="26">
        <f t="shared" si="0"/>
        <v>18.332508180006247</v>
      </c>
      <c r="D57" s="25">
        <f t="shared" si="1"/>
        <v>61.379492871695334</v>
      </c>
      <c r="E57" s="27">
        <f t="shared" si="2"/>
        <v>13.55229224067439</v>
      </c>
      <c r="F57" s="27"/>
      <c r="G57" s="27">
        <f t="shared" si="3"/>
        <v>47.82720063102094</v>
      </c>
      <c r="H57" s="27">
        <f t="shared" si="4"/>
        <v>45.43584059946989</v>
      </c>
      <c r="I57" s="27"/>
      <c r="J57" s="26">
        <v>37.945532</v>
      </c>
      <c r="K57" s="27">
        <v>12.31803776</v>
      </c>
      <c r="L57" s="28">
        <v>4.101565</v>
      </c>
      <c r="M57" s="27">
        <f t="shared" si="5"/>
        <v>54.36513476</v>
      </c>
      <c r="N57" s="27"/>
      <c r="O57" s="25">
        <v>6.441209</v>
      </c>
      <c r="P57" s="27"/>
      <c r="Q57" s="85">
        <f t="shared" si="6"/>
        <v>60.80634376</v>
      </c>
      <c r="R57" s="30"/>
    </row>
    <row r="58" spans="1:18" ht="12.75">
      <c r="A58" s="3" t="s">
        <v>155</v>
      </c>
      <c r="B58" s="91">
        <v>87.8550511820508</v>
      </c>
      <c r="C58" s="26">
        <f t="shared" si="0"/>
        <v>20.205281804494767</v>
      </c>
      <c r="D58" s="25">
        <f t="shared" si="1"/>
        <v>67.64976937755603</v>
      </c>
      <c r="E58" s="27">
        <f t="shared" si="2"/>
        <v>14.936738668325546</v>
      </c>
      <c r="F58" s="27"/>
      <c r="G58" s="27">
        <f t="shared" si="3"/>
        <v>52.71303070923048</v>
      </c>
      <c r="H58" s="27">
        <f t="shared" si="4"/>
        <v>50.07737917376895</v>
      </c>
      <c r="I58" s="27"/>
      <c r="J58" s="26">
        <v>34.06292</v>
      </c>
      <c r="K58" s="27">
        <v>13.2106703175</v>
      </c>
      <c r="L58" s="28">
        <v>3.73054</v>
      </c>
      <c r="M58" s="27">
        <f t="shared" si="5"/>
        <v>51.00413031749999</v>
      </c>
      <c r="N58" s="27"/>
      <c r="O58" s="25">
        <v>0.028401</v>
      </c>
      <c r="P58" s="27"/>
      <c r="Q58" s="85">
        <f t="shared" si="6"/>
        <v>51.032531317499995</v>
      </c>
      <c r="R58" s="30"/>
    </row>
    <row r="59" spans="1:18" ht="12.75">
      <c r="A59" s="3" t="s">
        <v>156</v>
      </c>
      <c r="B59" s="91">
        <v>24.049569705862748</v>
      </c>
      <c r="C59" s="26">
        <f t="shared" si="0"/>
        <v>5.531023278068213</v>
      </c>
      <c r="D59" s="25">
        <f t="shared" si="1"/>
        <v>18.518546427794533</v>
      </c>
      <c r="E59" s="27">
        <f t="shared" si="2"/>
        <v>4.088804604276884</v>
      </c>
      <c r="F59" s="27"/>
      <c r="G59" s="27">
        <f t="shared" si="3"/>
        <v>14.429741823517649</v>
      </c>
      <c r="H59" s="27">
        <f t="shared" si="4"/>
        <v>13.708254732341766</v>
      </c>
      <c r="I59" s="27"/>
      <c r="J59" s="26">
        <v>11.134289</v>
      </c>
      <c r="K59" s="27">
        <v>5.7493827875</v>
      </c>
      <c r="L59" s="28">
        <v>1.4891649999999998</v>
      </c>
      <c r="M59" s="27">
        <f t="shared" si="5"/>
        <v>18.3728367875</v>
      </c>
      <c r="N59" s="27"/>
      <c r="O59" s="25">
        <v>0.000506</v>
      </c>
      <c r="P59" s="27"/>
      <c r="Q59" s="85">
        <f t="shared" si="6"/>
        <v>18.3733427875</v>
      </c>
      <c r="R59" s="30"/>
    </row>
    <row r="60" spans="1:18" ht="13.5" thickBot="1">
      <c r="A60" s="3" t="s">
        <v>157</v>
      </c>
      <c r="B60" s="91">
        <v>7.084818844035519</v>
      </c>
      <c r="C60" s="26">
        <f t="shared" si="0"/>
        <v>1.6293970506135098</v>
      </c>
      <c r="D60" s="25">
        <f t="shared" si="1"/>
        <v>5.455421793422009</v>
      </c>
      <c r="E60" s="27">
        <f t="shared" si="2"/>
        <v>1.2045304870006976</v>
      </c>
      <c r="F60" s="27"/>
      <c r="G60" s="27">
        <f t="shared" si="3"/>
        <v>4.250891306421312</v>
      </c>
      <c r="H60" s="27">
        <f t="shared" si="4"/>
        <v>4.038346741100246</v>
      </c>
      <c r="I60" s="27"/>
      <c r="J60" s="26">
        <v>6.122158</v>
      </c>
      <c r="K60" s="27">
        <v>3.897128745</v>
      </c>
      <c r="L60" s="28">
        <v>1.0371380000000001</v>
      </c>
      <c r="M60" s="27">
        <f t="shared" si="5"/>
        <v>11.056424745</v>
      </c>
      <c r="N60" s="27"/>
      <c r="O60" s="25">
        <v>1.956049</v>
      </c>
      <c r="P60" s="27"/>
      <c r="Q60" s="85">
        <f t="shared" si="6"/>
        <v>13.012473745</v>
      </c>
      <c r="R60" s="30"/>
    </row>
    <row r="61" spans="1:18" ht="13.5" thickBot="1">
      <c r="A61" s="74"/>
      <c r="B61" s="74">
        <f>SUM(B8:B60)</f>
        <v>4674.232259393433</v>
      </c>
      <c r="C61" s="106">
        <f>SUM(C8:C60)</f>
        <v>1074.9999999999998</v>
      </c>
      <c r="D61" s="106">
        <f>SUM(D8:D60)</f>
        <v>3599.2322593934323</v>
      </c>
      <c r="E61" s="74">
        <f>SUM(E8:E60)</f>
        <v>794.6929037573732</v>
      </c>
      <c r="F61" s="51"/>
      <c r="G61" s="51">
        <f>SUM(G8:G60)</f>
        <v>2804.539355636059</v>
      </c>
      <c r="H61" s="79">
        <f>SUM(H8:H60)</f>
        <v>2664.3123878542565</v>
      </c>
      <c r="I61" s="51"/>
      <c r="J61" s="74">
        <f aca="true" t="shared" si="7" ref="J61:Q61">SUM(J8:J60)</f>
        <v>1568.5069139999998</v>
      </c>
      <c r="K61" s="51">
        <f t="shared" si="7"/>
        <v>720.7617943625002</v>
      </c>
      <c r="L61" s="51">
        <f t="shared" si="7"/>
        <v>179.44440499999993</v>
      </c>
      <c r="M61" s="89">
        <f t="shared" si="7"/>
        <v>2468.7131133625007</v>
      </c>
      <c r="N61" s="90">
        <f t="shared" si="7"/>
        <v>0</v>
      </c>
      <c r="O61" s="79">
        <f t="shared" si="7"/>
        <v>64.146515</v>
      </c>
      <c r="P61" s="51">
        <f t="shared" si="7"/>
        <v>0</v>
      </c>
      <c r="Q61" s="83">
        <f t="shared" si="7"/>
        <v>2532.8596283625</v>
      </c>
      <c r="R61" s="30"/>
    </row>
    <row r="62" spans="1:18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 t="s">
        <v>24</v>
      </c>
      <c r="P62" s="30"/>
      <c r="Q62" s="30"/>
      <c r="R62" s="30"/>
    </row>
    <row r="63" spans="1:18" ht="12.75">
      <c r="A63" s="30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49">
        <f ca="1">TODAY()</f>
        <v>39829</v>
      </c>
      <c r="P63" s="30"/>
      <c r="Q63" s="30"/>
      <c r="R63" s="30"/>
    </row>
    <row r="64" spans="1:18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1:18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</row>
    <row r="69" spans="1:18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</row>
    <row r="70" spans="1:18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</row>
    <row r="72" spans="1:18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</row>
    <row r="73" spans="1:18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8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</row>
    <row r="78" spans="1:18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</row>
    <row r="80" spans="1:18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</row>
    <row r="81" spans="1:18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18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18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</row>
    <row r="114" spans="1:18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</row>
    <row r="115" spans="1:18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</row>
    <row r="116" spans="1:18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</row>
    <row r="117" spans="1:18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8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</row>
    <row r="119" spans="1:18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</row>
    <row r="120" spans="1:18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</row>
    <row r="122" spans="1:18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</row>
    <row r="123" spans="1:18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</row>
    <row r="124" spans="1:18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1:18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1:18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1:18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1:18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</row>
    <row r="130" spans="1:18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1:18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1:18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</row>
    <row r="133" spans="1:18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</row>
    <row r="134" spans="1:18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</row>
    <row r="135" spans="1:18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</row>
    <row r="136" spans="1:18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</row>
    <row r="137" spans="1:18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</row>
    <row r="138" spans="1:18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</row>
    <row r="139" spans="1:18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</row>
    <row r="140" spans="1:18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</row>
    <row r="141" spans="1:18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</row>
    <row r="142" spans="1:18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</row>
    <row r="143" spans="1:18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</row>
    <row r="144" spans="1:18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</row>
    <row r="145" spans="1:18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</row>
    <row r="146" spans="1:18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</row>
    <row r="147" spans="1:18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</row>
    <row r="148" spans="1:18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</row>
    <row r="149" spans="1:18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</row>
    <row r="150" spans="1:18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</row>
    <row r="151" spans="1:18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</row>
    <row r="154" spans="1:18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</row>
    <row r="155" spans="1:18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pans="1:18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pans="1:18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pans="1:18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pans="1:18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</row>
    <row r="161" spans="1:18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pans="1:18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</row>
    <row r="163" spans="1:18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</row>
    <row r="164" spans="1:18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</row>
    <row r="165" spans="1:18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</row>
    <row r="166" spans="1:18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</row>
    <row r="167" spans="1:18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</row>
    <row r="168" spans="1:18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</row>
    <row r="169" spans="1:18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</row>
    <row r="170" spans="1:18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</row>
    <row r="171" spans="1:18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</row>
    <row r="172" spans="1:18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</row>
    <row r="173" spans="1:18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</row>
    <row r="176" spans="1:18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</row>
    <row r="177" spans="1:18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</row>
    <row r="179" spans="1:18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</row>
    <row r="180" spans="1:18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</row>
    <row r="182" spans="1:18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30" customWidth="1"/>
    <col min="2" max="5" width="9.7109375" style="30" customWidth="1"/>
    <col min="6" max="6" width="0.13671875" style="30" customWidth="1"/>
    <col min="7" max="7" width="9.7109375" style="30" customWidth="1"/>
    <col min="8" max="8" width="9.140625" style="30" customWidth="1"/>
    <col min="9" max="9" width="0.13671875" style="30" customWidth="1"/>
    <col min="10" max="13" width="9.7109375" style="30" customWidth="1"/>
    <col min="14" max="14" width="8.7109375" style="30" hidden="1" customWidth="1"/>
    <col min="15" max="15" width="12.7109375" style="30" customWidth="1"/>
    <col min="16" max="16" width="9.140625" style="30" hidden="1" customWidth="1"/>
    <col min="17" max="17" width="9.7109375" style="30" customWidth="1"/>
    <col min="18" max="18" width="9.140625" style="30" customWidth="1"/>
  </cols>
  <sheetData>
    <row r="1" spans="1:18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/>
    </row>
    <row r="2" spans="1:18" ht="15.75">
      <c r="A2" s="124" t="s">
        <v>172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/>
    </row>
    <row r="3" spans="1:18" ht="13.5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  <c r="R4"/>
    </row>
    <row r="5" spans="1:18" ht="12.75">
      <c r="A5" s="6"/>
      <c r="B5" s="76"/>
      <c r="C5" s="7" t="s">
        <v>3</v>
      </c>
      <c r="D5" s="7" t="s">
        <v>4</v>
      </c>
      <c r="E5" s="72"/>
      <c r="F5" s="20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  <c r="R5"/>
    </row>
    <row r="6" spans="1:18" ht="13.5" thickBot="1">
      <c r="A6" s="8" t="s">
        <v>9</v>
      </c>
      <c r="B6" s="77" t="s">
        <v>10</v>
      </c>
      <c r="C6" s="9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  <c r="R6"/>
    </row>
    <row r="7" spans="1:17" ht="12.75">
      <c r="A7" s="61"/>
      <c r="B7" s="61"/>
      <c r="C7" s="64"/>
      <c r="D7" s="62"/>
      <c r="E7" s="63"/>
      <c r="F7" s="63"/>
      <c r="G7" s="63"/>
      <c r="H7" s="63"/>
      <c r="I7" s="63"/>
      <c r="J7" s="64"/>
      <c r="K7" s="63"/>
      <c r="L7" s="65"/>
      <c r="M7" s="63"/>
      <c r="N7" s="63"/>
      <c r="O7" s="62"/>
      <c r="P7" s="63"/>
      <c r="Q7" s="86"/>
    </row>
    <row r="8" spans="1:17" ht="12.75">
      <c r="A8" s="3" t="s">
        <v>105</v>
      </c>
      <c r="B8" s="91">
        <v>10.360271704242164</v>
      </c>
      <c r="C8" s="26">
        <f>(B8/$B$61)*1760</f>
        <v>4.016465160138889</v>
      </c>
      <c r="D8" s="25">
        <f>B8-C8</f>
        <v>6.343806544103275</v>
      </c>
      <c r="E8" s="27">
        <f>B8-C8-G8</f>
        <v>0.1276435215579772</v>
      </c>
      <c r="F8" s="27"/>
      <c r="G8" s="27">
        <f>0.6*B8</f>
        <v>6.216163022545298</v>
      </c>
      <c r="H8" s="27">
        <f>0.95*G8</f>
        <v>5.905354871418033</v>
      </c>
      <c r="I8" s="27"/>
      <c r="J8" s="26">
        <v>14.731549</v>
      </c>
      <c r="K8" s="27">
        <v>7.99840272</v>
      </c>
      <c r="L8" s="28">
        <v>1.1360000000000001</v>
      </c>
      <c r="M8" s="27">
        <f>SUM(J8:L8)</f>
        <v>23.865951719999998</v>
      </c>
      <c r="N8" s="27"/>
      <c r="O8" s="25">
        <v>6.716146</v>
      </c>
      <c r="P8" s="27"/>
      <c r="Q8" s="85">
        <f>M8+O8</f>
        <v>30.58209772</v>
      </c>
    </row>
    <row r="9" spans="1:17" ht="12.75">
      <c r="A9" s="3" t="s">
        <v>106</v>
      </c>
      <c r="B9" s="91">
        <v>64.07449709602179</v>
      </c>
      <c r="C9" s="26">
        <f aca="true" t="shared" si="0" ref="C9:C60">(B9/$B$61)*1760</f>
        <v>24.84037027081201</v>
      </c>
      <c r="D9" s="25">
        <f aca="true" t="shared" si="1" ref="D9:D60">B9-C9</f>
        <v>39.23412682520978</v>
      </c>
      <c r="E9" s="27">
        <f aca="true" t="shared" si="2" ref="E9:E60">B9-C9-G9</f>
        <v>0.7894285675967083</v>
      </c>
      <c r="F9" s="27"/>
      <c r="G9" s="27">
        <f aca="true" t="shared" si="3" ref="G9:G60">0.6*B9</f>
        <v>38.44469825761307</v>
      </c>
      <c r="H9" s="27">
        <f aca="true" t="shared" si="4" ref="H9:H60">0.95*G9</f>
        <v>36.522463344732415</v>
      </c>
      <c r="I9" s="27"/>
      <c r="J9" s="26">
        <v>19.693885</v>
      </c>
      <c r="K9" s="27">
        <v>11.8258697025</v>
      </c>
      <c r="L9" s="28">
        <v>2.534</v>
      </c>
      <c r="M9" s="27">
        <f aca="true" t="shared" si="5" ref="M9:M60">SUM(J9:L9)</f>
        <v>34.0537547025</v>
      </c>
      <c r="N9" s="27"/>
      <c r="O9" s="25">
        <v>0.040378</v>
      </c>
      <c r="P9" s="27"/>
      <c r="Q9" s="85">
        <f aca="true" t="shared" si="6" ref="Q9:Q60">M9+O9</f>
        <v>34.0941327025</v>
      </c>
    </row>
    <row r="10" spans="1:17" ht="12.75">
      <c r="A10" s="3" t="s">
        <v>107</v>
      </c>
      <c r="B10" s="91">
        <v>36.44120855098005</v>
      </c>
      <c r="C10" s="26">
        <f t="shared" si="0"/>
        <v>14.127510234932885</v>
      </c>
      <c r="D10" s="25">
        <f t="shared" si="1"/>
        <v>22.313698316047166</v>
      </c>
      <c r="E10" s="27">
        <f t="shared" si="2"/>
        <v>0.4489731854591348</v>
      </c>
      <c r="F10" s="27"/>
      <c r="G10" s="27">
        <f t="shared" si="3"/>
        <v>21.86472513058803</v>
      </c>
      <c r="H10" s="27">
        <f t="shared" si="4"/>
        <v>20.77148887405863</v>
      </c>
      <c r="I10" s="27"/>
      <c r="J10" s="26">
        <v>14.108125</v>
      </c>
      <c r="K10" s="27">
        <v>7.84323764</v>
      </c>
      <c r="L10" s="28">
        <v>1.778</v>
      </c>
      <c r="M10" s="27">
        <f t="shared" si="5"/>
        <v>23.729362639999998</v>
      </c>
      <c r="N10" s="27"/>
      <c r="O10" s="25">
        <v>0.834028</v>
      </c>
      <c r="P10" s="27"/>
      <c r="Q10" s="85">
        <f t="shared" si="6"/>
        <v>24.563390639999998</v>
      </c>
    </row>
    <row r="11" spans="1:17" ht="12.75">
      <c r="A11" s="3" t="s">
        <v>108</v>
      </c>
      <c r="B11" s="91">
        <v>63.75464095206835</v>
      </c>
      <c r="C11" s="26">
        <f t="shared" si="0"/>
        <v>24.716368594493105</v>
      </c>
      <c r="D11" s="25">
        <f t="shared" si="1"/>
        <v>39.038272357575245</v>
      </c>
      <c r="E11" s="27">
        <f t="shared" si="2"/>
        <v>0.7854877863342367</v>
      </c>
      <c r="F11" s="27"/>
      <c r="G11" s="27">
        <f t="shared" si="3"/>
        <v>38.25278457124101</v>
      </c>
      <c r="H11" s="27">
        <f t="shared" si="4"/>
        <v>36.34014534267896</v>
      </c>
      <c r="I11" s="27"/>
      <c r="J11" s="26">
        <v>18.623284</v>
      </c>
      <c r="K11" s="27">
        <v>7.8415820925</v>
      </c>
      <c r="L11" s="28">
        <v>2.176</v>
      </c>
      <c r="M11" s="27">
        <f t="shared" si="5"/>
        <v>28.640866092500005</v>
      </c>
      <c r="N11" s="27"/>
      <c r="O11" s="25">
        <v>0.014289</v>
      </c>
      <c r="P11" s="27"/>
      <c r="Q11" s="85">
        <f t="shared" si="6"/>
        <v>28.655155092500006</v>
      </c>
    </row>
    <row r="12" spans="1:17" ht="12.75">
      <c r="A12" s="3" t="s">
        <v>109</v>
      </c>
      <c r="B12" s="91">
        <v>569.7766498420214</v>
      </c>
      <c r="C12" s="26">
        <f t="shared" si="0"/>
        <v>220.8907380502462</v>
      </c>
      <c r="D12" s="25">
        <f t="shared" si="1"/>
        <v>348.88591179177513</v>
      </c>
      <c r="E12" s="27">
        <f t="shared" si="2"/>
        <v>7.019921886562315</v>
      </c>
      <c r="F12" s="27"/>
      <c r="G12" s="27">
        <f t="shared" si="3"/>
        <v>341.8659899052128</v>
      </c>
      <c r="H12" s="27">
        <f t="shared" si="4"/>
        <v>324.77269040995213</v>
      </c>
      <c r="I12" s="27"/>
      <c r="J12" s="26">
        <v>227.975633</v>
      </c>
      <c r="K12" s="27">
        <v>72.742712875</v>
      </c>
      <c r="L12" s="28">
        <v>16.725</v>
      </c>
      <c r="M12" s="27">
        <f t="shared" si="5"/>
        <v>317.443345875</v>
      </c>
      <c r="N12" s="27"/>
      <c r="O12" s="25">
        <v>0.492751</v>
      </c>
      <c r="P12" s="27"/>
      <c r="Q12" s="85">
        <f t="shared" si="6"/>
        <v>317.936096875</v>
      </c>
    </row>
    <row r="13" spans="1:17" ht="12.75">
      <c r="A13" s="3" t="s">
        <v>110</v>
      </c>
      <c r="B13" s="91">
        <v>66.32938250006688</v>
      </c>
      <c r="C13" s="26">
        <f t="shared" si="0"/>
        <v>25.714543161639227</v>
      </c>
      <c r="D13" s="25">
        <f t="shared" si="1"/>
        <v>40.61483933842766</v>
      </c>
      <c r="E13" s="27">
        <f t="shared" si="2"/>
        <v>0.8172098383875266</v>
      </c>
      <c r="F13" s="27"/>
      <c r="G13" s="27">
        <f t="shared" si="3"/>
        <v>39.79762950004013</v>
      </c>
      <c r="H13" s="27">
        <f t="shared" si="4"/>
        <v>37.80774802503812</v>
      </c>
      <c r="I13" s="27"/>
      <c r="J13" s="26">
        <v>21.552527</v>
      </c>
      <c r="K13" s="27">
        <v>9.0287481175</v>
      </c>
      <c r="L13" s="28">
        <v>2.657</v>
      </c>
      <c r="M13" s="27">
        <f t="shared" si="5"/>
        <v>33.238275117499995</v>
      </c>
      <c r="N13" s="27"/>
      <c r="O13" s="25">
        <v>0</v>
      </c>
      <c r="P13" s="27"/>
      <c r="Q13" s="85">
        <f t="shared" si="6"/>
        <v>33.238275117499995</v>
      </c>
    </row>
    <row r="14" spans="1:17" ht="12.75">
      <c r="A14" s="3" t="s">
        <v>111</v>
      </c>
      <c r="B14" s="91">
        <v>75.2933920389944</v>
      </c>
      <c r="C14" s="26">
        <f t="shared" si="0"/>
        <v>29.189706075900716</v>
      </c>
      <c r="D14" s="25">
        <f t="shared" si="1"/>
        <v>46.10368596309368</v>
      </c>
      <c r="E14" s="27">
        <f t="shared" si="2"/>
        <v>0.927650739697043</v>
      </c>
      <c r="F14" s="27"/>
      <c r="G14" s="27">
        <f t="shared" si="3"/>
        <v>45.17603522339664</v>
      </c>
      <c r="H14" s="27">
        <f t="shared" si="4"/>
        <v>42.917233462226804</v>
      </c>
      <c r="I14" s="27"/>
      <c r="J14" s="26">
        <v>24.781868</v>
      </c>
      <c r="K14" s="27">
        <v>8.762668145</v>
      </c>
      <c r="L14" s="28">
        <v>2.317</v>
      </c>
      <c r="M14" s="27">
        <f t="shared" si="5"/>
        <v>35.861536144999995</v>
      </c>
      <c r="N14" s="27"/>
      <c r="O14" s="25">
        <v>0.000136</v>
      </c>
      <c r="P14" s="27"/>
      <c r="Q14" s="85">
        <f t="shared" si="6"/>
        <v>35.86167214499999</v>
      </c>
    </row>
    <row r="15" spans="1:17" ht="12.75">
      <c r="A15" s="3" t="s">
        <v>112</v>
      </c>
      <c r="B15" s="91">
        <v>19.012112828776342</v>
      </c>
      <c r="C15" s="26">
        <f t="shared" si="0"/>
        <v>7.3706067733863065</v>
      </c>
      <c r="D15" s="25">
        <f t="shared" si="1"/>
        <v>11.641506055390035</v>
      </c>
      <c r="E15" s="27">
        <f t="shared" si="2"/>
        <v>0.23423835812423022</v>
      </c>
      <c r="F15" s="27"/>
      <c r="G15" s="27">
        <f t="shared" si="3"/>
        <v>11.407267697265805</v>
      </c>
      <c r="H15" s="27">
        <f t="shared" si="4"/>
        <v>10.836904312402515</v>
      </c>
      <c r="I15" s="27"/>
      <c r="J15" s="26">
        <v>6.716207</v>
      </c>
      <c r="K15" s="27">
        <v>5.8352379725</v>
      </c>
      <c r="L15" s="28">
        <v>0.522</v>
      </c>
      <c r="M15" s="27">
        <f t="shared" si="5"/>
        <v>13.0734449725</v>
      </c>
      <c r="N15" s="27"/>
      <c r="O15" s="25">
        <v>0.043376</v>
      </c>
      <c r="P15" s="27"/>
      <c r="Q15" s="85">
        <f t="shared" si="6"/>
        <v>13.116820972500001</v>
      </c>
    </row>
    <row r="16" spans="1:17" ht="12.75">
      <c r="A16" s="3" t="s">
        <v>113</v>
      </c>
      <c r="B16" s="91">
        <v>13.370727375175068</v>
      </c>
      <c r="C16" s="26">
        <f t="shared" si="0"/>
        <v>5.1835571692696485</v>
      </c>
      <c r="D16" s="25">
        <f t="shared" si="1"/>
        <v>8.18717020590542</v>
      </c>
      <c r="E16" s="27">
        <f t="shared" si="2"/>
        <v>0.1647337808003808</v>
      </c>
      <c r="F16" s="27"/>
      <c r="G16" s="27">
        <f t="shared" si="3"/>
        <v>8.02243642510504</v>
      </c>
      <c r="H16" s="27">
        <f t="shared" si="4"/>
        <v>7.621314603849788</v>
      </c>
      <c r="I16" s="27"/>
      <c r="J16" s="26">
        <v>5.086444</v>
      </c>
      <c r="K16" s="27">
        <v>2.0550660075</v>
      </c>
      <c r="L16" s="28">
        <v>0.613</v>
      </c>
      <c r="M16" s="27">
        <f t="shared" si="5"/>
        <v>7.7545100075</v>
      </c>
      <c r="N16" s="27"/>
      <c r="O16" s="25">
        <v>0.001123</v>
      </c>
      <c r="P16" s="27"/>
      <c r="Q16" s="85">
        <f t="shared" si="6"/>
        <v>7.7556330075</v>
      </c>
    </row>
    <row r="17" spans="1:17" ht="12.75">
      <c r="A17" s="3" t="s">
        <v>114</v>
      </c>
      <c r="B17" s="91">
        <v>223.19207444802194</v>
      </c>
      <c r="C17" s="26">
        <f t="shared" si="0"/>
        <v>86.52699626328753</v>
      </c>
      <c r="D17" s="25">
        <f t="shared" si="1"/>
        <v>136.6650781847344</v>
      </c>
      <c r="E17" s="27">
        <f t="shared" si="2"/>
        <v>2.749833515921239</v>
      </c>
      <c r="F17" s="27"/>
      <c r="G17" s="27">
        <f t="shared" si="3"/>
        <v>133.91524466881316</v>
      </c>
      <c r="H17" s="27">
        <f t="shared" si="4"/>
        <v>127.2194824353725</v>
      </c>
      <c r="I17" s="27"/>
      <c r="J17" s="26">
        <v>34.085134</v>
      </c>
      <c r="K17" s="27">
        <v>27.93334123</v>
      </c>
      <c r="L17" s="28">
        <v>5.3469999999999995</v>
      </c>
      <c r="M17" s="27">
        <f t="shared" si="5"/>
        <v>67.36547522999999</v>
      </c>
      <c r="N17" s="27"/>
      <c r="O17" s="25">
        <v>0.001915</v>
      </c>
      <c r="P17" s="27"/>
      <c r="Q17" s="85">
        <f t="shared" si="6"/>
        <v>67.36739022999998</v>
      </c>
    </row>
    <row r="18" spans="1:17" ht="12.75">
      <c r="A18" s="3" t="s">
        <v>115</v>
      </c>
      <c r="B18" s="91">
        <v>125.08436234934922</v>
      </c>
      <c r="C18" s="26">
        <f t="shared" si="0"/>
        <v>48.49264554023578</v>
      </c>
      <c r="D18" s="25">
        <f t="shared" si="1"/>
        <v>76.59171680911345</v>
      </c>
      <c r="E18" s="27">
        <f t="shared" si="2"/>
        <v>1.5410993995039206</v>
      </c>
      <c r="F18" s="27"/>
      <c r="G18" s="27">
        <f t="shared" si="3"/>
        <v>75.05061740960953</v>
      </c>
      <c r="H18" s="27">
        <f t="shared" si="4"/>
        <v>71.29808653912905</v>
      </c>
      <c r="I18" s="27"/>
      <c r="J18" s="26">
        <v>25.212511</v>
      </c>
      <c r="K18" s="27">
        <v>15.0313244275</v>
      </c>
      <c r="L18" s="28">
        <v>2.85</v>
      </c>
      <c r="M18" s="27">
        <f t="shared" si="5"/>
        <v>43.093835427500004</v>
      </c>
      <c r="N18" s="27"/>
      <c r="O18" s="25">
        <v>0.012408</v>
      </c>
      <c r="P18" s="27"/>
      <c r="Q18" s="85">
        <f t="shared" si="6"/>
        <v>43.106243427500004</v>
      </c>
    </row>
    <row r="19" spans="1:17" ht="12.75">
      <c r="A19" s="3" t="s">
        <v>116</v>
      </c>
      <c r="B19" s="91">
        <v>18.803905577548928</v>
      </c>
      <c r="C19" s="26">
        <f t="shared" si="0"/>
        <v>7.289889086194689</v>
      </c>
      <c r="D19" s="25">
        <f t="shared" si="1"/>
        <v>11.514016491354239</v>
      </c>
      <c r="E19" s="27">
        <f t="shared" si="2"/>
        <v>0.23167314482488166</v>
      </c>
      <c r="F19" s="27"/>
      <c r="G19" s="27">
        <f t="shared" si="3"/>
        <v>11.282343346529357</v>
      </c>
      <c r="H19" s="27">
        <f t="shared" si="4"/>
        <v>10.718226179202889</v>
      </c>
      <c r="I19" s="27"/>
      <c r="J19" s="26">
        <v>8.703245</v>
      </c>
      <c r="K19" s="27">
        <v>3.12255901</v>
      </c>
      <c r="L19" s="28">
        <v>0.7569999999999999</v>
      </c>
      <c r="M19" s="27">
        <f t="shared" si="5"/>
        <v>12.58280401</v>
      </c>
      <c r="N19" s="27"/>
      <c r="O19" s="25">
        <v>0.002348</v>
      </c>
      <c r="P19" s="27"/>
      <c r="Q19" s="85">
        <f t="shared" si="6"/>
        <v>12.58515201</v>
      </c>
    </row>
    <row r="20" spans="1:17" ht="12.75">
      <c r="A20" s="3" t="s">
        <v>117</v>
      </c>
      <c r="B20" s="91">
        <v>41.861252618867766</v>
      </c>
      <c r="C20" s="26">
        <f t="shared" si="0"/>
        <v>16.228750316906282</v>
      </c>
      <c r="D20" s="25">
        <f t="shared" si="1"/>
        <v>25.632502301961484</v>
      </c>
      <c r="E20" s="27">
        <f t="shared" si="2"/>
        <v>0.5157507306408249</v>
      </c>
      <c r="F20" s="27"/>
      <c r="G20" s="27">
        <f t="shared" si="3"/>
        <v>25.11675157132066</v>
      </c>
      <c r="H20" s="27">
        <f t="shared" si="4"/>
        <v>23.860913992754625</v>
      </c>
      <c r="I20" s="27"/>
      <c r="J20" s="26">
        <v>12.835477</v>
      </c>
      <c r="K20" s="27">
        <v>9.9650498325</v>
      </c>
      <c r="L20" s="28">
        <v>1.978</v>
      </c>
      <c r="M20" s="27">
        <f t="shared" si="5"/>
        <v>24.7785268325</v>
      </c>
      <c r="N20" s="27"/>
      <c r="O20" s="25">
        <v>0.006729</v>
      </c>
      <c r="P20" s="27"/>
      <c r="Q20" s="85">
        <f t="shared" si="6"/>
        <v>24.7852558325</v>
      </c>
    </row>
    <row r="21" spans="1:17" ht="12.75">
      <c r="A21" s="3" t="s">
        <v>118</v>
      </c>
      <c r="B21" s="91">
        <v>13.77943095128587</v>
      </c>
      <c r="C21" s="26">
        <f t="shared" si="0"/>
        <v>5.342003175429994</v>
      </c>
      <c r="D21" s="25">
        <f t="shared" si="1"/>
        <v>8.437427775855875</v>
      </c>
      <c r="E21" s="27">
        <f t="shared" si="2"/>
        <v>0.16976920508435356</v>
      </c>
      <c r="F21" s="27"/>
      <c r="G21" s="27">
        <f t="shared" si="3"/>
        <v>8.267658570771522</v>
      </c>
      <c r="H21" s="27">
        <f t="shared" si="4"/>
        <v>7.854275642232945</v>
      </c>
      <c r="I21" s="27"/>
      <c r="J21" s="26">
        <v>9.06775</v>
      </c>
      <c r="K21" s="27">
        <v>6.6643027925</v>
      </c>
      <c r="L21" s="28">
        <v>1.178</v>
      </c>
      <c r="M21" s="27">
        <f t="shared" si="5"/>
        <v>16.9100527925</v>
      </c>
      <c r="N21" s="27"/>
      <c r="O21" s="25">
        <v>1.721442</v>
      </c>
      <c r="P21" s="27"/>
      <c r="Q21" s="85">
        <f t="shared" si="6"/>
        <v>18.6314947925</v>
      </c>
    </row>
    <row r="22" spans="1:17" ht="12.75">
      <c r="A22" s="3" t="s">
        <v>119</v>
      </c>
      <c r="B22" s="91">
        <v>215.7804171391525</v>
      </c>
      <c r="C22" s="26">
        <f t="shared" si="0"/>
        <v>83.65364851626138</v>
      </c>
      <c r="D22" s="25">
        <f t="shared" si="1"/>
        <v>132.12676862289112</v>
      </c>
      <c r="E22" s="27">
        <f t="shared" si="2"/>
        <v>2.6585183393996203</v>
      </c>
      <c r="F22" s="27"/>
      <c r="G22" s="27">
        <f t="shared" si="3"/>
        <v>129.4682502834915</v>
      </c>
      <c r="H22" s="27">
        <f t="shared" si="4"/>
        <v>122.99483776931692</v>
      </c>
      <c r="I22" s="27"/>
      <c r="J22" s="26">
        <v>72.998627</v>
      </c>
      <c r="K22" s="27">
        <v>34.5168236225</v>
      </c>
      <c r="L22" s="28">
        <v>5.554</v>
      </c>
      <c r="M22" s="27">
        <f t="shared" si="5"/>
        <v>113.0694506225</v>
      </c>
      <c r="N22" s="27"/>
      <c r="O22" s="25">
        <v>1.520613</v>
      </c>
      <c r="P22" s="27"/>
      <c r="Q22" s="85">
        <f t="shared" si="6"/>
        <v>114.5900636225</v>
      </c>
    </row>
    <row r="23" spans="1:17" ht="12.75">
      <c r="A23" s="3" t="s">
        <v>120</v>
      </c>
      <c r="B23" s="91">
        <v>98.37305579971536</v>
      </c>
      <c r="C23" s="26">
        <f t="shared" si="0"/>
        <v>38.13721904167544</v>
      </c>
      <c r="D23" s="25">
        <f t="shared" si="1"/>
        <v>60.235836758039916</v>
      </c>
      <c r="E23" s="27">
        <f t="shared" si="2"/>
        <v>1.2120032782107018</v>
      </c>
      <c r="F23" s="27"/>
      <c r="G23" s="27">
        <f t="shared" si="3"/>
        <v>59.023833479829214</v>
      </c>
      <c r="H23" s="27">
        <f t="shared" si="4"/>
        <v>56.07264180583775</v>
      </c>
      <c r="I23" s="27"/>
      <c r="J23" s="26">
        <v>24.303409</v>
      </c>
      <c r="K23" s="27">
        <v>15.833390995</v>
      </c>
      <c r="L23" s="28">
        <v>3.129</v>
      </c>
      <c r="M23" s="27">
        <f t="shared" si="5"/>
        <v>43.265799994999995</v>
      </c>
      <c r="N23" s="27"/>
      <c r="O23" s="25">
        <v>0.010471</v>
      </c>
      <c r="P23" s="27"/>
      <c r="Q23" s="85">
        <f t="shared" si="6"/>
        <v>43.276270995</v>
      </c>
    </row>
    <row r="24" spans="1:17" ht="12.75">
      <c r="A24" s="3" t="s">
        <v>121</v>
      </c>
      <c r="B24" s="91">
        <v>41.36091211046988</v>
      </c>
      <c r="C24" s="26">
        <f t="shared" si="0"/>
        <v>16.0347785488335</v>
      </c>
      <c r="D24" s="25">
        <f t="shared" si="1"/>
        <v>25.326133561636382</v>
      </c>
      <c r="E24" s="27">
        <f t="shared" si="2"/>
        <v>0.5095862953544525</v>
      </c>
      <c r="F24" s="27"/>
      <c r="G24" s="27">
        <f t="shared" si="3"/>
        <v>24.81654726628193</v>
      </c>
      <c r="H24" s="27">
        <f t="shared" si="4"/>
        <v>23.575719902967833</v>
      </c>
      <c r="I24" s="27"/>
      <c r="J24" s="26">
        <v>12.160447</v>
      </c>
      <c r="K24" s="27">
        <v>6.3049304025</v>
      </c>
      <c r="L24" s="28">
        <v>1.611</v>
      </c>
      <c r="M24" s="27">
        <f t="shared" si="5"/>
        <v>20.0763774025</v>
      </c>
      <c r="N24" s="27"/>
      <c r="O24" s="25">
        <v>0.001035</v>
      </c>
      <c r="P24" s="27"/>
      <c r="Q24" s="85">
        <f t="shared" si="6"/>
        <v>20.077412402500002</v>
      </c>
    </row>
    <row r="25" spans="1:17" ht="12.75">
      <c r="A25" s="3" t="s">
        <v>122</v>
      </c>
      <c r="B25" s="91">
        <v>53.237668589930784</v>
      </c>
      <c r="C25" s="26">
        <f t="shared" si="0"/>
        <v>20.639153798536263</v>
      </c>
      <c r="D25" s="25">
        <f t="shared" si="1"/>
        <v>32.59851479139452</v>
      </c>
      <c r="E25" s="27">
        <f t="shared" si="2"/>
        <v>0.6559136374360506</v>
      </c>
      <c r="F25" s="27"/>
      <c r="G25" s="27">
        <f t="shared" si="3"/>
        <v>31.94260115395847</v>
      </c>
      <c r="H25" s="27">
        <f t="shared" si="4"/>
        <v>30.345471096260546</v>
      </c>
      <c r="I25" s="27"/>
      <c r="J25" s="26">
        <v>16.258999</v>
      </c>
      <c r="K25" s="27">
        <v>10.62402976</v>
      </c>
      <c r="L25" s="28">
        <v>1.491</v>
      </c>
      <c r="M25" s="27">
        <f t="shared" si="5"/>
        <v>28.37402876</v>
      </c>
      <c r="N25" s="27"/>
      <c r="O25" s="25">
        <v>0.018442</v>
      </c>
      <c r="P25" s="27"/>
      <c r="Q25" s="85">
        <f t="shared" si="6"/>
        <v>28.392470760000002</v>
      </c>
    </row>
    <row r="26" spans="1:17" ht="12.75">
      <c r="A26" s="3" t="s">
        <v>123</v>
      </c>
      <c r="B26" s="91">
        <v>68.68245262531215</v>
      </c>
      <c r="C26" s="26">
        <f t="shared" si="0"/>
        <v>26.626780258040995</v>
      </c>
      <c r="D26" s="25">
        <f t="shared" si="1"/>
        <v>42.05567236727116</v>
      </c>
      <c r="E26" s="27">
        <f t="shared" si="2"/>
        <v>0.8462007920838701</v>
      </c>
      <c r="F26" s="27"/>
      <c r="G26" s="27">
        <f t="shared" si="3"/>
        <v>41.20947157518729</v>
      </c>
      <c r="H26" s="27">
        <f t="shared" si="4"/>
        <v>39.14899799642792</v>
      </c>
      <c r="I26" s="27"/>
      <c r="J26" s="26">
        <v>25.286221</v>
      </c>
      <c r="K26" s="27">
        <v>12.6202424725</v>
      </c>
      <c r="L26" s="28">
        <v>2.28</v>
      </c>
      <c r="M26" s="27">
        <f t="shared" si="5"/>
        <v>40.1864634725</v>
      </c>
      <c r="N26" s="27"/>
      <c r="O26" s="25">
        <v>30.129742</v>
      </c>
      <c r="P26" s="27"/>
      <c r="Q26" s="85">
        <f t="shared" si="6"/>
        <v>70.3162054725</v>
      </c>
    </row>
    <row r="27" spans="1:17" ht="12.75">
      <c r="A27" s="3" t="s">
        <v>124</v>
      </c>
      <c r="B27" s="91">
        <v>133.68048686841937</v>
      </c>
      <c r="C27" s="26">
        <f t="shared" si="0"/>
        <v>51.82518696662749</v>
      </c>
      <c r="D27" s="25">
        <f t="shared" si="1"/>
        <v>81.85529990179188</v>
      </c>
      <c r="E27" s="27">
        <f t="shared" si="2"/>
        <v>1.6470077807402674</v>
      </c>
      <c r="F27" s="27"/>
      <c r="G27" s="27">
        <f t="shared" si="3"/>
        <v>80.20829212105161</v>
      </c>
      <c r="H27" s="27">
        <f t="shared" si="4"/>
        <v>76.19787751499904</v>
      </c>
      <c r="I27" s="27"/>
      <c r="J27" s="26">
        <v>34.432067</v>
      </c>
      <c r="K27" s="27">
        <v>15.275573095</v>
      </c>
      <c r="L27" s="28">
        <v>3.781</v>
      </c>
      <c r="M27" s="27">
        <f t="shared" si="5"/>
        <v>53.488640095</v>
      </c>
      <c r="N27" s="27"/>
      <c r="O27" s="25">
        <v>0.009512</v>
      </c>
      <c r="P27" s="27"/>
      <c r="Q27" s="85">
        <f t="shared" si="6"/>
        <v>53.498152095</v>
      </c>
    </row>
    <row r="28" spans="1:17" ht="12.75">
      <c r="A28" s="3" t="s">
        <v>125</v>
      </c>
      <c r="B28" s="91">
        <v>82.32772198578131</v>
      </c>
      <c r="C28" s="26">
        <f t="shared" si="0"/>
        <v>31.916771732356676</v>
      </c>
      <c r="D28" s="25">
        <f t="shared" si="1"/>
        <v>50.41095025342463</v>
      </c>
      <c r="E28" s="27">
        <f t="shared" si="2"/>
        <v>1.0143170619558433</v>
      </c>
      <c r="F28" s="27"/>
      <c r="G28" s="27">
        <f t="shared" si="3"/>
        <v>49.39663319146879</v>
      </c>
      <c r="H28" s="27">
        <f t="shared" si="4"/>
        <v>46.92680153189534</v>
      </c>
      <c r="I28" s="27"/>
      <c r="J28" s="26">
        <v>22.027058</v>
      </c>
      <c r="K28" s="27">
        <v>11.5916224625</v>
      </c>
      <c r="L28" s="28">
        <v>2.157</v>
      </c>
      <c r="M28" s="27">
        <f t="shared" si="5"/>
        <v>35.775680462500006</v>
      </c>
      <c r="N28" s="27"/>
      <c r="O28" s="25">
        <v>0</v>
      </c>
      <c r="P28" s="27"/>
      <c r="Q28" s="85">
        <f t="shared" si="6"/>
        <v>35.775680462500006</v>
      </c>
    </row>
    <row r="29" spans="1:17" ht="12.75">
      <c r="A29" s="3" t="s">
        <v>126</v>
      </c>
      <c r="B29" s="91">
        <v>20.047689693287634</v>
      </c>
      <c r="C29" s="26">
        <f t="shared" si="0"/>
        <v>7.772078715020074</v>
      </c>
      <c r="D29" s="25">
        <f t="shared" si="1"/>
        <v>12.27561097826756</v>
      </c>
      <c r="E29" s="27">
        <f t="shared" si="2"/>
        <v>0.2469971622949796</v>
      </c>
      <c r="F29" s="27"/>
      <c r="G29" s="27">
        <f t="shared" si="3"/>
        <v>12.02861381597258</v>
      </c>
      <c r="H29" s="27">
        <f t="shared" si="4"/>
        <v>11.42718312517395</v>
      </c>
      <c r="I29" s="27"/>
      <c r="J29" s="26">
        <v>8.657039</v>
      </c>
      <c r="K29" s="27">
        <v>3.9626956525</v>
      </c>
      <c r="L29" s="28">
        <v>0.992</v>
      </c>
      <c r="M29" s="27">
        <f t="shared" si="5"/>
        <v>13.611734652500001</v>
      </c>
      <c r="N29" s="27"/>
      <c r="O29" s="25">
        <v>0.008051</v>
      </c>
      <c r="P29" s="27"/>
      <c r="Q29" s="85">
        <f t="shared" si="6"/>
        <v>13.619785652500001</v>
      </c>
    </row>
    <row r="30" spans="1:17" ht="12.75">
      <c r="A30" s="3" t="s">
        <v>127</v>
      </c>
      <c r="B30" s="91">
        <v>164.78269945965152</v>
      </c>
      <c r="C30" s="26">
        <f t="shared" si="0"/>
        <v>63.882877811237904</v>
      </c>
      <c r="D30" s="25">
        <f t="shared" si="1"/>
        <v>100.89982164841362</v>
      </c>
      <c r="E30" s="27">
        <f t="shared" si="2"/>
        <v>2.030201972622706</v>
      </c>
      <c r="F30" s="27"/>
      <c r="G30" s="27">
        <f t="shared" si="3"/>
        <v>98.86961967579091</v>
      </c>
      <c r="H30" s="27">
        <f t="shared" si="4"/>
        <v>93.92613869200136</v>
      </c>
      <c r="I30" s="27"/>
      <c r="J30" s="26">
        <v>65.416757</v>
      </c>
      <c r="K30" s="27">
        <v>28.7963524125</v>
      </c>
      <c r="L30" s="28">
        <v>6.425</v>
      </c>
      <c r="M30" s="27">
        <f t="shared" si="5"/>
        <v>100.6381094125</v>
      </c>
      <c r="N30" s="27"/>
      <c r="O30" s="25">
        <v>0.353559</v>
      </c>
      <c r="P30" s="27"/>
      <c r="Q30" s="85">
        <f t="shared" si="6"/>
        <v>100.9916684125</v>
      </c>
    </row>
    <row r="31" spans="1:17" ht="12.75">
      <c r="A31" s="3" t="s">
        <v>128</v>
      </c>
      <c r="B31" s="91">
        <v>78.58024090048686</v>
      </c>
      <c r="C31" s="26">
        <f t="shared" si="0"/>
        <v>30.463950064446024</v>
      </c>
      <c r="D31" s="25">
        <f t="shared" si="1"/>
        <v>48.11629083604083</v>
      </c>
      <c r="E31" s="27">
        <f t="shared" si="2"/>
        <v>0.968146295748717</v>
      </c>
      <c r="F31" s="27"/>
      <c r="G31" s="27">
        <f t="shared" si="3"/>
        <v>47.148144540292115</v>
      </c>
      <c r="H31" s="27">
        <f t="shared" si="4"/>
        <v>44.79073731327751</v>
      </c>
      <c r="I31" s="27"/>
      <c r="J31" s="26">
        <v>23.212977</v>
      </c>
      <c r="K31" s="27">
        <v>12.0811712775</v>
      </c>
      <c r="L31" s="28">
        <v>3.088</v>
      </c>
      <c r="M31" s="27">
        <f t="shared" si="5"/>
        <v>38.3821482775</v>
      </c>
      <c r="N31" s="27"/>
      <c r="O31" s="25">
        <v>0.022976</v>
      </c>
      <c r="P31" s="27"/>
      <c r="Q31" s="85">
        <f t="shared" si="6"/>
        <v>38.4051242775</v>
      </c>
    </row>
    <row r="32" spans="1:17" ht="12.75">
      <c r="A32" s="3" t="s">
        <v>129</v>
      </c>
      <c r="B32" s="91">
        <v>91.82785492906193</v>
      </c>
      <c r="C32" s="26">
        <f t="shared" si="0"/>
        <v>35.59977871061482</v>
      </c>
      <c r="D32" s="25">
        <f t="shared" si="1"/>
        <v>56.22807621844711</v>
      </c>
      <c r="E32" s="27">
        <f t="shared" si="2"/>
        <v>1.1313632610099518</v>
      </c>
      <c r="F32" s="27"/>
      <c r="G32" s="27">
        <f t="shared" si="3"/>
        <v>55.096712957437155</v>
      </c>
      <c r="H32" s="27">
        <f t="shared" si="4"/>
        <v>52.3418773095653</v>
      </c>
      <c r="I32" s="27"/>
      <c r="J32" s="26">
        <v>27.089595</v>
      </c>
      <c r="K32" s="27">
        <v>13.49092102</v>
      </c>
      <c r="L32" s="28">
        <v>3.09</v>
      </c>
      <c r="M32" s="27">
        <f t="shared" si="5"/>
        <v>43.670516019999994</v>
      </c>
      <c r="N32" s="27"/>
      <c r="O32" s="25">
        <v>0.01326</v>
      </c>
      <c r="P32" s="27"/>
      <c r="Q32" s="85">
        <f t="shared" si="6"/>
        <v>43.683776019999996</v>
      </c>
    </row>
    <row r="33" spans="1:17" ht="12.75">
      <c r="A33" s="3" t="s">
        <v>130</v>
      </c>
      <c r="B33" s="91">
        <v>36.52233533110202</v>
      </c>
      <c r="C33" s="26">
        <f t="shared" si="0"/>
        <v>14.158961426100074</v>
      </c>
      <c r="D33" s="25">
        <f t="shared" si="1"/>
        <v>22.363373905001946</v>
      </c>
      <c r="E33" s="27">
        <f t="shared" si="2"/>
        <v>0.44997270634073416</v>
      </c>
      <c r="F33" s="27"/>
      <c r="G33" s="27">
        <f t="shared" si="3"/>
        <v>21.913401198661212</v>
      </c>
      <c r="H33" s="27">
        <f t="shared" si="4"/>
        <v>20.81773113872815</v>
      </c>
      <c r="I33" s="27"/>
      <c r="J33" s="26">
        <v>13.297989</v>
      </c>
      <c r="K33" s="27">
        <v>8.6500533275</v>
      </c>
      <c r="L33" s="28">
        <v>1.502</v>
      </c>
      <c r="M33" s="27">
        <f t="shared" si="5"/>
        <v>23.450042327499997</v>
      </c>
      <c r="N33" s="27"/>
      <c r="O33" s="25">
        <v>0.04788</v>
      </c>
      <c r="P33" s="27"/>
      <c r="Q33" s="85">
        <f t="shared" si="6"/>
        <v>23.497922327499996</v>
      </c>
    </row>
    <row r="34" spans="1:17" ht="12.75">
      <c r="A34" s="3" t="s">
        <v>131</v>
      </c>
      <c r="B34" s="91">
        <v>10.212986953718294</v>
      </c>
      <c r="C34" s="26">
        <f t="shared" si="0"/>
        <v>3.95936587876998</v>
      </c>
      <c r="D34" s="25">
        <f t="shared" si="1"/>
        <v>6.253621074948315</v>
      </c>
      <c r="E34" s="27">
        <f t="shared" si="2"/>
        <v>0.1258289027173385</v>
      </c>
      <c r="F34" s="27"/>
      <c r="G34" s="27">
        <f t="shared" si="3"/>
        <v>6.1277921722309765</v>
      </c>
      <c r="H34" s="27">
        <f t="shared" si="4"/>
        <v>5.8214025636194275</v>
      </c>
      <c r="I34" s="27"/>
      <c r="J34" s="26">
        <v>5.800445</v>
      </c>
      <c r="K34" s="27">
        <v>5.4459890975</v>
      </c>
      <c r="L34" s="28">
        <v>0.9339999999999999</v>
      </c>
      <c r="M34" s="27">
        <f t="shared" si="5"/>
        <v>12.1804340975</v>
      </c>
      <c r="N34" s="27"/>
      <c r="O34" s="25">
        <v>0.088717</v>
      </c>
      <c r="P34" s="27"/>
      <c r="Q34" s="85">
        <f t="shared" si="6"/>
        <v>12.2691510975</v>
      </c>
    </row>
    <row r="35" spans="1:17" ht="12.75">
      <c r="A35" s="3" t="s">
        <v>132</v>
      </c>
      <c r="B35" s="91">
        <v>125.82141497315753</v>
      </c>
      <c r="C35" s="26">
        <f t="shared" si="0"/>
        <v>48.778385747560925</v>
      </c>
      <c r="D35" s="25">
        <f t="shared" si="1"/>
        <v>77.0430292255966</v>
      </c>
      <c r="E35" s="27">
        <f t="shared" si="2"/>
        <v>1.5501802417020798</v>
      </c>
      <c r="F35" s="27"/>
      <c r="G35" s="27">
        <f t="shared" si="3"/>
        <v>75.49284898389452</v>
      </c>
      <c r="H35" s="27">
        <f t="shared" si="4"/>
        <v>71.71820653469979</v>
      </c>
      <c r="I35" s="27"/>
      <c r="J35" s="26">
        <v>25.945523</v>
      </c>
      <c r="K35" s="27">
        <v>16.6961480375</v>
      </c>
      <c r="L35" s="28">
        <v>3.51</v>
      </c>
      <c r="M35" s="27">
        <f t="shared" si="5"/>
        <v>46.1516710375</v>
      </c>
      <c r="N35" s="27"/>
      <c r="O35" s="25">
        <v>0.006515</v>
      </c>
      <c r="P35" s="27"/>
      <c r="Q35" s="85">
        <f t="shared" si="6"/>
        <v>46.1581860375</v>
      </c>
    </row>
    <row r="36" spans="1:17" ht="12.75">
      <c r="A36" s="3" t="s">
        <v>133</v>
      </c>
      <c r="B36" s="91">
        <v>8.460320038556128</v>
      </c>
      <c r="C36" s="26">
        <f t="shared" si="0"/>
        <v>3.279892810588331</v>
      </c>
      <c r="D36" s="25">
        <f t="shared" si="1"/>
        <v>5.180427227967797</v>
      </c>
      <c r="E36" s="27">
        <f t="shared" si="2"/>
        <v>0.10423520483412041</v>
      </c>
      <c r="F36" s="27"/>
      <c r="G36" s="27">
        <f t="shared" si="3"/>
        <v>5.076192023133677</v>
      </c>
      <c r="H36" s="27">
        <f t="shared" si="4"/>
        <v>4.822382421976993</v>
      </c>
      <c r="I36" s="27"/>
      <c r="J36" s="26">
        <v>5.946519</v>
      </c>
      <c r="K36" s="27">
        <v>5.54536196</v>
      </c>
      <c r="L36" s="28">
        <v>0.829</v>
      </c>
      <c r="M36" s="27">
        <f t="shared" si="5"/>
        <v>12.32088096</v>
      </c>
      <c r="N36" s="27"/>
      <c r="O36" s="25">
        <v>0.002312</v>
      </c>
      <c r="P36" s="27"/>
      <c r="Q36" s="85">
        <f t="shared" si="6"/>
        <v>12.32319296</v>
      </c>
    </row>
    <row r="37" spans="1:17" ht="12.75">
      <c r="A37" s="3" t="s">
        <v>134</v>
      </c>
      <c r="B37" s="91">
        <v>25.2775939888356</v>
      </c>
      <c r="C37" s="26">
        <f t="shared" si="0"/>
        <v>9.799605501342484</v>
      </c>
      <c r="D37" s="25">
        <f t="shared" si="1"/>
        <v>15.477988487493118</v>
      </c>
      <c r="E37" s="27">
        <f t="shared" si="2"/>
        <v>0.3114320941917583</v>
      </c>
      <c r="F37" s="27"/>
      <c r="G37" s="27">
        <f t="shared" si="3"/>
        <v>15.16655639330136</v>
      </c>
      <c r="H37" s="27">
        <f t="shared" si="4"/>
        <v>14.408228573636292</v>
      </c>
      <c r="I37" s="27"/>
      <c r="J37" s="26">
        <v>8.41718</v>
      </c>
      <c r="K37" s="27">
        <v>6.54487033</v>
      </c>
      <c r="L37" s="28">
        <v>1.291</v>
      </c>
      <c r="M37" s="27">
        <f t="shared" si="5"/>
        <v>16.25305033</v>
      </c>
      <c r="N37" s="27"/>
      <c r="O37" s="25">
        <v>0.000499</v>
      </c>
      <c r="P37" s="27"/>
      <c r="Q37" s="85">
        <f t="shared" si="6"/>
        <v>16.253549330000002</v>
      </c>
    </row>
    <row r="38" spans="1:17" ht="12.75">
      <c r="A38" s="3" t="s">
        <v>135</v>
      </c>
      <c r="B38" s="91">
        <v>23.196847494348425</v>
      </c>
      <c r="C38" s="26">
        <f t="shared" si="0"/>
        <v>8.992942699365306</v>
      </c>
      <c r="D38" s="25">
        <f t="shared" si="1"/>
        <v>14.203904794983119</v>
      </c>
      <c r="E38" s="27">
        <f t="shared" si="2"/>
        <v>0.2857962983740645</v>
      </c>
      <c r="F38" s="27"/>
      <c r="G38" s="27">
        <f t="shared" si="3"/>
        <v>13.918108496609054</v>
      </c>
      <c r="H38" s="27">
        <f t="shared" si="4"/>
        <v>13.222203071778601</v>
      </c>
      <c r="I38" s="27"/>
      <c r="J38" s="26">
        <v>5.277334</v>
      </c>
      <c r="K38" s="27">
        <v>2.5639008475</v>
      </c>
      <c r="L38" s="28">
        <v>0.778</v>
      </c>
      <c r="M38" s="27">
        <f t="shared" si="5"/>
        <v>8.6192348475</v>
      </c>
      <c r="N38" s="27"/>
      <c r="O38" s="25">
        <v>0.0002</v>
      </c>
      <c r="P38" s="27"/>
      <c r="Q38" s="85">
        <f t="shared" si="6"/>
        <v>8.619434847499999</v>
      </c>
    </row>
    <row r="39" spans="1:17" ht="12.75">
      <c r="A39" s="3" t="s">
        <v>136</v>
      </c>
      <c r="B39" s="91">
        <v>163.06474747992104</v>
      </c>
      <c r="C39" s="26">
        <f t="shared" si="0"/>
        <v>63.216863012557106</v>
      </c>
      <c r="D39" s="25">
        <f t="shared" si="1"/>
        <v>99.84788446736394</v>
      </c>
      <c r="E39" s="27">
        <f t="shared" si="2"/>
        <v>2.0090359794113226</v>
      </c>
      <c r="F39" s="27"/>
      <c r="G39" s="27">
        <f t="shared" si="3"/>
        <v>97.83884848795262</v>
      </c>
      <c r="H39" s="27">
        <f t="shared" si="4"/>
        <v>92.94690606355498</v>
      </c>
      <c r="I39" s="27"/>
      <c r="J39" s="26">
        <v>58.717394</v>
      </c>
      <c r="K39" s="27">
        <v>20.5843202875</v>
      </c>
      <c r="L39" s="28">
        <v>3.476</v>
      </c>
      <c r="M39" s="27">
        <f t="shared" si="5"/>
        <v>82.7777142875</v>
      </c>
      <c r="N39" s="27"/>
      <c r="O39" s="25">
        <v>1.784015</v>
      </c>
      <c r="P39" s="27"/>
      <c r="Q39" s="85">
        <f t="shared" si="6"/>
        <v>84.5617292875</v>
      </c>
    </row>
    <row r="40" spans="1:17" ht="12.75">
      <c r="A40" s="3" t="s">
        <v>137</v>
      </c>
      <c r="B40" s="91">
        <v>21.106821860193243</v>
      </c>
      <c r="C40" s="26">
        <f t="shared" si="0"/>
        <v>8.182682564976725</v>
      </c>
      <c r="D40" s="25">
        <f t="shared" si="1"/>
        <v>12.924139295216518</v>
      </c>
      <c r="E40" s="27">
        <f t="shared" si="2"/>
        <v>0.2600461791005735</v>
      </c>
      <c r="F40" s="27"/>
      <c r="G40" s="27">
        <f t="shared" si="3"/>
        <v>12.664093116115945</v>
      </c>
      <c r="H40" s="27">
        <f t="shared" si="4"/>
        <v>12.030888460310146</v>
      </c>
      <c r="I40" s="27"/>
      <c r="J40" s="26">
        <v>7.682978</v>
      </c>
      <c r="K40" s="27">
        <v>6.11114356</v>
      </c>
      <c r="L40" s="28">
        <v>1.1320000000000001</v>
      </c>
      <c r="M40" s="27">
        <f t="shared" si="5"/>
        <v>14.92612156</v>
      </c>
      <c r="N40" s="27"/>
      <c r="O40" s="25">
        <v>0.001805</v>
      </c>
      <c r="P40" s="27"/>
      <c r="Q40" s="85">
        <f t="shared" si="6"/>
        <v>14.92792656</v>
      </c>
    </row>
    <row r="41" spans="1:17" ht="12.75">
      <c r="A41" s="3" t="s">
        <v>138</v>
      </c>
      <c r="B41" s="91">
        <v>23.87478962605936</v>
      </c>
      <c r="C41" s="26">
        <f t="shared" si="0"/>
        <v>9.255766979494206</v>
      </c>
      <c r="D41" s="25">
        <f t="shared" si="1"/>
        <v>14.619022646565154</v>
      </c>
      <c r="E41" s="27">
        <f t="shared" si="2"/>
        <v>0.2941488709295381</v>
      </c>
      <c r="F41" s="27"/>
      <c r="G41" s="27">
        <f t="shared" si="3"/>
        <v>14.324873775635616</v>
      </c>
      <c r="H41" s="27">
        <f t="shared" si="4"/>
        <v>13.608630086853834</v>
      </c>
      <c r="I41" s="27"/>
      <c r="J41" s="26">
        <v>10.129972</v>
      </c>
      <c r="K41" s="27">
        <v>5.2937873675</v>
      </c>
      <c r="L41" s="28">
        <v>0.861</v>
      </c>
      <c r="M41" s="27">
        <f t="shared" si="5"/>
        <v>16.2847593675</v>
      </c>
      <c r="N41" s="27"/>
      <c r="O41" s="25">
        <v>0.096325</v>
      </c>
      <c r="P41" s="27"/>
      <c r="Q41" s="85">
        <f t="shared" si="6"/>
        <v>16.3810843675</v>
      </c>
    </row>
    <row r="42" spans="1:17" ht="12.75">
      <c r="A42" s="3" t="s">
        <v>139</v>
      </c>
      <c r="B42" s="91">
        <v>356.0778712003791</v>
      </c>
      <c r="C42" s="26">
        <f t="shared" si="0"/>
        <v>138.04409814726571</v>
      </c>
      <c r="D42" s="25">
        <f t="shared" si="1"/>
        <v>218.03377305311338</v>
      </c>
      <c r="E42" s="27">
        <f t="shared" si="2"/>
        <v>4.387050332885934</v>
      </c>
      <c r="F42" s="27"/>
      <c r="G42" s="27">
        <f t="shared" si="3"/>
        <v>213.64672272022744</v>
      </c>
      <c r="H42" s="27">
        <f t="shared" si="4"/>
        <v>202.96438658421607</v>
      </c>
      <c r="I42" s="27"/>
      <c r="J42" s="26">
        <v>124.964344</v>
      </c>
      <c r="K42" s="27">
        <v>60.1313488125</v>
      </c>
      <c r="L42" s="28">
        <v>9.672</v>
      </c>
      <c r="M42" s="27">
        <f t="shared" si="5"/>
        <v>194.7676928125</v>
      </c>
      <c r="N42" s="27"/>
      <c r="O42" s="25">
        <v>0.036879</v>
      </c>
      <c r="P42" s="27"/>
      <c r="Q42" s="85">
        <f t="shared" si="6"/>
        <v>194.8045718125</v>
      </c>
    </row>
    <row r="43" spans="1:17" ht="12.75">
      <c r="A43" s="3" t="s">
        <v>140</v>
      </c>
      <c r="B43" s="91">
        <v>196.10246240145906</v>
      </c>
      <c r="C43" s="26">
        <f t="shared" si="0"/>
        <v>76.02490847130935</v>
      </c>
      <c r="D43" s="25">
        <f t="shared" si="1"/>
        <v>120.07755393014972</v>
      </c>
      <c r="E43" s="27">
        <f t="shared" si="2"/>
        <v>2.416076489274289</v>
      </c>
      <c r="F43" s="27"/>
      <c r="G43" s="27">
        <f t="shared" si="3"/>
        <v>117.66147744087543</v>
      </c>
      <c r="H43" s="27">
        <f t="shared" si="4"/>
        <v>111.77840356883165</v>
      </c>
      <c r="I43" s="27"/>
      <c r="J43" s="26">
        <v>50.991837</v>
      </c>
      <c r="K43" s="27">
        <v>31.60531794</v>
      </c>
      <c r="L43" s="28">
        <v>5.404</v>
      </c>
      <c r="M43" s="27">
        <f t="shared" si="5"/>
        <v>88.00115493999999</v>
      </c>
      <c r="N43" s="27"/>
      <c r="O43" s="25">
        <v>0.964071</v>
      </c>
      <c r="P43" s="27"/>
      <c r="Q43" s="85">
        <f t="shared" si="6"/>
        <v>88.96522594</v>
      </c>
    </row>
    <row r="44" spans="1:17" ht="12.75">
      <c r="A44" s="3" t="s">
        <v>141</v>
      </c>
      <c r="B44" s="91">
        <v>49.10495986305072</v>
      </c>
      <c r="C44" s="26">
        <f t="shared" si="0"/>
        <v>19.03698726349075</v>
      </c>
      <c r="D44" s="25">
        <f t="shared" si="1"/>
        <v>30.067972599559972</v>
      </c>
      <c r="E44" s="27">
        <f t="shared" si="2"/>
        <v>0.6049966817295385</v>
      </c>
      <c r="F44" s="27"/>
      <c r="G44" s="27">
        <f t="shared" si="3"/>
        <v>29.462975917830434</v>
      </c>
      <c r="H44" s="27">
        <f t="shared" si="4"/>
        <v>27.989827121938912</v>
      </c>
      <c r="I44" s="27"/>
      <c r="J44" s="26">
        <v>16.653357</v>
      </c>
      <c r="K44" s="27">
        <v>13.7481545925</v>
      </c>
      <c r="L44" s="28">
        <v>3.034</v>
      </c>
      <c r="M44" s="27">
        <f t="shared" si="5"/>
        <v>33.4355115925</v>
      </c>
      <c r="N44" s="27"/>
      <c r="O44" s="25">
        <v>0.002214</v>
      </c>
      <c r="P44" s="27"/>
      <c r="Q44" s="85">
        <f t="shared" si="6"/>
        <v>33.4377255925</v>
      </c>
    </row>
    <row r="45" spans="1:17" ht="12.75">
      <c r="A45" s="3" t="s">
        <v>142</v>
      </c>
      <c r="B45" s="91">
        <v>45.40837014245906</v>
      </c>
      <c r="C45" s="26">
        <f t="shared" si="0"/>
        <v>17.603895135414177</v>
      </c>
      <c r="D45" s="25">
        <f t="shared" si="1"/>
        <v>27.804475007044886</v>
      </c>
      <c r="E45" s="27">
        <f t="shared" si="2"/>
        <v>0.5594529215694486</v>
      </c>
      <c r="F45" s="27"/>
      <c r="G45" s="27">
        <f t="shared" si="3"/>
        <v>27.245022085475437</v>
      </c>
      <c r="H45" s="27">
        <f t="shared" si="4"/>
        <v>25.882770981201663</v>
      </c>
      <c r="I45" s="27"/>
      <c r="J45" s="26">
        <v>24.376929</v>
      </c>
      <c r="K45" s="27">
        <v>9.6229895175</v>
      </c>
      <c r="L45" s="28">
        <v>2.609</v>
      </c>
      <c r="M45" s="27">
        <f t="shared" si="5"/>
        <v>36.6089185175</v>
      </c>
      <c r="N45" s="27"/>
      <c r="O45" s="25">
        <v>0.597839</v>
      </c>
      <c r="P45" s="27"/>
      <c r="Q45" s="85">
        <f t="shared" si="6"/>
        <v>37.2067575175</v>
      </c>
    </row>
    <row r="46" spans="1:17" ht="12.75">
      <c r="A46" s="3" t="s">
        <v>143</v>
      </c>
      <c r="B46" s="91">
        <v>203.2596005157149</v>
      </c>
      <c r="C46" s="26">
        <f t="shared" si="0"/>
        <v>78.79958433916715</v>
      </c>
      <c r="D46" s="25">
        <f t="shared" si="1"/>
        <v>124.46001617654775</v>
      </c>
      <c r="E46" s="27">
        <f t="shared" si="2"/>
        <v>2.5042558671188146</v>
      </c>
      <c r="F46" s="27"/>
      <c r="G46" s="27">
        <f t="shared" si="3"/>
        <v>121.95576030942894</v>
      </c>
      <c r="H46" s="27">
        <f t="shared" si="4"/>
        <v>115.85797229395749</v>
      </c>
      <c r="I46" s="27"/>
      <c r="J46" s="26">
        <v>91.517291</v>
      </c>
      <c r="K46" s="27">
        <v>33.3889309025</v>
      </c>
      <c r="L46" s="28">
        <v>6.959</v>
      </c>
      <c r="M46" s="27">
        <f t="shared" si="5"/>
        <v>131.8652219025</v>
      </c>
      <c r="N46" s="27"/>
      <c r="O46" s="25">
        <v>0.034859</v>
      </c>
      <c r="P46" s="27"/>
      <c r="Q46" s="85">
        <f t="shared" si="6"/>
        <v>131.9000809025</v>
      </c>
    </row>
    <row r="47" spans="1:17" ht="12.75">
      <c r="A47" s="3" t="s">
        <v>144</v>
      </c>
      <c r="B47" s="91">
        <v>24.53057449254787</v>
      </c>
      <c r="C47" s="26">
        <f t="shared" si="0"/>
        <v>9.510001341679798</v>
      </c>
      <c r="D47" s="25">
        <f t="shared" si="1"/>
        <v>15.020573150868072</v>
      </c>
      <c r="E47" s="27">
        <f t="shared" si="2"/>
        <v>0.3022284553393515</v>
      </c>
      <c r="F47" s="27"/>
      <c r="G47" s="27">
        <f t="shared" si="3"/>
        <v>14.718344695528721</v>
      </c>
      <c r="H47" s="27">
        <f t="shared" si="4"/>
        <v>13.982427460752284</v>
      </c>
      <c r="I47" s="27"/>
      <c r="J47" s="26">
        <v>11.828358</v>
      </c>
      <c r="K47" s="27">
        <v>8.771764805</v>
      </c>
      <c r="L47" s="28">
        <v>0.623</v>
      </c>
      <c r="M47" s="27">
        <f t="shared" si="5"/>
        <v>21.223122805</v>
      </c>
      <c r="N47" s="27"/>
      <c r="O47" s="25">
        <v>10.857726</v>
      </c>
      <c r="P47" s="27"/>
      <c r="Q47" s="85">
        <f t="shared" si="6"/>
        <v>32.080848805</v>
      </c>
    </row>
    <row r="48" spans="1:17" ht="12.75">
      <c r="A48" s="3" t="s">
        <v>145</v>
      </c>
      <c r="B48" s="91">
        <v>18.852250923059692</v>
      </c>
      <c r="C48" s="26">
        <f t="shared" si="0"/>
        <v>7.308631586530789</v>
      </c>
      <c r="D48" s="25">
        <f t="shared" si="1"/>
        <v>11.543619336528902</v>
      </c>
      <c r="E48" s="27">
        <f t="shared" si="2"/>
        <v>0.2322687826930867</v>
      </c>
      <c r="F48" s="27"/>
      <c r="G48" s="27">
        <f t="shared" si="3"/>
        <v>11.311350553835815</v>
      </c>
      <c r="H48" s="27">
        <f t="shared" si="4"/>
        <v>10.745783026144025</v>
      </c>
      <c r="I48" s="27"/>
      <c r="J48" s="26">
        <v>9.661461</v>
      </c>
      <c r="K48" s="27">
        <v>2.89429376</v>
      </c>
      <c r="L48" s="28">
        <v>0.728</v>
      </c>
      <c r="M48" s="27">
        <f t="shared" si="5"/>
        <v>13.283754759999999</v>
      </c>
      <c r="N48" s="27"/>
      <c r="O48" s="25">
        <v>0.53753</v>
      </c>
      <c r="P48" s="27"/>
      <c r="Q48" s="85">
        <f t="shared" si="6"/>
        <v>13.82128476</v>
      </c>
    </row>
    <row r="49" spans="1:17" ht="12.75">
      <c r="A49" s="3" t="s">
        <v>146</v>
      </c>
      <c r="B49" s="91">
        <v>59.12724953874231</v>
      </c>
      <c r="C49" s="26">
        <f t="shared" si="0"/>
        <v>22.922423713072696</v>
      </c>
      <c r="D49" s="25">
        <f t="shared" si="1"/>
        <v>36.204825825669616</v>
      </c>
      <c r="E49" s="27">
        <f t="shared" si="2"/>
        <v>0.7284761024242314</v>
      </c>
      <c r="F49" s="27"/>
      <c r="G49" s="27">
        <f t="shared" si="3"/>
        <v>35.476349723245384</v>
      </c>
      <c r="H49" s="27">
        <f t="shared" si="4"/>
        <v>33.70253223708311</v>
      </c>
      <c r="I49" s="27"/>
      <c r="J49" s="26">
        <v>17.506587</v>
      </c>
      <c r="K49" s="27">
        <v>8.429795185</v>
      </c>
      <c r="L49" s="28">
        <v>1.847</v>
      </c>
      <c r="M49" s="27">
        <f t="shared" si="5"/>
        <v>27.783382185</v>
      </c>
      <c r="N49" s="27"/>
      <c r="O49" s="25">
        <v>0.081263</v>
      </c>
      <c r="P49" s="27"/>
      <c r="Q49" s="85">
        <f t="shared" si="6"/>
        <v>27.864645185</v>
      </c>
    </row>
    <row r="50" spans="1:17" ht="12.75">
      <c r="A50" s="3" t="s">
        <v>147</v>
      </c>
      <c r="B50" s="91">
        <v>8.741338215809675</v>
      </c>
      <c r="C50" s="26">
        <f t="shared" si="0"/>
        <v>3.3888378026238626</v>
      </c>
      <c r="D50" s="25">
        <f t="shared" si="1"/>
        <v>5.352500413185812</v>
      </c>
      <c r="E50" s="27">
        <f t="shared" si="2"/>
        <v>0.10769748370000709</v>
      </c>
      <c r="F50" s="27"/>
      <c r="G50" s="27">
        <f t="shared" si="3"/>
        <v>5.244802929485805</v>
      </c>
      <c r="H50" s="27">
        <f t="shared" si="4"/>
        <v>4.982562783011514</v>
      </c>
      <c r="I50" s="27"/>
      <c r="J50" s="26">
        <v>3.227109</v>
      </c>
      <c r="K50" s="27">
        <v>5.125120615</v>
      </c>
      <c r="L50" s="28">
        <v>0.5830000000000001</v>
      </c>
      <c r="M50" s="27">
        <f t="shared" si="5"/>
        <v>8.935229615</v>
      </c>
      <c r="N50" s="27"/>
      <c r="O50" s="25">
        <v>0.00076</v>
      </c>
      <c r="P50" s="27"/>
      <c r="Q50" s="85">
        <f t="shared" si="6"/>
        <v>8.935989615</v>
      </c>
    </row>
    <row r="51" spans="1:17" ht="12.75">
      <c r="A51" s="3" t="s">
        <v>148</v>
      </c>
      <c r="B51" s="91">
        <v>86.48815540751816</v>
      </c>
      <c r="C51" s="26">
        <f t="shared" si="0"/>
        <v>33.52968656379312</v>
      </c>
      <c r="D51" s="25">
        <f t="shared" si="1"/>
        <v>52.95846884372504</v>
      </c>
      <c r="E51" s="27">
        <f t="shared" si="2"/>
        <v>1.0655755992141493</v>
      </c>
      <c r="F51" s="27"/>
      <c r="G51" s="27">
        <f t="shared" si="3"/>
        <v>51.892893244510894</v>
      </c>
      <c r="H51" s="27">
        <f t="shared" si="4"/>
        <v>49.298248582285346</v>
      </c>
      <c r="I51" s="27"/>
      <c r="J51" s="26">
        <v>18.031563</v>
      </c>
      <c r="K51" s="27">
        <v>13.29795504</v>
      </c>
      <c r="L51" s="28">
        <v>2.198</v>
      </c>
      <c r="M51" s="27">
        <f t="shared" si="5"/>
        <v>33.52751804</v>
      </c>
      <c r="N51" s="27"/>
      <c r="O51" s="25">
        <v>0.006707</v>
      </c>
      <c r="P51" s="27"/>
      <c r="Q51" s="85">
        <f t="shared" si="6"/>
        <v>33.534225039999995</v>
      </c>
    </row>
    <row r="52" spans="1:17" ht="12.75">
      <c r="A52" s="3" t="s">
        <v>149</v>
      </c>
      <c r="B52" s="91">
        <v>325.9507590271253</v>
      </c>
      <c r="C52" s="26">
        <f t="shared" si="0"/>
        <v>126.36443376453308</v>
      </c>
      <c r="D52" s="25">
        <f t="shared" si="1"/>
        <v>199.5863252625922</v>
      </c>
      <c r="E52" s="27">
        <f t="shared" si="2"/>
        <v>4.015869846317031</v>
      </c>
      <c r="F52" s="27"/>
      <c r="G52" s="27">
        <f t="shared" si="3"/>
        <v>195.57045541627517</v>
      </c>
      <c r="H52" s="27">
        <f t="shared" si="4"/>
        <v>185.7919326454614</v>
      </c>
      <c r="I52" s="27"/>
      <c r="J52" s="26">
        <v>82.826591</v>
      </c>
      <c r="K52" s="27">
        <v>43.21039697</v>
      </c>
      <c r="L52" s="28">
        <v>9.861</v>
      </c>
      <c r="M52" s="27">
        <f t="shared" si="5"/>
        <v>135.89798796999997</v>
      </c>
      <c r="N52" s="27"/>
      <c r="O52" s="25">
        <v>0.091372</v>
      </c>
      <c r="P52" s="27"/>
      <c r="Q52" s="85">
        <f t="shared" si="6"/>
        <v>135.98935996999998</v>
      </c>
    </row>
    <row r="53" spans="1:17" ht="12.75">
      <c r="A53" s="3" t="s">
        <v>150</v>
      </c>
      <c r="B53" s="91">
        <v>24.3340319020012</v>
      </c>
      <c r="C53" s="26">
        <f t="shared" si="0"/>
        <v>9.433805804540466</v>
      </c>
      <c r="D53" s="25">
        <f t="shared" si="1"/>
        <v>14.900226097460735</v>
      </c>
      <c r="E53" s="27">
        <f t="shared" si="2"/>
        <v>0.2998069562600154</v>
      </c>
      <c r="F53" s="27"/>
      <c r="G53" s="27">
        <f t="shared" si="3"/>
        <v>14.60041914120072</v>
      </c>
      <c r="H53" s="27">
        <f t="shared" si="4"/>
        <v>13.870398184140683</v>
      </c>
      <c r="I53" s="27"/>
      <c r="J53" s="26">
        <v>15.239302</v>
      </c>
      <c r="K53" s="27">
        <v>11.21004362</v>
      </c>
      <c r="L53" s="28">
        <v>1.235</v>
      </c>
      <c r="M53" s="27">
        <f t="shared" si="5"/>
        <v>27.684345620000002</v>
      </c>
      <c r="N53" s="27"/>
      <c r="O53" s="25">
        <v>0.005228</v>
      </c>
      <c r="P53" s="27"/>
      <c r="Q53" s="85">
        <f t="shared" si="6"/>
        <v>27.68957362</v>
      </c>
    </row>
    <row r="54" spans="1:17" ht="12.75">
      <c r="A54" s="3" t="s">
        <v>151</v>
      </c>
      <c r="B54" s="91">
        <v>110.20539644193065</v>
      </c>
      <c r="C54" s="26">
        <f t="shared" si="0"/>
        <v>42.72437518091971</v>
      </c>
      <c r="D54" s="25">
        <f t="shared" si="1"/>
        <v>67.48102126101094</v>
      </c>
      <c r="E54" s="27">
        <f t="shared" si="2"/>
        <v>1.3577833958525503</v>
      </c>
      <c r="F54" s="27"/>
      <c r="G54" s="27">
        <f t="shared" si="3"/>
        <v>66.12323786515839</v>
      </c>
      <c r="H54" s="27">
        <f t="shared" si="4"/>
        <v>62.817075971900465</v>
      </c>
      <c r="I54" s="27"/>
      <c r="J54" s="26">
        <v>18.672654</v>
      </c>
      <c r="K54" s="27">
        <v>14.6740855525</v>
      </c>
      <c r="L54" s="28">
        <v>3.023</v>
      </c>
      <c r="M54" s="27">
        <f t="shared" si="5"/>
        <v>36.3697395525</v>
      </c>
      <c r="N54" s="27"/>
      <c r="O54" s="25">
        <v>0.127095</v>
      </c>
      <c r="P54" s="27"/>
      <c r="Q54" s="85">
        <f t="shared" si="6"/>
        <v>36.4968345525</v>
      </c>
    </row>
    <row r="55" spans="1:17" ht="12.75">
      <c r="A55" s="3" t="s">
        <v>152</v>
      </c>
      <c r="B55" s="91">
        <v>1.280079428720422</v>
      </c>
      <c r="C55" s="26">
        <f t="shared" si="0"/>
        <v>0.4962605783360728</v>
      </c>
      <c r="D55" s="25">
        <f t="shared" si="1"/>
        <v>0.7838188503843493</v>
      </c>
      <c r="E55" s="27">
        <f t="shared" si="2"/>
        <v>0.015771193152096075</v>
      </c>
      <c r="F55" s="27"/>
      <c r="G55" s="27">
        <f t="shared" si="3"/>
        <v>0.7680476572322532</v>
      </c>
      <c r="H55" s="27">
        <f t="shared" si="4"/>
        <v>0.7296452743706405</v>
      </c>
      <c r="I55" s="27"/>
      <c r="J55" s="26">
        <v>1.212363</v>
      </c>
      <c r="K55" s="27">
        <v>1.4488756625</v>
      </c>
      <c r="L55" s="28">
        <v>0.105</v>
      </c>
      <c r="M55" s="27">
        <f t="shared" si="5"/>
        <v>2.7662386625</v>
      </c>
      <c r="N55" s="27"/>
      <c r="O55" s="25">
        <v>0</v>
      </c>
      <c r="P55" s="27"/>
      <c r="Q55" s="85">
        <f t="shared" si="6"/>
        <v>2.7662386625</v>
      </c>
    </row>
    <row r="56" spans="1:17" ht="12.75">
      <c r="A56" s="3" t="s">
        <v>153</v>
      </c>
      <c r="B56" s="91">
        <v>10.031656210810594</v>
      </c>
      <c r="C56" s="26">
        <f t="shared" si="0"/>
        <v>3.8890676634198296</v>
      </c>
      <c r="D56" s="25">
        <f t="shared" si="1"/>
        <v>6.142588547390764</v>
      </c>
      <c r="E56" s="27">
        <f t="shared" si="2"/>
        <v>0.12359482090440732</v>
      </c>
      <c r="F56" s="27"/>
      <c r="G56" s="27">
        <f t="shared" si="3"/>
        <v>6.018993726486356</v>
      </c>
      <c r="H56" s="27">
        <f t="shared" si="4"/>
        <v>5.718044040162038</v>
      </c>
      <c r="I56" s="27"/>
      <c r="J56" s="26">
        <v>5.897704</v>
      </c>
      <c r="K56" s="27">
        <v>2.4010548225</v>
      </c>
      <c r="L56" s="28">
        <v>0.615</v>
      </c>
      <c r="M56" s="27">
        <f t="shared" si="5"/>
        <v>8.9137588225</v>
      </c>
      <c r="N56" s="27"/>
      <c r="O56" s="25">
        <v>0.004329</v>
      </c>
      <c r="P56" s="27"/>
      <c r="Q56" s="85">
        <f t="shared" si="6"/>
        <v>8.9180878225</v>
      </c>
    </row>
    <row r="57" spans="1:17" ht="12.75">
      <c r="A57" s="3" t="s">
        <v>154</v>
      </c>
      <c r="B57" s="91">
        <v>75.9840587499156</v>
      </c>
      <c r="C57" s="26">
        <f t="shared" si="0"/>
        <v>29.457463414788542</v>
      </c>
      <c r="D57" s="25">
        <f t="shared" si="1"/>
        <v>46.52659533512706</v>
      </c>
      <c r="E57" s="27">
        <f t="shared" si="2"/>
        <v>0.9361600851777041</v>
      </c>
      <c r="F57" s="27"/>
      <c r="G57" s="27">
        <f t="shared" si="3"/>
        <v>45.59043524994936</v>
      </c>
      <c r="H57" s="27">
        <f t="shared" si="4"/>
        <v>43.31091348745189</v>
      </c>
      <c r="I57" s="27"/>
      <c r="J57" s="26">
        <v>37.996364</v>
      </c>
      <c r="K57" s="27">
        <v>12.69380315</v>
      </c>
      <c r="L57" s="28">
        <v>3.4669999999999996</v>
      </c>
      <c r="M57" s="27">
        <f t="shared" si="5"/>
        <v>54.15716715</v>
      </c>
      <c r="N57" s="27"/>
      <c r="O57" s="25">
        <v>0.095336</v>
      </c>
      <c r="P57" s="27"/>
      <c r="Q57" s="85">
        <f t="shared" si="6"/>
        <v>54.25250315</v>
      </c>
    </row>
    <row r="58" spans="1:17" ht="12.75">
      <c r="A58" s="3" t="s">
        <v>155</v>
      </c>
      <c r="B58" s="91">
        <v>84.15105937637298</v>
      </c>
      <c r="C58" s="26">
        <f t="shared" si="0"/>
        <v>32.62364229652261</v>
      </c>
      <c r="D58" s="25">
        <f t="shared" si="1"/>
        <v>51.52741707985037</v>
      </c>
      <c r="E58" s="27">
        <f t="shared" si="2"/>
        <v>1.0367814540265812</v>
      </c>
      <c r="F58" s="27"/>
      <c r="G58" s="27">
        <f t="shared" si="3"/>
        <v>50.49063562582379</v>
      </c>
      <c r="H58" s="27">
        <f t="shared" si="4"/>
        <v>47.9661038445326</v>
      </c>
      <c r="I58" s="27"/>
      <c r="J58" s="26">
        <v>34.125745</v>
      </c>
      <c r="K58" s="27">
        <v>13.781112525</v>
      </c>
      <c r="L58" s="28">
        <v>3.075</v>
      </c>
      <c r="M58" s="27">
        <f t="shared" si="5"/>
        <v>50.981857525</v>
      </c>
      <c r="N58" s="27"/>
      <c r="O58" s="25">
        <v>0.022376</v>
      </c>
      <c r="P58" s="27"/>
      <c r="Q58" s="85">
        <f t="shared" si="6"/>
        <v>51.004233525000004</v>
      </c>
    </row>
    <row r="59" spans="1:17" ht="12.75">
      <c r="A59" s="3" t="s">
        <v>156</v>
      </c>
      <c r="B59" s="91">
        <v>24.05759260235381</v>
      </c>
      <c r="C59" s="26">
        <f t="shared" si="0"/>
        <v>9.326635949576884</v>
      </c>
      <c r="D59" s="25">
        <f t="shared" si="1"/>
        <v>14.730956652776927</v>
      </c>
      <c r="E59" s="27">
        <f t="shared" si="2"/>
        <v>0.29640109136464154</v>
      </c>
      <c r="F59" s="27"/>
      <c r="G59" s="27">
        <f t="shared" si="3"/>
        <v>14.434555561412285</v>
      </c>
      <c r="H59" s="27">
        <f t="shared" si="4"/>
        <v>13.71282778334167</v>
      </c>
      <c r="I59" s="27"/>
      <c r="J59" s="26">
        <v>10.785888</v>
      </c>
      <c r="K59" s="27">
        <v>5.8663293825</v>
      </c>
      <c r="L59" s="28">
        <v>1.2069999999999999</v>
      </c>
      <c r="M59" s="27">
        <f t="shared" si="5"/>
        <v>17.8592173825</v>
      </c>
      <c r="N59" s="27"/>
      <c r="O59" s="25">
        <v>8.7E-05</v>
      </c>
      <c r="P59" s="27"/>
      <c r="Q59" s="85">
        <f t="shared" si="6"/>
        <v>17.8593043825</v>
      </c>
    </row>
    <row r="60" spans="1:17" ht="13.5" thickBot="1">
      <c r="A60" s="3" t="s">
        <v>157</v>
      </c>
      <c r="B60" s="91">
        <v>8.791850358204737</v>
      </c>
      <c r="C60" s="26">
        <f t="shared" si="0"/>
        <v>3.4084203257357486</v>
      </c>
      <c r="D60" s="25">
        <f t="shared" si="1"/>
        <v>5.383430032468988</v>
      </c>
      <c r="E60" s="27">
        <f t="shared" si="2"/>
        <v>0.10831981754614617</v>
      </c>
      <c r="F60" s="27"/>
      <c r="G60" s="27">
        <f t="shared" si="3"/>
        <v>5.275110214922842</v>
      </c>
      <c r="H60" s="27">
        <f t="shared" si="4"/>
        <v>5.0113547041767</v>
      </c>
      <c r="I60" s="27"/>
      <c r="J60" s="26">
        <v>5.431874</v>
      </c>
      <c r="K60" s="27">
        <v>3.97618132</v>
      </c>
      <c r="L60" s="28">
        <v>0.911</v>
      </c>
      <c r="M60" s="27">
        <f t="shared" si="5"/>
        <v>10.319055319999999</v>
      </c>
      <c r="N60" s="27"/>
      <c r="O60" s="25">
        <v>0.247182</v>
      </c>
      <c r="P60" s="27"/>
      <c r="Q60" s="85">
        <f t="shared" si="6"/>
        <v>10.566237319999999</v>
      </c>
    </row>
    <row r="61" spans="1:17" ht="13.5" thickBot="1">
      <c r="A61" s="74"/>
      <c r="B61" s="74">
        <f aca="true" t="shared" si="7" ref="B61:H61">SUM(B8:B60)</f>
        <v>4539.832283478759</v>
      </c>
      <c r="C61" s="106">
        <f t="shared" si="7"/>
        <v>1759.9999999999989</v>
      </c>
      <c r="D61" s="106">
        <f t="shared" si="7"/>
        <v>2779.8322834787577</v>
      </c>
      <c r="E61" s="74">
        <f t="shared" si="7"/>
        <v>55.93291339150349</v>
      </c>
      <c r="F61" s="51">
        <f t="shared" si="7"/>
        <v>0</v>
      </c>
      <c r="G61" s="51">
        <f t="shared" si="7"/>
        <v>2723.8993700872543</v>
      </c>
      <c r="H61" s="79">
        <f t="shared" si="7"/>
        <v>2587.7044015828906</v>
      </c>
      <c r="I61" s="51"/>
      <c r="J61" s="74">
        <f aca="true" t="shared" si="8" ref="J61:Q61">SUM(J8:J60)</f>
        <v>1497.1794899999998</v>
      </c>
      <c r="K61" s="51">
        <f t="shared" si="8"/>
        <v>735.4609847274999</v>
      </c>
      <c r="L61" s="51">
        <f t="shared" si="8"/>
        <v>147.635</v>
      </c>
      <c r="M61" s="89">
        <f t="shared" si="8"/>
        <v>2380.2754747275</v>
      </c>
      <c r="N61" s="90">
        <f t="shared" si="8"/>
        <v>0</v>
      </c>
      <c r="O61" s="79">
        <f t="shared" si="8"/>
        <v>57.715850999999994</v>
      </c>
      <c r="P61" s="51">
        <f t="shared" si="8"/>
        <v>0</v>
      </c>
      <c r="Q61" s="83">
        <f t="shared" si="8"/>
        <v>2437.9913257274993</v>
      </c>
    </row>
    <row r="62" spans="3:15" ht="12.75">
      <c r="C62" s="100"/>
      <c r="O62" s="36" t="s">
        <v>24</v>
      </c>
    </row>
    <row r="63" spans="1:15" ht="12.75">
      <c r="A63" s="30" t="s">
        <v>25</v>
      </c>
      <c r="O63" s="49">
        <f ca="1">TODAY()</f>
        <v>39829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2" sqref="A2:Q2"/>
    </sheetView>
  </sheetViews>
  <sheetFormatPr defaultColWidth="9.140625" defaultRowHeight="12.75"/>
  <cols>
    <col min="1" max="1" width="18.7109375" style="0" customWidth="1"/>
    <col min="2" max="5" width="9.7109375" style="0" customWidth="1"/>
    <col min="6" max="6" width="9.140625" style="0" hidden="1" customWidth="1"/>
    <col min="7" max="8" width="9.7109375" style="0" customWidth="1"/>
    <col min="9" max="9" width="0.2890625" style="0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9.140625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 t="s">
        <v>3</v>
      </c>
      <c r="D5" s="7" t="s">
        <v>4</v>
      </c>
      <c r="E5" s="72"/>
      <c r="F5" s="20"/>
      <c r="G5" s="20"/>
      <c r="H5" s="38" t="s">
        <v>5</v>
      </c>
      <c r="I5" s="7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9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7" ht="12.75">
      <c r="A7" s="1"/>
      <c r="B7" s="75"/>
      <c r="C7" s="2"/>
      <c r="D7" s="21"/>
      <c r="E7" s="2"/>
      <c r="F7" s="2"/>
      <c r="G7" s="2"/>
      <c r="H7" s="2"/>
      <c r="I7" s="2"/>
      <c r="J7" s="23"/>
      <c r="K7" s="2"/>
      <c r="L7" s="24"/>
      <c r="M7" s="2"/>
      <c r="N7" s="2"/>
      <c r="O7" s="21"/>
      <c r="P7" s="2"/>
      <c r="Q7" s="84"/>
    </row>
    <row r="8" spans="1:17" ht="12.75">
      <c r="A8" s="3" t="s">
        <v>105</v>
      </c>
      <c r="B8" s="91">
        <v>10.612574820845106</v>
      </c>
      <c r="C8" s="26">
        <f>(B8/$B$61)*1725</f>
        <v>4.154438241604895</v>
      </c>
      <c r="D8" s="25">
        <f>B8-C8</f>
        <v>6.458136579240211</v>
      </c>
      <c r="E8" s="27">
        <f>B8-C8-G8</f>
        <v>0.09059168673314755</v>
      </c>
      <c r="F8" s="27"/>
      <c r="G8" s="27">
        <f>0.6*B8</f>
        <v>6.3675448925070635</v>
      </c>
      <c r="H8" s="27">
        <f>0.95*G8</f>
        <v>6.04916764788171</v>
      </c>
      <c r="I8" s="27"/>
      <c r="J8" s="26">
        <v>14.032586</v>
      </c>
      <c r="K8" s="27">
        <v>7.76679</v>
      </c>
      <c r="L8" s="28">
        <v>0.874</v>
      </c>
      <c r="M8" s="27">
        <f>SUM(J8:L8)</f>
        <v>22.673376</v>
      </c>
      <c r="N8" s="27"/>
      <c r="O8" s="25">
        <v>4.480813</v>
      </c>
      <c r="P8" s="27"/>
      <c r="Q8" s="85">
        <f>M8+O8</f>
        <v>27.154189000000002</v>
      </c>
    </row>
    <row r="9" spans="1:17" ht="12.75">
      <c r="A9" s="3" t="s">
        <v>106</v>
      </c>
      <c r="B9" s="91">
        <v>60.96519370783444</v>
      </c>
      <c r="C9" s="26">
        <f aca="true" t="shared" si="0" ref="C9:C60">(B9/$B$61)*1725</f>
        <v>23.8656628030735</v>
      </c>
      <c r="D9" s="25">
        <f aca="true" t="shared" si="1" ref="D9:D60">B9-C9</f>
        <v>37.09953090476094</v>
      </c>
      <c r="E9" s="27">
        <f aca="true" t="shared" si="2" ref="E9:E60">B9-C9-G9</f>
        <v>0.5204146800602771</v>
      </c>
      <c r="F9" s="27"/>
      <c r="G9" s="27">
        <f aca="true" t="shared" si="3" ref="G9:G60">0.6*B9</f>
        <v>36.57911622470066</v>
      </c>
      <c r="H9" s="27">
        <f aca="true" t="shared" si="4" ref="H9:H60">0.95*G9</f>
        <v>34.75016041346563</v>
      </c>
      <c r="I9" s="27"/>
      <c r="J9" s="26">
        <v>21.490359</v>
      </c>
      <c r="K9" s="27">
        <v>11.2536975</v>
      </c>
      <c r="L9" s="28">
        <v>2.37</v>
      </c>
      <c r="M9" s="27">
        <f aca="true" t="shared" si="5" ref="M9:M60">SUM(J9:L9)</f>
        <v>35.1140565</v>
      </c>
      <c r="N9" s="27"/>
      <c r="O9" s="25">
        <v>0.048519</v>
      </c>
      <c r="P9" s="27"/>
      <c r="Q9" s="85">
        <f aca="true" t="shared" si="6" ref="Q9:Q60">M9+O9</f>
        <v>35.162575499999996</v>
      </c>
    </row>
    <row r="10" spans="1:17" ht="12.75">
      <c r="A10" s="3" t="s">
        <v>107</v>
      </c>
      <c r="B10" s="91">
        <v>35.388707321524045</v>
      </c>
      <c r="C10" s="26">
        <f t="shared" si="0"/>
        <v>13.853395759220195</v>
      </c>
      <c r="D10" s="25">
        <f t="shared" si="1"/>
        <v>21.53531156230385</v>
      </c>
      <c r="E10" s="27">
        <f t="shared" si="2"/>
        <v>0.3020871693894236</v>
      </c>
      <c r="F10" s="27"/>
      <c r="G10" s="27">
        <f t="shared" si="3"/>
        <v>21.233224392914426</v>
      </c>
      <c r="H10" s="27">
        <f t="shared" si="4"/>
        <v>20.171563173268705</v>
      </c>
      <c r="I10" s="27"/>
      <c r="J10" s="26">
        <v>13.819732</v>
      </c>
      <c r="K10" s="27">
        <v>7.9110775</v>
      </c>
      <c r="L10" s="28">
        <v>1.579</v>
      </c>
      <c r="M10" s="27">
        <f t="shared" si="5"/>
        <v>23.3098095</v>
      </c>
      <c r="N10" s="27"/>
      <c r="O10" s="25">
        <v>1.6E-05</v>
      </c>
      <c r="P10" s="27"/>
      <c r="Q10" s="85">
        <f t="shared" si="6"/>
        <v>23.3098255</v>
      </c>
    </row>
    <row r="11" spans="1:17" ht="12.75">
      <c r="A11" s="3" t="s">
        <v>108</v>
      </c>
      <c r="B11" s="91">
        <v>59.39583215939593</v>
      </c>
      <c r="C11" s="26">
        <f t="shared" si="0"/>
        <v>23.251314660252305</v>
      </c>
      <c r="D11" s="25">
        <f t="shared" si="1"/>
        <v>36.144517499143625</v>
      </c>
      <c r="E11" s="27">
        <f t="shared" si="2"/>
        <v>0.5070182035060711</v>
      </c>
      <c r="F11" s="27"/>
      <c r="G11" s="27">
        <f t="shared" si="3"/>
        <v>35.637499295637554</v>
      </c>
      <c r="H11" s="27">
        <f t="shared" si="4"/>
        <v>33.855624330855676</v>
      </c>
      <c r="I11" s="27"/>
      <c r="J11" s="26">
        <v>17.760237</v>
      </c>
      <c r="K11" s="27">
        <v>7.7355075</v>
      </c>
      <c r="L11" s="28">
        <v>1.739</v>
      </c>
      <c r="M11" s="27">
        <f t="shared" si="5"/>
        <v>27.2347445</v>
      </c>
      <c r="N11" s="27"/>
      <c r="O11" s="25">
        <v>0.002383</v>
      </c>
      <c r="P11" s="27"/>
      <c r="Q11" s="85">
        <f t="shared" si="6"/>
        <v>27.2371275</v>
      </c>
    </row>
    <row r="12" spans="1:17" ht="12.75">
      <c r="A12" s="3" t="s">
        <v>109</v>
      </c>
      <c r="B12" s="91">
        <v>546.2362261307277</v>
      </c>
      <c r="C12" s="26">
        <f t="shared" si="0"/>
        <v>213.8316765814541</v>
      </c>
      <c r="D12" s="25">
        <f t="shared" si="1"/>
        <v>332.4045495492736</v>
      </c>
      <c r="E12" s="27">
        <f t="shared" si="2"/>
        <v>4.662813870836999</v>
      </c>
      <c r="F12" s="27"/>
      <c r="G12" s="27">
        <f t="shared" si="3"/>
        <v>327.7417356784366</v>
      </c>
      <c r="H12" s="27">
        <f t="shared" si="4"/>
        <v>311.35464889451475</v>
      </c>
      <c r="I12" s="27"/>
      <c r="J12" s="26">
        <v>210.614091</v>
      </c>
      <c r="K12" s="27">
        <v>69.1757925</v>
      </c>
      <c r="L12" s="28">
        <v>14.427</v>
      </c>
      <c r="M12" s="27">
        <f t="shared" si="5"/>
        <v>294.2168835</v>
      </c>
      <c r="N12" s="27"/>
      <c r="O12" s="25">
        <v>1.182383</v>
      </c>
      <c r="P12" s="27"/>
      <c r="Q12" s="85">
        <f t="shared" si="6"/>
        <v>295.3992665</v>
      </c>
    </row>
    <row r="13" spans="1:17" ht="12.75">
      <c r="A13" s="3" t="s">
        <v>110</v>
      </c>
      <c r="B13" s="91">
        <v>66.42466670070144</v>
      </c>
      <c r="C13" s="26">
        <f t="shared" si="0"/>
        <v>26.002848525055498</v>
      </c>
      <c r="D13" s="25">
        <f t="shared" si="1"/>
        <v>40.42181817564594</v>
      </c>
      <c r="E13" s="27">
        <f t="shared" si="2"/>
        <v>0.5670181552250781</v>
      </c>
      <c r="F13" s="27"/>
      <c r="G13" s="27">
        <f t="shared" si="3"/>
        <v>39.85480002042086</v>
      </c>
      <c r="H13" s="27">
        <f t="shared" si="4"/>
        <v>37.86206001939981</v>
      </c>
      <c r="I13" s="27"/>
      <c r="J13" s="26">
        <v>21.410214</v>
      </c>
      <c r="K13" s="27">
        <v>8.764435</v>
      </c>
      <c r="L13" s="28">
        <v>2.129</v>
      </c>
      <c r="M13" s="27">
        <f t="shared" si="5"/>
        <v>32.303649</v>
      </c>
      <c r="N13" s="27"/>
      <c r="O13" s="25">
        <v>0.758232</v>
      </c>
      <c r="P13" s="27"/>
      <c r="Q13" s="85">
        <f t="shared" si="6"/>
        <v>33.061881</v>
      </c>
    </row>
    <row r="14" spans="1:17" ht="12.75">
      <c r="A14" s="3" t="s">
        <v>111</v>
      </c>
      <c r="B14" s="91">
        <v>74.55652886032595</v>
      </c>
      <c r="C14" s="26">
        <f t="shared" si="0"/>
        <v>29.18617770781396</v>
      </c>
      <c r="D14" s="25">
        <f t="shared" si="1"/>
        <v>45.370351152511994</v>
      </c>
      <c r="E14" s="27">
        <f t="shared" si="2"/>
        <v>0.6364338363164208</v>
      </c>
      <c r="F14" s="27"/>
      <c r="G14" s="27">
        <f t="shared" si="3"/>
        <v>44.73391731619557</v>
      </c>
      <c r="H14" s="27">
        <f t="shared" si="4"/>
        <v>42.497221450385794</v>
      </c>
      <c r="I14" s="27"/>
      <c r="J14" s="26">
        <v>25.914311</v>
      </c>
      <c r="K14" s="27">
        <v>8.765405</v>
      </c>
      <c r="L14" s="28">
        <v>2.018</v>
      </c>
      <c r="M14" s="27">
        <f t="shared" si="5"/>
        <v>36.697716</v>
      </c>
      <c r="N14" s="27"/>
      <c r="O14" s="25">
        <v>0.01636</v>
      </c>
      <c r="P14" s="27"/>
      <c r="Q14" s="85">
        <f t="shared" si="6"/>
        <v>36.714076</v>
      </c>
    </row>
    <row r="15" spans="1:17" ht="12.75">
      <c r="A15" s="3" t="s">
        <v>112</v>
      </c>
      <c r="B15" s="91">
        <v>18.125762673827435</v>
      </c>
      <c r="C15" s="26">
        <f t="shared" si="0"/>
        <v>7.095578865789967</v>
      </c>
      <c r="D15" s="25">
        <f t="shared" si="1"/>
        <v>11.030183808037467</v>
      </c>
      <c r="E15" s="27">
        <f t="shared" si="2"/>
        <v>0.15472620374100643</v>
      </c>
      <c r="F15" s="27"/>
      <c r="G15" s="27">
        <f t="shared" si="3"/>
        <v>10.87545760429646</v>
      </c>
      <c r="H15" s="27">
        <f t="shared" si="4"/>
        <v>10.331684724081637</v>
      </c>
      <c r="I15" s="27"/>
      <c r="J15" s="26">
        <v>6.852011</v>
      </c>
      <c r="K15" s="27">
        <v>5.8862025</v>
      </c>
      <c r="L15" s="28">
        <v>0.493</v>
      </c>
      <c r="M15" s="27">
        <f t="shared" si="5"/>
        <v>13.2312135</v>
      </c>
      <c r="N15" s="27"/>
      <c r="O15" s="25">
        <v>0</v>
      </c>
      <c r="P15" s="27"/>
      <c r="Q15" s="85">
        <f t="shared" si="6"/>
        <v>13.2312135</v>
      </c>
    </row>
    <row r="16" spans="1:17" ht="12.75">
      <c r="A16" s="3" t="s">
        <v>113</v>
      </c>
      <c r="B16" s="91">
        <v>12.612250464510272</v>
      </c>
      <c r="C16" s="26">
        <f t="shared" si="0"/>
        <v>4.937238749972655</v>
      </c>
      <c r="D16" s="25">
        <f t="shared" si="1"/>
        <v>7.675011714537616</v>
      </c>
      <c r="E16" s="27">
        <f t="shared" si="2"/>
        <v>0.10766143583145382</v>
      </c>
      <c r="F16" s="27"/>
      <c r="G16" s="27">
        <f t="shared" si="3"/>
        <v>7.567350278706162</v>
      </c>
      <c r="H16" s="27">
        <f t="shared" si="4"/>
        <v>7.188982764770854</v>
      </c>
      <c r="I16" s="27"/>
      <c r="J16" s="26">
        <v>4.347577</v>
      </c>
      <c r="K16" s="27">
        <v>1.9960175</v>
      </c>
      <c r="L16" s="28">
        <v>0.535</v>
      </c>
      <c r="M16" s="27">
        <f t="shared" si="5"/>
        <v>6.8785945</v>
      </c>
      <c r="N16" s="27"/>
      <c r="O16" s="25">
        <v>0.003074</v>
      </c>
      <c r="P16" s="27"/>
      <c r="Q16" s="85">
        <f t="shared" si="6"/>
        <v>6.8816685</v>
      </c>
    </row>
    <row r="17" spans="1:17" ht="12.75">
      <c r="A17" s="3" t="s">
        <v>114</v>
      </c>
      <c r="B17" s="91">
        <v>211.40187713435031</v>
      </c>
      <c r="C17" s="26">
        <f t="shared" si="0"/>
        <v>82.75616968927685</v>
      </c>
      <c r="D17" s="25">
        <f t="shared" si="1"/>
        <v>128.64570744507347</v>
      </c>
      <c r="E17" s="27">
        <f t="shared" si="2"/>
        <v>1.8045811644632863</v>
      </c>
      <c r="F17" s="27"/>
      <c r="G17" s="27">
        <f t="shared" si="3"/>
        <v>126.84112628061018</v>
      </c>
      <c r="H17" s="27">
        <f t="shared" si="4"/>
        <v>120.49906996657967</v>
      </c>
      <c r="I17" s="27"/>
      <c r="J17" s="26">
        <v>33.011391</v>
      </c>
      <c r="K17" s="27">
        <v>26.4856075</v>
      </c>
      <c r="L17" s="28">
        <v>3.943</v>
      </c>
      <c r="M17" s="27">
        <f t="shared" si="5"/>
        <v>63.4399985</v>
      </c>
      <c r="N17" s="27"/>
      <c r="O17" s="25">
        <v>0.077128</v>
      </c>
      <c r="P17" s="27"/>
      <c r="Q17" s="85">
        <f t="shared" si="6"/>
        <v>63.5171265</v>
      </c>
    </row>
    <row r="18" spans="1:17" ht="12.75">
      <c r="A18" s="3" t="s">
        <v>115</v>
      </c>
      <c r="B18" s="91">
        <v>117.6843002227253</v>
      </c>
      <c r="C18" s="26">
        <f t="shared" si="0"/>
        <v>46.06913642874728</v>
      </c>
      <c r="D18" s="25">
        <f t="shared" si="1"/>
        <v>71.61516379397801</v>
      </c>
      <c r="E18" s="27">
        <f t="shared" si="2"/>
        <v>1.0045836603428313</v>
      </c>
      <c r="F18" s="27"/>
      <c r="G18" s="27">
        <f t="shared" si="3"/>
        <v>70.61058013363518</v>
      </c>
      <c r="H18" s="27">
        <f t="shared" si="4"/>
        <v>67.08005112695342</v>
      </c>
      <c r="I18" s="27"/>
      <c r="J18" s="26">
        <v>24.648315</v>
      </c>
      <c r="K18" s="27">
        <v>14.042205</v>
      </c>
      <c r="L18" s="28">
        <v>2.456</v>
      </c>
      <c r="M18" s="27">
        <f t="shared" si="5"/>
        <v>41.14652</v>
      </c>
      <c r="N18" s="27"/>
      <c r="O18" s="25">
        <v>0.001997</v>
      </c>
      <c r="P18" s="27"/>
      <c r="Q18" s="85">
        <f t="shared" si="6"/>
        <v>41.148517000000005</v>
      </c>
    </row>
    <row r="19" spans="1:17" ht="12.75">
      <c r="A19" s="3" t="s">
        <v>116</v>
      </c>
      <c r="B19" s="91">
        <v>17.959091871056977</v>
      </c>
      <c r="C19" s="26">
        <f t="shared" si="0"/>
        <v>7.030333289812634</v>
      </c>
      <c r="D19" s="25">
        <f t="shared" si="1"/>
        <v>10.928758581244342</v>
      </c>
      <c r="E19" s="27">
        <f t="shared" si="2"/>
        <v>0.15330345861015537</v>
      </c>
      <c r="F19" s="27"/>
      <c r="G19" s="27">
        <f t="shared" si="3"/>
        <v>10.775455122634186</v>
      </c>
      <c r="H19" s="27">
        <f t="shared" si="4"/>
        <v>10.236682366502476</v>
      </c>
      <c r="I19" s="27"/>
      <c r="J19" s="26">
        <v>7.764961</v>
      </c>
      <c r="K19" s="27">
        <v>3.1493475</v>
      </c>
      <c r="L19" s="28">
        <v>0.64</v>
      </c>
      <c r="M19" s="27">
        <f t="shared" si="5"/>
        <v>11.554308500000001</v>
      </c>
      <c r="N19" s="27"/>
      <c r="O19" s="25">
        <v>0.004013</v>
      </c>
      <c r="P19" s="27"/>
      <c r="Q19" s="85">
        <f t="shared" si="6"/>
        <v>11.558321500000002</v>
      </c>
    </row>
    <row r="20" spans="1:17" ht="12.75">
      <c r="A20" s="3" t="s">
        <v>117</v>
      </c>
      <c r="B20" s="91">
        <v>41.970286736287655</v>
      </c>
      <c r="C20" s="26">
        <f t="shared" si="0"/>
        <v>16.429845458980814</v>
      </c>
      <c r="D20" s="25">
        <f t="shared" si="1"/>
        <v>25.54044127730684</v>
      </c>
      <c r="E20" s="27">
        <f t="shared" si="2"/>
        <v>0.35826923553424805</v>
      </c>
      <c r="F20" s="27"/>
      <c r="G20" s="27">
        <f t="shared" si="3"/>
        <v>25.182172041772592</v>
      </c>
      <c r="H20" s="27">
        <f t="shared" si="4"/>
        <v>23.92306343968396</v>
      </c>
      <c r="I20" s="27"/>
      <c r="J20" s="26">
        <v>13.146749</v>
      </c>
      <c r="K20" s="27">
        <v>10.0513825</v>
      </c>
      <c r="L20" s="28">
        <v>1.869</v>
      </c>
      <c r="M20" s="27">
        <f t="shared" si="5"/>
        <v>25.067131500000002</v>
      </c>
      <c r="N20" s="27"/>
      <c r="O20" s="25">
        <v>0.02226</v>
      </c>
      <c r="P20" s="27"/>
      <c r="Q20" s="85">
        <f t="shared" si="6"/>
        <v>25.0893915</v>
      </c>
    </row>
    <row r="21" spans="1:17" ht="12.75">
      <c r="A21" s="3" t="s">
        <v>118</v>
      </c>
      <c r="B21" s="91">
        <v>13.878363222866021</v>
      </c>
      <c r="C21" s="26">
        <f t="shared" si="0"/>
        <v>5.432875986957348</v>
      </c>
      <c r="D21" s="25">
        <f t="shared" si="1"/>
        <v>8.445487235908672</v>
      </c>
      <c r="E21" s="27">
        <f t="shared" si="2"/>
        <v>0.1184693021890606</v>
      </c>
      <c r="F21" s="27"/>
      <c r="G21" s="27">
        <f t="shared" si="3"/>
        <v>8.327017933719612</v>
      </c>
      <c r="H21" s="27">
        <f t="shared" si="4"/>
        <v>7.9106670370336305</v>
      </c>
      <c r="I21" s="27"/>
      <c r="J21" s="26">
        <v>9.527844</v>
      </c>
      <c r="K21" s="27">
        <v>6.4715975</v>
      </c>
      <c r="L21" s="28">
        <v>0.8360000000000001</v>
      </c>
      <c r="M21" s="27">
        <f t="shared" si="5"/>
        <v>16.835441499999998</v>
      </c>
      <c r="N21" s="27"/>
      <c r="O21" s="25">
        <v>0.810496</v>
      </c>
      <c r="P21" s="27"/>
      <c r="Q21" s="85">
        <f t="shared" si="6"/>
        <v>17.6459375</v>
      </c>
    </row>
    <row r="22" spans="1:17" ht="12.75">
      <c r="A22" s="3" t="s">
        <v>119</v>
      </c>
      <c r="B22" s="91">
        <v>211.4775892670254</v>
      </c>
      <c r="C22" s="26">
        <f t="shared" si="0"/>
        <v>82.78580824397714</v>
      </c>
      <c r="D22" s="25">
        <f t="shared" si="1"/>
        <v>128.69178102304824</v>
      </c>
      <c r="E22" s="27">
        <f t="shared" si="2"/>
        <v>1.8052274628330025</v>
      </c>
      <c r="F22" s="27"/>
      <c r="G22" s="27">
        <f t="shared" si="3"/>
        <v>126.88655356021523</v>
      </c>
      <c r="H22" s="27">
        <f t="shared" si="4"/>
        <v>120.54222588220446</v>
      </c>
      <c r="I22" s="27"/>
      <c r="J22" s="26">
        <v>74.471586</v>
      </c>
      <c r="K22" s="27">
        <v>33.12938</v>
      </c>
      <c r="L22" s="28">
        <v>4.587</v>
      </c>
      <c r="M22" s="27">
        <f t="shared" si="5"/>
        <v>112.187966</v>
      </c>
      <c r="N22" s="27"/>
      <c r="O22" s="25">
        <v>0.062512</v>
      </c>
      <c r="P22" s="27"/>
      <c r="Q22" s="85">
        <f t="shared" si="6"/>
        <v>112.250478</v>
      </c>
    </row>
    <row r="23" spans="1:17" ht="12.75">
      <c r="A23" s="3" t="s">
        <v>120</v>
      </c>
      <c r="B23" s="91">
        <v>95.79147885436464</v>
      </c>
      <c r="C23" s="26">
        <f t="shared" si="0"/>
        <v>37.498890673617744</v>
      </c>
      <c r="D23" s="25">
        <f t="shared" si="1"/>
        <v>58.2925881807469</v>
      </c>
      <c r="E23" s="27">
        <f t="shared" si="2"/>
        <v>0.8177008681281137</v>
      </c>
      <c r="F23" s="27"/>
      <c r="G23" s="27">
        <f t="shared" si="3"/>
        <v>57.47488731261878</v>
      </c>
      <c r="H23" s="27">
        <f t="shared" si="4"/>
        <v>54.60114294698784</v>
      </c>
      <c r="I23" s="27"/>
      <c r="J23" s="26">
        <v>21.608731</v>
      </c>
      <c r="K23" s="27">
        <v>15.1448525</v>
      </c>
      <c r="L23" s="28">
        <v>2.8939999999999997</v>
      </c>
      <c r="M23" s="27">
        <f t="shared" si="5"/>
        <v>39.647583499999996</v>
      </c>
      <c r="N23" s="27"/>
      <c r="O23" s="25">
        <v>0.025343</v>
      </c>
      <c r="P23" s="27"/>
      <c r="Q23" s="85">
        <f t="shared" si="6"/>
        <v>39.672926499999996</v>
      </c>
    </row>
    <row r="24" spans="1:17" ht="12.75">
      <c r="A24" s="3" t="s">
        <v>121</v>
      </c>
      <c r="B24" s="91">
        <v>40.81825010552488</v>
      </c>
      <c r="C24" s="26">
        <f t="shared" si="0"/>
        <v>15.978864889668854</v>
      </c>
      <c r="D24" s="25">
        <f t="shared" si="1"/>
        <v>24.839385215856026</v>
      </c>
      <c r="E24" s="27">
        <f t="shared" si="2"/>
        <v>0.34843515254109647</v>
      </c>
      <c r="F24" s="27"/>
      <c r="G24" s="27">
        <f t="shared" si="3"/>
        <v>24.49095006331493</v>
      </c>
      <c r="H24" s="27">
        <f t="shared" si="4"/>
        <v>23.26640256014918</v>
      </c>
      <c r="I24" s="27"/>
      <c r="J24" s="26">
        <v>12.031055</v>
      </c>
      <c r="K24" s="27">
        <v>6.2577125</v>
      </c>
      <c r="L24" s="28">
        <v>1.634</v>
      </c>
      <c r="M24" s="27">
        <f t="shared" si="5"/>
        <v>19.9227675</v>
      </c>
      <c r="N24" s="27"/>
      <c r="O24" s="25">
        <v>0.003448</v>
      </c>
      <c r="P24" s="27"/>
      <c r="Q24" s="85">
        <f t="shared" si="6"/>
        <v>19.926215499999998</v>
      </c>
    </row>
    <row r="25" spans="1:17" ht="12.75">
      <c r="A25" s="3" t="s">
        <v>122</v>
      </c>
      <c r="B25" s="91">
        <v>52.30360686269354</v>
      </c>
      <c r="C25" s="26">
        <f t="shared" si="0"/>
        <v>20.47496561319308</v>
      </c>
      <c r="D25" s="25">
        <f t="shared" si="1"/>
        <v>31.82864124950046</v>
      </c>
      <c r="E25" s="27">
        <f t="shared" si="2"/>
        <v>0.44647713188433613</v>
      </c>
      <c r="F25" s="27"/>
      <c r="G25" s="27">
        <f t="shared" si="3"/>
        <v>31.382164117616124</v>
      </c>
      <c r="H25" s="27">
        <f t="shared" si="4"/>
        <v>29.813055911735315</v>
      </c>
      <c r="I25" s="27"/>
      <c r="J25" s="26">
        <v>15.737311</v>
      </c>
      <c r="K25" s="27">
        <v>10.1663275</v>
      </c>
      <c r="L25" s="28">
        <v>1.566</v>
      </c>
      <c r="M25" s="27">
        <f t="shared" si="5"/>
        <v>27.4696385</v>
      </c>
      <c r="N25" s="27"/>
      <c r="O25" s="25">
        <v>0.013523</v>
      </c>
      <c r="P25" s="27"/>
      <c r="Q25" s="85">
        <f t="shared" si="6"/>
        <v>27.483161499999998</v>
      </c>
    </row>
    <row r="26" spans="1:17" ht="12.75">
      <c r="A26" s="3" t="s">
        <v>123</v>
      </c>
      <c r="B26" s="91">
        <v>71.97030991534798</v>
      </c>
      <c r="C26" s="26">
        <f t="shared" si="0"/>
        <v>28.17376676442294</v>
      </c>
      <c r="D26" s="25">
        <f t="shared" si="1"/>
        <v>43.79654315092505</v>
      </c>
      <c r="E26" s="27">
        <f t="shared" si="2"/>
        <v>0.6143572017162597</v>
      </c>
      <c r="F26" s="27"/>
      <c r="G26" s="27">
        <f t="shared" si="3"/>
        <v>43.18218594920879</v>
      </c>
      <c r="H26" s="27">
        <f t="shared" si="4"/>
        <v>41.02307665174835</v>
      </c>
      <c r="I26" s="27"/>
      <c r="J26" s="26">
        <v>25.177965</v>
      </c>
      <c r="K26" s="27">
        <v>11.551245</v>
      </c>
      <c r="L26" s="28">
        <v>2.0020000000000002</v>
      </c>
      <c r="M26" s="27">
        <f t="shared" si="5"/>
        <v>38.731210000000004</v>
      </c>
      <c r="N26" s="27"/>
      <c r="O26" s="25">
        <v>0.286397</v>
      </c>
      <c r="P26" s="27"/>
      <c r="Q26" s="85">
        <f t="shared" si="6"/>
        <v>39.017607000000005</v>
      </c>
    </row>
    <row r="27" spans="1:17" ht="12.75">
      <c r="A27" s="3" t="s">
        <v>124</v>
      </c>
      <c r="B27" s="91">
        <v>129.34368268572172</v>
      </c>
      <c r="C27" s="26">
        <f t="shared" si="0"/>
        <v>50.63336190611475</v>
      </c>
      <c r="D27" s="25">
        <f t="shared" si="1"/>
        <v>78.71032077960697</v>
      </c>
      <c r="E27" s="27">
        <f t="shared" si="2"/>
        <v>1.1041111681739437</v>
      </c>
      <c r="F27" s="27"/>
      <c r="G27" s="27">
        <f t="shared" si="3"/>
        <v>77.60620961143303</v>
      </c>
      <c r="H27" s="27">
        <f t="shared" si="4"/>
        <v>73.72589913086138</v>
      </c>
      <c r="I27" s="27"/>
      <c r="J27" s="26">
        <v>35.031604</v>
      </c>
      <c r="K27" s="27">
        <v>15.0449425</v>
      </c>
      <c r="L27" s="28">
        <v>3.106</v>
      </c>
      <c r="M27" s="27">
        <f t="shared" si="5"/>
        <v>53.1825465</v>
      </c>
      <c r="N27" s="27"/>
      <c r="O27" s="25">
        <v>0.013335</v>
      </c>
      <c r="P27" s="27"/>
      <c r="Q27" s="85">
        <f t="shared" si="6"/>
        <v>53.1958815</v>
      </c>
    </row>
    <row r="28" spans="1:17" ht="12.75">
      <c r="A28" s="3" t="s">
        <v>125</v>
      </c>
      <c r="B28" s="91">
        <v>77.62382382427285</v>
      </c>
      <c r="C28" s="26">
        <f t="shared" si="0"/>
        <v>30.386912469322887</v>
      </c>
      <c r="D28" s="25">
        <f t="shared" si="1"/>
        <v>47.23691135494996</v>
      </c>
      <c r="E28" s="27">
        <f t="shared" si="2"/>
        <v>0.6626170603862533</v>
      </c>
      <c r="F28" s="27"/>
      <c r="G28" s="27">
        <f t="shared" si="3"/>
        <v>46.57429429456371</v>
      </c>
      <c r="H28" s="27">
        <f t="shared" si="4"/>
        <v>44.24557957983552</v>
      </c>
      <c r="I28" s="27"/>
      <c r="J28" s="26">
        <v>23.872079</v>
      </c>
      <c r="K28" s="27">
        <v>11.22581</v>
      </c>
      <c r="L28" s="28">
        <v>1.985</v>
      </c>
      <c r="M28" s="27">
        <f t="shared" si="5"/>
        <v>37.082888999999994</v>
      </c>
      <c r="N28" s="27"/>
      <c r="O28" s="25">
        <v>0.000393</v>
      </c>
      <c r="P28" s="27"/>
      <c r="Q28" s="85">
        <f t="shared" si="6"/>
        <v>37.083282</v>
      </c>
    </row>
    <row r="29" spans="1:17" ht="12.75">
      <c r="A29" s="3" t="s">
        <v>126</v>
      </c>
      <c r="B29" s="91">
        <v>19.151737868458664</v>
      </c>
      <c r="C29" s="26">
        <f t="shared" si="0"/>
        <v>7.497210953710982</v>
      </c>
      <c r="D29" s="25">
        <f t="shared" si="1"/>
        <v>11.65452691474768</v>
      </c>
      <c r="E29" s="27">
        <f t="shared" si="2"/>
        <v>0.1634841936724829</v>
      </c>
      <c r="F29" s="27"/>
      <c r="G29" s="27">
        <f t="shared" si="3"/>
        <v>11.491042721075198</v>
      </c>
      <c r="H29" s="27">
        <f t="shared" si="4"/>
        <v>10.916490585021437</v>
      </c>
      <c r="I29" s="27"/>
      <c r="J29" s="26">
        <v>9.04741</v>
      </c>
      <c r="K29" s="27">
        <v>3.84799</v>
      </c>
      <c r="L29" s="28">
        <v>0.854</v>
      </c>
      <c r="M29" s="27">
        <f t="shared" si="5"/>
        <v>13.749399999999998</v>
      </c>
      <c r="N29" s="27"/>
      <c r="O29" s="25">
        <v>0.629842</v>
      </c>
      <c r="P29" s="27"/>
      <c r="Q29" s="85">
        <f t="shared" si="6"/>
        <v>14.379241999999998</v>
      </c>
    </row>
    <row r="30" spans="1:17" ht="12.75">
      <c r="A30" s="3" t="s">
        <v>127</v>
      </c>
      <c r="B30" s="91">
        <v>155.5311053507947</v>
      </c>
      <c r="C30" s="26">
        <f t="shared" si="0"/>
        <v>60.884788351199305</v>
      </c>
      <c r="D30" s="25">
        <f t="shared" si="1"/>
        <v>94.64631699959538</v>
      </c>
      <c r="E30" s="27">
        <f t="shared" si="2"/>
        <v>1.3276537891185711</v>
      </c>
      <c r="F30" s="27"/>
      <c r="G30" s="27">
        <f t="shared" si="3"/>
        <v>93.31866321047681</v>
      </c>
      <c r="H30" s="27">
        <f t="shared" si="4"/>
        <v>88.65273004995296</v>
      </c>
      <c r="I30" s="27"/>
      <c r="J30" s="26">
        <v>67.097607</v>
      </c>
      <c r="K30" s="27">
        <v>27.7640675</v>
      </c>
      <c r="L30" s="28">
        <v>6.0280000000000005</v>
      </c>
      <c r="M30" s="27">
        <f t="shared" si="5"/>
        <v>100.8896745</v>
      </c>
      <c r="N30" s="27"/>
      <c r="O30" s="25">
        <v>1.043303</v>
      </c>
      <c r="P30" s="27"/>
      <c r="Q30" s="85">
        <f t="shared" si="6"/>
        <v>101.93297749999999</v>
      </c>
    </row>
    <row r="31" spans="1:17" ht="12.75">
      <c r="A31" s="3" t="s">
        <v>128</v>
      </c>
      <c r="B31" s="91">
        <v>77.81238701317044</v>
      </c>
      <c r="C31" s="26">
        <f t="shared" si="0"/>
        <v>30.460728120674187</v>
      </c>
      <c r="D31" s="25">
        <f t="shared" si="1"/>
        <v>47.351658892496246</v>
      </c>
      <c r="E31" s="27">
        <f t="shared" si="2"/>
        <v>0.6642266845939844</v>
      </c>
      <c r="F31" s="27"/>
      <c r="G31" s="27">
        <f t="shared" si="3"/>
        <v>46.68743220790226</v>
      </c>
      <c r="H31" s="27">
        <f t="shared" si="4"/>
        <v>44.353060597507145</v>
      </c>
      <c r="I31" s="27"/>
      <c r="J31" s="26">
        <v>26.456697</v>
      </c>
      <c r="K31" s="27">
        <v>11.759795</v>
      </c>
      <c r="L31" s="28">
        <v>2.635</v>
      </c>
      <c r="M31" s="27">
        <f t="shared" si="5"/>
        <v>40.851492</v>
      </c>
      <c r="N31" s="27"/>
      <c r="O31" s="25">
        <v>0.03348</v>
      </c>
      <c r="P31" s="27"/>
      <c r="Q31" s="85">
        <f t="shared" si="6"/>
        <v>40.884972</v>
      </c>
    </row>
    <row r="32" spans="1:17" ht="12.75">
      <c r="A32" s="3" t="s">
        <v>129</v>
      </c>
      <c r="B32" s="91">
        <v>89.19898688726465</v>
      </c>
      <c r="C32" s="26">
        <f t="shared" si="0"/>
        <v>34.918169105295064</v>
      </c>
      <c r="D32" s="25">
        <f t="shared" si="1"/>
        <v>54.28081778196959</v>
      </c>
      <c r="E32" s="27">
        <f t="shared" si="2"/>
        <v>0.7614256496107998</v>
      </c>
      <c r="F32" s="27"/>
      <c r="G32" s="27">
        <f t="shared" si="3"/>
        <v>53.51939213235879</v>
      </c>
      <c r="H32" s="27">
        <f t="shared" si="4"/>
        <v>50.84342252574085</v>
      </c>
      <c r="I32" s="27"/>
      <c r="J32" s="26">
        <v>28.622685</v>
      </c>
      <c r="K32" s="27">
        <v>13.17648</v>
      </c>
      <c r="L32" s="28">
        <v>2.649</v>
      </c>
      <c r="M32" s="27">
        <f t="shared" si="5"/>
        <v>44.448165</v>
      </c>
      <c r="N32" s="27"/>
      <c r="O32" s="25">
        <v>0.012289</v>
      </c>
      <c r="P32" s="27"/>
      <c r="Q32" s="85">
        <f t="shared" si="6"/>
        <v>44.460454000000006</v>
      </c>
    </row>
    <row r="33" spans="1:17" ht="12.75">
      <c r="A33" s="3" t="s">
        <v>130</v>
      </c>
      <c r="B33" s="91">
        <v>35.40451424314847</v>
      </c>
      <c r="C33" s="26">
        <f t="shared" si="0"/>
        <v>13.859583595893872</v>
      </c>
      <c r="D33" s="25">
        <f t="shared" si="1"/>
        <v>21.544930647254596</v>
      </c>
      <c r="E33" s="27">
        <f t="shared" si="2"/>
        <v>0.3022221013655155</v>
      </c>
      <c r="F33" s="27"/>
      <c r="G33" s="27">
        <f t="shared" si="3"/>
        <v>21.24270854588908</v>
      </c>
      <c r="H33" s="27">
        <f t="shared" si="4"/>
        <v>20.180573118594626</v>
      </c>
      <c r="I33" s="27"/>
      <c r="J33" s="26">
        <v>12.8644</v>
      </c>
      <c r="K33" s="27">
        <v>8.7253925</v>
      </c>
      <c r="L33" s="28">
        <v>1.361</v>
      </c>
      <c r="M33" s="27">
        <f t="shared" si="5"/>
        <v>22.950792500000002</v>
      </c>
      <c r="N33" s="27"/>
      <c r="O33" s="25">
        <v>0.061846</v>
      </c>
      <c r="P33" s="27"/>
      <c r="Q33" s="85">
        <f t="shared" si="6"/>
        <v>23.0126385</v>
      </c>
    </row>
    <row r="34" spans="1:17" ht="12.75">
      <c r="A34" s="3" t="s">
        <v>131</v>
      </c>
      <c r="B34" s="91">
        <v>10.659417825271113</v>
      </c>
      <c r="C34" s="26">
        <f t="shared" si="0"/>
        <v>4.1727755793598025</v>
      </c>
      <c r="D34" s="25">
        <f t="shared" si="1"/>
        <v>6.486642245911311</v>
      </c>
      <c r="E34" s="27">
        <f t="shared" si="2"/>
        <v>0.09099155074864296</v>
      </c>
      <c r="F34" s="27"/>
      <c r="G34" s="27">
        <f t="shared" si="3"/>
        <v>6.395650695162668</v>
      </c>
      <c r="H34" s="27">
        <f t="shared" si="4"/>
        <v>6.075868160404534</v>
      </c>
      <c r="I34" s="27"/>
      <c r="J34" s="26">
        <v>6.682113</v>
      </c>
      <c r="K34" s="27">
        <v>5.28844</v>
      </c>
      <c r="L34" s="28">
        <v>0.754</v>
      </c>
      <c r="M34" s="27">
        <f t="shared" si="5"/>
        <v>12.724552999999998</v>
      </c>
      <c r="N34" s="27"/>
      <c r="O34" s="25">
        <v>0.004964</v>
      </c>
      <c r="P34" s="27"/>
      <c r="Q34" s="85">
        <f t="shared" si="6"/>
        <v>12.729516999999998</v>
      </c>
    </row>
    <row r="35" spans="1:17" ht="12.75">
      <c r="A35" s="3" t="s">
        <v>132</v>
      </c>
      <c r="B35" s="91">
        <v>120.50546827918735</v>
      </c>
      <c r="C35" s="26">
        <f t="shared" si="0"/>
        <v>47.173521430277646</v>
      </c>
      <c r="D35" s="25">
        <f t="shared" si="1"/>
        <v>73.33194684890971</v>
      </c>
      <c r="E35" s="27">
        <f t="shared" si="2"/>
        <v>1.028665881397302</v>
      </c>
      <c r="F35" s="27"/>
      <c r="G35" s="27">
        <f t="shared" si="3"/>
        <v>72.3032809675124</v>
      </c>
      <c r="H35" s="27">
        <f t="shared" si="4"/>
        <v>68.68811691913679</v>
      </c>
      <c r="I35" s="27"/>
      <c r="J35" s="26">
        <v>25.4816</v>
      </c>
      <c r="K35" s="27">
        <v>16.0823575</v>
      </c>
      <c r="L35" s="28">
        <v>3.483</v>
      </c>
      <c r="M35" s="27">
        <f t="shared" si="5"/>
        <v>45.0469575</v>
      </c>
      <c r="N35" s="27"/>
      <c r="O35" s="25">
        <v>0.012197</v>
      </c>
      <c r="P35" s="27"/>
      <c r="Q35" s="85">
        <f t="shared" si="6"/>
        <v>45.0591545</v>
      </c>
    </row>
    <row r="36" spans="1:17" ht="12.75">
      <c r="A36" s="3" t="s">
        <v>133</v>
      </c>
      <c r="B36" s="91">
        <v>8.707318707978962</v>
      </c>
      <c r="C36" s="26">
        <f t="shared" si="0"/>
        <v>3.408599555992472</v>
      </c>
      <c r="D36" s="25">
        <f t="shared" si="1"/>
        <v>5.298719151986489</v>
      </c>
      <c r="E36" s="27">
        <f t="shared" si="2"/>
        <v>0.07432792719911241</v>
      </c>
      <c r="F36" s="27"/>
      <c r="G36" s="27">
        <f t="shared" si="3"/>
        <v>5.224391224787377</v>
      </c>
      <c r="H36" s="27">
        <f t="shared" si="4"/>
        <v>4.963171663548008</v>
      </c>
      <c r="I36" s="27"/>
      <c r="J36" s="26">
        <v>7.320284</v>
      </c>
      <c r="K36" s="27">
        <v>5.38544</v>
      </c>
      <c r="L36" s="28">
        <v>0.675</v>
      </c>
      <c r="M36" s="27">
        <f t="shared" si="5"/>
        <v>13.380724</v>
      </c>
      <c r="N36" s="27"/>
      <c r="O36" s="25">
        <v>0.010808</v>
      </c>
      <c r="P36" s="27"/>
      <c r="Q36" s="85">
        <f t="shared" si="6"/>
        <v>13.391532000000002</v>
      </c>
    </row>
    <row r="37" spans="1:17" ht="12.75">
      <c r="A37" s="3" t="s">
        <v>134</v>
      </c>
      <c r="B37" s="91">
        <v>25.40028902622049</v>
      </c>
      <c r="C37" s="26">
        <f t="shared" si="0"/>
        <v>9.943292166108321</v>
      </c>
      <c r="D37" s="25">
        <f t="shared" si="1"/>
        <v>15.45699686011217</v>
      </c>
      <c r="E37" s="27">
        <f t="shared" si="2"/>
        <v>0.21682344437987666</v>
      </c>
      <c r="F37" s="27"/>
      <c r="G37" s="27">
        <f t="shared" si="3"/>
        <v>15.240173415732293</v>
      </c>
      <c r="H37" s="27">
        <f t="shared" si="4"/>
        <v>14.478164744945678</v>
      </c>
      <c r="I37" s="27"/>
      <c r="J37" s="26">
        <v>8.172414</v>
      </c>
      <c r="K37" s="27">
        <v>6.3556825</v>
      </c>
      <c r="L37" s="28">
        <v>1.063</v>
      </c>
      <c r="M37" s="27">
        <f t="shared" si="5"/>
        <v>15.5910965</v>
      </c>
      <c r="N37" s="27"/>
      <c r="O37" s="25">
        <v>0.002514</v>
      </c>
      <c r="P37" s="27"/>
      <c r="Q37" s="85">
        <f t="shared" si="6"/>
        <v>15.5936105</v>
      </c>
    </row>
    <row r="38" spans="1:17" ht="12.75">
      <c r="A38" s="3" t="s">
        <v>135</v>
      </c>
      <c r="B38" s="91">
        <v>21.545569749341077</v>
      </c>
      <c r="C38" s="26">
        <f t="shared" si="0"/>
        <v>8.434309337260368</v>
      </c>
      <c r="D38" s="25">
        <f t="shared" si="1"/>
        <v>13.111260412080709</v>
      </c>
      <c r="E38" s="27">
        <f t="shared" si="2"/>
        <v>0.18391856247606242</v>
      </c>
      <c r="F38" s="27"/>
      <c r="G38" s="27">
        <f t="shared" si="3"/>
        <v>12.927341849604646</v>
      </c>
      <c r="H38" s="27">
        <f t="shared" si="4"/>
        <v>12.280974757124413</v>
      </c>
      <c r="I38" s="27"/>
      <c r="J38" s="26">
        <v>5.875243</v>
      </c>
      <c r="K38" s="27">
        <v>2.42015</v>
      </c>
      <c r="L38" s="28">
        <v>0.675</v>
      </c>
      <c r="M38" s="27">
        <f t="shared" si="5"/>
        <v>8.970393000000001</v>
      </c>
      <c r="N38" s="27"/>
      <c r="O38" s="25">
        <v>0</v>
      </c>
      <c r="P38" s="27"/>
      <c r="Q38" s="85">
        <f t="shared" si="6"/>
        <v>8.970393000000001</v>
      </c>
    </row>
    <row r="39" spans="1:17" ht="12.75">
      <c r="A39" s="3" t="s">
        <v>136</v>
      </c>
      <c r="B39" s="91">
        <v>156.78885549947196</v>
      </c>
      <c r="C39" s="26">
        <f t="shared" si="0"/>
        <v>61.377151929714266</v>
      </c>
      <c r="D39" s="25">
        <f t="shared" si="1"/>
        <v>95.41170356975769</v>
      </c>
      <c r="E39" s="27">
        <f t="shared" si="2"/>
        <v>1.3383902700745125</v>
      </c>
      <c r="F39" s="27"/>
      <c r="G39" s="27">
        <f t="shared" si="3"/>
        <v>94.07331329968318</v>
      </c>
      <c r="H39" s="27">
        <f t="shared" si="4"/>
        <v>89.36964763469902</v>
      </c>
      <c r="I39" s="27"/>
      <c r="J39" s="26">
        <v>54.058632</v>
      </c>
      <c r="K39" s="27">
        <v>19.3755075</v>
      </c>
      <c r="L39" s="28">
        <v>2.882</v>
      </c>
      <c r="M39" s="27">
        <f t="shared" si="5"/>
        <v>76.3161395</v>
      </c>
      <c r="N39" s="27"/>
      <c r="O39" s="25">
        <v>0.394894</v>
      </c>
      <c r="P39" s="27"/>
      <c r="Q39" s="85">
        <f t="shared" si="6"/>
        <v>76.7110335</v>
      </c>
    </row>
    <row r="40" spans="1:17" ht="12.75">
      <c r="A40" s="3" t="s">
        <v>137</v>
      </c>
      <c r="B40" s="91">
        <v>20.63844657917975</v>
      </c>
      <c r="C40" s="26">
        <f t="shared" si="0"/>
        <v>8.079203507470423</v>
      </c>
      <c r="D40" s="25">
        <f t="shared" si="1"/>
        <v>12.559243071709327</v>
      </c>
      <c r="E40" s="27">
        <f t="shared" si="2"/>
        <v>0.17617512420147818</v>
      </c>
      <c r="F40" s="27"/>
      <c r="G40" s="27">
        <f t="shared" si="3"/>
        <v>12.383067947507849</v>
      </c>
      <c r="H40" s="27">
        <f t="shared" si="4"/>
        <v>11.763914550132455</v>
      </c>
      <c r="I40" s="27"/>
      <c r="J40" s="26">
        <v>9.257757</v>
      </c>
      <c r="K40" s="27">
        <v>5.93446</v>
      </c>
      <c r="L40" s="28">
        <v>1.03</v>
      </c>
      <c r="M40" s="27">
        <f t="shared" si="5"/>
        <v>16.222217</v>
      </c>
      <c r="N40" s="27"/>
      <c r="O40" s="25">
        <v>0.006452</v>
      </c>
      <c r="P40" s="27"/>
      <c r="Q40" s="85">
        <f t="shared" si="6"/>
        <v>16.228669</v>
      </c>
    </row>
    <row r="41" spans="1:17" ht="12.75">
      <c r="A41" s="3" t="s">
        <v>138</v>
      </c>
      <c r="B41" s="91">
        <v>22.83670601318579</v>
      </c>
      <c r="C41" s="26">
        <f t="shared" si="0"/>
        <v>8.939742369318106</v>
      </c>
      <c r="D41" s="25">
        <f t="shared" si="1"/>
        <v>13.896963643867684</v>
      </c>
      <c r="E41" s="27">
        <f t="shared" si="2"/>
        <v>0.19494003595621123</v>
      </c>
      <c r="F41" s="27"/>
      <c r="G41" s="27">
        <f t="shared" si="3"/>
        <v>13.702023607911473</v>
      </c>
      <c r="H41" s="27">
        <f t="shared" si="4"/>
        <v>13.0169224275159</v>
      </c>
      <c r="I41" s="27"/>
      <c r="J41" s="26">
        <v>11.198912</v>
      </c>
      <c r="K41" s="27">
        <v>5.141</v>
      </c>
      <c r="L41" s="28">
        <v>0.735</v>
      </c>
      <c r="M41" s="27">
        <f t="shared" si="5"/>
        <v>17.074911999999998</v>
      </c>
      <c r="N41" s="27"/>
      <c r="O41" s="25">
        <v>0.001413</v>
      </c>
      <c r="P41" s="27"/>
      <c r="Q41" s="85">
        <f t="shared" si="6"/>
        <v>17.076324999999997</v>
      </c>
    </row>
    <row r="42" spans="1:17" ht="12.75">
      <c r="A42" s="3" t="s">
        <v>139</v>
      </c>
      <c r="B42" s="91">
        <v>344.75900072891244</v>
      </c>
      <c r="C42" s="26">
        <f t="shared" si="0"/>
        <v>134.96064818807352</v>
      </c>
      <c r="D42" s="25">
        <f t="shared" si="1"/>
        <v>209.79835254083892</v>
      </c>
      <c r="E42" s="27">
        <f t="shared" si="2"/>
        <v>2.94295210349145</v>
      </c>
      <c r="F42" s="27"/>
      <c r="G42" s="27">
        <f t="shared" si="3"/>
        <v>206.85540043734747</v>
      </c>
      <c r="H42" s="27">
        <f t="shared" si="4"/>
        <v>196.5126304154801</v>
      </c>
      <c r="I42" s="27"/>
      <c r="J42" s="26">
        <v>122.456842</v>
      </c>
      <c r="K42" s="27">
        <v>60.6524025</v>
      </c>
      <c r="L42" s="28">
        <v>8.426</v>
      </c>
      <c r="M42" s="27">
        <f t="shared" si="5"/>
        <v>191.53524449999998</v>
      </c>
      <c r="N42" s="27"/>
      <c r="O42" s="25">
        <v>0.031855</v>
      </c>
      <c r="P42" s="27"/>
      <c r="Q42" s="85">
        <f t="shared" si="6"/>
        <v>191.56709949999998</v>
      </c>
    </row>
    <row r="43" spans="1:17" ht="12.75">
      <c r="A43" s="3" t="s">
        <v>140</v>
      </c>
      <c r="B43" s="91">
        <v>190.69895053893234</v>
      </c>
      <c r="C43" s="26">
        <f t="shared" si="0"/>
        <v>74.65172459342645</v>
      </c>
      <c r="D43" s="25">
        <f t="shared" si="1"/>
        <v>116.04722594550589</v>
      </c>
      <c r="E43" s="27">
        <f t="shared" si="2"/>
        <v>1.627855622146484</v>
      </c>
      <c r="F43" s="27"/>
      <c r="G43" s="27">
        <f t="shared" si="3"/>
        <v>114.4193703233594</v>
      </c>
      <c r="H43" s="27">
        <f t="shared" si="4"/>
        <v>108.69840180719143</v>
      </c>
      <c r="I43" s="27"/>
      <c r="J43" s="26">
        <v>53.57214</v>
      </c>
      <c r="K43" s="27">
        <v>30.8540025</v>
      </c>
      <c r="L43" s="28">
        <v>4.458</v>
      </c>
      <c r="M43" s="27">
        <f t="shared" si="5"/>
        <v>88.8841425</v>
      </c>
      <c r="N43" s="27"/>
      <c r="O43" s="25">
        <v>0.276056</v>
      </c>
      <c r="P43" s="27"/>
      <c r="Q43" s="85">
        <f t="shared" si="6"/>
        <v>89.16019849999999</v>
      </c>
    </row>
    <row r="44" spans="1:17" ht="12.75">
      <c r="A44" s="3" t="s">
        <v>141</v>
      </c>
      <c r="B44" s="91">
        <v>51.44360393023442</v>
      </c>
      <c r="C44" s="26">
        <f t="shared" si="0"/>
        <v>20.13830564793349</v>
      </c>
      <c r="D44" s="25">
        <f t="shared" si="1"/>
        <v>31.305298282300928</v>
      </c>
      <c r="E44" s="27">
        <f t="shared" si="2"/>
        <v>0.43913592416027925</v>
      </c>
      <c r="F44" s="27"/>
      <c r="G44" s="27">
        <f t="shared" si="3"/>
        <v>30.86616235814065</v>
      </c>
      <c r="H44" s="27">
        <f t="shared" si="4"/>
        <v>29.322854240233614</v>
      </c>
      <c r="I44" s="27"/>
      <c r="J44" s="26">
        <v>15.569729</v>
      </c>
      <c r="K44" s="27">
        <v>13.8673625</v>
      </c>
      <c r="L44" s="28">
        <v>2.956</v>
      </c>
      <c r="M44" s="27">
        <f t="shared" si="5"/>
        <v>32.393091500000004</v>
      </c>
      <c r="N44" s="27"/>
      <c r="O44" s="25">
        <v>0.01474</v>
      </c>
      <c r="P44" s="27"/>
      <c r="Q44" s="85">
        <f t="shared" si="6"/>
        <v>32.40783150000001</v>
      </c>
    </row>
    <row r="45" spans="1:17" ht="12.75">
      <c r="A45" s="3" t="s">
        <v>142</v>
      </c>
      <c r="B45" s="91">
        <v>43.96541759112184</v>
      </c>
      <c r="C45" s="26">
        <f t="shared" si="0"/>
        <v>17.210866847310495</v>
      </c>
      <c r="D45" s="25">
        <f t="shared" si="1"/>
        <v>26.754550743811347</v>
      </c>
      <c r="E45" s="27">
        <f t="shared" si="2"/>
        <v>0.3753001891382439</v>
      </c>
      <c r="F45" s="27"/>
      <c r="G45" s="27">
        <f t="shared" si="3"/>
        <v>26.379250554673103</v>
      </c>
      <c r="H45" s="27">
        <f t="shared" si="4"/>
        <v>25.060288026939446</v>
      </c>
      <c r="I45" s="27"/>
      <c r="J45" s="26">
        <v>23.498057</v>
      </c>
      <c r="K45" s="27">
        <v>9.7070325</v>
      </c>
      <c r="L45" s="28">
        <v>2.175</v>
      </c>
      <c r="M45" s="27">
        <f t="shared" si="5"/>
        <v>35.3800895</v>
      </c>
      <c r="N45" s="27"/>
      <c r="O45" s="25">
        <v>0.05876</v>
      </c>
      <c r="P45" s="27"/>
      <c r="Q45" s="85">
        <f t="shared" si="6"/>
        <v>35.438849499999996</v>
      </c>
    </row>
    <row r="46" spans="1:17" ht="12.75">
      <c r="A46" s="3" t="s">
        <v>143</v>
      </c>
      <c r="B46" s="91">
        <v>199.63399785913433</v>
      </c>
      <c r="C46" s="26">
        <f t="shared" si="0"/>
        <v>78.14947164390523</v>
      </c>
      <c r="D46" s="25">
        <f t="shared" si="1"/>
        <v>121.4845262152291</v>
      </c>
      <c r="E46" s="27">
        <f t="shared" si="2"/>
        <v>1.704127499748509</v>
      </c>
      <c r="F46" s="27"/>
      <c r="G46" s="27">
        <f t="shared" si="3"/>
        <v>119.78039871548059</v>
      </c>
      <c r="H46" s="27">
        <f t="shared" si="4"/>
        <v>113.79137877970655</v>
      </c>
      <c r="I46" s="27"/>
      <c r="J46" s="26">
        <v>92.31925</v>
      </c>
      <c r="K46" s="27">
        <v>32.8619025</v>
      </c>
      <c r="L46" s="28">
        <v>6.571000000000001</v>
      </c>
      <c r="M46" s="27">
        <f t="shared" si="5"/>
        <v>131.7521525</v>
      </c>
      <c r="N46" s="27"/>
      <c r="O46" s="25">
        <v>0.088126</v>
      </c>
      <c r="P46" s="27"/>
      <c r="Q46" s="85">
        <f t="shared" si="6"/>
        <v>131.84027849999998</v>
      </c>
    </row>
    <row r="47" spans="1:17" ht="12.75">
      <c r="A47" s="3" t="s">
        <v>144</v>
      </c>
      <c r="B47" s="91">
        <v>23.800280424745615</v>
      </c>
      <c r="C47" s="26">
        <f t="shared" si="0"/>
        <v>9.316946813253164</v>
      </c>
      <c r="D47" s="25">
        <f t="shared" si="1"/>
        <v>14.483333611492451</v>
      </c>
      <c r="E47" s="27">
        <f t="shared" si="2"/>
        <v>0.20316535664508173</v>
      </c>
      <c r="F47" s="27"/>
      <c r="G47" s="27">
        <f t="shared" si="3"/>
        <v>14.28016825484737</v>
      </c>
      <c r="H47" s="27">
        <f t="shared" si="4"/>
        <v>13.566159842105</v>
      </c>
      <c r="I47" s="27"/>
      <c r="J47" s="26">
        <v>12.223657</v>
      </c>
      <c r="K47" s="27">
        <v>7.855545</v>
      </c>
      <c r="L47" s="28">
        <v>0.476</v>
      </c>
      <c r="M47" s="27">
        <f t="shared" si="5"/>
        <v>20.555201999999998</v>
      </c>
      <c r="N47" s="27"/>
      <c r="O47" s="25">
        <v>16.814165</v>
      </c>
      <c r="P47" s="27"/>
      <c r="Q47" s="85">
        <f t="shared" si="6"/>
        <v>37.369367</v>
      </c>
    </row>
    <row r="48" spans="1:17" ht="12.75">
      <c r="A48" s="3" t="s">
        <v>145</v>
      </c>
      <c r="B48" s="91">
        <v>18.191061185775666</v>
      </c>
      <c r="C48" s="26">
        <f t="shared" si="0"/>
        <v>7.121140865562612</v>
      </c>
      <c r="D48" s="25">
        <f t="shared" si="1"/>
        <v>11.069920320213054</v>
      </c>
      <c r="E48" s="27">
        <f t="shared" si="2"/>
        <v>0.1552836087476539</v>
      </c>
      <c r="F48" s="27"/>
      <c r="G48" s="27">
        <f t="shared" si="3"/>
        <v>10.9146367114654</v>
      </c>
      <c r="H48" s="27">
        <f t="shared" si="4"/>
        <v>10.36890487589213</v>
      </c>
      <c r="I48" s="27"/>
      <c r="J48" s="26">
        <v>9.516607</v>
      </c>
      <c r="K48" s="27">
        <v>2.9197</v>
      </c>
      <c r="L48" s="28">
        <v>0.649</v>
      </c>
      <c r="M48" s="27">
        <f t="shared" si="5"/>
        <v>13.085307</v>
      </c>
      <c r="N48" s="27"/>
      <c r="O48" s="25">
        <v>0.597805</v>
      </c>
      <c r="P48" s="27"/>
      <c r="Q48" s="85">
        <f t="shared" si="6"/>
        <v>13.683112</v>
      </c>
    </row>
    <row r="49" spans="1:17" ht="12.75">
      <c r="A49" s="3" t="s">
        <v>146</v>
      </c>
      <c r="B49" s="91">
        <v>57.03943134265339</v>
      </c>
      <c r="C49" s="26">
        <f t="shared" si="0"/>
        <v>22.328869181102817</v>
      </c>
      <c r="D49" s="25">
        <f t="shared" si="1"/>
        <v>34.71056216155057</v>
      </c>
      <c r="E49" s="27">
        <f t="shared" si="2"/>
        <v>0.48690335595853895</v>
      </c>
      <c r="F49" s="27"/>
      <c r="G49" s="27">
        <f t="shared" si="3"/>
        <v>34.22365880559203</v>
      </c>
      <c r="H49" s="27">
        <f t="shared" si="4"/>
        <v>32.512475865312425</v>
      </c>
      <c r="I49" s="27"/>
      <c r="J49" s="26">
        <v>17.795388</v>
      </c>
      <c r="K49" s="27">
        <v>8.2656125</v>
      </c>
      <c r="L49" s="28">
        <v>1.991</v>
      </c>
      <c r="M49" s="27">
        <f t="shared" si="5"/>
        <v>28.0520005</v>
      </c>
      <c r="N49" s="27"/>
      <c r="O49" s="25">
        <v>0.026226</v>
      </c>
      <c r="P49" s="27"/>
      <c r="Q49" s="85">
        <f t="shared" si="6"/>
        <v>28.0782265</v>
      </c>
    </row>
    <row r="50" spans="1:17" ht="12.75">
      <c r="A50" s="3" t="s">
        <v>147</v>
      </c>
      <c r="B50" s="91">
        <v>8.814448350815063</v>
      </c>
      <c r="C50" s="26">
        <f t="shared" si="0"/>
        <v>3.4505369267550874</v>
      </c>
      <c r="D50" s="25">
        <f t="shared" si="1"/>
        <v>5.3639114240599755</v>
      </c>
      <c r="E50" s="27">
        <f t="shared" si="2"/>
        <v>0.07524241357093775</v>
      </c>
      <c r="F50" s="27"/>
      <c r="G50" s="27">
        <f t="shared" si="3"/>
        <v>5.288669010489038</v>
      </c>
      <c r="H50" s="27">
        <f t="shared" si="4"/>
        <v>5.024235559964586</v>
      </c>
      <c r="I50" s="27"/>
      <c r="J50" s="26">
        <v>3.519818</v>
      </c>
      <c r="K50" s="27">
        <v>4.97707</v>
      </c>
      <c r="L50" s="28">
        <v>0.433</v>
      </c>
      <c r="M50" s="27">
        <f t="shared" si="5"/>
        <v>8.929888</v>
      </c>
      <c r="N50" s="27"/>
      <c r="O50" s="25">
        <v>0.003492</v>
      </c>
      <c r="P50" s="27"/>
      <c r="Q50" s="85">
        <f t="shared" si="6"/>
        <v>8.93338</v>
      </c>
    </row>
    <row r="51" spans="1:17" ht="12.75">
      <c r="A51" s="3" t="s">
        <v>148</v>
      </c>
      <c r="B51" s="91">
        <v>83.0256694418201</v>
      </c>
      <c r="C51" s="26">
        <f t="shared" si="0"/>
        <v>32.50153916337497</v>
      </c>
      <c r="D51" s="25">
        <f t="shared" si="1"/>
        <v>50.52413027844513</v>
      </c>
      <c r="E51" s="27">
        <f t="shared" si="2"/>
        <v>0.7087286133530668</v>
      </c>
      <c r="F51" s="27"/>
      <c r="G51" s="27">
        <f t="shared" si="3"/>
        <v>49.81540166509206</v>
      </c>
      <c r="H51" s="27">
        <f t="shared" si="4"/>
        <v>47.32463158183746</v>
      </c>
      <c r="I51" s="27"/>
      <c r="J51" s="26">
        <v>17.949087</v>
      </c>
      <c r="K51" s="27">
        <v>12.9390725</v>
      </c>
      <c r="L51" s="28">
        <v>2.048</v>
      </c>
      <c r="M51" s="27">
        <f t="shared" si="5"/>
        <v>32.9361595</v>
      </c>
      <c r="N51" s="27"/>
      <c r="O51" s="25">
        <v>0.003657</v>
      </c>
      <c r="P51" s="27"/>
      <c r="Q51" s="85">
        <f t="shared" si="6"/>
        <v>32.9398165</v>
      </c>
    </row>
    <row r="52" spans="1:17" ht="12.75">
      <c r="A52" s="3" t="s">
        <v>149</v>
      </c>
      <c r="B52" s="91">
        <v>328.30813468136904</v>
      </c>
      <c r="C52" s="26">
        <f t="shared" si="0"/>
        <v>128.52073062149077</v>
      </c>
      <c r="D52" s="25">
        <f t="shared" si="1"/>
        <v>199.78740405987827</v>
      </c>
      <c r="E52" s="27">
        <f t="shared" si="2"/>
        <v>2.80252325105684</v>
      </c>
      <c r="F52" s="27"/>
      <c r="G52" s="27">
        <f t="shared" si="3"/>
        <v>196.98488080882143</v>
      </c>
      <c r="H52" s="27">
        <f t="shared" si="4"/>
        <v>187.13563676838035</v>
      </c>
      <c r="I52" s="27"/>
      <c r="J52" s="26">
        <v>71.412547</v>
      </c>
      <c r="K52" s="27">
        <v>42.293455</v>
      </c>
      <c r="L52" s="28">
        <v>8.948</v>
      </c>
      <c r="M52" s="27">
        <f t="shared" si="5"/>
        <v>122.65400200000002</v>
      </c>
      <c r="N52" s="27"/>
      <c r="O52" s="25">
        <v>0.241653</v>
      </c>
      <c r="P52" s="27"/>
      <c r="Q52" s="85">
        <f t="shared" si="6"/>
        <v>122.89565500000002</v>
      </c>
    </row>
    <row r="53" spans="1:17" ht="12.75">
      <c r="A53" s="3" t="s">
        <v>150</v>
      </c>
      <c r="B53" s="91">
        <v>24.75886523416925</v>
      </c>
      <c r="C53" s="26">
        <f t="shared" si="0"/>
        <v>9.692198008869605</v>
      </c>
      <c r="D53" s="25">
        <f t="shared" si="1"/>
        <v>15.066667225299645</v>
      </c>
      <c r="E53" s="27">
        <f t="shared" si="2"/>
        <v>0.21134808479809486</v>
      </c>
      <c r="F53" s="27"/>
      <c r="G53" s="27">
        <f t="shared" si="3"/>
        <v>14.85531914050155</v>
      </c>
      <c r="H53" s="27">
        <f t="shared" si="4"/>
        <v>14.112553183476471</v>
      </c>
      <c r="I53" s="27"/>
      <c r="J53" s="26">
        <v>17.101108</v>
      </c>
      <c r="K53" s="27">
        <v>10.8860675</v>
      </c>
      <c r="L53" s="28">
        <v>1.142</v>
      </c>
      <c r="M53" s="27">
        <f t="shared" si="5"/>
        <v>29.1291755</v>
      </c>
      <c r="N53" s="27"/>
      <c r="O53" s="25">
        <v>0.013128</v>
      </c>
      <c r="P53" s="27"/>
      <c r="Q53" s="85">
        <f t="shared" si="6"/>
        <v>29.142303499999997</v>
      </c>
    </row>
    <row r="54" spans="1:17" ht="12.75">
      <c r="A54" s="3" t="s">
        <v>151</v>
      </c>
      <c r="B54" s="91">
        <v>103.75680137508085</v>
      </c>
      <c r="C54" s="26">
        <f t="shared" si="0"/>
        <v>40.617025626295046</v>
      </c>
      <c r="D54" s="25">
        <f t="shared" si="1"/>
        <v>63.13977574878581</v>
      </c>
      <c r="E54" s="27">
        <f t="shared" si="2"/>
        <v>0.8856949237372973</v>
      </c>
      <c r="F54" s="27"/>
      <c r="G54" s="27">
        <f t="shared" si="3"/>
        <v>62.25408082504851</v>
      </c>
      <c r="H54" s="27">
        <f t="shared" si="4"/>
        <v>59.14137678379608</v>
      </c>
      <c r="I54" s="27"/>
      <c r="J54" s="26">
        <v>18.191511</v>
      </c>
      <c r="K54" s="27">
        <v>13.53441</v>
      </c>
      <c r="L54" s="28">
        <v>2.629</v>
      </c>
      <c r="M54" s="27">
        <f t="shared" si="5"/>
        <v>34.354921</v>
      </c>
      <c r="N54" s="27"/>
      <c r="O54" s="25">
        <v>0.005531</v>
      </c>
      <c r="P54" s="27"/>
      <c r="Q54" s="85">
        <f t="shared" si="6"/>
        <v>34.360451999999995</v>
      </c>
    </row>
    <row r="55" spans="1:17" ht="12.75">
      <c r="A55" s="3" t="s">
        <v>152</v>
      </c>
      <c r="B55" s="91">
        <v>1.2433217710232352</v>
      </c>
      <c r="C55" s="26">
        <f t="shared" si="0"/>
        <v>0.4867153918211458</v>
      </c>
      <c r="D55" s="25">
        <f t="shared" si="1"/>
        <v>0.7566063792020894</v>
      </c>
      <c r="E55" s="27">
        <f t="shared" si="2"/>
        <v>0.010613316588148347</v>
      </c>
      <c r="F55" s="27"/>
      <c r="G55" s="27">
        <f t="shared" si="3"/>
        <v>0.745993062613941</v>
      </c>
      <c r="H55" s="27">
        <f t="shared" si="4"/>
        <v>0.708693409483244</v>
      </c>
      <c r="I55" s="27"/>
      <c r="J55" s="26">
        <v>1.36207</v>
      </c>
      <c r="K55" s="27">
        <v>1.406985</v>
      </c>
      <c r="L55" s="28">
        <v>0.022000000000000002</v>
      </c>
      <c r="M55" s="27">
        <f t="shared" si="5"/>
        <v>2.7910549999999996</v>
      </c>
      <c r="N55" s="27"/>
      <c r="O55" s="25">
        <v>0.000122</v>
      </c>
      <c r="P55" s="27"/>
      <c r="Q55" s="85">
        <f t="shared" si="6"/>
        <v>2.791177</v>
      </c>
    </row>
    <row r="56" spans="1:17" ht="12.75">
      <c r="A56" s="3" t="s">
        <v>153</v>
      </c>
      <c r="B56" s="91">
        <v>9.428834817181482</v>
      </c>
      <c r="C56" s="26">
        <f t="shared" si="0"/>
        <v>3.691046951333071</v>
      </c>
      <c r="D56" s="25">
        <f t="shared" si="1"/>
        <v>5.737787865848411</v>
      </c>
      <c r="E56" s="27">
        <f t="shared" si="2"/>
        <v>0.08048697553952167</v>
      </c>
      <c r="F56" s="27"/>
      <c r="G56" s="27">
        <f t="shared" si="3"/>
        <v>5.657300890308889</v>
      </c>
      <c r="H56" s="27">
        <f t="shared" si="4"/>
        <v>5.374435845793444</v>
      </c>
      <c r="I56" s="27"/>
      <c r="J56" s="26">
        <v>4.36313</v>
      </c>
      <c r="K56" s="27">
        <v>2.33188</v>
      </c>
      <c r="L56" s="28">
        <v>0.455</v>
      </c>
      <c r="M56" s="27">
        <f t="shared" si="5"/>
        <v>7.15001</v>
      </c>
      <c r="N56" s="27"/>
      <c r="O56" s="25">
        <v>0.003591</v>
      </c>
      <c r="P56" s="27"/>
      <c r="Q56" s="85">
        <f t="shared" si="6"/>
        <v>7.153601</v>
      </c>
    </row>
    <row r="57" spans="1:17" ht="12.75">
      <c r="A57" s="3" t="s">
        <v>154</v>
      </c>
      <c r="B57" s="91">
        <v>72.01025358336946</v>
      </c>
      <c r="C57" s="26">
        <f t="shared" si="0"/>
        <v>28.189403262138125</v>
      </c>
      <c r="D57" s="25">
        <f t="shared" si="1"/>
        <v>43.82085032123133</v>
      </c>
      <c r="E57" s="27">
        <f t="shared" si="2"/>
        <v>0.6146981712096604</v>
      </c>
      <c r="F57" s="27"/>
      <c r="G57" s="27">
        <f t="shared" si="3"/>
        <v>43.20615215002167</v>
      </c>
      <c r="H57" s="27">
        <f t="shared" si="4"/>
        <v>41.045844542520584</v>
      </c>
      <c r="I57" s="27"/>
      <c r="J57" s="26">
        <v>41.380178</v>
      </c>
      <c r="K57" s="27">
        <v>12.3725925</v>
      </c>
      <c r="L57" s="28">
        <v>3.155</v>
      </c>
      <c r="M57" s="27">
        <f t="shared" si="5"/>
        <v>56.9077705</v>
      </c>
      <c r="N57" s="27"/>
      <c r="O57" s="25">
        <v>1.509651</v>
      </c>
      <c r="P57" s="27"/>
      <c r="Q57" s="85">
        <f t="shared" si="6"/>
        <v>58.417421499999996</v>
      </c>
    </row>
    <row r="58" spans="1:17" ht="12.75">
      <c r="A58" s="3" t="s">
        <v>155</v>
      </c>
      <c r="B58" s="91">
        <v>82.27533948459457</v>
      </c>
      <c r="C58" s="26">
        <f t="shared" si="0"/>
        <v>32.207812191293065</v>
      </c>
      <c r="D58" s="25">
        <f t="shared" si="1"/>
        <v>50.0675272933015</v>
      </c>
      <c r="E58" s="27">
        <f t="shared" si="2"/>
        <v>0.7023236025447659</v>
      </c>
      <c r="F58" s="27"/>
      <c r="G58" s="27">
        <f t="shared" si="3"/>
        <v>49.365203690756736</v>
      </c>
      <c r="H58" s="27">
        <f t="shared" si="4"/>
        <v>46.896943506218896</v>
      </c>
      <c r="I58" s="27"/>
      <c r="J58" s="26">
        <v>30.445039</v>
      </c>
      <c r="K58" s="27">
        <v>13.806495</v>
      </c>
      <c r="L58" s="28">
        <v>2.589</v>
      </c>
      <c r="M58" s="27">
        <f t="shared" si="5"/>
        <v>46.840534</v>
      </c>
      <c r="N58" s="27"/>
      <c r="O58" s="25">
        <v>0.035415</v>
      </c>
      <c r="P58" s="27"/>
      <c r="Q58" s="85">
        <f t="shared" si="6"/>
        <v>46.875949</v>
      </c>
    </row>
    <row r="59" spans="1:17" ht="12.75">
      <c r="A59" s="3" t="s">
        <v>156</v>
      </c>
      <c r="B59" s="91">
        <v>24.074746367113207</v>
      </c>
      <c r="C59" s="26">
        <f t="shared" si="0"/>
        <v>9.424390277844845</v>
      </c>
      <c r="D59" s="25">
        <f t="shared" si="1"/>
        <v>14.650356089268362</v>
      </c>
      <c r="E59" s="27">
        <f t="shared" si="2"/>
        <v>0.20550826900043795</v>
      </c>
      <c r="F59" s="27"/>
      <c r="G59" s="27">
        <f t="shared" si="3"/>
        <v>14.444847820267924</v>
      </c>
      <c r="H59" s="27">
        <f t="shared" si="4"/>
        <v>13.722605429254527</v>
      </c>
      <c r="I59" s="27"/>
      <c r="J59" s="26">
        <v>12.032678</v>
      </c>
      <c r="K59" s="27">
        <v>5.5578575</v>
      </c>
      <c r="L59" s="28">
        <v>1.02</v>
      </c>
      <c r="M59" s="27">
        <f t="shared" si="5"/>
        <v>18.6105355</v>
      </c>
      <c r="N59" s="27"/>
      <c r="O59" s="25">
        <v>5.900581</v>
      </c>
      <c r="P59" s="27"/>
      <c r="Q59" s="85">
        <f t="shared" si="6"/>
        <v>24.5111165</v>
      </c>
    </row>
    <row r="60" spans="1:17" ht="13.5" thickBot="1">
      <c r="A60" s="3" t="s">
        <v>157</v>
      </c>
      <c r="B60" s="91">
        <v>8.589016388956175</v>
      </c>
      <c r="C60" s="26">
        <f t="shared" si="0"/>
        <v>3.36228848761221</v>
      </c>
      <c r="D60" s="25">
        <f t="shared" si="1"/>
        <v>5.226727901343965</v>
      </c>
      <c r="E60" s="27">
        <f t="shared" si="2"/>
        <v>0.07331806797026008</v>
      </c>
      <c r="F60" s="27"/>
      <c r="G60" s="27">
        <f t="shared" si="3"/>
        <v>5.153409833373705</v>
      </c>
      <c r="H60" s="27">
        <f t="shared" si="4"/>
        <v>4.89573934170502</v>
      </c>
      <c r="I60" s="27"/>
      <c r="J60" s="26">
        <v>5.429626</v>
      </c>
      <c r="K60" s="27">
        <v>3.86157</v>
      </c>
      <c r="L60" s="28">
        <v>0.917</v>
      </c>
      <c r="M60" s="27">
        <f t="shared" si="5"/>
        <v>10.208196</v>
      </c>
      <c r="N60" s="27"/>
      <c r="O60" s="25">
        <v>0.011851</v>
      </c>
      <c r="P60" s="27"/>
      <c r="Q60" s="85">
        <f t="shared" si="6"/>
        <v>10.220047</v>
      </c>
    </row>
    <row r="61" spans="1:17" ht="13.5" thickBot="1">
      <c r="A61" s="74"/>
      <c r="B61" s="74">
        <f>SUM(B8:B60)</f>
        <v>4406.538381681606</v>
      </c>
      <c r="C61" s="106">
        <f>SUM(C8:C60)</f>
        <v>1724.9999999999998</v>
      </c>
      <c r="D61" s="106">
        <f>SUM(D8:D60)</f>
        <v>2681.538381681605</v>
      </c>
      <c r="E61" s="74">
        <f>SUM(E8:E60)</f>
        <v>37.615352672642295</v>
      </c>
      <c r="F61" s="51"/>
      <c r="G61" s="51">
        <f>SUM(G8:G60)</f>
        <v>2643.9230290089636</v>
      </c>
      <c r="H61" s="79">
        <f>SUM(H8:H60)</f>
        <v>2511.7268775585144</v>
      </c>
      <c r="I61" s="51"/>
      <c r="J61" s="74">
        <f aca="true" t="shared" si="7" ref="J61:Q61">SUM(J8:J60)</f>
        <v>1474.544925</v>
      </c>
      <c r="K61" s="51">
        <f t="shared" si="7"/>
        <v>714.1831125</v>
      </c>
      <c r="L61" s="51">
        <f t="shared" si="7"/>
        <v>129.56600000000003</v>
      </c>
      <c r="M61" s="89">
        <f t="shared" si="7"/>
        <v>2318.2940375000007</v>
      </c>
      <c r="N61" s="90">
        <f t="shared" si="7"/>
        <v>0</v>
      </c>
      <c r="O61" s="79">
        <f t="shared" si="7"/>
        <v>35.66303200000001</v>
      </c>
      <c r="P61" s="51">
        <f t="shared" si="7"/>
        <v>0</v>
      </c>
      <c r="Q61" s="83">
        <f t="shared" si="7"/>
        <v>2353.9570695</v>
      </c>
    </row>
    <row r="62" spans="3:15" ht="12.75">
      <c r="C62" s="99"/>
      <c r="O62" s="36" t="s">
        <v>24</v>
      </c>
    </row>
    <row r="63" ht="12.75">
      <c r="O63" s="49">
        <f ca="1">TODAY()</f>
        <v>39829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4" width="10.00390625" style="0" bestFit="1" customWidth="1"/>
    <col min="5" max="5" width="9.7109375" style="0" customWidth="1"/>
    <col min="6" max="6" width="7.140625" style="0" hidden="1" customWidth="1"/>
    <col min="7" max="8" width="9.7109375" style="0" customWidth="1"/>
    <col min="9" max="9" width="7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7.140625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6"/>
      <c r="C5" s="48" t="s">
        <v>3</v>
      </c>
      <c r="D5" s="38" t="s">
        <v>4</v>
      </c>
      <c r="E5" s="72"/>
      <c r="F5" s="20"/>
      <c r="G5" s="20"/>
      <c r="H5" s="38" t="s">
        <v>5</v>
      </c>
      <c r="I5" s="7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8" t="s">
        <v>10</v>
      </c>
      <c r="C6" s="9" t="s">
        <v>11</v>
      </c>
      <c r="D6" s="12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9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/>
      <c r="Q6" s="67" t="s">
        <v>21</v>
      </c>
    </row>
    <row r="7" spans="1:17" ht="12.75">
      <c r="A7" s="1"/>
      <c r="B7" s="1"/>
      <c r="C7" s="21"/>
      <c r="D7" s="24"/>
      <c r="E7" s="2"/>
      <c r="F7" s="2"/>
      <c r="G7" s="2"/>
      <c r="H7" s="24"/>
      <c r="I7" s="23"/>
      <c r="J7" s="23"/>
      <c r="K7" s="2"/>
      <c r="L7" s="24"/>
      <c r="M7" s="24"/>
      <c r="N7" s="2"/>
      <c r="O7" s="21"/>
      <c r="P7" s="2"/>
      <c r="Q7" s="84"/>
    </row>
    <row r="8" spans="1:17" ht="12.75">
      <c r="A8" s="3" t="s">
        <v>105</v>
      </c>
      <c r="B8" s="91">
        <v>10.103710665760184</v>
      </c>
      <c r="C8" s="25">
        <f>(B8/$B$61)*1660</f>
        <v>3.9871333665997013</v>
      </c>
      <c r="D8" s="28">
        <f>B8-C8</f>
        <v>6.1165772991604825</v>
      </c>
      <c r="E8" s="27">
        <f>B8-C8-G8</f>
        <v>0.05435089970437179</v>
      </c>
      <c r="F8" s="27"/>
      <c r="G8" s="27">
        <f>0.6*B8</f>
        <v>6.062226399456111</v>
      </c>
      <c r="H8" s="27">
        <f>0.95*G8</f>
        <v>5.759115079483305</v>
      </c>
      <c r="I8" s="27"/>
      <c r="J8" s="26">
        <v>13.110355</v>
      </c>
      <c r="K8" s="27">
        <v>7.461725</v>
      </c>
      <c r="L8" s="28">
        <v>0.7530000000000001</v>
      </c>
      <c r="M8" s="27">
        <f>SUM(J8:L8)</f>
        <v>21.32508</v>
      </c>
      <c r="N8" s="27"/>
      <c r="O8" s="25">
        <v>3.1357</v>
      </c>
      <c r="P8" s="27"/>
      <c r="Q8" s="85">
        <f>M8+O8</f>
        <v>24.46078</v>
      </c>
    </row>
    <row r="9" spans="1:17" ht="12.75">
      <c r="A9" s="3" t="s">
        <v>106</v>
      </c>
      <c r="B9" s="91">
        <v>58.4744997034076</v>
      </c>
      <c r="C9" s="25">
        <f aca="true" t="shared" si="0" ref="C9:C60">(B9/$B$61)*1660</f>
        <v>23.07524795348436</v>
      </c>
      <c r="D9" s="28">
        <f aca="true" t="shared" si="1" ref="D9:D60">B9-C9</f>
        <v>35.39925174992324</v>
      </c>
      <c r="E9" s="27">
        <f>B9-C9-G9</f>
        <v>0.31455192787867503</v>
      </c>
      <c r="F9" s="27"/>
      <c r="G9" s="27">
        <f aca="true" t="shared" si="2" ref="G9:G60">0.6*B9</f>
        <v>35.08469982204456</v>
      </c>
      <c r="H9" s="27">
        <f aca="true" t="shared" si="3" ref="H9:H60">0.95*G9</f>
        <v>33.33046483094233</v>
      </c>
      <c r="I9" s="27"/>
      <c r="J9" s="26">
        <v>20.80775</v>
      </c>
      <c r="K9" s="27">
        <v>10.5019475</v>
      </c>
      <c r="L9" s="28">
        <v>2.345</v>
      </c>
      <c r="M9" s="27">
        <f aca="true" t="shared" si="4" ref="M9:M60">SUM(J9:L9)</f>
        <v>33.6546975</v>
      </c>
      <c r="N9" s="27"/>
      <c r="O9" s="25">
        <v>0.041644</v>
      </c>
      <c r="P9" s="27"/>
      <c r="Q9" s="85">
        <f aca="true" t="shared" si="5" ref="Q9:Q60">M9+O9</f>
        <v>33.696341499999996</v>
      </c>
    </row>
    <row r="10" spans="1:17" ht="12.75">
      <c r="A10" s="3" t="s">
        <v>107</v>
      </c>
      <c r="B10" s="91">
        <v>34.33138153149627</v>
      </c>
      <c r="C10" s="25">
        <f t="shared" si="0"/>
        <v>13.547873781616712</v>
      </c>
      <c r="D10" s="28">
        <f t="shared" si="1"/>
        <v>20.783507749879558</v>
      </c>
      <c r="E10" s="27">
        <f aca="true" t="shared" si="6" ref="E10:E60">B10-C10-G10</f>
        <v>0.18467883098179527</v>
      </c>
      <c r="F10" s="27"/>
      <c r="G10" s="27">
        <f t="shared" si="2"/>
        <v>20.598828918897762</v>
      </c>
      <c r="H10" s="27">
        <f t="shared" si="3"/>
        <v>19.568887472952873</v>
      </c>
      <c r="I10" s="27"/>
      <c r="J10" s="26">
        <v>13.043867</v>
      </c>
      <c r="K10" s="27">
        <v>8.0895575</v>
      </c>
      <c r="L10" s="28">
        <v>1.6</v>
      </c>
      <c r="M10" s="27">
        <f t="shared" si="4"/>
        <v>22.7334245</v>
      </c>
      <c r="N10" s="27"/>
      <c r="O10" s="25">
        <v>0.03599</v>
      </c>
      <c r="P10" s="27"/>
      <c r="Q10" s="85">
        <f t="shared" si="5"/>
        <v>22.769414500000003</v>
      </c>
    </row>
    <row r="11" spans="1:17" ht="12.75">
      <c r="A11" s="3" t="s">
        <v>108</v>
      </c>
      <c r="B11" s="91">
        <v>53.85292428508054</v>
      </c>
      <c r="C11" s="25">
        <f t="shared" si="0"/>
        <v>21.251478630881497</v>
      </c>
      <c r="D11" s="28">
        <f t="shared" si="1"/>
        <v>32.60144565419904</v>
      </c>
      <c r="E11" s="27">
        <f t="shared" si="6"/>
        <v>0.28969108315071423</v>
      </c>
      <c r="F11" s="27"/>
      <c r="G11" s="27">
        <f t="shared" si="2"/>
        <v>32.311754571048326</v>
      </c>
      <c r="H11" s="27">
        <f t="shared" si="3"/>
        <v>30.69616684249591</v>
      </c>
      <c r="I11" s="27"/>
      <c r="J11" s="26">
        <v>16.605602</v>
      </c>
      <c r="K11" s="27">
        <v>7.80559</v>
      </c>
      <c r="L11" s="28">
        <v>1.621</v>
      </c>
      <c r="M11" s="27">
        <f t="shared" si="4"/>
        <v>26.032192</v>
      </c>
      <c r="N11" s="27"/>
      <c r="O11" s="25">
        <v>0.411041</v>
      </c>
      <c r="P11" s="27"/>
      <c r="Q11" s="85">
        <f t="shared" si="5"/>
        <v>26.443233</v>
      </c>
    </row>
    <row r="12" spans="1:17" ht="12.75">
      <c r="A12" s="3" t="s">
        <v>109</v>
      </c>
      <c r="B12" s="91">
        <v>513.4994817199921</v>
      </c>
      <c r="C12" s="25">
        <f t="shared" si="0"/>
        <v>202.6375244726381</v>
      </c>
      <c r="D12" s="28">
        <f t="shared" si="1"/>
        <v>310.861957247354</v>
      </c>
      <c r="E12" s="27">
        <f t="shared" si="6"/>
        <v>2.762268215358745</v>
      </c>
      <c r="F12" s="27"/>
      <c r="G12" s="27">
        <f t="shared" si="2"/>
        <v>308.09968903199524</v>
      </c>
      <c r="H12" s="27">
        <f t="shared" si="3"/>
        <v>292.69470458039547</v>
      </c>
      <c r="I12" s="27"/>
      <c r="J12" s="26">
        <v>201.697401</v>
      </c>
      <c r="K12" s="27">
        <v>65.0421375</v>
      </c>
      <c r="L12" s="28">
        <v>13.865</v>
      </c>
      <c r="M12" s="27">
        <f t="shared" si="4"/>
        <v>280.6045385</v>
      </c>
      <c r="N12" s="27"/>
      <c r="O12" s="25">
        <v>3.71192</v>
      </c>
      <c r="P12" s="27"/>
      <c r="Q12" s="85">
        <f t="shared" si="5"/>
        <v>284.3164585</v>
      </c>
    </row>
    <row r="13" spans="1:17" ht="12.75">
      <c r="A13" s="3" t="s">
        <v>110</v>
      </c>
      <c r="B13" s="91">
        <v>64.20251779737286</v>
      </c>
      <c r="C13" s="25">
        <f t="shared" si="0"/>
        <v>25.335642458280624</v>
      </c>
      <c r="D13" s="28">
        <f t="shared" si="1"/>
        <v>38.86687533909224</v>
      </c>
      <c r="E13" s="27">
        <f t="shared" si="6"/>
        <v>0.34536466066852256</v>
      </c>
      <c r="F13" s="27"/>
      <c r="G13" s="27">
        <f t="shared" si="2"/>
        <v>38.52151067842372</v>
      </c>
      <c r="H13" s="27">
        <f t="shared" si="3"/>
        <v>36.59543514450253</v>
      </c>
      <c r="I13" s="27"/>
      <c r="J13" s="26">
        <v>20.323314</v>
      </c>
      <c r="K13" s="27">
        <v>8.8330625</v>
      </c>
      <c r="L13" s="28">
        <v>2.103</v>
      </c>
      <c r="M13" s="27">
        <f t="shared" si="4"/>
        <v>31.259376500000002</v>
      </c>
      <c r="N13" s="27"/>
      <c r="O13" s="25">
        <v>0</v>
      </c>
      <c r="P13" s="27"/>
      <c r="Q13" s="85">
        <f t="shared" si="5"/>
        <v>31.259376500000002</v>
      </c>
    </row>
    <row r="14" spans="1:17" ht="12.75">
      <c r="A14" s="3" t="s">
        <v>111</v>
      </c>
      <c r="B14" s="91">
        <v>70.39595896925337</v>
      </c>
      <c r="C14" s="25">
        <f t="shared" si="0"/>
        <v>27.779702543469057</v>
      </c>
      <c r="D14" s="28">
        <f t="shared" si="1"/>
        <v>42.616256425784314</v>
      </c>
      <c r="E14" s="27">
        <f t="shared" si="6"/>
        <v>0.37868104423229454</v>
      </c>
      <c r="F14" s="27"/>
      <c r="G14" s="27">
        <f t="shared" si="2"/>
        <v>42.23757538155202</v>
      </c>
      <c r="H14" s="27">
        <f t="shared" si="3"/>
        <v>40.125696612474414</v>
      </c>
      <c r="I14" s="27"/>
      <c r="J14" s="26">
        <v>26.077896</v>
      </c>
      <c r="K14" s="27">
        <v>8.9531</v>
      </c>
      <c r="L14" s="28">
        <v>2.117</v>
      </c>
      <c r="M14" s="27">
        <f t="shared" si="4"/>
        <v>37.147996</v>
      </c>
      <c r="N14" s="27"/>
      <c r="O14" s="25">
        <v>0.0027500000000000003</v>
      </c>
      <c r="P14" s="27"/>
      <c r="Q14" s="85">
        <f t="shared" si="5"/>
        <v>37.150746</v>
      </c>
    </row>
    <row r="15" spans="1:17" ht="12.75">
      <c r="A15" s="3" t="s">
        <v>112</v>
      </c>
      <c r="B15" s="91">
        <v>16.95907504177049</v>
      </c>
      <c r="C15" s="25">
        <f t="shared" si="0"/>
        <v>6.692402049363702</v>
      </c>
      <c r="D15" s="28">
        <f t="shared" si="1"/>
        <v>10.266672992406788</v>
      </c>
      <c r="E15" s="27">
        <f t="shared" si="6"/>
        <v>0.09122796734449423</v>
      </c>
      <c r="F15" s="27"/>
      <c r="G15" s="27">
        <f t="shared" si="2"/>
        <v>10.175445025062293</v>
      </c>
      <c r="H15" s="27">
        <f t="shared" si="3"/>
        <v>9.666672773809179</v>
      </c>
      <c r="I15" s="27"/>
      <c r="J15" s="26">
        <v>6.746573</v>
      </c>
      <c r="K15" s="27">
        <v>6.01885</v>
      </c>
      <c r="L15" s="28">
        <v>0.594</v>
      </c>
      <c r="M15" s="27">
        <f t="shared" si="4"/>
        <v>13.359422999999998</v>
      </c>
      <c r="N15" s="27"/>
      <c r="O15" s="25">
        <v>0</v>
      </c>
      <c r="P15" s="27"/>
      <c r="Q15" s="85">
        <f t="shared" si="5"/>
        <v>13.359422999999998</v>
      </c>
    </row>
    <row r="16" spans="1:17" ht="12.75">
      <c r="A16" s="3" t="s">
        <v>113</v>
      </c>
      <c r="B16" s="91">
        <v>11.8226716819695</v>
      </c>
      <c r="C16" s="25">
        <f t="shared" si="0"/>
        <v>4.66547096457135</v>
      </c>
      <c r="D16" s="28">
        <f t="shared" si="1"/>
        <v>7.157200717398149</v>
      </c>
      <c r="E16" s="27">
        <f t="shared" si="6"/>
        <v>0.06359770821644961</v>
      </c>
      <c r="F16" s="27"/>
      <c r="G16" s="27">
        <f t="shared" si="2"/>
        <v>7.0936030091817</v>
      </c>
      <c r="H16" s="27">
        <f t="shared" si="3"/>
        <v>6.738922858722614</v>
      </c>
      <c r="I16" s="27"/>
      <c r="J16" s="26">
        <v>4.327842</v>
      </c>
      <c r="K16" s="27">
        <v>1.9169625</v>
      </c>
      <c r="L16" s="28">
        <v>0.454</v>
      </c>
      <c r="M16" s="27">
        <f t="shared" si="4"/>
        <v>6.6988045000000005</v>
      </c>
      <c r="N16" s="27"/>
      <c r="O16" s="25">
        <v>0.009447</v>
      </c>
      <c r="P16" s="27"/>
      <c r="Q16" s="85">
        <f t="shared" si="5"/>
        <v>6.7082515</v>
      </c>
    </row>
    <row r="17" spans="1:17" ht="12.75">
      <c r="A17" s="3" t="s">
        <v>114</v>
      </c>
      <c r="B17" s="91">
        <v>197.94172322078356</v>
      </c>
      <c r="C17" s="25">
        <f t="shared" si="0"/>
        <v>78.11190120183926</v>
      </c>
      <c r="D17" s="28">
        <f t="shared" si="1"/>
        <v>119.8298220189443</v>
      </c>
      <c r="E17" s="27">
        <f t="shared" si="6"/>
        <v>1.0647880864741666</v>
      </c>
      <c r="F17" s="27"/>
      <c r="G17" s="27">
        <f t="shared" si="2"/>
        <v>118.76503393247013</v>
      </c>
      <c r="H17" s="27">
        <f t="shared" si="3"/>
        <v>112.82678223584662</v>
      </c>
      <c r="I17" s="27"/>
      <c r="J17" s="26">
        <v>34.676587</v>
      </c>
      <c r="K17" s="27">
        <v>23.628715</v>
      </c>
      <c r="L17" s="28">
        <v>3.85</v>
      </c>
      <c r="M17" s="27">
        <f t="shared" si="4"/>
        <v>62.155302</v>
      </c>
      <c r="N17" s="27"/>
      <c r="O17" s="25">
        <v>0.518384</v>
      </c>
      <c r="P17" s="27"/>
      <c r="Q17" s="85">
        <f t="shared" si="5"/>
        <v>62.673686</v>
      </c>
    </row>
    <row r="18" spans="1:17" ht="12.75">
      <c r="A18" s="3" t="s">
        <v>115</v>
      </c>
      <c r="B18" s="91">
        <v>108.93059127829034</v>
      </c>
      <c r="C18" s="25">
        <f t="shared" si="0"/>
        <v>42.98626608548359</v>
      </c>
      <c r="D18" s="28">
        <f t="shared" si="1"/>
        <v>65.94432519280674</v>
      </c>
      <c r="E18" s="27">
        <f t="shared" si="6"/>
        <v>0.5859704258325422</v>
      </c>
      <c r="F18" s="27"/>
      <c r="G18" s="27">
        <f t="shared" si="2"/>
        <v>65.3583547669742</v>
      </c>
      <c r="H18" s="27">
        <f t="shared" si="3"/>
        <v>62.09043702862549</v>
      </c>
      <c r="I18" s="27"/>
      <c r="J18" s="26">
        <v>23.622875</v>
      </c>
      <c r="K18" s="27">
        <v>12.944165</v>
      </c>
      <c r="L18" s="28">
        <v>2.546</v>
      </c>
      <c r="M18" s="27">
        <f t="shared" si="4"/>
        <v>39.11304</v>
      </c>
      <c r="N18" s="27"/>
      <c r="O18" s="25">
        <v>0.049141</v>
      </c>
      <c r="P18" s="27"/>
      <c r="Q18" s="85">
        <f t="shared" si="5"/>
        <v>39.162181</v>
      </c>
    </row>
    <row r="19" spans="1:17" ht="12.75">
      <c r="A19" s="3" t="s">
        <v>116</v>
      </c>
      <c r="B19" s="91">
        <v>17.6681345221186</v>
      </c>
      <c r="C19" s="25">
        <f t="shared" si="0"/>
        <v>6.972211597214317</v>
      </c>
      <c r="D19" s="28">
        <f t="shared" si="1"/>
        <v>10.695922924904282</v>
      </c>
      <c r="E19" s="27">
        <f t="shared" si="6"/>
        <v>0.09504221163312288</v>
      </c>
      <c r="F19" s="27"/>
      <c r="G19" s="27">
        <f t="shared" si="2"/>
        <v>10.60088071327116</v>
      </c>
      <c r="H19" s="27">
        <f t="shared" si="3"/>
        <v>10.070836677607602</v>
      </c>
      <c r="I19" s="27"/>
      <c r="J19" s="26">
        <v>8.827304</v>
      </c>
      <c r="K19" s="27">
        <v>3.2204</v>
      </c>
      <c r="L19" s="28">
        <v>0.641</v>
      </c>
      <c r="M19" s="27">
        <f t="shared" si="4"/>
        <v>12.688704</v>
      </c>
      <c r="N19" s="27"/>
      <c r="O19" s="25">
        <v>0.014616</v>
      </c>
      <c r="P19" s="27"/>
      <c r="Q19" s="85">
        <f t="shared" si="5"/>
        <v>12.70332</v>
      </c>
    </row>
    <row r="20" spans="1:17" ht="12.75">
      <c r="A20" s="3" t="s">
        <v>117</v>
      </c>
      <c r="B20" s="91">
        <v>41.458529816535204</v>
      </c>
      <c r="C20" s="25">
        <f t="shared" si="0"/>
        <v>16.360394020570382</v>
      </c>
      <c r="D20" s="28">
        <f t="shared" si="1"/>
        <v>25.098135795964822</v>
      </c>
      <c r="E20" s="27">
        <f t="shared" si="6"/>
        <v>0.22301790604370098</v>
      </c>
      <c r="F20" s="27"/>
      <c r="G20" s="27">
        <f t="shared" si="2"/>
        <v>24.87511788992112</v>
      </c>
      <c r="H20" s="27">
        <f t="shared" si="3"/>
        <v>23.631361995425063</v>
      </c>
      <c r="I20" s="27"/>
      <c r="J20" s="26">
        <v>14.448687</v>
      </c>
      <c r="K20" s="27">
        <v>10.2773925</v>
      </c>
      <c r="L20" s="28">
        <v>1.825</v>
      </c>
      <c r="M20" s="27">
        <f t="shared" si="4"/>
        <v>26.551079499999997</v>
      </c>
      <c r="N20" s="27"/>
      <c r="O20" s="25">
        <v>0.203015</v>
      </c>
      <c r="P20" s="27"/>
      <c r="Q20" s="85">
        <f t="shared" si="5"/>
        <v>26.754094499999997</v>
      </c>
    </row>
    <row r="21" spans="1:17" ht="12.75">
      <c r="A21" s="3" t="s">
        <v>118</v>
      </c>
      <c r="B21" s="91">
        <v>13.475704521768881</v>
      </c>
      <c r="C21" s="25">
        <f t="shared" si="0"/>
        <v>5.317791939476592</v>
      </c>
      <c r="D21" s="28">
        <f t="shared" si="1"/>
        <v>8.157912582292289</v>
      </c>
      <c r="E21" s="27">
        <f t="shared" si="6"/>
        <v>0.07248986923096012</v>
      </c>
      <c r="F21" s="27"/>
      <c r="G21" s="27">
        <f t="shared" si="2"/>
        <v>8.085422713061329</v>
      </c>
      <c r="H21" s="27">
        <f t="shared" si="3"/>
        <v>7.6811515774082615</v>
      </c>
      <c r="I21" s="27"/>
      <c r="J21" s="26">
        <v>9.806842</v>
      </c>
      <c r="K21" s="27">
        <v>6.2164875</v>
      </c>
      <c r="L21" s="28">
        <v>0.7889999999999999</v>
      </c>
      <c r="M21" s="27">
        <f t="shared" si="4"/>
        <v>16.8123295</v>
      </c>
      <c r="N21" s="27"/>
      <c r="O21" s="25">
        <v>0.114313</v>
      </c>
      <c r="P21" s="27"/>
      <c r="Q21" s="85">
        <f t="shared" si="5"/>
        <v>16.9266425</v>
      </c>
    </row>
    <row r="22" spans="1:17" ht="12.75">
      <c r="A22" s="3" t="s">
        <v>119</v>
      </c>
      <c r="B22" s="91">
        <v>203.7873835424288</v>
      </c>
      <c r="C22" s="25">
        <f t="shared" si="0"/>
        <v>80.4187197647683</v>
      </c>
      <c r="D22" s="28">
        <f t="shared" si="1"/>
        <v>123.36866377766052</v>
      </c>
      <c r="E22" s="27">
        <f t="shared" si="6"/>
        <v>1.0962336522032388</v>
      </c>
      <c r="F22" s="27"/>
      <c r="G22" s="27">
        <f t="shared" si="2"/>
        <v>122.27243012545728</v>
      </c>
      <c r="H22" s="27">
        <f t="shared" si="3"/>
        <v>116.15880861918441</v>
      </c>
      <c r="I22" s="27"/>
      <c r="J22" s="26">
        <v>81.385978</v>
      </c>
      <c r="K22" s="27">
        <v>30.560335</v>
      </c>
      <c r="L22" s="28">
        <v>4.882</v>
      </c>
      <c r="M22" s="27">
        <f t="shared" si="4"/>
        <v>116.828313</v>
      </c>
      <c r="N22" s="27"/>
      <c r="O22" s="25">
        <v>2.092114</v>
      </c>
      <c r="P22" s="27"/>
      <c r="Q22" s="85">
        <f t="shared" si="5"/>
        <v>118.92042699999999</v>
      </c>
    </row>
    <row r="23" spans="1:17" ht="12.75">
      <c r="A23" s="3" t="s">
        <v>120</v>
      </c>
      <c r="B23" s="91">
        <v>93.40418008187507</v>
      </c>
      <c r="C23" s="25">
        <f t="shared" si="0"/>
        <v>36.85922284437383</v>
      </c>
      <c r="D23" s="28">
        <f t="shared" si="1"/>
        <v>56.54495723750124</v>
      </c>
      <c r="E23" s="27">
        <f t="shared" si="6"/>
        <v>0.5024491883761968</v>
      </c>
      <c r="F23" s="27"/>
      <c r="G23" s="27">
        <f t="shared" si="2"/>
        <v>56.04250804912504</v>
      </c>
      <c r="H23" s="27">
        <f t="shared" si="3"/>
        <v>53.240382646668785</v>
      </c>
      <c r="I23" s="27"/>
      <c r="J23" s="26">
        <v>21.135633</v>
      </c>
      <c r="K23" s="27">
        <v>14.32981</v>
      </c>
      <c r="L23" s="28">
        <v>2.549</v>
      </c>
      <c r="M23" s="27">
        <f t="shared" si="4"/>
        <v>38.014443</v>
      </c>
      <c r="N23" s="27"/>
      <c r="O23" s="25">
        <v>0.348822</v>
      </c>
      <c r="P23" s="27"/>
      <c r="Q23" s="85">
        <f t="shared" si="5"/>
        <v>38.363265</v>
      </c>
    </row>
    <row r="24" spans="1:17" ht="12.75">
      <c r="A24" s="3" t="s">
        <v>121</v>
      </c>
      <c r="B24" s="91">
        <v>40.367922358870814</v>
      </c>
      <c r="C24" s="25">
        <f t="shared" si="0"/>
        <v>15.930017743164484</v>
      </c>
      <c r="D24" s="28">
        <f t="shared" si="1"/>
        <v>24.43790461570633</v>
      </c>
      <c r="E24" s="27">
        <f t="shared" si="6"/>
        <v>0.21715120038384228</v>
      </c>
      <c r="F24" s="27"/>
      <c r="G24" s="27">
        <f t="shared" si="2"/>
        <v>24.220753415322488</v>
      </c>
      <c r="H24" s="27">
        <f t="shared" si="3"/>
        <v>23.009715744556363</v>
      </c>
      <c r="I24" s="27"/>
      <c r="J24" s="26">
        <v>11.586898</v>
      </c>
      <c r="K24" s="27">
        <v>6.386965</v>
      </c>
      <c r="L24" s="28">
        <v>1.6139999999999999</v>
      </c>
      <c r="M24" s="27">
        <f t="shared" si="4"/>
        <v>19.587863000000002</v>
      </c>
      <c r="N24" s="27"/>
      <c r="O24" s="25">
        <v>0.043825</v>
      </c>
      <c r="P24" s="27"/>
      <c r="Q24" s="85">
        <f t="shared" si="5"/>
        <v>19.631688000000004</v>
      </c>
    </row>
    <row r="25" spans="1:17" ht="12.75">
      <c r="A25" s="3" t="s">
        <v>122</v>
      </c>
      <c r="B25" s="91">
        <v>50.60614229267198</v>
      </c>
      <c r="C25" s="25">
        <f t="shared" si="0"/>
        <v>19.970231251156253</v>
      </c>
      <c r="D25" s="28">
        <f t="shared" si="1"/>
        <v>30.63591104151573</v>
      </c>
      <c r="E25" s="27">
        <f t="shared" si="6"/>
        <v>0.27222566591253994</v>
      </c>
      <c r="F25" s="27"/>
      <c r="G25" s="27">
        <f t="shared" si="2"/>
        <v>30.36368537560319</v>
      </c>
      <c r="H25" s="27">
        <f t="shared" si="3"/>
        <v>28.84550110682303</v>
      </c>
      <c r="I25" s="27"/>
      <c r="J25" s="26">
        <v>15.953956</v>
      </c>
      <c r="K25" s="27">
        <v>9.0726525</v>
      </c>
      <c r="L25" s="28">
        <v>1.504</v>
      </c>
      <c r="M25" s="27">
        <f t="shared" si="4"/>
        <v>26.530608500000003</v>
      </c>
      <c r="N25" s="27"/>
      <c r="O25" s="25">
        <v>0.371022</v>
      </c>
      <c r="P25" s="27"/>
      <c r="Q25" s="85">
        <f t="shared" si="5"/>
        <v>26.901630500000003</v>
      </c>
    </row>
    <row r="26" spans="1:17" ht="12.75">
      <c r="A26" s="3" t="s">
        <v>123</v>
      </c>
      <c r="B26" s="91">
        <v>71.13005993848148</v>
      </c>
      <c r="C26" s="25">
        <f t="shared" si="0"/>
        <v>28.069393981168435</v>
      </c>
      <c r="D26" s="28">
        <f t="shared" si="1"/>
        <v>43.06066595731305</v>
      </c>
      <c r="E26" s="27">
        <f t="shared" si="6"/>
        <v>0.38262999422416044</v>
      </c>
      <c r="F26" s="27"/>
      <c r="G26" s="27">
        <f t="shared" si="2"/>
        <v>42.67803596308889</v>
      </c>
      <c r="H26" s="27">
        <f t="shared" si="3"/>
        <v>40.54413416493444</v>
      </c>
      <c r="I26" s="27"/>
      <c r="J26" s="26">
        <v>25.553474</v>
      </c>
      <c r="K26" s="27">
        <v>10.1988225</v>
      </c>
      <c r="L26" s="28">
        <v>1.899</v>
      </c>
      <c r="M26" s="27">
        <f t="shared" si="4"/>
        <v>37.6512965</v>
      </c>
      <c r="N26" s="27"/>
      <c r="O26" s="25">
        <v>1.749667</v>
      </c>
      <c r="P26" s="27"/>
      <c r="Q26" s="85">
        <f t="shared" si="5"/>
        <v>39.4009635</v>
      </c>
    </row>
    <row r="27" spans="1:17" ht="12.75">
      <c r="A27" s="3" t="s">
        <v>124</v>
      </c>
      <c r="B27" s="91">
        <v>121.47185598866989</v>
      </c>
      <c r="C27" s="25">
        <f t="shared" si="0"/>
        <v>47.935308733306826</v>
      </c>
      <c r="D27" s="28">
        <f t="shared" si="1"/>
        <v>73.53654725536306</v>
      </c>
      <c r="E27" s="27">
        <f t="shared" si="6"/>
        <v>0.6534336621611345</v>
      </c>
      <c r="F27" s="27"/>
      <c r="G27" s="27">
        <f t="shared" si="2"/>
        <v>72.88311359320193</v>
      </c>
      <c r="H27" s="27">
        <f t="shared" si="3"/>
        <v>69.23895791354182</v>
      </c>
      <c r="I27" s="27"/>
      <c r="J27" s="26">
        <v>34.505662</v>
      </c>
      <c r="K27" s="27">
        <v>14.559215</v>
      </c>
      <c r="L27" s="28">
        <v>3.421</v>
      </c>
      <c r="M27" s="27">
        <f t="shared" si="4"/>
        <v>52.485877</v>
      </c>
      <c r="N27" s="27"/>
      <c r="O27" s="25">
        <v>0.022776</v>
      </c>
      <c r="P27" s="27"/>
      <c r="Q27" s="85">
        <f t="shared" si="5"/>
        <v>52.508653</v>
      </c>
    </row>
    <row r="28" spans="1:17" ht="12.75">
      <c r="A28" s="3" t="s">
        <v>125</v>
      </c>
      <c r="B28" s="91">
        <v>72.39143119026068</v>
      </c>
      <c r="C28" s="25">
        <f t="shared" si="0"/>
        <v>28.567157186391817</v>
      </c>
      <c r="D28" s="28">
        <f t="shared" si="1"/>
        <v>43.82427400386886</v>
      </c>
      <c r="E28" s="27">
        <f t="shared" si="6"/>
        <v>0.38941528971245276</v>
      </c>
      <c r="F28" s="27"/>
      <c r="G28" s="27">
        <f t="shared" si="2"/>
        <v>43.434858714156405</v>
      </c>
      <c r="H28" s="27">
        <f t="shared" si="3"/>
        <v>41.26311577844859</v>
      </c>
      <c r="I28" s="27"/>
      <c r="J28" s="26">
        <v>22.761593</v>
      </c>
      <c r="K28" s="27">
        <v>10.67</v>
      </c>
      <c r="L28" s="28">
        <v>1.98</v>
      </c>
      <c r="M28" s="27">
        <f t="shared" si="4"/>
        <v>35.411592999999996</v>
      </c>
      <c r="N28" s="27"/>
      <c r="O28" s="25">
        <v>1.187402</v>
      </c>
      <c r="P28" s="27"/>
      <c r="Q28" s="85">
        <f t="shared" si="5"/>
        <v>36.598994999999995</v>
      </c>
    </row>
    <row r="29" spans="1:17" ht="12.75">
      <c r="A29" s="3" t="s">
        <v>126</v>
      </c>
      <c r="B29" s="91">
        <v>18.381078278971042</v>
      </c>
      <c r="C29" s="25">
        <f t="shared" si="0"/>
        <v>7.253553960974636</v>
      </c>
      <c r="D29" s="28">
        <f t="shared" si="1"/>
        <v>11.127524317996407</v>
      </c>
      <c r="E29" s="27">
        <f t="shared" si="6"/>
        <v>0.09887735061378145</v>
      </c>
      <c r="F29" s="27"/>
      <c r="G29" s="27">
        <f t="shared" si="2"/>
        <v>11.028646967382626</v>
      </c>
      <c r="H29" s="27">
        <f t="shared" si="3"/>
        <v>10.477214619013495</v>
      </c>
      <c r="I29" s="27"/>
      <c r="J29" s="26">
        <v>8.842817</v>
      </c>
      <c r="K29" s="27">
        <v>3.6973975</v>
      </c>
      <c r="L29" s="28">
        <v>0.8859999999999999</v>
      </c>
      <c r="M29" s="27">
        <f t="shared" si="4"/>
        <v>13.4262145</v>
      </c>
      <c r="N29" s="27"/>
      <c r="O29" s="25">
        <v>0.005476</v>
      </c>
      <c r="P29" s="27"/>
      <c r="Q29" s="85">
        <f t="shared" si="5"/>
        <v>13.4316905</v>
      </c>
    </row>
    <row r="30" spans="1:17" ht="12.75">
      <c r="A30" s="3" t="s">
        <v>127</v>
      </c>
      <c r="B30" s="91">
        <v>146.86089805725575</v>
      </c>
      <c r="C30" s="25">
        <f t="shared" si="0"/>
        <v>57.95435026432695</v>
      </c>
      <c r="D30" s="28">
        <f t="shared" si="1"/>
        <v>88.9065477929288</v>
      </c>
      <c r="E30" s="27">
        <f t="shared" si="6"/>
        <v>0.7900089585753562</v>
      </c>
      <c r="F30" s="27"/>
      <c r="G30" s="27">
        <f t="shared" si="2"/>
        <v>88.11653883435345</v>
      </c>
      <c r="H30" s="27">
        <f t="shared" si="3"/>
        <v>83.71071189263577</v>
      </c>
      <c r="I30" s="27"/>
      <c r="J30" s="26">
        <v>78.111413</v>
      </c>
      <c r="K30" s="27">
        <v>26.150715</v>
      </c>
      <c r="L30" s="28">
        <v>5.965</v>
      </c>
      <c r="M30" s="27">
        <f t="shared" si="4"/>
        <v>110.22712800000001</v>
      </c>
      <c r="N30" s="27"/>
      <c r="O30" s="25">
        <v>3.546863</v>
      </c>
      <c r="P30" s="27"/>
      <c r="Q30" s="85">
        <f t="shared" si="5"/>
        <v>113.77399100000001</v>
      </c>
    </row>
    <row r="31" spans="1:17" ht="12.75">
      <c r="A31" s="3" t="s">
        <v>128</v>
      </c>
      <c r="B31" s="91">
        <v>72.91491625889729</v>
      </c>
      <c r="C31" s="25">
        <f t="shared" si="0"/>
        <v>28.77373523015459</v>
      </c>
      <c r="D31" s="28">
        <f t="shared" si="1"/>
        <v>44.14118102874271</v>
      </c>
      <c r="E31" s="27">
        <f t="shared" si="6"/>
        <v>0.3922312734043345</v>
      </c>
      <c r="F31" s="27"/>
      <c r="G31" s="27">
        <f t="shared" si="2"/>
        <v>43.74894975533837</v>
      </c>
      <c r="H31" s="27">
        <f t="shared" si="3"/>
        <v>41.561502267571456</v>
      </c>
      <c r="I31" s="27"/>
      <c r="J31" s="26">
        <v>24.662932</v>
      </c>
      <c r="K31" s="27">
        <v>11.6644925</v>
      </c>
      <c r="L31" s="28">
        <v>2.505</v>
      </c>
      <c r="M31" s="27">
        <f t="shared" si="4"/>
        <v>38.8324245</v>
      </c>
      <c r="N31" s="27"/>
      <c r="O31" s="25">
        <v>4.066952</v>
      </c>
      <c r="P31" s="27"/>
      <c r="Q31" s="85">
        <f t="shared" si="5"/>
        <v>42.8993765</v>
      </c>
    </row>
    <row r="32" spans="1:17" ht="12.75">
      <c r="A32" s="3" t="s">
        <v>129</v>
      </c>
      <c r="B32" s="91">
        <v>85.36530848417111</v>
      </c>
      <c r="C32" s="25">
        <f t="shared" si="0"/>
        <v>33.686917714374886</v>
      </c>
      <c r="D32" s="28">
        <f t="shared" si="1"/>
        <v>51.67839076979622</v>
      </c>
      <c r="E32" s="27">
        <f t="shared" si="6"/>
        <v>0.4592056792935608</v>
      </c>
      <c r="F32" s="27"/>
      <c r="G32" s="27">
        <f t="shared" si="2"/>
        <v>51.21918509050266</v>
      </c>
      <c r="H32" s="27">
        <f t="shared" si="3"/>
        <v>48.658225835977525</v>
      </c>
      <c r="I32" s="27"/>
      <c r="J32" s="26">
        <v>26.54958</v>
      </c>
      <c r="K32" s="27">
        <v>12.66335</v>
      </c>
      <c r="L32" s="28">
        <v>2.685</v>
      </c>
      <c r="M32" s="27">
        <f t="shared" si="4"/>
        <v>41.89793</v>
      </c>
      <c r="N32" s="27"/>
      <c r="O32" s="25">
        <v>0.112897</v>
      </c>
      <c r="P32" s="27"/>
      <c r="Q32" s="85">
        <f t="shared" si="5"/>
        <v>42.010827</v>
      </c>
    </row>
    <row r="33" spans="1:17" ht="12.75">
      <c r="A33" s="3" t="s">
        <v>130</v>
      </c>
      <c r="B33" s="91">
        <v>34.91434135009226</v>
      </c>
      <c r="C33" s="25">
        <f t="shared" si="0"/>
        <v>13.77792179278827</v>
      </c>
      <c r="D33" s="28">
        <f t="shared" si="1"/>
        <v>21.136419557303988</v>
      </c>
      <c r="E33" s="27">
        <f t="shared" si="6"/>
        <v>0.187814747248634</v>
      </c>
      <c r="F33" s="27"/>
      <c r="G33" s="27">
        <f t="shared" si="2"/>
        <v>20.948604810055354</v>
      </c>
      <c r="H33" s="27">
        <f t="shared" si="3"/>
        <v>19.901174569552584</v>
      </c>
      <c r="I33" s="27"/>
      <c r="J33" s="26">
        <v>13.850865</v>
      </c>
      <c r="K33" s="27">
        <v>8.9223025</v>
      </c>
      <c r="L33" s="28">
        <v>1.3579999999999999</v>
      </c>
      <c r="M33" s="27">
        <f t="shared" si="4"/>
        <v>24.1311675</v>
      </c>
      <c r="N33" s="27"/>
      <c r="O33" s="25">
        <v>0.072297</v>
      </c>
      <c r="P33" s="27"/>
      <c r="Q33" s="85">
        <f t="shared" si="5"/>
        <v>24.2034645</v>
      </c>
    </row>
    <row r="34" spans="1:17" ht="12.75">
      <c r="A34" s="3" t="s">
        <v>131</v>
      </c>
      <c r="B34" s="91">
        <v>10.659875028562247</v>
      </c>
      <c r="C34" s="25">
        <f t="shared" si="0"/>
        <v>4.206607336272697</v>
      </c>
      <c r="D34" s="28">
        <f t="shared" si="1"/>
        <v>6.45326769228955</v>
      </c>
      <c r="E34" s="27">
        <f t="shared" si="6"/>
        <v>0.05734267515220193</v>
      </c>
      <c r="F34" s="27"/>
      <c r="G34" s="27">
        <f t="shared" si="2"/>
        <v>6.3959250171373485</v>
      </c>
      <c r="H34" s="27">
        <f t="shared" si="3"/>
        <v>6.076128766280481</v>
      </c>
      <c r="I34" s="27"/>
      <c r="J34" s="26">
        <v>6.761023</v>
      </c>
      <c r="K34" s="27">
        <v>5.080375</v>
      </c>
      <c r="L34" s="28">
        <v>0.706</v>
      </c>
      <c r="M34" s="27">
        <f t="shared" si="4"/>
        <v>12.547398</v>
      </c>
      <c r="N34" s="27"/>
      <c r="O34" s="25">
        <v>0.059486</v>
      </c>
      <c r="P34" s="27"/>
      <c r="Q34" s="85">
        <f t="shared" si="5"/>
        <v>12.606883999999999</v>
      </c>
    </row>
    <row r="35" spans="1:17" ht="12.75">
      <c r="A35" s="3" t="s">
        <v>132</v>
      </c>
      <c r="B35" s="91">
        <v>115.9758604770755</v>
      </c>
      <c r="C35" s="25">
        <f t="shared" si="0"/>
        <v>45.76647514217672</v>
      </c>
      <c r="D35" s="28">
        <f t="shared" si="1"/>
        <v>70.20938533489877</v>
      </c>
      <c r="E35" s="27">
        <f t="shared" si="6"/>
        <v>0.623869048653475</v>
      </c>
      <c r="F35" s="27"/>
      <c r="G35" s="27">
        <f t="shared" si="2"/>
        <v>69.5855162862453</v>
      </c>
      <c r="H35" s="27">
        <f t="shared" si="3"/>
        <v>66.10624047193302</v>
      </c>
      <c r="I35" s="27"/>
      <c r="J35" s="26">
        <v>24.694636</v>
      </c>
      <c r="K35" s="27">
        <v>14.9285425</v>
      </c>
      <c r="L35" s="28">
        <v>3.3230000000000004</v>
      </c>
      <c r="M35" s="27">
        <f t="shared" si="4"/>
        <v>42.9461785</v>
      </c>
      <c r="N35" s="27"/>
      <c r="O35" s="25">
        <v>0.154544</v>
      </c>
      <c r="P35" s="27"/>
      <c r="Q35" s="85">
        <f t="shared" si="5"/>
        <v>43.1007225</v>
      </c>
    </row>
    <row r="36" spans="1:17" ht="12.75">
      <c r="A36" s="3" t="s">
        <v>133</v>
      </c>
      <c r="B36" s="91">
        <v>8.952490279764278</v>
      </c>
      <c r="C36" s="25">
        <f t="shared" si="0"/>
        <v>3.5328379730400807</v>
      </c>
      <c r="D36" s="28">
        <f t="shared" si="1"/>
        <v>5.419652306724197</v>
      </c>
      <c r="E36" s="27">
        <f t="shared" si="6"/>
        <v>0.04815813886563003</v>
      </c>
      <c r="F36" s="27"/>
      <c r="G36" s="27">
        <f t="shared" si="2"/>
        <v>5.371494167858567</v>
      </c>
      <c r="H36" s="27">
        <f t="shared" si="3"/>
        <v>5.102919459465639</v>
      </c>
      <c r="I36" s="27"/>
      <c r="J36" s="26">
        <v>5.795588</v>
      </c>
      <c r="K36" s="27">
        <v>5.1732525</v>
      </c>
      <c r="L36" s="28">
        <v>0.7370000000000001</v>
      </c>
      <c r="M36" s="27">
        <f t="shared" si="4"/>
        <v>11.7058405</v>
      </c>
      <c r="N36" s="27"/>
      <c r="O36" s="25">
        <v>0.312513</v>
      </c>
      <c r="P36" s="27"/>
      <c r="Q36" s="85">
        <f t="shared" si="5"/>
        <v>12.0183535</v>
      </c>
    </row>
    <row r="37" spans="1:17" ht="12.75">
      <c r="A37" s="3" t="s">
        <v>134</v>
      </c>
      <c r="B37" s="91">
        <v>23.771050132124568</v>
      </c>
      <c r="C37" s="25">
        <f t="shared" si="0"/>
        <v>9.380548421887848</v>
      </c>
      <c r="D37" s="28">
        <f t="shared" si="1"/>
        <v>14.39050171023672</v>
      </c>
      <c r="E37" s="27">
        <f t="shared" si="6"/>
        <v>0.1278716309619785</v>
      </c>
      <c r="F37" s="27"/>
      <c r="G37" s="27">
        <f t="shared" si="2"/>
        <v>14.262630079274741</v>
      </c>
      <c r="H37" s="27">
        <f t="shared" si="3"/>
        <v>13.549498575311004</v>
      </c>
      <c r="I37" s="27"/>
      <c r="J37" s="26">
        <v>7.855255</v>
      </c>
      <c r="K37" s="27">
        <v>6.1054225</v>
      </c>
      <c r="L37" s="28">
        <v>1.054</v>
      </c>
      <c r="M37" s="27">
        <f t="shared" si="4"/>
        <v>15.0146775</v>
      </c>
      <c r="N37" s="27"/>
      <c r="O37" s="25">
        <v>0.040225</v>
      </c>
      <c r="P37" s="27"/>
      <c r="Q37" s="85">
        <f t="shared" si="5"/>
        <v>15.054902499999999</v>
      </c>
    </row>
    <row r="38" spans="1:17" ht="12.75">
      <c r="A38" s="3" t="s">
        <v>135</v>
      </c>
      <c r="B38" s="91">
        <v>19.914905013886354</v>
      </c>
      <c r="C38" s="25">
        <f t="shared" si="0"/>
        <v>7.858833739431494</v>
      </c>
      <c r="D38" s="28">
        <f t="shared" si="1"/>
        <v>12.05607127445486</v>
      </c>
      <c r="E38" s="27">
        <f t="shared" si="6"/>
        <v>0.10712826612304838</v>
      </c>
      <c r="F38" s="27"/>
      <c r="G38" s="27">
        <f t="shared" si="2"/>
        <v>11.948943008331812</v>
      </c>
      <c r="H38" s="27">
        <f t="shared" si="3"/>
        <v>11.35149585791522</v>
      </c>
      <c r="I38" s="27"/>
      <c r="J38" s="26">
        <v>5.9972</v>
      </c>
      <c r="K38" s="27">
        <v>2.3102975</v>
      </c>
      <c r="L38" s="28">
        <v>0.615</v>
      </c>
      <c r="M38" s="27">
        <f t="shared" si="4"/>
        <v>8.9224975</v>
      </c>
      <c r="N38" s="27"/>
      <c r="O38" s="25">
        <v>0.000352</v>
      </c>
      <c r="P38" s="27"/>
      <c r="Q38" s="85">
        <f t="shared" si="5"/>
        <v>8.9228495</v>
      </c>
    </row>
    <row r="39" spans="1:17" ht="12.75">
      <c r="A39" s="3" t="s">
        <v>136</v>
      </c>
      <c r="B39" s="91">
        <v>146.56375355304027</v>
      </c>
      <c r="C39" s="25">
        <f t="shared" si="0"/>
        <v>57.837090892334615</v>
      </c>
      <c r="D39" s="28">
        <f t="shared" si="1"/>
        <v>88.72666266070566</v>
      </c>
      <c r="E39" s="27">
        <f t="shared" si="6"/>
        <v>0.7884105288814993</v>
      </c>
      <c r="F39" s="27"/>
      <c r="G39" s="27">
        <f t="shared" si="2"/>
        <v>87.93825213182416</v>
      </c>
      <c r="H39" s="27">
        <f t="shared" si="3"/>
        <v>83.54133952523294</v>
      </c>
      <c r="I39" s="27"/>
      <c r="J39" s="26">
        <v>56.297361</v>
      </c>
      <c r="K39" s="27">
        <v>18.210295</v>
      </c>
      <c r="L39" s="28">
        <v>3.0890000000000004</v>
      </c>
      <c r="M39" s="27">
        <f t="shared" si="4"/>
        <v>77.596656</v>
      </c>
      <c r="N39" s="27"/>
      <c r="O39" s="25">
        <v>0.003428</v>
      </c>
      <c r="P39" s="27"/>
      <c r="Q39" s="85">
        <f t="shared" si="5"/>
        <v>77.600084</v>
      </c>
    </row>
    <row r="40" spans="1:17" ht="12.75">
      <c r="A40" s="3" t="s">
        <v>137</v>
      </c>
      <c r="B40" s="91">
        <v>19.53442096897313</v>
      </c>
      <c r="C40" s="25">
        <f t="shared" si="0"/>
        <v>7.708686859624915</v>
      </c>
      <c r="D40" s="28">
        <f t="shared" si="1"/>
        <v>11.825734109348215</v>
      </c>
      <c r="E40" s="27">
        <f t="shared" si="6"/>
        <v>0.10508152796433734</v>
      </c>
      <c r="F40" s="27"/>
      <c r="G40" s="27">
        <f t="shared" si="2"/>
        <v>11.720652581383877</v>
      </c>
      <c r="H40" s="27">
        <f t="shared" si="3"/>
        <v>11.134619952314683</v>
      </c>
      <c r="I40" s="27"/>
      <c r="J40" s="26">
        <v>8.801933</v>
      </c>
      <c r="K40" s="27">
        <v>5.70069</v>
      </c>
      <c r="L40" s="28">
        <v>0.878</v>
      </c>
      <c r="M40" s="27">
        <f t="shared" si="4"/>
        <v>15.380623</v>
      </c>
      <c r="N40" s="27"/>
      <c r="O40" s="25">
        <v>0.000601</v>
      </c>
      <c r="P40" s="27"/>
      <c r="Q40" s="85">
        <f t="shared" si="5"/>
        <v>15.381224</v>
      </c>
    </row>
    <row r="41" spans="1:17" ht="12.75">
      <c r="A41" s="3" t="s">
        <v>138</v>
      </c>
      <c r="B41" s="91">
        <v>21.28647857394143</v>
      </c>
      <c r="C41" s="25">
        <f t="shared" si="0"/>
        <v>8.400085056591028</v>
      </c>
      <c r="D41" s="28">
        <f t="shared" si="1"/>
        <v>12.886393517350403</v>
      </c>
      <c r="E41" s="27">
        <f t="shared" si="6"/>
        <v>0.11450637298554511</v>
      </c>
      <c r="F41" s="27"/>
      <c r="G41" s="27">
        <f t="shared" si="2"/>
        <v>12.771887144364857</v>
      </c>
      <c r="H41" s="27">
        <f t="shared" si="3"/>
        <v>12.133292787146614</v>
      </c>
      <c r="I41" s="27"/>
      <c r="J41" s="26">
        <v>10.636649</v>
      </c>
      <c r="K41" s="27">
        <v>4.93827</v>
      </c>
      <c r="L41" s="28">
        <v>0.529</v>
      </c>
      <c r="M41" s="27">
        <f t="shared" si="4"/>
        <v>16.103919</v>
      </c>
      <c r="N41" s="27"/>
      <c r="O41" s="25">
        <v>0.149552</v>
      </c>
      <c r="P41" s="27"/>
      <c r="Q41" s="85">
        <f t="shared" si="5"/>
        <v>16.253471</v>
      </c>
    </row>
    <row r="42" spans="1:17" ht="12.75">
      <c r="A42" s="3" t="s">
        <v>139</v>
      </c>
      <c r="B42" s="91">
        <v>331.4969162203027</v>
      </c>
      <c r="C42" s="25">
        <f t="shared" si="0"/>
        <v>130.81554483403556</v>
      </c>
      <c r="D42" s="28">
        <f t="shared" si="1"/>
        <v>200.68137138626713</v>
      </c>
      <c r="E42" s="27">
        <f t="shared" si="6"/>
        <v>1.7832216540855086</v>
      </c>
      <c r="F42" s="27"/>
      <c r="G42" s="27">
        <f t="shared" si="2"/>
        <v>198.89814973218162</v>
      </c>
      <c r="H42" s="27">
        <f t="shared" si="3"/>
        <v>188.95324224557254</v>
      </c>
      <c r="I42" s="27"/>
      <c r="J42" s="26">
        <v>123.064879</v>
      </c>
      <c r="K42" s="27">
        <v>62.01792</v>
      </c>
      <c r="L42" s="28">
        <v>8.683</v>
      </c>
      <c r="M42" s="27">
        <f t="shared" si="4"/>
        <v>193.765799</v>
      </c>
      <c r="N42" s="27"/>
      <c r="O42" s="25">
        <v>0.172122</v>
      </c>
      <c r="P42" s="27"/>
      <c r="Q42" s="85">
        <f t="shared" si="5"/>
        <v>193.937921</v>
      </c>
    </row>
    <row r="43" spans="1:17" ht="12.75">
      <c r="A43" s="3" t="s">
        <v>140</v>
      </c>
      <c r="B43" s="91">
        <v>185.35578786514773</v>
      </c>
      <c r="C43" s="25">
        <f t="shared" si="0"/>
        <v>73.14523059275498</v>
      </c>
      <c r="D43" s="28">
        <f t="shared" si="1"/>
        <v>112.21055727239275</v>
      </c>
      <c r="E43" s="27">
        <f t="shared" si="6"/>
        <v>0.9970845533041057</v>
      </c>
      <c r="F43" s="27"/>
      <c r="G43" s="27">
        <f t="shared" si="2"/>
        <v>111.21347271908864</v>
      </c>
      <c r="H43" s="27">
        <f t="shared" si="3"/>
        <v>105.65279908313421</v>
      </c>
      <c r="I43" s="27"/>
      <c r="J43" s="26">
        <v>55.900881</v>
      </c>
      <c r="K43" s="27">
        <v>28.9106075</v>
      </c>
      <c r="L43" s="28">
        <v>4.459</v>
      </c>
      <c r="M43" s="27">
        <f t="shared" si="4"/>
        <v>89.2704885</v>
      </c>
      <c r="N43" s="27"/>
      <c r="O43" s="25">
        <v>0.173576</v>
      </c>
      <c r="P43" s="27"/>
      <c r="Q43" s="85">
        <f t="shared" si="5"/>
        <v>89.4440645</v>
      </c>
    </row>
    <row r="44" spans="1:17" ht="12.75">
      <c r="A44" s="3" t="s">
        <v>141</v>
      </c>
      <c r="B44" s="91">
        <v>51.43146392749691</v>
      </c>
      <c r="C44" s="25">
        <f t="shared" si="0"/>
        <v>20.295920251687374</v>
      </c>
      <c r="D44" s="28">
        <f t="shared" si="1"/>
        <v>31.135543675809533</v>
      </c>
      <c r="E44" s="27">
        <f t="shared" si="6"/>
        <v>0.27666531931139104</v>
      </c>
      <c r="F44" s="27"/>
      <c r="G44" s="27">
        <f t="shared" si="2"/>
        <v>30.858878356498142</v>
      </c>
      <c r="H44" s="27">
        <f t="shared" si="3"/>
        <v>29.315934438673235</v>
      </c>
      <c r="I44" s="27"/>
      <c r="J44" s="26">
        <v>17.832249</v>
      </c>
      <c r="K44" s="27">
        <v>14.1801875</v>
      </c>
      <c r="L44" s="28">
        <v>3.001</v>
      </c>
      <c r="M44" s="27">
        <f t="shared" si="4"/>
        <v>35.0134365</v>
      </c>
      <c r="N44" s="27"/>
      <c r="O44" s="25">
        <v>0.018024</v>
      </c>
      <c r="P44" s="27"/>
      <c r="Q44" s="85">
        <f t="shared" si="5"/>
        <v>35.031460499999994</v>
      </c>
    </row>
    <row r="45" spans="1:17" ht="12.75">
      <c r="A45" s="3" t="s">
        <v>142</v>
      </c>
      <c r="B45" s="91">
        <v>41.96467334727045</v>
      </c>
      <c r="C45" s="25">
        <f t="shared" si="0"/>
        <v>16.56012873452275</v>
      </c>
      <c r="D45" s="28">
        <f t="shared" si="1"/>
        <v>25.4045446127477</v>
      </c>
      <c r="E45" s="27">
        <f t="shared" si="6"/>
        <v>0.22574060438543242</v>
      </c>
      <c r="F45" s="27"/>
      <c r="G45" s="27">
        <f t="shared" si="2"/>
        <v>25.178804008362267</v>
      </c>
      <c r="H45" s="27">
        <f t="shared" si="3"/>
        <v>23.919863807944154</v>
      </c>
      <c r="I45" s="27"/>
      <c r="J45" s="26">
        <v>26.293637</v>
      </c>
      <c r="K45" s="27">
        <v>9.9257675</v>
      </c>
      <c r="L45" s="28">
        <v>2.222</v>
      </c>
      <c r="M45" s="27">
        <f t="shared" si="4"/>
        <v>38.4414045</v>
      </c>
      <c r="N45" s="27"/>
      <c r="O45" s="25">
        <v>0.118939</v>
      </c>
      <c r="P45" s="27"/>
      <c r="Q45" s="85">
        <f t="shared" si="5"/>
        <v>38.560343499999995</v>
      </c>
    </row>
    <row r="46" spans="1:17" ht="12.75">
      <c r="A46" s="3" t="s">
        <v>143</v>
      </c>
      <c r="B46" s="91">
        <v>195.3001031213884</v>
      </c>
      <c r="C46" s="25">
        <f t="shared" si="0"/>
        <v>77.06946323141402</v>
      </c>
      <c r="D46" s="28">
        <f t="shared" si="1"/>
        <v>118.23063988997437</v>
      </c>
      <c r="E46" s="27">
        <f t="shared" si="6"/>
        <v>1.0505780171413477</v>
      </c>
      <c r="F46" s="27"/>
      <c r="G46" s="27">
        <f t="shared" si="2"/>
        <v>117.18006187283302</v>
      </c>
      <c r="H46" s="27">
        <f t="shared" si="3"/>
        <v>111.32105877919136</v>
      </c>
      <c r="I46" s="27"/>
      <c r="J46" s="26">
        <v>94.713556</v>
      </c>
      <c r="K46" s="27">
        <v>30.689345</v>
      </c>
      <c r="L46" s="28">
        <v>6.9319999999999995</v>
      </c>
      <c r="M46" s="27">
        <f t="shared" si="4"/>
        <v>132.334901</v>
      </c>
      <c r="N46" s="27"/>
      <c r="O46" s="25">
        <v>1.299762</v>
      </c>
      <c r="P46" s="27"/>
      <c r="Q46" s="85">
        <f t="shared" si="5"/>
        <v>133.634663</v>
      </c>
    </row>
    <row r="47" spans="1:17" ht="12.75">
      <c r="A47" s="3" t="s">
        <v>144</v>
      </c>
      <c r="B47" s="91">
        <v>23.60804126432803</v>
      </c>
      <c r="C47" s="25">
        <f t="shared" si="0"/>
        <v>9.316221748515682</v>
      </c>
      <c r="D47" s="28">
        <f t="shared" si="1"/>
        <v>14.291819515812348</v>
      </c>
      <c r="E47" s="27">
        <f t="shared" si="6"/>
        <v>0.126994757215531</v>
      </c>
      <c r="F47" s="27"/>
      <c r="G47" s="27">
        <f t="shared" si="2"/>
        <v>14.164824758596817</v>
      </c>
      <c r="H47" s="27">
        <f t="shared" si="3"/>
        <v>13.456583520666975</v>
      </c>
      <c r="I47" s="27"/>
      <c r="J47" s="26">
        <v>12.069914</v>
      </c>
      <c r="K47" s="27">
        <v>6.84626</v>
      </c>
      <c r="L47" s="28">
        <v>0.507</v>
      </c>
      <c r="M47" s="27">
        <f t="shared" si="4"/>
        <v>19.423174000000003</v>
      </c>
      <c r="N47" s="27"/>
      <c r="O47" s="25">
        <v>9.628515</v>
      </c>
      <c r="P47" s="27"/>
      <c r="Q47" s="85">
        <f t="shared" si="5"/>
        <v>29.051689000000003</v>
      </c>
    </row>
    <row r="48" spans="1:17" ht="12.75">
      <c r="A48" s="3" t="s">
        <v>145</v>
      </c>
      <c r="B48" s="91">
        <v>17.34814688129908</v>
      </c>
      <c r="C48" s="25">
        <f t="shared" si="0"/>
        <v>6.845937850685271</v>
      </c>
      <c r="D48" s="28">
        <f t="shared" si="1"/>
        <v>10.502209030613809</v>
      </c>
      <c r="E48" s="27">
        <f t="shared" si="6"/>
        <v>0.09332090183436215</v>
      </c>
      <c r="F48" s="27"/>
      <c r="G48" s="27">
        <f t="shared" si="2"/>
        <v>10.408888128779447</v>
      </c>
      <c r="H48" s="27">
        <f t="shared" si="3"/>
        <v>9.888443722340474</v>
      </c>
      <c r="I48" s="27"/>
      <c r="J48" s="26">
        <v>9.356806</v>
      </c>
      <c r="K48" s="27">
        <v>2.98566</v>
      </c>
      <c r="L48" s="28">
        <v>0.732</v>
      </c>
      <c r="M48" s="27">
        <f t="shared" si="4"/>
        <v>13.074466000000001</v>
      </c>
      <c r="N48" s="27"/>
      <c r="O48" s="25">
        <v>0.005187</v>
      </c>
      <c r="P48" s="27"/>
      <c r="Q48" s="85">
        <f t="shared" si="5"/>
        <v>13.079653</v>
      </c>
    </row>
    <row r="49" spans="1:17" ht="12.75">
      <c r="A49" s="3" t="s">
        <v>146</v>
      </c>
      <c r="B49" s="91">
        <v>55.64935730473546</v>
      </c>
      <c r="C49" s="25">
        <f t="shared" si="0"/>
        <v>21.960388285014854</v>
      </c>
      <c r="D49" s="28">
        <f t="shared" si="1"/>
        <v>33.6889690197206</v>
      </c>
      <c r="E49" s="27">
        <f t="shared" si="6"/>
        <v>0.29935463687932895</v>
      </c>
      <c r="F49" s="27"/>
      <c r="G49" s="27">
        <f t="shared" si="2"/>
        <v>33.38961438284127</v>
      </c>
      <c r="H49" s="27">
        <f t="shared" si="3"/>
        <v>31.720133663699208</v>
      </c>
      <c r="I49" s="27"/>
      <c r="J49" s="26">
        <v>16.660152</v>
      </c>
      <c r="K49" s="27">
        <v>8.0316</v>
      </c>
      <c r="L49" s="28">
        <v>1.7189999999999999</v>
      </c>
      <c r="M49" s="27">
        <f t="shared" si="4"/>
        <v>26.410752000000002</v>
      </c>
      <c r="N49" s="27"/>
      <c r="O49" s="25">
        <v>0.031453</v>
      </c>
      <c r="P49" s="27"/>
      <c r="Q49" s="85">
        <f t="shared" si="5"/>
        <v>26.442205</v>
      </c>
    </row>
    <row r="50" spans="1:17" ht="12.75">
      <c r="A50" s="3" t="s">
        <v>147</v>
      </c>
      <c r="B50" s="91">
        <v>8.49255353321603</v>
      </c>
      <c r="C50" s="25">
        <f t="shared" si="0"/>
        <v>3.3513374125675433</v>
      </c>
      <c r="D50" s="28">
        <f t="shared" si="1"/>
        <v>5.141216120648487</v>
      </c>
      <c r="E50" s="27">
        <f t="shared" si="6"/>
        <v>0.04568400071886902</v>
      </c>
      <c r="F50" s="27"/>
      <c r="G50" s="27">
        <f t="shared" si="2"/>
        <v>5.095532119929618</v>
      </c>
      <c r="H50" s="27">
        <f t="shared" si="3"/>
        <v>4.840755513933137</v>
      </c>
      <c r="I50" s="27"/>
      <c r="J50" s="26">
        <v>3.512039</v>
      </c>
      <c r="K50" s="27">
        <v>4.7813725</v>
      </c>
      <c r="L50" s="28">
        <v>0.546</v>
      </c>
      <c r="M50" s="27">
        <f t="shared" si="4"/>
        <v>8.839411499999999</v>
      </c>
      <c r="N50" s="27"/>
      <c r="O50" s="25">
        <v>0.023105</v>
      </c>
      <c r="P50" s="27"/>
      <c r="Q50" s="85">
        <f t="shared" si="5"/>
        <v>8.862516499999998</v>
      </c>
    </row>
    <row r="51" spans="1:17" ht="12.75">
      <c r="A51" s="3" t="s">
        <v>148</v>
      </c>
      <c r="B51" s="91">
        <v>80.34097858667266</v>
      </c>
      <c r="C51" s="25">
        <f t="shared" si="0"/>
        <v>31.704213137628845</v>
      </c>
      <c r="D51" s="28">
        <f t="shared" si="1"/>
        <v>48.63676544904382</v>
      </c>
      <c r="E51" s="27">
        <f t="shared" si="6"/>
        <v>0.4321782970402239</v>
      </c>
      <c r="F51" s="27"/>
      <c r="G51" s="27">
        <f t="shared" si="2"/>
        <v>48.2045871520036</v>
      </c>
      <c r="H51" s="27">
        <f t="shared" si="3"/>
        <v>45.79435779440342</v>
      </c>
      <c r="I51" s="27"/>
      <c r="J51" s="26">
        <v>16.919424</v>
      </c>
      <c r="K51" s="27">
        <v>11.875225</v>
      </c>
      <c r="L51" s="28">
        <v>1.919</v>
      </c>
      <c r="M51" s="27">
        <f t="shared" si="4"/>
        <v>30.713649</v>
      </c>
      <c r="N51" s="27"/>
      <c r="O51" s="25">
        <v>0.095564</v>
      </c>
      <c r="P51" s="27"/>
      <c r="Q51" s="85">
        <f t="shared" si="5"/>
        <v>30.809213</v>
      </c>
    </row>
    <row r="52" spans="1:17" ht="12.75">
      <c r="A52" s="3" t="s">
        <v>149</v>
      </c>
      <c r="B52" s="91">
        <v>311.77205812270574</v>
      </c>
      <c r="C52" s="25">
        <f t="shared" si="0"/>
        <v>123.03170754157526</v>
      </c>
      <c r="D52" s="28">
        <f t="shared" si="1"/>
        <v>188.74035058113049</v>
      </c>
      <c r="E52" s="27">
        <f t="shared" si="6"/>
        <v>1.6771157075070562</v>
      </c>
      <c r="F52" s="27"/>
      <c r="G52" s="27">
        <f t="shared" si="2"/>
        <v>187.06323487362343</v>
      </c>
      <c r="H52" s="27">
        <f t="shared" si="3"/>
        <v>177.71007312994226</v>
      </c>
      <c r="I52" s="27"/>
      <c r="J52" s="26">
        <v>69.66061</v>
      </c>
      <c r="K52" s="27">
        <v>43.0677575</v>
      </c>
      <c r="L52" s="28">
        <v>8.513</v>
      </c>
      <c r="M52" s="27">
        <f t="shared" si="4"/>
        <v>121.24136750000001</v>
      </c>
      <c r="N52" s="27"/>
      <c r="O52" s="25">
        <v>0.345088</v>
      </c>
      <c r="P52" s="27"/>
      <c r="Q52" s="85">
        <f t="shared" si="5"/>
        <v>121.58645550000001</v>
      </c>
    </row>
    <row r="53" spans="1:17" ht="12.75">
      <c r="A53" s="3" t="s">
        <v>150</v>
      </c>
      <c r="B53" s="91">
        <v>23.54337466873283</v>
      </c>
      <c r="C53" s="25">
        <f t="shared" si="0"/>
        <v>9.29070297135238</v>
      </c>
      <c r="D53" s="28">
        <f t="shared" si="1"/>
        <v>14.252671697380451</v>
      </c>
      <c r="E53" s="27">
        <f t="shared" si="6"/>
        <v>0.12664689614075364</v>
      </c>
      <c r="F53" s="27"/>
      <c r="G53" s="27">
        <f t="shared" si="2"/>
        <v>14.126024801239698</v>
      </c>
      <c r="H53" s="27">
        <f t="shared" si="3"/>
        <v>13.419723561177712</v>
      </c>
      <c r="I53" s="27"/>
      <c r="J53" s="26">
        <v>14.419771</v>
      </c>
      <c r="K53" s="27">
        <v>10.4573275</v>
      </c>
      <c r="L53" s="28">
        <v>1.113</v>
      </c>
      <c r="M53" s="27">
        <f t="shared" si="4"/>
        <v>25.990098500000002</v>
      </c>
      <c r="N53" s="27"/>
      <c r="O53" s="25">
        <v>0.707508</v>
      </c>
      <c r="P53" s="27"/>
      <c r="Q53" s="85">
        <f t="shared" si="5"/>
        <v>26.697606500000003</v>
      </c>
    </row>
    <row r="54" spans="1:17" ht="12.75">
      <c r="A54" s="3" t="s">
        <v>151</v>
      </c>
      <c r="B54" s="91">
        <v>96.22864424111302</v>
      </c>
      <c r="C54" s="25">
        <f t="shared" si="0"/>
        <v>37.97381486552365</v>
      </c>
      <c r="D54" s="28">
        <f t="shared" si="1"/>
        <v>58.25482937558937</v>
      </c>
      <c r="E54" s="27">
        <f t="shared" si="6"/>
        <v>0.5176428309215595</v>
      </c>
      <c r="F54" s="27"/>
      <c r="G54" s="27">
        <f t="shared" si="2"/>
        <v>57.73718654466781</v>
      </c>
      <c r="H54" s="27">
        <f t="shared" si="3"/>
        <v>54.85032721743441</v>
      </c>
      <c r="I54" s="27"/>
      <c r="J54" s="26">
        <v>17.675604</v>
      </c>
      <c r="K54" s="27">
        <v>12.7387675</v>
      </c>
      <c r="L54" s="28">
        <v>2.3120000000000003</v>
      </c>
      <c r="M54" s="27">
        <f t="shared" si="4"/>
        <v>32.7263715</v>
      </c>
      <c r="N54" s="27"/>
      <c r="O54" s="25">
        <v>0.012314</v>
      </c>
      <c r="P54" s="27"/>
      <c r="Q54" s="85">
        <f t="shared" si="5"/>
        <v>32.7386855</v>
      </c>
    </row>
    <row r="55" spans="1:17" ht="12.75">
      <c r="A55" s="3" t="s">
        <v>152</v>
      </c>
      <c r="B55" s="91">
        <v>1.2537500162669049</v>
      </c>
      <c r="C55" s="25">
        <f t="shared" si="0"/>
        <v>0.49475570793738577</v>
      </c>
      <c r="D55" s="28">
        <f t="shared" si="1"/>
        <v>0.7589943083295191</v>
      </c>
      <c r="E55" s="27">
        <f t="shared" si="6"/>
        <v>0.006744298569376195</v>
      </c>
      <c r="F55" s="27"/>
      <c r="G55" s="27">
        <f t="shared" si="2"/>
        <v>0.7522500097601429</v>
      </c>
      <c r="H55" s="27">
        <f t="shared" si="3"/>
        <v>0.7146375092721358</v>
      </c>
      <c r="I55" s="27"/>
      <c r="J55" s="26">
        <v>1.3085</v>
      </c>
      <c r="K55" s="27">
        <v>1.3514525</v>
      </c>
      <c r="L55" s="28">
        <v>0.029</v>
      </c>
      <c r="M55" s="27">
        <f t="shared" si="4"/>
        <v>2.6889525</v>
      </c>
      <c r="N55" s="27"/>
      <c r="O55" s="25">
        <v>5.2E-05</v>
      </c>
      <c r="P55" s="27"/>
      <c r="Q55" s="85">
        <f t="shared" si="5"/>
        <v>2.6890045000000002</v>
      </c>
    </row>
    <row r="56" spans="1:17" ht="12.75">
      <c r="A56" s="3" t="s">
        <v>153</v>
      </c>
      <c r="B56" s="91">
        <v>8.79666338535078</v>
      </c>
      <c r="C56" s="25">
        <f t="shared" si="0"/>
        <v>3.471345455025371</v>
      </c>
      <c r="D56" s="28">
        <f t="shared" si="1"/>
        <v>5.325317930325408</v>
      </c>
      <c r="E56" s="27">
        <f t="shared" si="6"/>
        <v>0.04731989911494061</v>
      </c>
      <c r="F56" s="27"/>
      <c r="G56" s="27">
        <f t="shared" si="2"/>
        <v>5.277998031210467</v>
      </c>
      <c r="H56" s="27">
        <f t="shared" si="3"/>
        <v>5.014098129649944</v>
      </c>
      <c r="I56" s="27"/>
      <c r="J56" s="26">
        <v>4.076726</v>
      </c>
      <c r="K56" s="27">
        <v>2.2394875</v>
      </c>
      <c r="L56" s="28">
        <v>0.48</v>
      </c>
      <c r="M56" s="27">
        <f t="shared" si="4"/>
        <v>6.7962135</v>
      </c>
      <c r="N56" s="27"/>
      <c r="O56" s="25">
        <v>0.004587</v>
      </c>
      <c r="P56" s="27"/>
      <c r="Q56" s="85">
        <f t="shared" si="5"/>
        <v>6.8008005</v>
      </c>
    </row>
    <row r="57" spans="1:17" ht="12.75">
      <c r="A57" s="3" t="s">
        <v>154</v>
      </c>
      <c r="B57" s="91">
        <v>68.7799134546172</v>
      </c>
      <c r="C57" s="25">
        <f t="shared" si="0"/>
        <v>27.141977532678197</v>
      </c>
      <c r="D57" s="28">
        <f t="shared" si="1"/>
        <v>41.637935921939004</v>
      </c>
      <c r="E57" s="27">
        <f t="shared" si="6"/>
        <v>0.36998784916868743</v>
      </c>
      <c r="F57" s="27"/>
      <c r="G57" s="27">
        <f t="shared" si="2"/>
        <v>41.26794807277032</v>
      </c>
      <c r="H57" s="27">
        <f t="shared" si="3"/>
        <v>39.2045506691318</v>
      </c>
      <c r="I57" s="27"/>
      <c r="J57" s="26">
        <v>39.850176</v>
      </c>
      <c r="K57" s="27">
        <v>12.282625</v>
      </c>
      <c r="L57" s="28">
        <v>2.795</v>
      </c>
      <c r="M57" s="27">
        <f t="shared" si="4"/>
        <v>54.927801</v>
      </c>
      <c r="N57" s="27"/>
      <c r="O57" s="25">
        <v>4.038573</v>
      </c>
      <c r="P57" s="27"/>
      <c r="Q57" s="85">
        <f t="shared" si="5"/>
        <v>58.966374</v>
      </c>
    </row>
    <row r="58" spans="1:17" ht="12.75">
      <c r="A58" s="3" t="s">
        <v>155</v>
      </c>
      <c r="B58" s="91">
        <v>80.77878157348684</v>
      </c>
      <c r="C58" s="25">
        <f t="shared" si="0"/>
        <v>31.876979258361033</v>
      </c>
      <c r="D58" s="28">
        <f t="shared" si="1"/>
        <v>48.901802315125806</v>
      </c>
      <c r="E58" s="27">
        <f t="shared" si="6"/>
        <v>0.4345333710337016</v>
      </c>
      <c r="F58" s="27"/>
      <c r="G58" s="27">
        <f t="shared" si="2"/>
        <v>48.467268944092105</v>
      </c>
      <c r="H58" s="27">
        <f t="shared" si="3"/>
        <v>46.0439054968875</v>
      </c>
      <c r="I58" s="27"/>
      <c r="J58" s="26">
        <v>31.175427</v>
      </c>
      <c r="K58" s="27">
        <v>13.062505</v>
      </c>
      <c r="L58" s="28">
        <v>2.848</v>
      </c>
      <c r="M58" s="27">
        <f t="shared" si="4"/>
        <v>47.085932</v>
      </c>
      <c r="N58" s="27"/>
      <c r="O58" s="25">
        <v>1.07465</v>
      </c>
      <c r="P58" s="27"/>
      <c r="Q58" s="85">
        <f t="shared" si="5"/>
        <v>48.160582</v>
      </c>
    </row>
    <row r="59" spans="1:17" ht="12.75">
      <c r="A59" s="3" t="s">
        <v>156</v>
      </c>
      <c r="B59" s="91">
        <v>24.049066241311564</v>
      </c>
      <c r="C59" s="25">
        <f t="shared" si="0"/>
        <v>9.49025933326105</v>
      </c>
      <c r="D59" s="28">
        <f t="shared" si="1"/>
        <v>14.558806908050514</v>
      </c>
      <c r="E59" s="27">
        <f t="shared" si="6"/>
        <v>0.12936716326357534</v>
      </c>
      <c r="F59" s="27"/>
      <c r="G59" s="27">
        <f t="shared" si="2"/>
        <v>14.429439744786938</v>
      </c>
      <c r="H59" s="27">
        <f t="shared" si="3"/>
        <v>13.707967757547591</v>
      </c>
      <c r="I59" s="27"/>
      <c r="J59" s="26">
        <v>11.410368</v>
      </c>
      <c r="K59" s="27">
        <v>4.6906775</v>
      </c>
      <c r="L59" s="28">
        <v>0.93</v>
      </c>
      <c r="M59" s="27">
        <f t="shared" si="4"/>
        <v>17.031045499999998</v>
      </c>
      <c r="N59" s="27"/>
      <c r="O59" s="25">
        <v>13.095202</v>
      </c>
      <c r="P59" s="27"/>
      <c r="Q59" s="85">
        <f t="shared" si="5"/>
        <v>30.126247499999998</v>
      </c>
    </row>
    <row r="60" spans="1:17" ht="13.5" thickBot="1">
      <c r="A60" s="3" t="s">
        <v>157</v>
      </c>
      <c r="B60" s="91">
        <v>9.009497752182401</v>
      </c>
      <c r="C60" s="25">
        <f t="shared" si="0"/>
        <v>3.555334301660622</v>
      </c>
      <c r="D60" s="28">
        <f t="shared" si="1"/>
        <v>5.454163450521779</v>
      </c>
      <c r="E60" s="27">
        <f t="shared" si="6"/>
        <v>0.04846479921233904</v>
      </c>
      <c r="F60" s="27"/>
      <c r="G60" s="27">
        <f t="shared" si="2"/>
        <v>5.40569865130944</v>
      </c>
      <c r="H60" s="27">
        <f t="shared" si="3"/>
        <v>5.135413718743968</v>
      </c>
      <c r="I60" s="27"/>
      <c r="J60" s="26">
        <v>5.527775</v>
      </c>
      <c r="K60" s="27">
        <v>3.7095225</v>
      </c>
      <c r="L60" s="28">
        <v>0.812</v>
      </c>
      <c r="M60" s="27">
        <f t="shared" si="4"/>
        <v>10.0492975</v>
      </c>
      <c r="N60" s="27"/>
      <c r="O60" s="25">
        <v>0.340393</v>
      </c>
      <c r="P60" s="27"/>
      <c r="Q60" s="85">
        <f t="shared" si="5"/>
        <v>10.3896905</v>
      </c>
    </row>
    <row r="61" spans="1:17" ht="13.5" thickBot="1">
      <c r="A61" s="70"/>
      <c r="B61" s="74">
        <f>SUM(B8:B60)</f>
        <v>4206.571028113239</v>
      </c>
      <c r="C61" s="90">
        <f>SUM(C8:C60)</f>
        <v>1659.9999999999998</v>
      </c>
      <c r="D61" s="51">
        <f>SUM(D8:D60)</f>
        <v>2546.571028113237</v>
      </c>
      <c r="E61" s="106">
        <f>SUM(E8:E60)</f>
        <v>22.628411245295588</v>
      </c>
      <c r="F61" s="51"/>
      <c r="G61" s="51">
        <f>SUM(G8:G60)</f>
        <v>2523.9426168679424</v>
      </c>
      <c r="H61" s="79">
        <f>SUM(H8:H60)</f>
        <v>2397.7454860245457</v>
      </c>
      <c r="I61" s="51"/>
      <c r="J61" s="74">
        <f aca="true" t="shared" si="7" ref="J61:Q61">SUM(J8:J60)</f>
        <v>1477.2918349999995</v>
      </c>
      <c r="K61" s="51">
        <f t="shared" si="7"/>
        <v>686.0773625000002</v>
      </c>
      <c r="L61" s="51">
        <f t="shared" si="7"/>
        <v>127.83399999999999</v>
      </c>
      <c r="M61" s="79">
        <f t="shared" si="7"/>
        <v>2291.2031974999995</v>
      </c>
      <c r="N61" s="51">
        <f t="shared" si="7"/>
        <v>0</v>
      </c>
      <c r="O61" s="83">
        <f t="shared" si="7"/>
        <v>53.773388999999995</v>
      </c>
      <c r="P61" s="51">
        <f t="shared" si="7"/>
        <v>0</v>
      </c>
      <c r="Q61" s="83">
        <f t="shared" si="7"/>
        <v>2344.9765865000004</v>
      </c>
    </row>
    <row r="62" spans="3:15" ht="12.75">
      <c r="C62" s="97"/>
      <c r="E62" s="98"/>
      <c r="G62" s="97"/>
      <c r="O62" s="36" t="s">
        <v>24</v>
      </c>
    </row>
    <row r="63" spans="1:15" ht="12.75">
      <c r="A63" t="s">
        <v>25</v>
      </c>
      <c r="O63" s="49">
        <f ca="1">TODAY()</f>
        <v>39829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5" width="9.7109375" style="0" customWidth="1"/>
    <col min="6" max="6" width="7.140625" style="0" hidden="1" customWidth="1"/>
    <col min="7" max="8" width="9.7109375" style="0" customWidth="1"/>
    <col min="9" max="9" width="7.1406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111"/>
      <c r="C5" s="48" t="s">
        <v>3</v>
      </c>
      <c r="D5" s="48" t="s">
        <v>4</v>
      </c>
      <c r="E5" s="20"/>
      <c r="F5" s="20"/>
      <c r="G5" s="20"/>
      <c r="H5" s="38" t="s">
        <v>5</v>
      </c>
      <c r="I5" s="7" t="s">
        <v>8</v>
      </c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9" t="s">
        <v>12</v>
      </c>
      <c r="E6" s="11" t="s">
        <v>13</v>
      </c>
      <c r="F6" s="11" t="s">
        <v>22</v>
      </c>
      <c r="G6" s="11" t="s">
        <v>14</v>
      </c>
      <c r="H6" s="12" t="s">
        <v>15</v>
      </c>
      <c r="I6" s="9" t="s">
        <v>11</v>
      </c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7" ht="12.75">
      <c r="A7" s="1"/>
      <c r="B7" s="75"/>
      <c r="C7" s="21"/>
      <c r="D7" s="21"/>
      <c r="E7" s="2"/>
      <c r="F7" s="2"/>
      <c r="G7" s="2"/>
      <c r="H7" s="24"/>
      <c r="I7" s="23"/>
      <c r="J7" s="23"/>
      <c r="K7" s="2"/>
      <c r="L7" s="24"/>
      <c r="M7" s="24"/>
      <c r="N7" s="2"/>
      <c r="O7" s="21"/>
      <c r="P7" s="2"/>
      <c r="Q7" s="84"/>
    </row>
    <row r="8" spans="1:17" ht="12.75">
      <c r="A8" s="3" t="s">
        <v>105</v>
      </c>
      <c r="B8" s="112">
        <v>9.343564621481983</v>
      </c>
      <c r="C8" s="25">
        <f>(B8/$B$61)*580</f>
        <v>1.4854095014332402</v>
      </c>
      <c r="D8" s="25">
        <f>B8-C8</f>
        <v>7.8581551200487425</v>
      </c>
      <c r="E8" s="27">
        <f>B8-C8-G8</f>
        <v>2.1641868397176216</v>
      </c>
      <c r="F8" s="27"/>
      <c r="G8" s="27">
        <f>0.6094*B8</f>
        <v>5.693968280331121</v>
      </c>
      <c r="H8" s="27">
        <f>0.95*G8</f>
        <v>5.409269866314564</v>
      </c>
      <c r="I8" s="27"/>
      <c r="J8" s="26">
        <v>12.140936</v>
      </c>
      <c r="K8" s="27">
        <v>6.984</v>
      </c>
      <c r="L8" s="28">
        <v>0</v>
      </c>
      <c r="M8" s="27">
        <f>SUM(J8:L8)</f>
        <v>19.124935999999998</v>
      </c>
      <c r="N8" s="27"/>
      <c r="O8" s="25">
        <v>4.080978</v>
      </c>
      <c r="P8" s="27"/>
      <c r="Q8" s="85">
        <f>M8+O8</f>
        <v>23.205914</v>
      </c>
    </row>
    <row r="9" spans="1:17" ht="12.75">
      <c r="A9" s="3" t="s">
        <v>106</v>
      </c>
      <c r="B9" s="112">
        <v>50.128830817110625</v>
      </c>
      <c r="C9" s="25">
        <f aca="true" t="shared" si="0" ref="C9:C60">(B9/$B$61)*580</f>
        <v>7.969318414117753</v>
      </c>
      <c r="D9" s="25">
        <f aca="true" t="shared" si="1" ref="D9:D60">B9-C9</f>
        <v>42.159512402992874</v>
      </c>
      <c r="E9" s="27">
        <f aca="true" t="shared" si="2" ref="E9:E60">B9-C9-G9</f>
        <v>11.611002903045655</v>
      </c>
      <c r="F9" s="27"/>
      <c r="G9" s="27">
        <f aca="true" t="shared" si="3" ref="G9:G60">0.6094*B9</f>
        <v>30.54850949994722</v>
      </c>
      <c r="H9" s="27">
        <f aca="true" t="shared" si="4" ref="H9:H60">0.95*G9</f>
        <v>29.021084024949857</v>
      </c>
      <c r="I9" s="27"/>
      <c r="J9" s="26">
        <v>23.091423</v>
      </c>
      <c r="K9" s="27">
        <v>11.252</v>
      </c>
      <c r="L9" s="28">
        <v>0</v>
      </c>
      <c r="M9" s="27">
        <f aca="true" t="shared" si="5" ref="M9:M60">SUM(J9:L9)</f>
        <v>34.343423</v>
      </c>
      <c r="N9" s="27"/>
      <c r="O9" s="25">
        <v>17.699799</v>
      </c>
      <c r="P9" s="27"/>
      <c r="Q9" s="85">
        <f aca="true" t="shared" si="6" ref="Q9:Q60">M9+O9</f>
        <v>52.043222</v>
      </c>
    </row>
    <row r="10" spans="1:17" ht="12.75">
      <c r="A10" s="3" t="s">
        <v>107</v>
      </c>
      <c r="B10" s="112">
        <v>29.13815233356739</v>
      </c>
      <c r="C10" s="25">
        <f t="shared" si="0"/>
        <v>4.632288648272352</v>
      </c>
      <c r="D10" s="25">
        <f t="shared" si="1"/>
        <v>24.50586368529504</v>
      </c>
      <c r="E10" s="27">
        <f t="shared" si="2"/>
        <v>6.749073653219071</v>
      </c>
      <c r="F10" s="27"/>
      <c r="G10" s="27">
        <f t="shared" si="3"/>
        <v>17.75679003207597</v>
      </c>
      <c r="H10" s="27">
        <f t="shared" si="4"/>
        <v>16.86895053047217</v>
      </c>
      <c r="I10" s="27"/>
      <c r="J10" s="26">
        <v>13.619245</v>
      </c>
      <c r="K10" s="27">
        <v>9.118</v>
      </c>
      <c r="L10" s="28">
        <v>0</v>
      </c>
      <c r="M10" s="27">
        <f t="shared" si="5"/>
        <v>22.737245</v>
      </c>
      <c r="N10" s="27"/>
      <c r="O10" s="25">
        <v>6.521546</v>
      </c>
      <c r="P10" s="27"/>
      <c r="Q10" s="85">
        <f t="shared" si="6"/>
        <v>29.258791000000002</v>
      </c>
    </row>
    <row r="11" spans="1:17" ht="12.75">
      <c r="A11" s="3" t="s">
        <v>108</v>
      </c>
      <c r="B11" s="112">
        <v>43.42580430404883</v>
      </c>
      <c r="C11" s="25">
        <f t="shared" si="0"/>
        <v>6.903693069378427</v>
      </c>
      <c r="D11" s="25">
        <f t="shared" si="1"/>
        <v>36.522111234670405</v>
      </c>
      <c r="E11" s="27">
        <f t="shared" si="2"/>
        <v>10.058426091783044</v>
      </c>
      <c r="F11" s="27"/>
      <c r="G11" s="27">
        <f t="shared" si="3"/>
        <v>26.46368514288736</v>
      </c>
      <c r="H11" s="27">
        <f t="shared" si="4"/>
        <v>25.14050088574299</v>
      </c>
      <c r="I11" s="27"/>
      <c r="J11" s="26">
        <v>19.33233</v>
      </c>
      <c r="K11" s="27">
        <v>8.439</v>
      </c>
      <c r="L11" s="28">
        <v>0</v>
      </c>
      <c r="M11" s="27">
        <f t="shared" si="5"/>
        <v>27.77133</v>
      </c>
      <c r="N11" s="27"/>
      <c r="O11" s="25">
        <v>2.325177</v>
      </c>
      <c r="P11" s="27"/>
      <c r="Q11" s="85">
        <f t="shared" si="6"/>
        <v>30.096507</v>
      </c>
    </row>
    <row r="12" spans="1:17" ht="12.75">
      <c r="A12" s="3" t="s">
        <v>109</v>
      </c>
      <c r="B12" s="112">
        <v>439.73506700293945</v>
      </c>
      <c r="C12" s="25">
        <f t="shared" si="0"/>
        <v>69.90765014219453</v>
      </c>
      <c r="D12" s="25">
        <f t="shared" si="1"/>
        <v>369.8274168607449</v>
      </c>
      <c r="E12" s="27">
        <f t="shared" si="2"/>
        <v>101.85286702915357</v>
      </c>
      <c r="F12" s="27"/>
      <c r="G12" s="27">
        <f t="shared" si="3"/>
        <v>267.97454983159133</v>
      </c>
      <c r="H12" s="27">
        <f t="shared" si="4"/>
        <v>254.57582234001174</v>
      </c>
      <c r="I12" s="27"/>
      <c r="J12" s="26">
        <v>223.269503</v>
      </c>
      <c r="K12" s="27">
        <v>68.191</v>
      </c>
      <c r="L12" s="28">
        <v>0</v>
      </c>
      <c r="M12" s="27">
        <f t="shared" si="5"/>
        <v>291.460503</v>
      </c>
      <c r="N12" s="27"/>
      <c r="O12" s="25">
        <v>130.680659</v>
      </c>
      <c r="P12" s="27"/>
      <c r="Q12" s="85">
        <f t="shared" si="6"/>
        <v>422.141162</v>
      </c>
    </row>
    <row r="13" spans="1:17" ht="12.75">
      <c r="A13" s="3" t="s">
        <v>110</v>
      </c>
      <c r="B13" s="112">
        <v>55.74929711317899</v>
      </c>
      <c r="C13" s="25">
        <f t="shared" si="0"/>
        <v>8.862841857993828</v>
      </c>
      <c r="D13" s="25">
        <f t="shared" si="1"/>
        <v>46.88645525518516</v>
      </c>
      <c r="E13" s="27">
        <f t="shared" si="2"/>
        <v>12.912833594413883</v>
      </c>
      <c r="F13" s="27"/>
      <c r="G13" s="27">
        <f t="shared" si="3"/>
        <v>33.97362166077128</v>
      </c>
      <c r="H13" s="27">
        <f t="shared" si="4"/>
        <v>32.274940577732714</v>
      </c>
      <c r="I13" s="27"/>
      <c r="J13" s="26">
        <v>20.368598</v>
      </c>
      <c r="K13" s="27">
        <v>9.506</v>
      </c>
      <c r="L13" s="28">
        <v>0</v>
      </c>
      <c r="M13" s="27">
        <f t="shared" si="5"/>
        <v>29.874598</v>
      </c>
      <c r="N13" s="27"/>
      <c r="O13" s="25">
        <v>0.000178</v>
      </c>
      <c r="P13" s="27"/>
      <c r="Q13" s="85">
        <f t="shared" si="6"/>
        <v>29.874775999999997</v>
      </c>
    </row>
    <row r="14" spans="1:17" ht="12.75">
      <c r="A14" s="3" t="s">
        <v>111</v>
      </c>
      <c r="B14" s="112">
        <v>61.483575737599125</v>
      </c>
      <c r="C14" s="25">
        <f t="shared" si="0"/>
        <v>9.774458815508723</v>
      </c>
      <c r="D14" s="25">
        <f t="shared" si="1"/>
        <v>51.7091169220904</v>
      </c>
      <c r="E14" s="27">
        <f t="shared" si="2"/>
        <v>14.241025867597493</v>
      </c>
      <c r="F14" s="27"/>
      <c r="G14" s="27">
        <f t="shared" si="3"/>
        <v>37.46809105449291</v>
      </c>
      <c r="H14" s="27">
        <f t="shared" si="4"/>
        <v>35.594686501768265</v>
      </c>
      <c r="I14" s="27"/>
      <c r="J14" s="26">
        <v>26.191556</v>
      </c>
      <c r="K14" s="27">
        <v>9.797</v>
      </c>
      <c r="L14" s="28">
        <v>0</v>
      </c>
      <c r="M14" s="27">
        <f t="shared" si="5"/>
        <v>35.988556</v>
      </c>
      <c r="N14" s="27"/>
      <c r="O14" s="25">
        <v>0.033991</v>
      </c>
      <c r="P14" s="27"/>
      <c r="Q14" s="85">
        <f t="shared" si="6"/>
        <v>36.022547</v>
      </c>
    </row>
    <row r="15" spans="1:17" ht="12.75">
      <c r="A15" s="3" t="s">
        <v>112</v>
      </c>
      <c r="B15" s="112">
        <v>14.81243665191152</v>
      </c>
      <c r="C15" s="25">
        <f t="shared" si="0"/>
        <v>2.3548329822154668</v>
      </c>
      <c r="D15" s="25">
        <f t="shared" si="1"/>
        <v>12.457603669696054</v>
      </c>
      <c r="E15" s="27">
        <f t="shared" si="2"/>
        <v>3.4309047740211724</v>
      </c>
      <c r="F15" s="27"/>
      <c r="G15" s="27">
        <f t="shared" si="3"/>
        <v>9.026698895674881</v>
      </c>
      <c r="H15" s="27">
        <f t="shared" si="4"/>
        <v>8.575363950891138</v>
      </c>
      <c r="I15" s="27"/>
      <c r="J15" s="26">
        <v>6.624912</v>
      </c>
      <c r="K15" s="27">
        <v>6.79</v>
      </c>
      <c r="L15" s="28">
        <v>0</v>
      </c>
      <c r="M15" s="27">
        <f t="shared" si="5"/>
        <v>13.414912000000001</v>
      </c>
      <c r="N15" s="27"/>
      <c r="O15" s="25">
        <v>0</v>
      </c>
      <c r="P15" s="27"/>
      <c r="Q15" s="85">
        <f t="shared" si="6"/>
        <v>13.414912000000001</v>
      </c>
    </row>
    <row r="16" spans="1:17" ht="12.75">
      <c r="A16" s="3" t="s">
        <v>113</v>
      </c>
      <c r="B16" s="112">
        <v>10.567593942039188</v>
      </c>
      <c r="C16" s="25">
        <f t="shared" si="0"/>
        <v>1.6800017000689</v>
      </c>
      <c r="D16" s="25">
        <f t="shared" si="1"/>
        <v>8.887592241970289</v>
      </c>
      <c r="E16" s="27">
        <f t="shared" si="2"/>
        <v>2.447700493691607</v>
      </c>
      <c r="F16" s="27"/>
      <c r="G16" s="27">
        <f t="shared" si="3"/>
        <v>6.439891748278682</v>
      </c>
      <c r="H16" s="27">
        <f t="shared" si="4"/>
        <v>6.117897160864747</v>
      </c>
      <c r="I16" s="27"/>
      <c r="J16" s="26">
        <v>4.22179</v>
      </c>
      <c r="K16" s="27">
        <v>1.843</v>
      </c>
      <c r="L16" s="28">
        <v>0</v>
      </c>
      <c r="M16" s="27">
        <f t="shared" si="5"/>
        <v>6.06479</v>
      </c>
      <c r="N16" s="27"/>
      <c r="O16" s="25">
        <v>0.046295</v>
      </c>
      <c r="P16" s="27"/>
      <c r="Q16" s="85">
        <f t="shared" si="6"/>
        <v>6.111085</v>
      </c>
    </row>
    <row r="17" spans="1:17" ht="12.75">
      <c r="A17" s="3" t="s">
        <v>114</v>
      </c>
      <c r="B17" s="112">
        <v>164.95826261579745</v>
      </c>
      <c r="C17" s="25">
        <f t="shared" si="0"/>
        <v>26.22452784947517</v>
      </c>
      <c r="D17" s="25">
        <f t="shared" si="1"/>
        <v>138.73373476632227</v>
      </c>
      <c r="E17" s="27">
        <f t="shared" si="2"/>
        <v>38.2081695282553</v>
      </c>
      <c r="F17" s="27"/>
      <c r="G17" s="27">
        <f t="shared" si="3"/>
        <v>100.52556523806697</v>
      </c>
      <c r="H17" s="27">
        <f t="shared" si="4"/>
        <v>95.49928697616362</v>
      </c>
      <c r="I17" s="27"/>
      <c r="J17" s="26">
        <v>37.117536</v>
      </c>
      <c r="K17" s="27">
        <v>17.169</v>
      </c>
      <c r="L17" s="28">
        <v>0</v>
      </c>
      <c r="M17" s="27">
        <f t="shared" si="5"/>
        <v>54.286536</v>
      </c>
      <c r="N17" s="27"/>
      <c r="O17" s="25">
        <v>0.207235</v>
      </c>
      <c r="P17" s="27"/>
      <c r="Q17" s="85">
        <f t="shared" si="6"/>
        <v>54.493770999999995</v>
      </c>
    </row>
    <row r="18" spans="1:17" ht="12.75">
      <c r="A18" s="3" t="s">
        <v>115</v>
      </c>
      <c r="B18" s="112">
        <v>91.0665013976664</v>
      </c>
      <c r="C18" s="25">
        <f t="shared" si="0"/>
        <v>14.477456080024604</v>
      </c>
      <c r="D18" s="25">
        <f t="shared" si="1"/>
        <v>76.58904531764179</v>
      </c>
      <c r="E18" s="27">
        <f t="shared" si="2"/>
        <v>21.09311936590388</v>
      </c>
      <c r="F18" s="27"/>
      <c r="G18" s="27">
        <f t="shared" si="3"/>
        <v>55.49592595173791</v>
      </c>
      <c r="H18" s="27">
        <f t="shared" si="4"/>
        <v>52.721129654151014</v>
      </c>
      <c r="I18" s="27"/>
      <c r="J18" s="26">
        <v>26.137198</v>
      </c>
      <c r="K18" s="27">
        <v>12.513</v>
      </c>
      <c r="L18" s="28">
        <v>0</v>
      </c>
      <c r="M18" s="27">
        <f t="shared" si="5"/>
        <v>38.650198</v>
      </c>
      <c r="N18" s="27"/>
      <c r="O18" s="25">
        <v>0.247746</v>
      </c>
      <c r="P18" s="27"/>
      <c r="Q18" s="85">
        <f t="shared" si="6"/>
        <v>38.897944</v>
      </c>
    </row>
    <row r="19" spans="1:17" ht="12.75">
      <c r="A19" s="3" t="s">
        <v>116</v>
      </c>
      <c r="B19" s="112">
        <v>15.65502844315884</v>
      </c>
      <c r="C19" s="25">
        <f t="shared" si="0"/>
        <v>2.488785483562849</v>
      </c>
      <c r="D19" s="25">
        <f t="shared" si="1"/>
        <v>13.16624295959599</v>
      </c>
      <c r="E19" s="27">
        <f t="shared" si="2"/>
        <v>3.626068626334993</v>
      </c>
      <c r="F19" s="27"/>
      <c r="G19" s="27">
        <f t="shared" si="3"/>
        <v>9.540174333260998</v>
      </c>
      <c r="H19" s="27">
        <f t="shared" si="4"/>
        <v>9.063165616597948</v>
      </c>
      <c r="I19" s="27"/>
      <c r="J19" s="26">
        <v>7.76909</v>
      </c>
      <c r="K19" s="27">
        <v>3.492</v>
      </c>
      <c r="L19" s="28">
        <v>0</v>
      </c>
      <c r="M19" s="27">
        <f t="shared" si="5"/>
        <v>11.26109</v>
      </c>
      <c r="N19" s="27"/>
      <c r="O19" s="25">
        <v>0.024369</v>
      </c>
      <c r="P19" s="27"/>
      <c r="Q19" s="85">
        <f t="shared" si="6"/>
        <v>11.285459</v>
      </c>
    </row>
    <row r="20" spans="1:17" ht="12.75">
      <c r="A20" s="3" t="s">
        <v>117</v>
      </c>
      <c r="B20" s="112">
        <v>36.697249895769794</v>
      </c>
      <c r="C20" s="25">
        <f t="shared" si="0"/>
        <v>5.834009382920128</v>
      </c>
      <c r="D20" s="25">
        <f t="shared" si="1"/>
        <v>30.863240512849664</v>
      </c>
      <c r="E20" s="27">
        <f t="shared" si="2"/>
        <v>8.499936426367551</v>
      </c>
      <c r="F20" s="27"/>
      <c r="G20" s="27">
        <f t="shared" si="3"/>
        <v>22.363304086482113</v>
      </c>
      <c r="H20" s="27">
        <f t="shared" si="4"/>
        <v>21.245138882158006</v>
      </c>
      <c r="I20" s="27"/>
      <c r="J20" s="26">
        <v>13.86359</v>
      </c>
      <c r="K20" s="27">
        <v>10.961</v>
      </c>
      <c r="L20" s="28">
        <v>0</v>
      </c>
      <c r="M20" s="27">
        <f t="shared" si="5"/>
        <v>24.82459</v>
      </c>
      <c r="N20" s="27"/>
      <c r="O20" s="25">
        <v>12.689908</v>
      </c>
      <c r="P20" s="27"/>
      <c r="Q20" s="85">
        <f t="shared" si="6"/>
        <v>37.514498</v>
      </c>
    </row>
    <row r="21" spans="1:17" ht="12.75">
      <c r="A21" s="3" t="s">
        <v>118</v>
      </c>
      <c r="B21" s="112">
        <v>11.690660810726072</v>
      </c>
      <c r="C21" s="25">
        <f t="shared" si="0"/>
        <v>1.8585432166178357</v>
      </c>
      <c r="D21" s="25">
        <f t="shared" si="1"/>
        <v>9.832117594108237</v>
      </c>
      <c r="E21" s="27">
        <f t="shared" si="2"/>
        <v>2.707828896051767</v>
      </c>
      <c r="F21" s="27"/>
      <c r="G21" s="27">
        <f t="shared" si="3"/>
        <v>7.1242886980564695</v>
      </c>
      <c r="H21" s="27">
        <f t="shared" si="4"/>
        <v>6.768074263153646</v>
      </c>
      <c r="I21" s="27"/>
      <c r="J21" s="26">
        <v>11.164925</v>
      </c>
      <c r="K21" s="27">
        <v>6.014</v>
      </c>
      <c r="L21" s="28">
        <v>0</v>
      </c>
      <c r="M21" s="27">
        <f t="shared" si="5"/>
        <v>17.178925</v>
      </c>
      <c r="N21" s="27"/>
      <c r="O21" s="25">
        <v>8.427797</v>
      </c>
      <c r="P21" s="27"/>
      <c r="Q21" s="85">
        <f t="shared" si="6"/>
        <v>25.606721999999998</v>
      </c>
    </row>
    <row r="22" spans="1:17" ht="12.75">
      <c r="A22" s="3" t="s">
        <v>119</v>
      </c>
      <c r="B22" s="112">
        <v>176.72980823566795</v>
      </c>
      <c r="C22" s="25">
        <f t="shared" si="0"/>
        <v>28.0959298698678</v>
      </c>
      <c r="D22" s="25">
        <f t="shared" si="1"/>
        <v>148.63387836580014</v>
      </c>
      <c r="E22" s="27">
        <f t="shared" si="2"/>
        <v>40.93473322698409</v>
      </c>
      <c r="F22" s="27"/>
      <c r="G22" s="27">
        <f t="shared" si="3"/>
        <v>107.69914513881605</v>
      </c>
      <c r="H22" s="27">
        <f t="shared" si="4"/>
        <v>102.31418788187524</v>
      </c>
      <c r="I22" s="27"/>
      <c r="J22" s="26">
        <v>84.159501</v>
      </c>
      <c r="K22" s="27">
        <v>27.548</v>
      </c>
      <c r="L22" s="28">
        <v>0</v>
      </c>
      <c r="M22" s="27">
        <f t="shared" si="5"/>
        <v>111.70750100000001</v>
      </c>
      <c r="N22" s="27"/>
      <c r="O22" s="25">
        <v>171.087339</v>
      </c>
      <c r="P22" s="27"/>
      <c r="Q22" s="85">
        <f t="shared" si="6"/>
        <v>282.79484</v>
      </c>
    </row>
    <row r="23" spans="1:17" ht="12.75">
      <c r="A23" s="3" t="s">
        <v>120</v>
      </c>
      <c r="B23" s="112">
        <v>80.51499233742739</v>
      </c>
      <c r="C23" s="25">
        <f t="shared" si="0"/>
        <v>12.800011502127308</v>
      </c>
      <c r="D23" s="25">
        <f t="shared" si="1"/>
        <v>67.71498083530008</v>
      </c>
      <c r="E23" s="27">
        <f t="shared" si="2"/>
        <v>18.649144504871828</v>
      </c>
      <c r="F23" s="27"/>
      <c r="G23" s="27">
        <f t="shared" si="3"/>
        <v>49.065836330428255</v>
      </c>
      <c r="H23" s="27">
        <f t="shared" si="4"/>
        <v>46.61254451390684</v>
      </c>
      <c r="I23" s="27"/>
      <c r="J23" s="26">
        <v>23.865361</v>
      </c>
      <c r="K23" s="27">
        <v>12.707</v>
      </c>
      <c r="L23" s="28">
        <v>0</v>
      </c>
      <c r="M23" s="27">
        <f t="shared" si="5"/>
        <v>36.572361</v>
      </c>
      <c r="N23" s="27"/>
      <c r="O23" s="25">
        <v>23.676394</v>
      </c>
      <c r="P23" s="27"/>
      <c r="Q23" s="85">
        <f t="shared" si="6"/>
        <v>60.248755</v>
      </c>
    </row>
    <row r="24" spans="1:17" ht="12.75">
      <c r="A24" s="3" t="s">
        <v>121</v>
      </c>
      <c r="B24" s="112">
        <v>34.99654963043434</v>
      </c>
      <c r="C24" s="25">
        <f t="shared" si="0"/>
        <v>5.563637588475511</v>
      </c>
      <c r="D24" s="25">
        <f t="shared" si="1"/>
        <v>29.432912041958826</v>
      </c>
      <c r="E24" s="27">
        <f t="shared" si="2"/>
        <v>8.106014697172139</v>
      </c>
      <c r="F24" s="27"/>
      <c r="G24" s="27">
        <f t="shared" si="3"/>
        <v>21.326897344786687</v>
      </c>
      <c r="H24" s="27">
        <f t="shared" si="4"/>
        <v>20.260552477547353</v>
      </c>
      <c r="I24" s="27"/>
      <c r="J24" s="26">
        <v>12.03828</v>
      </c>
      <c r="K24" s="27">
        <v>6.887</v>
      </c>
      <c r="L24" s="28">
        <v>0</v>
      </c>
      <c r="M24" s="27">
        <f t="shared" si="5"/>
        <v>18.92528</v>
      </c>
      <c r="N24" s="27"/>
      <c r="O24" s="25">
        <v>3.283627</v>
      </c>
      <c r="P24" s="27"/>
      <c r="Q24" s="85">
        <f t="shared" si="6"/>
        <v>22.208907</v>
      </c>
    </row>
    <row r="25" spans="1:17" ht="12.75">
      <c r="A25" s="3" t="s">
        <v>122</v>
      </c>
      <c r="B25" s="112">
        <v>44.06269358642762</v>
      </c>
      <c r="C25" s="25">
        <f t="shared" si="0"/>
        <v>7.004943655180701</v>
      </c>
      <c r="D25" s="25">
        <f t="shared" si="1"/>
        <v>37.05774993124692</v>
      </c>
      <c r="E25" s="27">
        <f t="shared" si="2"/>
        <v>10.205944459677923</v>
      </c>
      <c r="F25" s="27"/>
      <c r="G25" s="27">
        <f t="shared" si="3"/>
        <v>26.851805471568994</v>
      </c>
      <c r="H25" s="27">
        <f t="shared" si="4"/>
        <v>25.509215197990542</v>
      </c>
      <c r="I25" s="27"/>
      <c r="J25" s="26">
        <v>17.696635</v>
      </c>
      <c r="K25" s="27">
        <v>7.469</v>
      </c>
      <c r="L25" s="28">
        <v>0</v>
      </c>
      <c r="M25" s="27">
        <f t="shared" si="5"/>
        <v>25.165635</v>
      </c>
      <c r="N25" s="27"/>
      <c r="O25" s="25">
        <v>14.548887</v>
      </c>
      <c r="P25" s="27"/>
      <c r="Q25" s="85">
        <f t="shared" si="6"/>
        <v>39.714522</v>
      </c>
    </row>
    <row r="26" spans="1:17" ht="12.75">
      <c r="A26" s="3" t="s">
        <v>123</v>
      </c>
      <c r="B26" s="112">
        <v>64.89730927462584</v>
      </c>
      <c r="C26" s="25">
        <f t="shared" si="0"/>
        <v>10.317163065619265</v>
      </c>
      <c r="D26" s="25">
        <f t="shared" si="1"/>
        <v>54.58014620900657</v>
      </c>
      <c r="E26" s="27">
        <f t="shared" si="2"/>
        <v>15.031725937049579</v>
      </c>
      <c r="F26" s="27"/>
      <c r="G26" s="27">
        <f t="shared" si="3"/>
        <v>39.54842027195699</v>
      </c>
      <c r="H26" s="27">
        <f t="shared" si="4"/>
        <v>37.570999258359144</v>
      </c>
      <c r="I26" s="27"/>
      <c r="J26" s="26">
        <v>24.208043</v>
      </c>
      <c r="K26" s="27">
        <v>10.088</v>
      </c>
      <c r="L26" s="28">
        <v>0</v>
      </c>
      <c r="M26" s="27">
        <f t="shared" si="5"/>
        <v>34.296043</v>
      </c>
      <c r="N26" s="27"/>
      <c r="O26" s="25">
        <v>54.317864</v>
      </c>
      <c r="P26" s="27"/>
      <c r="Q26" s="85">
        <f t="shared" si="6"/>
        <v>88.613907</v>
      </c>
    </row>
    <row r="27" spans="1:17" ht="12.75">
      <c r="A27" s="3" t="s">
        <v>124</v>
      </c>
      <c r="B27" s="112">
        <v>103.44795217532946</v>
      </c>
      <c r="C27" s="25">
        <f t="shared" si="0"/>
        <v>16.445818837893732</v>
      </c>
      <c r="D27" s="25">
        <f t="shared" si="1"/>
        <v>87.00213333743574</v>
      </c>
      <c r="E27" s="27">
        <f t="shared" si="2"/>
        <v>23.96095128178996</v>
      </c>
      <c r="F27" s="27"/>
      <c r="G27" s="27">
        <f t="shared" si="3"/>
        <v>63.04118205564578</v>
      </c>
      <c r="H27" s="27">
        <f t="shared" si="4"/>
        <v>59.88912295286349</v>
      </c>
      <c r="I27" s="27"/>
      <c r="J27" s="26">
        <v>32.89128</v>
      </c>
      <c r="K27" s="27">
        <v>13.483</v>
      </c>
      <c r="L27" s="28">
        <v>0</v>
      </c>
      <c r="M27" s="27">
        <f t="shared" si="5"/>
        <v>46.37428</v>
      </c>
      <c r="N27" s="27"/>
      <c r="O27" s="25">
        <v>3.511954</v>
      </c>
      <c r="P27" s="27"/>
      <c r="Q27" s="85">
        <f t="shared" si="6"/>
        <v>49.886234</v>
      </c>
    </row>
    <row r="28" spans="1:17" ht="12.75">
      <c r="A28" s="3" t="s">
        <v>125</v>
      </c>
      <c r="B28" s="112">
        <v>61.44342313117414</v>
      </c>
      <c r="C28" s="25">
        <f t="shared" si="0"/>
        <v>9.768075484787826</v>
      </c>
      <c r="D28" s="25">
        <f t="shared" si="1"/>
        <v>51.675347646386314</v>
      </c>
      <c r="E28" s="27">
        <f t="shared" si="2"/>
        <v>14.231725590248786</v>
      </c>
      <c r="F28" s="27"/>
      <c r="G28" s="27">
        <f t="shared" si="3"/>
        <v>37.44362205613753</v>
      </c>
      <c r="H28" s="27">
        <f t="shared" si="4"/>
        <v>35.57144095333065</v>
      </c>
      <c r="I28" s="27"/>
      <c r="J28" s="26">
        <v>23.331167</v>
      </c>
      <c r="K28" s="27">
        <v>7.178</v>
      </c>
      <c r="L28" s="28">
        <v>0</v>
      </c>
      <c r="M28" s="27">
        <f t="shared" si="5"/>
        <v>30.509167</v>
      </c>
      <c r="N28" s="27"/>
      <c r="O28" s="25">
        <v>1.04603</v>
      </c>
      <c r="P28" s="27"/>
      <c r="Q28" s="85">
        <f t="shared" si="6"/>
        <v>31.555197</v>
      </c>
    </row>
    <row r="29" spans="1:17" ht="12.75">
      <c r="A29" s="3" t="s">
        <v>126</v>
      </c>
      <c r="B29" s="112">
        <v>15.81389924464877</v>
      </c>
      <c r="C29" s="25">
        <f t="shared" si="0"/>
        <v>2.5140422466499146</v>
      </c>
      <c r="D29" s="25">
        <f t="shared" si="1"/>
        <v>13.299856997998855</v>
      </c>
      <c r="E29" s="27">
        <f t="shared" si="2"/>
        <v>3.662866798309894</v>
      </c>
      <c r="F29" s="27"/>
      <c r="G29" s="27">
        <f t="shared" si="3"/>
        <v>9.636990199688961</v>
      </c>
      <c r="H29" s="27">
        <f t="shared" si="4"/>
        <v>9.155140689704513</v>
      </c>
      <c r="I29" s="27"/>
      <c r="J29" s="26">
        <v>8.952434</v>
      </c>
      <c r="K29" s="27">
        <v>3.589</v>
      </c>
      <c r="L29" s="28">
        <v>0</v>
      </c>
      <c r="M29" s="27">
        <f t="shared" si="5"/>
        <v>12.541434</v>
      </c>
      <c r="N29" s="27"/>
      <c r="O29" s="25">
        <v>2.95386</v>
      </c>
      <c r="P29" s="27"/>
      <c r="Q29" s="85">
        <f t="shared" si="6"/>
        <v>15.495294000000001</v>
      </c>
    </row>
    <row r="30" spans="1:17" ht="12.75">
      <c r="A30" s="3" t="s">
        <v>127</v>
      </c>
      <c r="B30" s="112">
        <v>127.04354085775795</v>
      </c>
      <c r="C30" s="25">
        <f t="shared" si="0"/>
        <v>20.196968751301274</v>
      </c>
      <c r="D30" s="25">
        <f t="shared" si="1"/>
        <v>106.84657210645668</v>
      </c>
      <c r="E30" s="27">
        <f t="shared" si="2"/>
        <v>29.426238307738984</v>
      </c>
      <c r="F30" s="27"/>
      <c r="G30" s="27">
        <f t="shared" si="3"/>
        <v>77.42033379871769</v>
      </c>
      <c r="H30" s="27">
        <f t="shared" si="4"/>
        <v>73.5493171087818</v>
      </c>
      <c r="I30" s="27"/>
      <c r="J30" s="26">
        <v>100.00529</v>
      </c>
      <c r="K30" s="27">
        <v>24.832</v>
      </c>
      <c r="L30" s="28">
        <v>0</v>
      </c>
      <c r="M30" s="27">
        <f t="shared" si="5"/>
        <v>124.83729</v>
      </c>
      <c r="N30" s="27"/>
      <c r="O30" s="25">
        <v>109.813628</v>
      </c>
      <c r="P30" s="27"/>
      <c r="Q30" s="85">
        <f t="shared" si="6"/>
        <v>234.650918</v>
      </c>
    </row>
    <row r="31" spans="1:17" ht="12.75">
      <c r="A31" s="3" t="s">
        <v>128</v>
      </c>
      <c r="B31" s="112">
        <v>63.795369219218074</v>
      </c>
      <c r="C31" s="25">
        <f t="shared" si="0"/>
        <v>10.14198022110302</v>
      </c>
      <c r="D31" s="25">
        <f t="shared" si="1"/>
        <v>53.653388998115055</v>
      </c>
      <c r="E31" s="27">
        <f t="shared" si="2"/>
        <v>14.77649099592356</v>
      </c>
      <c r="F31" s="27"/>
      <c r="G31" s="27">
        <f t="shared" si="3"/>
        <v>38.876898002191496</v>
      </c>
      <c r="H31" s="27">
        <f t="shared" si="4"/>
        <v>36.93305310208192</v>
      </c>
      <c r="I31" s="27"/>
      <c r="J31" s="26">
        <v>25.596773</v>
      </c>
      <c r="K31" s="27">
        <v>12.707</v>
      </c>
      <c r="L31" s="28">
        <v>0</v>
      </c>
      <c r="M31" s="27">
        <f t="shared" si="5"/>
        <v>38.303773</v>
      </c>
      <c r="N31" s="27"/>
      <c r="O31" s="25">
        <v>21.153384</v>
      </c>
      <c r="P31" s="27"/>
      <c r="Q31" s="85">
        <f t="shared" si="6"/>
        <v>59.457156999999995</v>
      </c>
    </row>
    <row r="32" spans="1:17" ht="12.75">
      <c r="A32" s="3" t="s">
        <v>129</v>
      </c>
      <c r="B32" s="112">
        <v>73.34918653601429</v>
      </c>
      <c r="C32" s="25">
        <f t="shared" si="0"/>
        <v>11.66081501191711</v>
      </c>
      <c r="D32" s="25">
        <f t="shared" si="1"/>
        <v>61.68837152409718</v>
      </c>
      <c r="E32" s="27">
        <f t="shared" si="2"/>
        <v>16.989377249050065</v>
      </c>
      <c r="F32" s="27"/>
      <c r="G32" s="27">
        <f t="shared" si="3"/>
        <v>44.69899427504711</v>
      </c>
      <c r="H32" s="27">
        <f t="shared" si="4"/>
        <v>42.464044561294756</v>
      </c>
      <c r="I32" s="27"/>
      <c r="J32" s="26">
        <v>28.361847</v>
      </c>
      <c r="K32" s="27">
        <v>13.192</v>
      </c>
      <c r="L32" s="28">
        <v>0</v>
      </c>
      <c r="M32" s="27">
        <f t="shared" si="5"/>
        <v>41.553847000000005</v>
      </c>
      <c r="N32" s="27"/>
      <c r="O32" s="25">
        <v>0.259268</v>
      </c>
      <c r="P32" s="27"/>
      <c r="Q32" s="85">
        <f t="shared" si="6"/>
        <v>41.813115</v>
      </c>
    </row>
    <row r="33" spans="1:17" ht="12.75">
      <c r="A33" s="3" t="s">
        <v>130</v>
      </c>
      <c r="B33" s="112">
        <v>29.897936872385543</v>
      </c>
      <c r="C33" s="25">
        <f t="shared" si="0"/>
        <v>4.753076722066778</v>
      </c>
      <c r="D33" s="25">
        <f t="shared" si="1"/>
        <v>25.144860150318763</v>
      </c>
      <c r="E33" s="27">
        <f t="shared" si="2"/>
        <v>6.925057420287011</v>
      </c>
      <c r="F33" s="27"/>
      <c r="G33" s="27">
        <f t="shared" si="3"/>
        <v>18.219802730031752</v>
      </c>
      <c r="H33" s="27">
        <f t="shared" si="4"/>
        <v>17.308812593530163</v>
      </c>
      <c r="I33" s="27"/>
      <c r="J33" s="26">
        <v>13.514917</v>
      </c>
      <c r="K33" s="27">
        <v>9.409</v>
      </c>
      <c r="L33" s="28">
        <v>0</v>
      </c>
      <c r="M33" s="27">
        <f t="shared" si="5"/>
        <v>22.923917000000003</v>
      </c>
      <c r="N33" s="27"/>
      <c r="O33" s="25">
        <v>11.865895</v>
      </c>
      <c r="P33" s="27"/>
      <c r="Q33" s="85">
        <f t="shared" si="6"/>
        <v>34.789812000000005</v>
      </c>
    </row>
    <row r="34" spans="1:17" ht="12.75">
      <c r="A34" s="3" t="s">
        <v>131</v>
      </c>
      <c r="B34" s="112">
        <v>9.56452208730006</v>
      </c>
      <c r="C34" s="25">
        <f t="shared" si="0"/>
        <v>1.5205366003976102</v>
      </c>
      <c r="D34" s="25">
        <f t="shared" si="1"/>
        <v>8.04398548690245</v>
      </c>
      <c r="E34" s="27">
        <f t="shared" si="2"/>
        <v>2.2153657269017923</v>
      </c>
      <c r="F34" s="27"/>
      <c r="G34" s="27">
        <f t="shared" si="3"/>
        <v>5.828619760000658</v>
      </c>
      <c r="H34" s="27">
        <f t="shared" si="4"/>
        <v>5.537188772000625</v>
      </c>
      <c r="I34" s="27"/>
      <c r="J34" s="26">
        <v>6.472484</v>
      </c>
      <c r="K34" s="27">
        <v>4.753</v>
      </c>
      <c r="L34" s="28">
        <v>0</v>
      </c>
      <c r="M34" s="27">
        <f t="shared" si="5"/>
        <v>11.225484</v>
      </c>
      <c r="N34" s="27"/>
      <c r="O34" s="25">
        <v>3.377358</v>
      </c>
      <c r="P34" s="27"/>
      <c r="Q34" s="85">
        <f t="shared" si="6"/>
        <v>14.602841999999999</v>
      </c>
    </row>
    <row r="35" spans="1:17" ht="12.75">
      <c r="A35" s="3" t="s">
        <v>132</v>
      </c>
      <c r="B35" s="112">
        <v>97.59207108005721</v>
      </c>
      <c r="C35" s="25">
        <f t="shared" si="0"/>
        <v>15.514869915232882</v>
      </c>
      <c r="D35" s="25">
        <f t="shared" si="1"/>
        <v>82.07720116482433</v>
      </c>
      <c r="E35" s="27">
        <f t="shared" si="2"/>
        <v>22.60459304863746</v>
      </c>
      <c r="F35" s="27"/>
      <c r="G35" s="27">
        <f t="shared" si="3"/>
        <v>59.47260811618687</v>
      </c>
      <c r="H35" s="27">
        <f t="shared" si="4"/>
        <v>56.498977710377524</v>
      </c>
      <c r="I35" s="27"/>
      <c r="J35" s="26">
        <v>25.364951</v>
      </c>
      <c r="K35" s="27">
        <v>14.55</v>
      </c>
      <c r="L35" s="28">
        <v>0</v>
      </c>
      <c r="M35" s="27">
        <f t="shared" si="5"/>
        <v>39.914951</v>
      </c>
      <c r="N35" s="27"/>
      <c r="O35" s="25">
        <v>16.985288</v>
      </c>
      <c r="P35" s="27"/>
      <c r="Q35" s="85">
        <f t="shared" si="6"/>
        <v>56.900239</v>
      </c>
    </row>
    <row r="36" spans="1:17" ht="12.75">
      <c r="A36" s="3" t="s">
        <v>133</v>
      </c>
      <c r="B36" s="112">
        <v>8.17826785149016</v>
      </c>
      <c r="C36" s="25">
        <f t="shared" si="0"/>
        <v>1.3001544125824958</v>
      </c>
      <c r="D36" s="25">
        <f t="shared" si="1"/>
        <v>6.878113438907665</v>
      </c>
      <c r="E36" s="27">
        <f t="shared" si="2"/>
        <v>1.894277010209561</v>
      </c>
      <c r="F36" s="27"/>
      <c r="G36" s="27">
        <f t="shared" si="3"/>
        <v>4.983836428698104</v>
      </c>
      <c r="H36" s="27">
        <f t="shared" si="4"/>
        <v>4.734644607263198</v>
      </c>
      <c r="I36" s="27"/>
      <c r="J36" s="26">
        <v>6.090791</v>
      </c>
      <c r="K36" s="27">
        <v>4.753</v>
      </c>
      <c r="L36" s="28">
        <v>0</v>
      </c>
      <c r="M36" s="27">
        <f t="shared" si="5"/>
        <v>10.843791</v>
      </c>
      <c r="N36" s="27"/>
      <c r="O36" s="25">
        <v>2.042419</v>
      </c>
      <c r="P36" s="27"/>
      <c r="Q36" s="85">
        <f t="shared" si="6"/>
        <v>12.88621</v>
      </c>
    </row>
    <row r="37" spans="1:17" ht="12.75">
      <c r="A37" s="3" t="s">
        <v>134</v>
      </c>
      <c r="B37" s="112">
        <v>20.904929880135064</v>
      </c>
      <c r="C37" s="25">
        <f t="shared" si="0"/>
        <v>3.323397731884371</v>
      </c>
      <c r="D37" s="25">
        <f t="shared" si="1"/>
        <v>17.581532148250695</v>
      </c>
      <c r="E37" s="27">
        <f t="shared" si="2"/>
        <v>4.842067879296385</v>
      </c>
      <c r="F37" s="27"/>
      <c r="G37" s="27">
        <f t="shared" si="3"/>
        <v>12.73946426895431</v>
      </c>
      <c r="H37" s="27">
        <f t="shared" si="4"/>
        <v>12.102491055506594</v>
      </c>
      <c r="I37" s="27"/>
      <c r="J37" s="26">
        <v>7.682949</v>
      </c>
      <c r="K37" s="27">
        <v>5.82</v>
      </c>
      <c r="L37" s="28">
        <v>0</v>
      </c>
      <c r="M37" s="27">
        <f t="shared" si="5"/>
        <v>13.502949000000001</v>
      </c>
      <c r="N37" s="27"/>
      <c r="O37" s="25">
        <v>0.082073</v>
      </c>
      <c r="P37" s="27"/>
      <c r="Q37" s="85">
        <f t="shared" si="6"/>
        <v>13.585022</v>
      </c>
    </row>
    <row r="38" spans="1:17" ht="12.75">
      <c r="A38" s="3" t="s">
        <v>135</v>
      </c>
      <c r="B38" s="112">
        <v>16.487882188459626</v>
      </c>
      <c r="C38" s="25">
        <f t="shared" si="0"/>
        <v>2.621189862051305</v>
      </c>
      <c r="D38" s="25">
        <f t="shared" si="1"/>
        <v>13.86669232640832</v>
      </c>
      <c r="E38" s="27">
        <f t="shared" si="2"/>
        <v>3.8189769207610222</v>
      </c>
      <c r="F38" s="27"/>
      <c r="G38" s="27">
        <f t="shared" si="3"/>
        <v>10.047715405647297</v>
      </c>
      <c r="H38" s="27">
        <f t="shared" si="4"/>
        <v>9.545329635364931</v>
      </c>
      <c r="I38" s="27"/>
      <c r="J38" s="26">
        <v>5.407729</v>
      </c>
      <c r="K38" s="27">
        <v>1.94</v>
      </c>
      <c r="L38" s="28">
        <v>0</v>
      </c>
      <c r="M38" s="27">
        <f t="shared" si="5"/>
        <v>7.347728999999999</v>
      </c>
      <c r="N38" s="27"/>
      <c r="O38" s="25">
        <v>0.000461</v>
      </c>
      <c r="P38" s="27"/>
      <c r="Q38" s="85">
        <f t="shared" si="6"/>
        <v>7.348189999999999</v>
      </c>
    </row>
    <row r="39" spans="1:17" ht="12.75">
      <c r="A39" s="3" t="s">
        <v>136</v>
      </c>
      <c r="B39" s="112">
        <v>128.20510515149846</v>
      </c>
      <c r="C39" s="25">
        <f t="shared" si="0"/>
        <v>20.381630463222315</v>
      </c>
      <c r="D39" s="25">
        <f t="shared" si="1"/>
        <v>107.82347468827615</v>
      </c>
      <c r="E39" s="27">
        <f t="shared" si="2"/>
        <v>29.695283608952977</v>
      </c>
      <c r="F39" s="27"/>
      <c r="G39" s="27">
        <f t="shared" si="3"/>
        <v>78.12819107932317</v>
      </c>
      <c r="H39" s="27">
        <f t="shared" si="4"/>
        <v>74.22178152535702</v>
      </c>
      <c r="I39" s="27"/>
      <c r="J39" s="26">
        <v>54.406408</v>
      </c>
      <c r="K39" s="27">
        <v>18.915</v>
      </c>
      <c r="L39" s="28">
        <v>0</v>
      </c>
      <c r="M39" s="27">
        <f t="shared" si="5"/>
        <v>73.32140799999999</v>
      </c>
      <c r="N39" s="27"/>
      <c r="O39" s="25">
        <v>0.183486</v>
      </c>
      <c r="P39" s="27"/>
      <c r="Q39" s="85">
        <f t="shared" si="6"/>
        <v>73.504894</v>
      </c>
    </row>
    <row r="40" spans="1:17" ht="12.75">
      <c r="A40" s="3" t="s">
        <v>137</v>
      </c>
      <c r="B40" s="112">
        <v>17.07473884752617</v>
      </c>
      <c r="C40" s="25">
        <f t="shared" si="0"/>
        <v>2.714486424195545</v>
      </c>
      <c r="D40" s="25">
        <f t="shared" si="1"/>
        <v>14.360252423330625</v>
      </c>
      <c r="E40" s="27">
        <f t="shared" si="2"/>
        <v>3.954906569648175</v>
      </c>
      <c r="F40" s="27"/>
      <c r="G40" s="27">
        <f t="shared" si="3"/>
        <v>10.40534585368245</v>
      </c>
      <c r="H40" s="27">
        <f t="shared" si="4"/>
        <v>9.885078560998327</v>
      </c>
      <c r="I40" s="27"/>
      <c r="J40" s="26">
        <v>8.23692</v>
      </c>
      <c r="K40" s="27">
        <v>6.305</v>
      </c>
      <c r="L40" s="28">
        <v>0</v>
      </c>
      <c r="M40" s="27">
        <f t="shared" si="5"/>
        <v>14.54192</v>
      </c>
      <c r="N40" s="27"/>
      <c r="O40" s="25">
        <v>1.829245</v>
      </c>
      <c r="P40" s="27"/>
      <c r="Q40" s="85">
        <f t="shared" si="6"/>
        <v>16.371164999999998</v>
      </c>
    </row>
    <row r="41" spans="1:17" ht="12.75">
      <c r="A41" s="3" t="s">
        <v>138</v>
      </c>
      <c r="B41" s="112">
        <v>18.498252010105393</v>
      </c>
      <c r="C41" s="25">
        <f t="shared" si="0"/>
        <v>2.9407919149553527</v>
      </c>
      <c r="D41" s="25">
        <f t="shared" si="1"/>
        <v>15.55746009515004</v>
      </c>
      <c r="E41" s="27">
        <f t="shared" si="2"/>
        <v>4.284625320191813</v>
      </c>
      <c r="F41" s="27"/>
      <c r="G41" s="27">
        <f t="shared" si="3"/>
        <v>11.272834774958227</v>
      </c>
      <c r="H41" s="27">
        <f t="shared" si="4"/>
        <v>10.709193036210316</v>
      </c>
      <c r="I41" s="27"/>
      <c r="J41" s="26">
        <v>11.848067</v>
      </c>
      <c r="K41" s="27">
        <v>4.753</v>
      </c>
      <c r="L41" s="28">
        <v>0</v>
      </c>
      <c r="M41" s="27">
        <f t="shared" si="5"/>
        <v>16.601067</v>
      </c>
      <c r="N41" s="27"/>
      <c r="O41" s="25">
        <v>4.615885</v>
      </c>
      <c r="P41" s="27"/>
      <c r="Q41" s="85">
        <f t="shared" si="6"/>
        <v>21.216952</v>
      </c>
    </row>
    <row r="42" spans="1:17" ht="12.75">
      <c r="A42" s="3" t="s">
        <v>139</v>
      </c>
      <c r="B42" s="112">
        <v>294.7291650016342</v>
      </c>
      <c r="C42" s="25">
        <f t="shared" si="0"/>
        <v>46.85508366222165</v>
      </c>
      <c r="D42" s="25">
        <f t="shared" si="1"/>
        <v>247.87408133941256</v>
      </c>
      <c r="E42" s="27">
        <f t="shared" si="2"/>
        <v>68.26612818741665</v>
      </c>
      <c r="F42" s="27"/>
      <c r="G42" s="27">
        <f t="shared" si="3"/>
        <v>179.6079531519959</v>
      </c>
      <c r="H42" s="27">
        <f t="shared" si="4"/>
        <v>170.6275554943961</v>
      </c>
      <c r="I42" s="27"/>
      <c r="J42" s="26">
        <v>122.748705</v>
      </c>
      <c r="K42" s="27">
        <v>69.355</v>
      </c>
      <c r="L42" s="28">
        <v>0</v>
      </c>
      <c r="M42" s="27">
        <f t="shared" si="5"/>
        <v>192.103705</v>
      </c>
      <c r="N42" s="27"/>
      <c r="O42" s="25">
        <v>0.337117</v>
      </c>
      <c r="P42" s="27"/>
      <c r="Q42" s="85">
        <f t="shared" si="6"/>
        <v>192.440822</v>
      </c>
    </row>
    <row r="43" spans="1:17" ht="12.75">
      <c r="A43" s="3" t="s">
        <v>140</v>
      </c>
      <c r="B43" s="112">
        <v>161.15713295982235</v>
      </c>
      <c r="C43" s="25">
        <f t="shared" si="0"/>
        <v>25.62023662488368</v>
      </c>
      <c r="D43" s="25">
        <f t="shared" si="1"/>
        <v>135.53689633493866</v>
      </c>
      <c r="E43" s="27">
        <f t="shared" si="2"/>
        <v>37.32773950922291</v>
      </c>
      <c r="F43" s="27"/>
      <c r="G43" s="27">
        <f t="shared" si="3"/>
        <v>98.20915682571575</v>
      </c>
      <c r="H43" s="27">
        <f t="shared" si="4"/>
        <v>93.29869898442996</v>
      </c>
      <c r="I43" s="27"/>
      <c r="J43" s="26">
        <v>65.635529</v>
      </c>
      <c r="K43" s="27">
        <v>17.072</v>
      </c>
      <c r="L43" s="28">
        <v>0</v>
      </c>
      <c r="M43" s="27">
        <f t="shared" si="5"/>
        <v>82.70752900000001</v>
      </c>
      <c r="N43" s="27"/>
      <c r="O43" s="25">
        <v>124.285261</v>
      </c>
      <c r="P43" s="27"/>
      <c r="Q43" s="85">
        <f t="shared" si="6"/>
        <v>206.99279</v>
      </c>
    </row>
    <row r="44" spans="1:17" ht="12.75">
      <c r="A44" s="3" t="s">
        <v>141</v>
      </c>
      <c r="B44" s="112">
        <v>48.07940150570499</v>
      </c>
      <c r="C44" s="25">
        <f t="shared" si="0"/>
        <v>7.643506810623448</v>
      </c>
      <c r="D44" s="25">
        <f t="shared" si="1"/>
        <v>40.435894695081544</v>
      </c>
      <c r="E44" s="27">
        <f t="shared" si="2"/>
        <v>11.13630741750492</v>
      </c>
      <c r="F44" s="27"/>
      <c r="G44" s="27">
        <f t="shared" si="3"/>
        <v>29.299587277576624</v>
      </c>
      <c r="H44" s="27">
        <f t="shared" si="4"/>
        <v>27.83460791369779</v>
      </c>
      <c r="I44" s="27"/>
      <c r="J44" s="26">
        <v>20.103823</v>
      </c>
      <c r="K44" s="27">
        <v>16.005</v>
      </c>
      <c r="L44" s="28">
        <v>0</v>
      </c>
      <c r="M44" s="27">
        <f t="shared" si="5"/>
        <v>36.108823</v>
      </c>
      <c r="N44" s="27"/>
      <c r="O44" s="25">
        <v>0.295788</v>
      </c>
      <c r="P44" s="27"/>
      <c r="Q44" s="85">
        <f t="shared" si="6"/>
        <v>36.404611</v>
      </c>
    </row>
    <row r="45" spans="1:17" ht="12.75">
      <c r="A45" s="3" t="s">
        <v>142</v>
      </c>
      <c r="B45" s="112">
        <v>36.990715266170945</v>
      </c>
      <c r="C45" s="25">
        <f t="shared" si="0"/>
        <v>5.880663552628899</v>
      </c>
      <c r="D45" s="25">
        <f t="shared" si="1"/>
        <v>31.110051713542045</v>
      </c>
      <c r="E45" s="27">
        <f t="shared" si="2"/>
        <v>8.56790983033747</v>
      </c>
      <c r="F45" s="27"/>
      <c r="G45" s="27">
        <f t="shared" si="3"/>
        <v>22.542141883204575</v>
      </c>
      <c r="H45" s="27">
        <f t="shared" si="4"/>
        <v>21.415034789044345</v>
      </c>
      <c r="I45" s="27"/>
      <c r="J45" s="26">
        <v>30.084301</v>
      </c>
      <c r="K45" s="27">
        <v>10.573</v>
      </c>
      <c r="L45" s="28">
        <v>0</v>
      </c>
      <c r="M45" s="27">
        <f t="shared" si="5"/>
        <v>40.657301000000004</v>
      </c>
      <c r="N45" s="27"/>
      <c r="O45" s="25">
        <v>20.006321</v>
      </c>
      <c r="P45" s="27"/>
      <c r="Q45" s="85">
        <f t="shared" si="6"/>
        <v>60.663622000000004</v>
      </c>
    </row>
    <row r="46" spans="1:17" ht="12.75">
      <c r="A46" s="3" t="s">
        <v>143</v>
      </c>
      <c r="B46" s="112">
        <v>172.5707383981343</v>
      </c>
      <c r="C46" s="25">
        <f t="shared" si="0"/>
        <v>27.43473447987787</v>
      </c>
      <c r="D46" s="25">
        <f t="shared" si="1"/>
        <v>145.13600391825642</v>
      </c>
      <c r="E46" s="27">
        <f t="shared" si="2"/>
        <v>39.971395938433375</v>
      </c>
      <c r="F46" s="27"/>
      <c r="G46" s="27">
        <f t="shared" si="3"/>
        <v>105.16460797982305</v>
      </c>
      <c r="H46" s="27">
        <f t="shared" si="4"/>
        <v>99.90637758083189</v>
      </c>
      <c r="I46" s="27"/>
      <c r="J46" s="26">
        <v>107.432889</v>
      </c>
      <c r="K46" s="27">
        <v>32.883</v>
      </c>
      <c r="L46" s="28">
        <v>0</v>
      </c>
      <c r="M46" s="27">
        <f t="shared" si="5"/>
        <v>140.315889</v>
      </c>
      <c r="N46" s="27"/>
      <c r="O46" s="25">
        <v>221.14</v>
      </c>
      <c r="P46" s="27"/>
      <c r="Q46" s="85">
        <f t="shared" si="6"/>
        <v>361.45588899999996</v>
      </c>
    </row>
    <row r="47" spans="1:17" ht="12.75">
      <c r="A47" s="3" t="s">
        <v>144</v>
      </c>
      <c r="B47" s="112">
        <v>20.76815270455872</v>
      </c>
      <c r="C47" s="25">
        <f t="shared" si="0"/>
        <v>3.3016533415568086</v>
      </c>
      <c r="D47" s="25">
        <f t="shared" si="1"/>
        <v>17.466499363001912</v>
      </c>
      <c r="E47" s="27">
        <f t="shared" si="2"/>
        <v>4.8103871048438265</v>
      </c>
      <c r="F47" s="27"/>
      <c r="G47" s="27">
        <f t="shared" si="3"/>
        <v>12.656112258158085</v>
      </c>
      <c r="H47" s="27">
        <f t="shared" si="4"/>
        <v>12.02330664525018</v>
      </c>
      <c r="I47" s="27"/>
      <c r="J47" s="26">
        <v>12.790597</v>
      </c>
      <c r="K47" s="27">
        <v>4.947</v>
      </c>
      <c r="L47" s="28">
        <v>0</v>
      </c>
      <c r="M47" s="27">
        <f t="shared" si="5"/>
        <v>17.737597</v>
      </c>
      <c r="N47" s="27"/>
      <c r="O47" s="25">
        <v>20.309442</v>
      </c>
      <c r="P47" s="27"/>
      <c r="Q47" s="85">
        <f t="shared" si="6"/>
        <v>38.047039</v>
      </c>
    </row>
    <row r="48" spans="1:17" ht="12.75">
      <c r="A48" s="3" t="s">
        <v>145</v>
      </c>
      <c r="B48" s="112">
        <v>15.10610773778936</v>
      </c>
      <c r="C48" s="25">
        <f t="shared" si="0"/>
        <v>2.4015198559013653</v>
      </c>
      <c r="D48" s="25">
        <f t="shared" si="1"/>
        <v>12.704587881887996</v>
      </c>
      <c r="E48" s="27">
        <f t="shared" si="2"/>
        <v>3.4989258264791587</v>
      </c>
      <c r="F48" s="27"/>
      <c r="G48" s="27">
        <f t="shared" si="3"/>
        <v>9.205662055408837</v>
      </c>
      <c r="H48" s="27">
        <f t="shared" si="4"/>
        <v>8.745378952638395</v>
      </c>
      <c r="I48" s="27"/>
      <c r="J48" s="26">
        <v>11.905129</v>
      </c>
      <c r="K48" s="27">
        <v>3.298</v>
      </c>
      <c r="L48" s="28">
        <v>0</v>
      </c>
      <c r="M48" s="27">
        <f t="shared" si="5"/>
        <v>15.203129</v>
      </c>
      <c r="N48" s="27"/>
      <c r="O48" s="25">
        <v>4.7919</v>
      </c>
      <c r="P48" s="27"/>
      <c r="Q48" s="85">
        <f t="shared" si="6"/>
        <v>19.995029000000002</v>
      </c>
    </row>
    <row r="49" spans="1:17" ht="12.75">
      <c r="A49" s="3" t="s">
        <v>146</v>
      </c>
      <c r="B49" s="112">
        <v>46.56158071170733</v>
      </c>
      <c r="C49" s="25">
        <f t="shared" si="0"/>
        <v>7.402208599478901</v>
      </c>
      <c r="D49" s="25">
        <f t="shared" si="1"/>
        <v>39.159372112228425</v>
      </c>
      <c r="E49" s="27">
        <f t="shared" si="2"/>
        <v>10.784744826513975</v>
      </c>
      <c r="F49" s="27"/>
      <c r="G49" s="27">
        <f t="shared" si="3"/>
        <v>28.37462728571445</v>
      </c>
      <c r="H49" s="27">
        <f t="shared" si="4"/>
        <v>26.955895921428727</v>
      </c>
      <c r="I49" s="27"/>
      <c r="J49" s="26">
        <v>16.949124</v>
      </c>
      <c r="K49" s="27">
        <v>8.924</v>
      </c>
      <c r="L49" s="28">
        <v>0</v>
      </c>
      <c r="M49" s="27">
        <f t="shared" si="5"/>
        <v>25.873124</v>
      </c>
      <c r="N49" s="27"/>
      <c r="O49" s="25">
        <v>9.973262</v>
      </c>
      <c r="P49" s="27"/>
      <c r="Q49" s="85">
        <f t="shared" si="6"/>
        <v>35.846386</v>
      </c>
    </row>
    <row r="50" spans="1:17" ht="12.75">
      <c r="A50" s="3" t="s">
        <v>147</v>
      </c>
      <c r="B50" s="112">
        <v>7.188214798951283</v>
      </c>
      <c r="C50" s="25">
        <f t="shared" si="0"/>
        <v>1.1427589997244239</v>
      </c>
      <c r="D50" s="25">
        <f t="shared" si="1"/>
        <v>6.045455799226859</v>
      </c>
      <c r="E50" s="27">
        <f t="shared" si="2"/>
        <v>1.6649577007459468</v>
      </c>
      <c r="F50" s="27"/>
      <c r="G50" s="27">
        <f t="shared" si="3"/>
        <v>4.3804980984809125</v>
      </c>
      <c r="H50" s="27">
        <f t="shared" si="4"/>
        <v>4.1614731935568665</v>
      </c>
      <c r="I50" s="27"/>
      <c r="J50" s="26">
        <v>3.995288</v>
      </c>
      <c r="K50" s="27">
        <v>4.365</v>
      </c>
      <c r="L50" s="28">
        <v>0</v>
      </c>
      <c r="M50" s="27">
        <f t="shared" si="5"/>
        <v>8.360288</v>
      </c>
      <c r="N50" s="27"/>
      <c r="O50" s="25">
        <v>0.067487</v>
      </c>
      <c r="P50" s="27"/>
      <c r="Q50" s="85">
        <f t="shared" si="6"/>
        <v>8.427775</v>
      </c>
    </row>
    <row r="51" spans="1:17" ht="12.75">
      <c r="A51" s="3" t="s">
        <v>148</v>
      </c>
      <c r="B51" s="112">
        <v>67.87631360369802</v>
      </c>
      <c r="C51" s="25">
        <f t="shared" si="0"/>
        <v>10.790755480771066</v>
      </c>
      <c r="D51" s="25">
        <f t="shared" si="1"/>
        <v>57.085558122926955</v>
      </c>
      <c r="E51" s="27">
        <f t="shared" si="2"/>
        <v>15.721732612833378</v>
      </c>
      <c r="F51" s="27"/>
      <c r="G51" s="27">
        <f t="shared" si="3"/>
        <v>41.36382551009358</v>
      </c>
      <c r="H51" s="27">
        <f t="shared" si="4"/>
        <v>39.295634234588896</v>
      </c>
      <c r="I51" s="27"/>
      <c r="J51" s="26">
        <v>18.710466</v>
      </c>
      <c r="K51" s="27">
        <v>8.827</v>
      </c>
      <c r="L51" s="28">
        <v>0</v>
      </c>
      <c r="M51" s="27">
        <f t="shared" si="5"/>
        <v>27.537466000000002</v>
      </c>
      <c r="N51" s="27"/>
      <c r="O51" s="25">
        <v>0.081716</v>
      </c>
      <c r="P51" s="27"/>
      <c r="Q51" s="85">
        <f t="shared" si="6"/>
        <v>27.619182000000002</v>
      </c>
    </row>
    <row r="52" spans="1:17" ht="12.75">
      <c r="A52" s="3" t="s">
        <v>149</v>
      </c>
      <c r="B52" s="112">
        <v>278.93382567203946</v>
      </c>
      <c r="C52" s="25">
        <f t="shared" si="0"/>
        <v>44.343992010476775</v>
      </c>
      <c r="D52" s="25">
        <f t="shared" si="1"/>
        <v>234.5898336615627</v>
      </c>
      <c r="E52" s="27">
        <f t="shared" si="2"/>
        <v>64.60756029702182</v>
      </c>
      <c r="F52" s="27"/>
      <c r="G52" s="27">
        <f t="shared" si="3"/>
        <v>169.98227336454087</v>
      </c>
      <c r="H52" s="27">
        <f t="shared" si="4"/>
        <v>161.48315969631383</v>
      </c>
      <c r="I52" s="27"/>
      <c r="J52" s="26">
        <v>67.534743</v>
      </c>
      <c r="K52" s="27">
        <v>45.784</v>
      </c>
      <c r="L52" s="28">
        <v>0</v>
      </c>
      <c r="M52" s="27">
        <f t="shared" si="5"/>
        <v>113.31874300000001</v>
      </c>
      <c r="N52" s="27"/>
      <c r="O52" s="25">
        <v>1.255616</v>
      </c>
      <c r="P52" s="27"/>
      <c r="Q52" s="85">
        <f t="shared" si="6"/>
        <v>114.57435900000002</v>
      </c>
    </row>
    <row r="53" spans="1:17" ht="12.75">
      <c r="A53" s="3" t="s">
        <v>150</v>
      </c>
      <c r="B53" s="112">
        <v>19.90276933172406</v>
      </c>
      <c r="C53" s="25">
        <f t="shared" si="0"/>
        <v>3.164077508727917</v>
      </c>
      <c r="D53" s="25">
        <f t="shared" si="1"/>
        <v>16.73869182299614</v>
      </c>
      <c r="E53" s="27">
        <f t="shared" si="2"/>
        <v>4.6099441922435</v>
      </c>
      <c r="F53" s="27"/>
      <c r="G53" s="27">
        <f t="shared" si="3"/>
        <v>12.128747630752642</v>
      </c>
      <c r="H53" s="27">
        <f t="shared" si="4"/>
        <v>11.522310249215009</v>
      </c>
      <c r="I53" s="27"/>
      <c r="J53" s="26">
        <v>16.648329</v>
      </c>
      <c r="K53" s="27">
        <v>10.185</v>
      </c>
      <c r="L53" s="28">
        <v>0</v>
      </c>
      <c r="M53" s="27">
        <f t="shared" si="5"/>
        <v>26.833329</v>
      </c>
      <c r="N53" s="27"/>
      <c r="O53" s="25">
        <v>8.750711</v>
      </c>
      <c r="P53" s="27"/>
      <c r="Q53" s="85">
        <f t="shared" si="6"/>
        <v>35.58404</v>
      </c>
    </row>
    <row r="54" spans="1:17" ht="12.75">
      <c r="A54" s="3" t="s">
        <v>151</v>
      </c>
      <c r="B54" s="112">
        <v>81.49729912135017</v>
      </c>
      <c r="C54" s="25">
        <f t="shared" si="0"/>
        <v>12.956175438405602</v>
      </c>
      <c r="D54" s="25">
        <f t="shared" si="1"/>
        <v>68.54112368294457</v>
      </c>
      <c r="E54" s="27">
        <f t="shared" si="2"/>
        <v>18.876669598393775</v>
      </c>
      <c r="F54" s="27"/>
      <c r="G54" s="27">
        <f t="shared" si="3"/>
        <v>49.6644540845508</v>
      </c>
      <c r="H54" s="27">
        <f t="shared" si="4"/>
        <v>47.181231380323254</v>
      </c>
      <c r="I54" s="27"/>
      <c r="J54" s="26">
        <v>17.574715</v>
      </c>
      <c r="K54" s="27">
        <v>9.894</v>
      </c>
      <c r="L54" s="28">
        <v>0</v>
      </c>
      <c r="M54" s="27">
        <f t="shared" si="5"/>
        <v>27.468715000000003</v>
      </c>
      <c r="N54" s="27"/>
      <c r="O54" s="25">
        <v>0.000705</v>
      </c>
      <c r="P54" s="27"/>
      <c r="Q54" s="85">
        <f t="shared" si="6"/>
        <v>27.469420000000003</v>
      </c>
    </row>
    <row r="55" spans="1:17" ht="12.75">
      <c r="A55" s="3" t="s">
        <v>152</v>
      </c>
      <c r="B55" s="112">
        <v>1.0981479170634707</v>
      </c>
      <c r="C55" s="25">
        <f t="shared" si="0"/>
        <v>0.17457998270112854</v>
      </c>
      <c r="D55" s="25">
        <f t="shared" si="1"/>
        <v>0.9235679343623422</v>
      </c>
      <c r="E55" s="27">
        <f t="shared" si="2"/>
        <v>0.2543565937038631</v>
      </c>
      <c r="F55" s="27"/>
      <c r="G55" s="27">
        <f t="shared" si="3"/>
        <v>0.6692113406584791</v>
      </c>
      <c r="H55" s="27">
        <f t="shared" si="4"/>
        <v>0.6357507736255551</v>
      </c>
      <c r="I55" s="27"/>
      <c r="J55" s="26">
        <v>1.288612</v>
      </c>
      <c r="K55" s="27">
        <v>1.358</v>
      </c>
      <c r="L55" s="28">
        <v>0</v>
      </c>
      <c r="M55" s="27">
        <f t="shared" si="5"/>
        <v>2.646612</v>
      </c>
      <c r="N55" s="27"/>
      <c r="O55" s="25">
        <v>0.001523</v>
      </c>
      <c r="P55" s="27"/>
      <c r="Q55" s="85">
        <f t="shared" si="6"/>
        <v>2.6481350000000003</v>
      </c>
    </row>
    <row r="56" spans="1:17" ht="12.75">
      <c r="A56" s="3" t="s">
        <v>153</v>
      </c>
      <c r="B56" s="112">
        <v>7.628265892207144</v>
      </c>
      <c r="C56" s="25">
        <f t="shared" si="0"/>
        <v>1.2127168906920216</v>
      </c>
      <c r="D56" s="25">
        <f t="shared" si="1"/>
        <v>6.415549001515122</v>
      </c>
      <c r="E56" s="27">
        <f t="shared" si="2"/>
        <v>1.7668837668040878</v>
      </c>
      <c r="F56" s="27"/>
      <c r="G56" s="27">
        <f t="shared" si="3"/>
        <v>4.648665234711034</v>
      </c>
      <c r="H56" s="27">
        <f t="shared" si="4"/>
        <v>4.416231972975482</v>
      </c>
      <c r="I56" s="27"/>
      <c r="J56" s="26">
        <v>4.473812</v>
      </c>
      <c r="K56" s="27">
        <v>2.231</v>
      </c>
      <c r="L56" s="28">
        <v>0</v>
      </c>
      <c r="M56" s="27">
        <f t="shared" si="5"/>
        <v>6.7048119999999995</v>
      </c>
      <c r="N56" s="27"/>
      <c r="O56" s="25">
        <v>1.768214</v>
      </c>
      <c r="P56" s="27"/>
      <c r="Q56" s="85">
        <f t="shared" si="6"/>
        <v>8.473025999999999</v>
      </c>
    </row>
    <row r="57" spans="1:17" ht="12.75">
      <c r="A57" s="3" t="s">
        <v>154</v>
      </c>
      <c r="B57" s="112">
        <v>62.801469567456614</v>
      </c>
      <c r="C57" s="25">
        <f t="shared" si="0"/>
        <v>9.983973288416607</v>
      </c>
      <c r="D57" s="25">
        <f t="shared" si="1"/>
        <v>52.81749627904001</v>
      </c>
      <c r="E57" s="27">
        <f t="shared" si="2"/>
        <v>14.546280724631941</v>
      </c>
      <c r="F57" s="27"/>
      <c r="G57" s="27">
        <f t="shared" si="3"/>
        <v>38.271215554408066</v>
      </c>
      <c r="H57" s="27">
        <f t="shared" si="4"/>
        <v>36.35765477668766</v>
      </c>
      <c r="I57" s="27"/>
      <c r="J57" s="26">
        <v>40.997729</v>
      </c>
      <c r="K57" s="27">
        <v>13.289</v>
      </c>
      <c r="L57" s="28">
        <v>0</v>
      </c>
      <c r="M57" s="27">
        <f t="shared" si="5"/>
        <v>54.286729</v>
      </c>
      <c r="N57" s="27"/>
      <c r="O57" s="25">
        <v>52.841765</v>
      </c>
      <c r="P57" s="27"/>
      <c r="Q57" s="85">
        <f t="shared" si="6"/>
        <v>107.128494</v>
      </c>
    </row>
    <row r="58" spans="1:17" ht="12.75">
      <c r="A58" s="3" t="s">
        <v>155</v>
      </c>
      <c r="B58" s="112">
        <v>69.51440214326702</v>
      </c>
      <c r="C58" s="25">
        <f t="shared" si="0"/>
        <v>11.05117346677936</v>
      </c>
      <c r="D58" s="25">
        <f t="shared" si="1"/>
        <v>58.46322867648766</v>
      </c>
      <c r="E58" s="27">
        <f t="shared" si="2"/>
        <v>16.101152010380737</v>
      </c>
      <c r="F58" s="27"/>
      <c r="G58" s="27">
        <f t="shared" si="3"/>
        <v>42.36207666610692</v>
      </c>
      <c r="H58" s="27">
        <f t="shared" si="4"/>
        <v>40.243972832801575</v>
      </c>
      <c r="I58" s="27"/>
      <c r="J58" s="26">
        <v>36.617246</v>
      </c>
      <c r="K58" s="27">
        <v>12.222</v>
      </c>
      <c r="L58" s="28">
        <v>0</v>
      </c>
      <c r="M58" s="27">
        <f t="shared" si="5"/>
        <v>48.839246</v>
      </c>
      <c r="N58" s="27"/>
      <c r="O58" s="25">
        <v>36.260604</v>
      </c>
      <c r="P58" s="27"/>
      <c r="Q58" s="85">
        <f t="shared" si="6"/>
        <v>85.09985</v>
      </c>
    </row>
    <row r="59" spans="1:17" ht="12.75">
      <c r="A59" s="3" t="s">
        <v>156</v>
      </c>
      <c r="B59" s="112">
        <v>21.55414929093132</v>
      </c>
      <c r="C59" s="25">
        <f t="shared" si="0"/>
        <v>3.4266085213826827</v>
      </c>
      <c r="D59" s="25">
        <f t="shared" si="1"/>
        <v>18.127540769548638</v>
      </c>
      <c r="E59" s="27">
        <f t="shared" si="2"/>
        <v>4.9924421916550905</v>
      </c>
      <c r="F59" s="27"/>
      <c r="G59" s="27">
        <f t="shared" si="3"/>
        <v>13.135098577893547</v>
      </c>
      <c r="H59" s="27">
        <f t="shared" si="4"/>
        <v>12.47834364899887</v>
      </c>
      <c r="I59" s="27"/>
      <c r="J59" s="26">
        <v>11.37666</v>
      </c>
      <c r="K59" s="27">
        <v>4.656</v>
      </c>
      <c r="L59" s="28">
        <v>0</v>
      </c>
      <c r="M59" s="27">
        <f t="shared" si="5"/>
        <v>16.03266</v>
      </c>
      <c r="N59" s="27"/>
      <c r="O59" s="25">
        <v>38.440376</v>
      </c>
      <c r="P59" s="27"/>
      <c r="Q59" s="85">
        <f t="shared" si="6"/>
        <v>54.473036</v>
      </c>
    </row>
    <row r="60" spans="1:17" ht="13.5" thickBot="1">
      <c r="A60" s="3" t="s">
        <v>157</v>
      </c>
      <c r="B60" s="112">
        <v>7.42400437588818</v>
      </c>
      <c r="C60" s="25">
        <f t="shared" si="0"/>
        <v>1.1802440594537413</v>
      </c>
      <c r="D60" s="25">
        <f t="shared" si="1"/>
        <v>6.243760316434439</v>
      </c>
      <c r="E60" s="27">
        <f t="shared" si="2"/>
        <v>1.719572049768181</v>
      </c>
      <c r="F60" s="27"/>
      <c r="G60" s="27">
        <f t="shared" si="3"/>
        <v>4.524188266666258</v>
      </c>
      <c r="H60" s="27">
        <f t="shared" si="4"/>
        <v>4.297978853332944</v>
      </c>
      <c r="I60" s="27"/>
      <c r="J60" s="26">
        <v>6.264731</v>
      </c>
      <c r="K60" s="27">
        <v>3.686</v>
      </c>
      <c r="L60" s="28">
        <v>0</v>
      </c>
      <c r="M60" s="27">
        <f t="shared" si="5"/>
        <v>9.950731000000001</v>
      </c>
      <c r="N60" s="27"/>
      <c r="O60" s="25">
        <v>4.716561</v>
      </c>
      <c r="P60" s="27"/>
      <c r="Q60" s="85">
        <f t="shared" si="6"/>
        <v>14.667292</v>
      </c>
    </row>
    <row r="61" spans="1:17" ht="13.5" thickBot="1">
      <c r="A61" s="70"/>
      <c r="B61" s="113">
        <f>SUM(B8:B60)</f>
        <v>3648.332311884779</v>
      </c>
      <c r="C61" s="90">
        <f>SUM(C8:C60)</f>
        <v>580</v>
      </c>
      <c r="D61" s="90">
        <f>SUM(D8:D60)</f>
        <v>3068.3323118847784</v>
      </c>
      <c r="E61" s="51">
        <f>SUM(E8:E60)</f>
        <v>845.0386010221941</v>
      </c>
      <c r="F61" s="51"/>
      <c r="G61" s="51">
        <f>SUM(G8:G60)</f>
        <v>2223.293710862585</v>
      </c>
      <c r="H61" s="79">
        <f>SUM(H8:H60)</f>
        <v>2112.129025319455</v>
      </c>
      <c r="I61" s="51"/>
      <c r="J61" s="74">
        <f aca="true" t="shared" si="7" ref="J61:Q61">SUM(J8:J60)</f>
        <v>1578.1768869999999</v>
      </c>
      <c r="K61" s="51">
        <f t="shared" si="7"/>
        <v>672.5009999999997</v>
      </c>
      <c r="L61" s="51">
        <f t="shared" si="7"/>
        <v>0</v>
      </c>
      <c r="M61" s="79">
        <f t="shared" si="7"/>
        <v>2250.677887</v>
      </c>
      <c r="N61" s="51">
        <f t="shared" si="7"/>
        <v>0</v>
      </c>
      <c r="O61" s="83">
        <f t="shared" si="7"/>
        <v>1174.9443919999994</v>
      </c>
      <c r="P61" s="51">
        <f t="shared" si="7"/>
        <v>0</v>
      </c>
      <c r="Q61" s="83">
        <f t="shared" si="7"/>
        <v>3425.6222790000006</v>
      </c>
    </row>
    <row r="62" ht="12.75">
      <c r="O62" s="36" t="s">
        <v>24</v>
      </c>
    </row>
    <row r="63" spans="1:15" ht="12.75">
      <c r="A63" t="s">
        <v>25</v>
      </c>
      <c r="O63" s="49">
        <f ca="1">TODAY()</f>
        <v>39829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workbookViewId="0" topLeftCell="A1">
      <selection activeCell="A2" sqref="A2:Q2"/>
    </sheetView>
  </sheetViews>
  <sheetFormatPr defaultColWidth="9.140625" defaultRowHeight="12.75"/>
  <cols>
    <col min="1" max="1" width="18.7109375" style="0" customWidth="1"/>
    <col min="2" max="2" width="9.7109375" style="0" customWidth="1"/>
    <col min="4" max="5" width="9.7109375" style="0" customWidth="1"/>
    <col min="6" max="6" width="9.140625" style="0" hidden="1" customWidth="1"/>
    <col min="7" max="7" width="9.7109375" style="0" customWidth="1"/>
    <col min="9" max="9" width="0.2890625" style="0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9.140625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6"/>
      <c r="C5" s="48" t="s">
        <v>3</v>
      </c>
      <c r="D5" s="48" t="s">
        <v>4</v>
      </c>
      <c r="E5" s="20"/>
      <c r="F5" s="20"/>
      <c r="G5" s="20"/>
      <c r="H5" s="38" t="s">
        <v>5</v>
      </c>
      <c r="I5" s="4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8" t="s">
        <v>10</v>
      </c>
      <c r="C6" s="9" t="s">
        <v>11</v>
      </c>
      <c r="D6" s="9" t="s">
        <v>12</v>
      </c>
      <c r="E6" s="11" t="s">
        <v>13</v>
      </c>
      <c r="F6" s="11"/>
      <c r="G6" s="11" t="s">
        <v>14</v>
      </c>
      <c r="H6" s="12" t="s">
        <v>15</v>
      </c>
      <c r="I6" s="5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7" ht="12.75">
      <c r="A7" s="1"/>
      <c r="B7" s="1"/>
      <c r="C7" s="21"/>
      <c r="D7" s="21"/>
      <c r="E7" s="2"/>
      <c r="F7" s="2"/>
      <c r="G7" s="2"/>
      <c r="H7" s="2"/>
      <c r="I7" s="2"/>
      <c r="J7" s="23"/>
      <c r="K7" s="2"/>
      <c r="L7" s="24"/>
      <c r="M7" s="2"/>
      <c r="N7" s="2"/>
      <c r="O7" s="21"/>
      <c r="P7" s="2"/>
      <c r="Q7" s="84"/>
    </row>
    <row r="8" spans="1:17" ht="12.75">
      <c r="A8" s="3" t="s">
        <v>105</v>
      </c>
      <c r="B8" s="91">
        <v>7.401437482044035</v>
      </c>
      <c r="C8" s="25">
        <f>(B8/$B$61)*227.6</f>
        <v>0.5339747364567958</v>
      </c>
      <c r="D8" s="25">
        <f>B8-C8</f>
        <v>6.86746274558724</v>
      </c>
      <c r="E8" s="27">
        <f>B8-C8-G8</f>
        <v>2.108338444632925</v>
      </c>
      <c r="F8" s="27"/>
      <c r="G8" s="27">
        <f>0.643*B8</f>
        <v>4.759124300954315</v>
      </c>
      <c r="H8" s="27">
        <f>0.95*G8</f>
        <v>4.521168085906599</v>
      </c>
      <c r="I8" s="27"/>
      <c r="J8" s="26">
        <v>10.8</v>
      </c>
      <c r="K8" s="27">
        <v>6.596</v>
      </c>
      <c r="L8" s="28">
        <v>0</v>
      </c>
      <c r="M8" s="27">
        <f>SUM(J8:L8)</f>
        <v>17.396</v>
      </c>
      <c r="N8" s="27"/>
      <c r="O8" s="25">
        <v>4.571063</v>
      </c>
      <c r="P8" s="27"/>
      <c r="Q8" s="85">
        <f>M8+O8</f>
        <v>21.967063</v>
      </c>
    </row>
    <row r="9" spans="1:17" ht="12.75">
      <c r="A9" s="3" t="s">
        <v>106</v>
      </c>
      <c r="B9" s="91">
        <v>43.61926636332562</v>
      </c>
      <c r="C9" s="25">
        <f aca="true" t="shared" si="0" ref="C9:C60">(B9/$B$61)*227.6</f>
        <v>3.1469003578428123</v>
      </c>
      <c r="D9" s="25">
        <f aca="true" t="shared" si="1" ref="D9:D60">B9-C9</f>
        <v>40.47236600548281</v>
      </c>
      <c r="E9" s="27">
        <f aca="true" t="shared" si="2" ref="E9:E60">B9-C9-G9</f>
        <v>12.425177733864437</v>
      </c>
      <c r="F9" s="27"/>
      <c r="G9" s="27">
        <f aca="true" t="shared" si="3" ref="G9:G60">0.643*B9</f>
        <v>28.047188271618374</v>
      </c>
      <c r="H9" s="27">
        <f aca="true" t="shared" si="4" ref="H9:H60">0.95*G9</f>
        <v>26.644828858037453</v>
      </c>
      <c r="I9" s="27"/>
      <c r="J9" s="26">
        <v>18.4</v>
      </c>
      <c r="K9" s="27">
        <v>9.991</v>
      </c>
      <c r="L9" s="28">
        <v>0</v>
      </c>
      <c r="M9" s="27">
        <f aca="true" t="shared" si="5" ref="M9:M60">SUM(J9:L9)</f>
        <v>28.391</v>
      </c>
      <c r="N9" s="27"/>
      <c r="O9" s="25">
        <v>10.139113</v>
      </c>
      <c r="P9" s="27"/>
      <c r="Q9" s="85">
        <f aca="true" t="shared" si="6" ref="Q9:Q60">M9+O9</f>
        <v>38.530113</v>
      </c>
    </row>
    <row r="10" spans="1:17" ht="12.75">
      <c r="A10" s="3" t="s">
        <v>107</v>
      </c>
      <c r="B10" s="91">
        <v>24.99209385052117</v>
      </c>
      <c r="C10" s="25">
        <f t="shared" si="0"/>
        <v>1.8030479565234474</v>
      </c>
      <c r="D10" s="25">
        <f t="shared" si="1"/>
        <v>23.189045893997722</v>
      </c>
      <c r="E10" s="27">
        <f t="shared" si="2"/>
        <v>7.1191295481126105</v>
      </c>
      <c r="F10" s="27"/>
      <c r="G10" s="27">
        <f t="shared" si="3"/>
        <v>16.06991634588511</v>
      </c>
      <c r="H10" s="27">
        <f t="shared" si="4"/>
        <v>15.266420528590855</v>
      </c>
      <c r="I10" s="27"/>
      <c r="J10" s="26">
        <v>11.8</v>
      </c>
      <c r="K10" s="27">
        <v>8.051</v>
      </c>
      <c r="L10" s="28">
        <v>0</v>
      </c>
      <c r="M10" s="27">
        <f t="shared" si="5"/>
        <v>19.851</v>
      </c>
      <c r="N10" s="27"/>
      <c r="O10" s="25">
        <v>3.64087</v>
      </c>
      <c r="P10" s="27"/>
      <c r="Q10" s="85">
        <f t="shared" si="6"/>
        <v>23.49187</v>
      </c>
    </row>
    <row r="11" spans="1:17" ht="12.75">
      <c r="A11" s="3" t="s">
        <v>108</v>
      </c>
      <c r="B11" s="91">
        <v>37.05817692572112</v>
      </c>
      <c r="C11" s="25">
        <f t="shared" si="0"/>
        <v>2.673552307303474</v>
      </c>
      <c r="D11" s="25">
        <f t="shared" si="1"/>
        <v>34.38462461841765</v>
      </c>
      <c r="E11" s="27">
        <f t="shared" si="2"/>
        <v>10.556216855178967</v>
      </c>
      <c r="F11" s="27"/>
      <c r="G11" s="27">
        <f t="shared" si="3"/>
        <v>23.82840776323868</v>
      </c>
      <c r="H11" s="27">
        <f t="shared" si="4"/>
        <v>22.636987375076746</v>
      </c>
      <c r="I11" s="27"/>
      <c r="J11" s="26">
        <v>16.8</v>
      </c>
      <c r="K11" s="27">
        <v>8.633</v>
      </c>
      <c r="L11" s="28">
        <v>0</v>
      </c>
      <c r="M11" s="27">
        <f t="shared" si="5"/>
        <v>25.433</v>
      </c>
      <c r="N11" s="27"/>
      <c r="O11" s="25">
        <v>3.02678</v>
      </c>
      <c r="P11" s="27"/>
      <c r="Q11" s="85">
        <f t="shared" si="6"/>
        <v>28.45978</v>
      </c>
    </row>
    <row r="12" spans="1:17" ht="12.75">
      <c r="A12" s="3" t="s">
        <v>109</v>
      </c>
      <c r="B12" s="91">
        <v>376.387405675225</v>
      </c>
      <c r="C12" s="25">
        <f t="shared" si="0"/>
        <v>27.15436916662044</v>
      </c>
      <c r="D12" s="25">
        <f t="shared" si="1"/>
        <v>349.2330365086046</v>
      </c>
      <c r="E12" s="27">
        <f t="shared" si="2"/>
        <v>107.21593465943491</v>
      </c>
      <c r="F12" s="27"/>
      <c r="G12" s="27">
        <f t="shared" si="3"/>
        <v>242.01710184916968</v>
      </c>
      <c r="H12" s="27">
        <f t="shared" si="4"/>
        <v>229.9162467567112</v>
      </c>
      <c r="I12" s="27"/>
      <c r="J12" s="26">
        <v>196.4</v>
      </c>
      <c r="K12" s="27">
        <v>75.563</v>
      </c>
      <c r="L12" s="28">
        <v>0</v>
      </c>
      <c r="M12" s="27">
        <f t="shared" si="5"/>
        <v>271.963</v>
      </c>
      <c r="N12" s="27"/>
      <c r="O12" s="25">
        <v>105.694405</v>
      </c>
      <c r="P12" s="27"/>
      <c r="Q12" s="85">
        <f t="shared" si="6"/>
        <v>377.65740500000004</v>
      </c>
    </row>
    <row r="13" spans="1:17" ht="12.75">
      <c r="A13" s="3" t="s">
        <v>110</v>
      </c>
      <c r="B13" s="91">
        <v>48.92833444282661</v>
      </c>
      <c r="C13" s="25">
        <f t="shared" si="0"/>
        <v>3.529921660861347</v>
      </c>
      <c r="D13" s="25">
        <f t="shared" si="1"/>
        <v>45.39841278196526</v>
      </c>
      <c r="E13" s="27">
        <f t="shared" si="2"/>
        <v>13.93749373522775</v>
      </c>
      <c r="F13" s="27"/>
      <c r="G13" s="27">
        <f t="shared" si="3"/>
        <v>31.460919046737512</v>
      </c>
      <c r="H13" s="27">
        <f t="shared" si="4"/>
        <v>29.887873094400636</v>
      </c>
      <c r="I13" s="27"/>
      <c r="J13" s="26">
        <v>16.6</v>
      </c>
      <c r="K13" s="27">
        <v>8.924</v>
      </c>
      <c r="L13" s="28">
        <v>0</v>
      </c>
      <c r="M13" s="27">
        <f t="shared" si="5"/>
        <v>25.524</v>
      </c>
      <c r="N13" s="27"/>
      <c r="O13" s="25">
        <v>0.010991</v>
      </c>
      <c r="P13" s="27"/>
      <c r="Q13" s="85">
        <f t="shared" si="6"/>
        <v>25.534991</v>
      </c>
    </row>
    <row r="14" spans="1:17" ht="12.75">
      <c r="A14" s="3" t="s">
        <v>111</v>
      </c>
      <c r="B14" s="91">
        <v>50.43164027084296</v>
      </c>
      <c r="C14" s="25">
        <f t="shared" si="0"/>
        <v>3.638377259557738</v>
      </c>
      <c r="D14" s="25">
        <f t="shared" si="1"/>
        <v>46.79326301128523</v>
      </c>
      <c r="E14" s="27">
        <f t="shared" si="2"/>
        <v>14.3657183171332</v>
      </c>
      <c r="F14" s="27"/>
      <c r="G14" s="27">
        <f t="shared" si="3"/>
        <v>32.427544694152026</v>
      </c>
      <c r="H14" s="27">
        <f t="shared" si="4"/>
        <v>30.806167459444424</v>
      </c>
      <c r="I14" s="27"/>
      <c r="J14" s="26">
        <v>21.3</v>
      </c>
      <c r="K14" s="27">
        <v>9.409</v>
      </c>
      <c r="L14" s="28">
        <v>0</v>
      </c>
      <c r="M14" s="27">
        <f t="shared" si="5"/>
        <v>30.709000000000003</v>
      </c>
      <c r="N14" s="27"/>
      <c r="O14" s="25">
        <v>0.013251</v>
      </c>
      <c r="P14" s="27"/>
      <c r="Q14" s="85">
        <f t="shared" si="6"/>
        <v>30.722251000000004</v>
      </c>
    </row>
    <row r="15" spans="1:17" ht="12.75">
      <c r="A15" s="3" t="s">
        <v>112</v>
      </c>
      <c r="B15" s="91">
        <v>12.808166384277616</v>
      </c>
      <c r="C15" s="25">
        <f t="shared" si="0"/>
        <v>0.9240417535284858</v>
      </c>
      <c r="D15" s="25">
        <f t="shared" si="1"/>
        <v>11.88412463074913</v>
      </c>
      <c r="E15" s="27">
        <f t="shared" si="2"/>
        <v>3.6484736456586226</v>
      </c>
      <c r="F15" s="27"/>
      <c r="G15" s="27">
        <f t="shared" si="3"/>
        <v>8.235650985090507</v>
      </c>
      <c r="H15" s="27">
        <f t="shared" si="4"/>
        <v>7.823868435835981</v>
      </c>
      <c r="I15" s="27"/>
      <c r="J15" s="26">
        <v>7.4</v>
      </c>
      <c r="K15" s="27">
        <v>6.499</v>
      </c>
      <c r="L15" s="28">
        <v>0</v>
      </c>
      <c r="M15" s="27">
        <f t="shared" si="5"/>
        <v>13.899000000000001</v>
      </c>
      <c r="N15" s="27"/>
      <c r="O15" s="25">
        <v>1.785899</v>
      </c>
      <c r="P15" s="27"/>
      <c r="Q15" s="85">
        <f t="shared" si="6"/>
        <v>15.684899000000001</v>
      </c>
    </row>
    <row r="16" spans="1:17" ht="12.75">
      <c r="A16" s="3" t="s">
        <v>113</v>
      </c>
      <c r="B16" s="91">
        <v>8.625775371053386</v>
      </c>
      <c r="C16" s="25">
        <f t="shared" si="0"/>
        <v>0.6223042674707211</v>
      </c>
      <c r="D16" s="25">
        <f t="shared" si="1"/>
        <v>8.003471103582665</v>
      </c>
      <c r="E16" s="27">
        <f t="shared" si="2"/>
        <v>2.4570975399953383</v>
      </c>
      <c r="F16" s="27"/>
      <c r="G16" s="27">
        <f t="shared" si="3"/>
        <v>5.546373563587327</v>
      </c>
      <c r="H16" s="27">
        <f t="shared" si="4"/>
        <v>5.269054885407961</v>
      </c>
      <c r="I16" s="27"/>
      <c r="J16" s="26">
        <v>4.1</v>
      </c>
      <c r="K16" s="27">
        <v>1.649</v>
      </c>
      <c r="L16" s="28">
        <v>0</v>
      </c>
      <c r="M16" s="27">
        <f t="shared" si="5"/>
        <v>5.749</v>
      </c>
      <c r="N16" s="27"/>
      <c r="O16" s="25">
        <v>0.756531</v>
      </c>
      <c r="P16" s="27"/>
      <c r="Q16" s="85">
        <f t="shared" si="6"/>
        <v>6.5055309999999995</v>
      </c>
    </row>
    <row r="17" spans="1:17" ht="12.75">
      <c r="A17" s="3" t="s">
        <v>114</v>
      </c>
      <c r="B17" s="91">
        <v>140.5122470233377</v>
      </c>
      <c r="C17" s="25">
        <f t="shared" si="0"/>
        <v>10.137218649115455</v>
      </c>
      <c r="D17" s="25">
        <f t="shared" si="1"/>
        <v>130.37502837422224</v>
      </c>
      <c r="E17" s="27">
        <f t="shared" si="2"/>
        <v>40.025653538216105</v>
      </c>
      <c r="F17" s="27"/>
      <c r="G17" s="27">
        <f t="shared" si="3"/>
        <v>90.34937483600613</v>
      </c>
      <c r="H17" s="27">
        <f t="shared" si="4"/>
        <v>85.83190609420582</v>
      </c>
      <c r="I17" s="27"/>
      <c r="J17" s="26">
        <v>30.2</v>
      </c>
      <c r="K17" s="27">
        <v>16.975</v>
      </c>
      <c r="L17" s="28">
        <v>0</v>
      </c>
      <c r="M17" s="27">
        <f t="shared" si="5"/>
        <v>47.175</v>
      </c>
      <c r="N17" s="27"/>
      <c r="O17" s="25">
        <v>0.029215</v>
      </c>
      <c r="P17" s="27"/>
      <c r="Q17" s="85">
        <f t="shared" si="6"/>
        <v>47.204215</v>
      </c>
    </row>
    <row r="18" spans="1:17" ht="12.75">
      <c r="A18" s="3" t="s">
        <v>115</v>
      </c>
      <c r="B18" s="91">
        <v>76.28540530976287</v>
      </c>
      <c r="C18" s="25">
        <f t="shared" si="0"/>
        <v>5.503590254542141</v>
      </c>
      <c r="D18" s="25">
        <f t="shared" si="1"/>
        <v>70.78181505522072</v>
      </c>
      <c r="E18" s="27">
        <f t="shared" si="2"/>
        <v>21.730299441043194</v>
      </c>
      <c r="F18" s="27"/>
      <c r="G18" s="27">
        <f t="shared" si="3"/>
        <v>49.051515614177525</v>
      </c>
      <c r="H18" s="27">
        <f t="shared" si="4"/>
        <v>46.59893983346865</v>
      </c>
      <c r="I18" s="27"/>
      <c r="J18" s="26">
        <v>23.3</v>
      </c>
      <c r="K18" s="27">
        <v>11.446</v>
      </c>
      <c r="L18" s="28">
        <v>0</v>
      </c>
      <c r="M18" s="27">
        <f t="shared" si="5"/>
        <v>34.746</v>
      </c>
      <c r="N18" s="27"/>
      <c r="O18" s="25">
        <v>0.221217</v>
      </c>
      <c r="P18" s="27"/>
      <c r="Q18" s="85">
        <f t="shared" si="6"/>
        <v>34.967217000000005</v>
      </c>
    </row>
    <row r="19" spans="1:17" ht="12.75">
      <c r="A19" s="3" t="s">
        <v>116</v>
      </c>
      <c r="B19" s="91">
        <v>13.43684743447764</v>
      </c>
      <c r="C19" s="25">
        <f t="shared" si="0"/>
        <v>0.969397780504374</v>
      </c>
      <c r="D19" s="25">
        <f t="shared" si="1"/>
        <v>12.467449653973265</v>
      </c>
      <c r="E19" s="27">
        <f t="shared" si="2"/>
        <v>3.827556753604142</v>
      </c>
      <c r="F19" s="27"/>
      <c r="G19" s="27">
        <f t="shared" si="3"/>
        <v>8.639892900369123</v>
      </c>
      <c r="H19" s="27">
        <f t="shared" si="4"/>
        <v>8.207898255350667</v>
      </c>
      <c r="I19" s="27"/>
      <c r="J19" s="26">
        <v>6.7</v>
      </c>
      <c r="K19" s="27">
        <v>3.298</v>
      </c>
      <c r="L19" s="28">
        <v>0</v>
      </c>
      <c r="M19" s="27">
        <f t="shared" si="5"/>
        <v>9.998000000000001</v>
      </c>
      <c r="N19" s="27"/>
      <c r="O19" s="25">
        <v>0.023273</v>
      </c>
      <c r="P19" s="27"/>
      <c r="Q19" s="85">
        <f t="shared" si="6"/>
        <v>10.021273</v>
      </c>
    </row>
    <row r="20" spans="1:17" ht="12.75">
      <c r="A20" s="3" t="s">
        <v>117</v>
      </c>
      <c r="B20" s="91">
        <v>32.06959405175319</v>
      </c>
      <c r="C20" s="25">
        <f t="shared" si="0"/>
        <v>2.3136523241066613</v>
      </c>
      <c r="D20" s="25">
        <f t="shared" si="1"/>
        <v>29.75594172764653</v>
      </c>
      <c r="E20" s="27">
        <f t="shared" si="2"/>
        <v>9.135192752369228</v>
      </c>
      <c r="F20" s="27"/>
      <c r="G20" s="27">
        <f t="shared" si="3"/>
        <v>20.6207489752773</v>
      </c>
      <c r="H20" s="27">
        <f t="shared" si="4"/>
        <v>19.589711526513437</v>
      </c>
      <c r="I20" s="27"/>
      <c r="J20" s="26">
        <v>12</v>
      </c>
      <c r="K20" s="27">
        <v>10.185</v>
      </c>
      <c r="L20" s="28">
        <v>0</v>
      </c>
      <c r="M20" s="27">
        <f t="shared" si="5"/>
        <v>22.185000000000002</v>
      </c>
      <c r="N20" s="27"/>
      <c r="O20" s="25">
        <v>15.472404</v>
      </c>
      <c r="P20" s="27"/>
      <c r="Q20" s="85">
        <f t="shared" si="6"/>
        <v>37.657404</v>
      </c>
    </row>
    <row r="21" spans="1:17" ht="12.75">
      <c r="A21" s="3" t="s">
        <v>118</v>
      </c>
      <c r="B21" s="91">
        <v>10.171216896942237</v>
      </c>
      <c r="C21" s="25">
        <f t="shared" si="0"/>
        <v>0.7337997348711952</v>
      </c>
      <c r="D21" s="25">
        <f t="shared" si="1"/>
        <v>9.437417162071043</v>
      </c>
      <c r="E21" s="27">
        <f t="shared" si="2"/>
        <v>2.897324697337184</v>
      </c>
      <c r="F21" s="27"/>
      <c r="G21" s="27">
        <f t="shared" si="3"/>
        <v>6.540092464733859</v>
      </c>
      <c r="H21" s="27">
        <f t="shared" si="4"/>
        <v>6.213087841497166</v>
      </c>
      <c r="I21" s="27"/>
      <c r="J21" s="26">
        <v>9.1</v>
      </c>
      <c r="K21" s="27">
        <v>5.723</v>
      </c>
      <c r="L21" s="28">
        <v>0</v>
      </c>
      <c r="M21" s="27">
        <f t="shared" si="5"/>
        <v>14.823</v>
      </c>
      <c r="N21" s="27"/>
      <c r="O21" s="25">
        <v>8.757173</v>
      </c>
      <c r="P21" s="27"/>
      <c r="Q21" s="85">
        <f t="shared" si="6"/>
        <v>23.580173000000002</v>
      </c>
    </row>
    <row r="22" spans="1:17" ht="12.75">
      <c r="A22" s="3" t="s">
        <v>119</v>
      </c>
      <c r="B22" s="91">
        <v>155.61047336192624</v>
      </c>
      <c r="C22" s="25">
        <f t="shared" si="0"/>
        <v>11.226476168302984</v>
      </c>
      <c r="D22" s="25">
        <f t="shared" si="1"/>
        <v>144.38399719362326</v>
      </c>
      <c r="E22" s="27">
        <f t="shared" si="2"/>
        <v>44.326462821904684</v>
      </c>
      <c r="F22" s="27"/>
      <c r="G22" s="27">
        <f t="shared" si="3"/>
        <v>100.05753437171857</v>
      </c>
      <c r="H22" s="27">
        <f t="shared" si="4"/>
        <v>95.05465765313264</v>
      </c>
      <c r="I22" s="27"/>
      <c r="J22" s="26">
        <v>77.4</v>
      </c>
      <c r="K22" s="27">
        <v>26.675</v>
      </c>
      <c r="L22" s="28">
        <v>0</v>
      </c>
      <c r="M22" s="27">
        <f t="shared" si="5"/>
        <v>104.075</v>
      </c>
      <c r="N22" s="27"/>
      <c r="O22" s="25">
        <v>103.289042</v>
      </c>
      <c r="P22" s="27"/>
      <c r="Q22" s="85">
        <f t="shared" si="6"/>
        <v>207.36404199999998</v>
      </c>
    </row>
    <row r="23" spans="1:17" ht="12.75">
      <c r="A23" s="3" t="s">
        <v>120</v>
      </c>
      <c r="B23" s="91">
        <v>69.5303548998002</v>
      </c>
      <c r="C23" s="25">
        <f t="shared" si="0"/>
        <v>5.01624894129551</v>
      </c>
      <c r="D23" s="25">
        <f t="shared" si="1"/>
        <v>64.51410595850469</v>
      </c>
      <c r="E23" s="27">
        <f t="shared" si="2"/>
        <v>19.806087757933156</v>
      </c>
      <c r="F23" s="27"/>
      <c r="G23" s="27">
        <f t="shared" si="3"/>
        <v>44.70801820057153</v>
      </c>
      <c r="H23" s="27">
        <f t="shared" si="4"/>
        <v>42.47261729054295</v>
      </c>
      <c r="I23" s="27"/>
      <c r="J23" s="26">
        <v>21.6</v>
      </c>
      <c r="K23" s="27">
        <v>12.125</v>
      </c>
      <c r="L23" s="28">
        <v>0</v>
      </c>
      <c r="M23" s="27">
        <f t="shared" si="5"/>
        <v>33.725</v>
      </c>
      <c r="N23" s="27"/>
      <c r="O23" s="25">
        <v>20.914052</v>
      </c>
      <c r="P23" s="27"/>
      <c r="Q23" s="85">
        <f t="shared" si="6"/>
        <v>54.63905200000001</v>
      </c>
    </row>
    <row r="24" spans="1:17" ht="12.75">
      <c r="A24" s="3" t="s">
        <v>121</v>
      </c>
      <c r="B24" s="91">
        <v>30.94862391431369</v>
      </c>
      <c r="C24" s="25">
        <f t="shared" si="0"/>
        <v>2.232780232007345</v>
      </c>
      <c r="D24" s="25">
        <f t="shared" si="1"/>
        <v>28.715843682306343</v>
      </c>
      <c r="E24" s="27">
        <f t="shared" si="2"/>
        <v>8.81587850540264</v>
      </c>
      <c r="F24" s="27"/>
      <c r="G24" s="27">
        <f t="shared" si="3"/>
        <v>19.899965176903702</v>
      </c>
      <c r="H24" s="27">
        <f t="shared" si="4"/>
        <v>18.904966918058516</v>
      </c>
      <c r="I24" s="27"/>
      <c r="J24" s="26">
        <v>9.9</v>
      </c>
      <c r="K24" s="27">
        <v>6.693</v>
      </c>
      <c r="L24" s="28">
        <v>0</v>
      </c>
      <c r="M24" s="27">
        <f t="shared" si="5"/>
        <v>16.593</v>
      </c>
      <c r="N24" s="27"/>
      <c r="O24" s="25">
        <v>2.08449</v>
      </c>
      <c r="P24" s="27"/>
      <c r="Q24" s="85">
        <f t="shared" si="6"/>
        <v>18.67749</v>
      </c>
    </row>
    <row r="25" spans="1:17" ht="12.75">
      <c r="A25" s="3" t="s">
        <v>122</v>
      </c>
      <c r="B25" s="91">
        <v>38.969708763134406</v>
      </c>
      <c r="C25" s="25">
        <f t="shared" si="0"/>
        <v>2.811459262754734</v>
      </c>
      <c r="D25" s="25">
        <f t="shared" si="1"/>
        <v>36.158249500379675</v>
      </c>
      <c r="E25" s="27">
        <f t="shared" si="2"/>
        <v>11.10072676568425</v>
      </c>
      <c r="F25" s="27"/>
      <c r="G25" s="27">
        <f t="shared" si="3"/>
        <v>25.057522734695425</v>
      </c>
      <c r="H25" s="27">
        <f t="shared" si="4"/>
        <v>23.80464659796065</v>
      </c>
      <c r="I25" s="27"/>
      <c r="J25" s="26">
        <v>14.2</v>
      </c>
      <c r="K25" s="27">
        <v>7.178</v>
      </c>
      <c r="L25" s="28">
        <v>0</v>
      </c>
      <c r="M25" s="27">
        <f t="shared" si="5"/>
        <v>21.378</v>
      </c>
      <c r="N25" s="27"/>
      <c r="O25" s="25">
        <v>10.604697</v>
      </c>
      <c r="P25" s="27"/>
      <c r="Q25" s="85">
        <f t="shared" si="6"/>
        <v>31.982697</v>
      </c>
    </row>
    <row r="26" spans="1:17" ht="12.75">
      <c r="A26" s="3" t="s">
        <v>123</v>
      </c>
      <c r="B26" s="91">
        <v>60.86792655012931</v>
      </c>
      <c r="C26" s="25">
        <f t="shared" si="0"/>
        <v>4.391300354441545</v>
      </c>
      <c r="D26" s="25">
        <f t="shared" si="1"/>
        <v>56.476626195687764</v>
      </c>
      <c r="E26" s="27">
        <f t="shared" si="2"/>
        <v>17.338549423954618</v>
      </c>
      <c r="F26" s="27"/>
      <c r="G26" s="27">
        <f t="shared" si="3"/>
        <v>39.13807677173315</v>
      </c>
      <c r="H26" s="27">
        <f t="shared" si="4"/>
        <v>37.181172933146485</v>
      </c>
      <c r="I26" s="27"/>
      <c r="J26" s="26">
        <v>18.4</v>
      </c>
      <c r="K26" s="27">
        <v>10.379</v>
      </c>
      <c r="L26" s="28">
        <v>0</v>
      </c>
      <c r="M26" s="27">
        <f t="shared" si="5"/>
        <v>28.778999999999996</v>
      </c>
      <c r="N26" s="27"/>
      <c r="O26" s="25">
        <v>11.310855</v>
      </c>
      <c r="P26" s="27"/>
      <c r="Q26" s="85">
        <f t="shared" si="6"/>
        <v>40.089855</v>
      </c>
    </row>
    <row r="27" spans="1:17" ht="12.75">
      <c r="A27" s="3" t="s">
        <v>124</v>
      </c>
      <c r="B27" s="91">
        <v>86.13430155416299</v>
      </c>
      <c r="C27" s="25">
        <f t="shared" si="0"/>
        <v>6.214136251755847</v>
      </c>
      <c r="D27" s="25">
        <f t="shared" si="1"/>
        <v>79.92016530240714</v>
      </c>
      <c r="E27" s="27">
        <f t="shared" si="2"/>
        <v>24.535809403080336</v>
      </c>
      <c r="F27" s="27"/>
      <c r="G27" s="27">
        <f t="shared" si="3"/>
        <v>55.384355899326806</v>
      </c>
      <c r="H27" s="27">
        <f t="shared" si="4"/>
        <v>52.61513810436046</v>
      </c>
      <c r="I27" s="27"/>
      <c r="J27" s="26">
        <v>31.4</v>
      </c>
      <c r="K27" s="27">
        <v>15.229</v>
      </c>
      <c r="L27" s="28">
        <v>0</v>
      </c>
      <c r="M27" s="27">
        <f t="shared" si="5"/>
        <v>46.629</v>
      </c>
      <c r="N27" s="27"/>
      <c r="O27" s="25">
        <v>5.706036</v>
      </c>
      <c r="P27" s="27"/>
      <c r="Q27" s="85">
        <f t="shared" si="6"/>
        <v>52.335035999999995</v>
      </c>
    </row>
    <row r="28" spans="1:17" ht="12.75">
      <c r="A28" s="3" t="s">
        <v>125</v>
      </c>
      <c r="B28" s="91">
        <v>51.24177418931994</v>
      </c>
      <c r="C28" s="25">
        <f t="shared" si="0"/>
        <v>3.6968241554023527</v>
      </c>
      <c r="D28" s="25">
        <f t="shared" si="1"/>
        <v>47.54495003391759</v>
      </c>
      <c r="E28" s="27">
        <f t="shared" si="2"/>
        <v>14.596489230184865</v>
      </c>
      <c r="F28" s="27"/>
      <c r="G28" s="27">
        <f t="shared" si="3"/>
        <v>32.94846080373272</v>
      </c>
      <c r="H28" s="27">
        <f t="shared" si="4"/>
        <v>31.301037763546084</v>
      </c>
      <c r="I28" s="27"/>
      <c r="J28" s="26">
        <v>20.5</v>
      </c>
      <c r="K28" s="27">
        <v>7.663</v>
      </c>
      <c r="L28" s="28">
        <v>0</v>
      </c>
      <c r="M28" s="27">
        <f t="shared" si="5"/>
        <v>28.163</v>
      </c>
      <c r="N28" s="27"/>
      <c r="O28" s="25">
        <v>12.746241</v>
      </c>
      <c r="P28" s="27"/>
      <c r="Q28" s="85">
        <f t="shared" si="6"/>
        <v>40.909241</v>
      </c>
    </row>
    <row r="29" spans="1:17" ht="12.75">
      <c r="A29" s="3" t="s">
        <v>126</v>
      </c>
      <c r="B29" s="91">
        <v>13.266653470017</v>
      </c>
      <c r="C29" s="25">
        <f t="shared" si="0"/>
        <v>0.9571191822537124</v>
      </c>
      <c r="D29" s="25">
        <f t="shared" si="1"/>
        <v>12.309534287763286</v>
      </c>
      <c r="E29" s="27">
        <f t="shared" si="2"/>
        <v>3.7790761065423553</v>
      </c>
      <c r="F29" s="27"/>
      <c r="G29" s="27">
        <f t="shared" si="3"/>
        <v>8.530458181220931</v>
      </c>
      <c r="H29" s="27">
        <f t="shared" si="4"/>
        <v>8.103935272159884</v>
      </c>
      <c r="I29" s="27"/>
      <c r="J29" s="26">
        <v>7.4</v>
      </c>
      <c r="K29" s="27">
        <v>3.492</v>
      </c>
      <c r="L29" s="28">
        <v>0</v>
      </c>
      <c r="M29" s="27">
        <f t="shared" si="5"/>
        <v>10.892</v>
      </c>
      <c r="N29" s="27"/>
      <c r="O29" s="25">
        <v>3.591055</v>
      </c>
      <c r="P29" s="27"/>
      <c r="Q29" s="85">
        <f t="shared" si="6"/>
        <v>14.483055</v>
      </c>
    </row>
    <row r="30" spans="1:17" ht="12.75">
      <c r="A30" s="3" t="s">
        <v>127</v>
      </c>
      <c r="B30" s="91">
        <v>108.47171675610466</v>
      </c>
      <c r="C30" s="25">
        <f t="shared" si="0"/>
        <v>7.825663124004563</v>
      </c>
      <c r="D30" s="25">
        <f t="shared" si="1"/>
        <v>100.64605363210009</v>
      </c>
      <c r="E30" s="27">
        <f t="shared" si="2"/>
        <v>30.8987397579248</v>
      </c>
      <c r="F30" s="27"/>
      <c r="G30" s="27">
        <f t="shared" si="3"/>
        <v>69.74731387417529</v>
      </c>
      <c r="H30" s="27">
        <f t="shared" si="4"/>
        <v>66.25994818046652</v>
      </c>
      <c r="I30" s="27"/>
      <c r="J30" s="26">
        <v>97.9</v>
      </c>
      <c r="K30" s="27">
        <v>27.742</v>
      </c>
      <c r="L30" s="28">
        <v>0</v>
      </c>
      <c r="M30" s="27">
        <f t="shared" si="5"/>
        <v>125.64200000000001</v>
      </c>
      <c r="N30" s="27"/>
      <c r="O30" s="25">
        <v>130.188417</v>
      </c>
      <c r="P30" s="27"/>
      <c r="Q30" s="85">
        <f t="shared" si="6"/>
        <v>255.830417</v>
      </c>
    </row>
    <row r="31" spans="1:17" ht="12.75">
      <c r="A31" s="3" t="s">
        <v>128</v>
      </c>
      <c r="B31" s="91">
        <v>55.09203120070861</v>
      </c>
      <c r="C31" s="25">
        <f t="shared" si="0"/>
        <v>3.9745999223307265</v>
      </c>
      <c r="D31" s="25">
        <f t="shared" si="1"/>
        <v>51.117431278377886</v>
      </c>
      <c r="E31" s="27">
        <f t="shared" si="2"/>
        <v>15.69325521632225</v>
      </c>
      <c r="F31" s="27"/>
      <c r="G31" s="27">
        <f t="shared" si="3"/>
        <v>35.424176062055636</v>
      </c>
      <c r="H31" s="27">
        <f t="shared" si="4"/>
        <v>33.652967258952856</v>
      </c>
      <c r="I31" s="27"/>
      <c r="J31" s="26">
        <v>21.1</v>
      </c>
      <c r="K31" s="27">
        <v>12.513</v>
      </c>
      <c r="L31" s="28">
        <v>0</v>
      </c>
      <c r="M31" s="27">
        <f t="shared" si="5"/>
        <v>33.613</v>
      </c>
      <c r="N31" s="27"/>
      <c r="O31" s="25">
        <v>14.878815</v>
      </c>
      <c r="P31" s="27"/>
      <c r="Q31" s="85">
        <f t="shared" si="6"/>
        <v>48.491815</v>
      </c>
    </row>
    <row r="32" spans="1:17" ht="12.75">
      <c r="A32" s="3" t="s">
        <v>129</v>
      </c>
      <c r="B32" s="91">
        <v>63.02971363595988</v>
      </c>
      <c r="C32" s="25">
        <f t="shared" si="0"/>
        <v>4.547261908157633</v>
      </c>
      <c r="D32" s="25">
        <f t="shared" si="1"/>
        <v>58.48245172780224</v>
      </c>
      <c r="E32" s="27">
        <f t="shared" si="2"/>
        <v>17.954345859880036</v>
      </c>
      <c r="F32" s="27"/>
      <c r="G32" s="27">
        <f t="shared" si="3"/>
        <v>40.52810586792221</v>
      </c>
      <c r="H32" s="27">
        <f t="shared" si="4"/>
        <v>38.5017005745261</v>
      </c>
      <c r="I32" s="27"/>
      <c r="J32" s="26">
        <v>26.1</v>
      </c>
      <c r="K32" s="27">
        <v>12.61</v>
      </c>
      <c r="L32" s="28">
        <v>0</v>
      </c>
      <c r="M32" s="27">
        <f t="shared" si="5"/>
        <v>38.71</v>
      </c>
      <c r="N32" s="27"/>
      <c r="O32" s="25">
        <v>6.409589</v>
      </c>
      <c r="P32" s="27"/>
      <c r="Q32" s="85">
        <f t="shared" si="6"/>
        <v>45.119589000000005</v>
      </c>
    </row>
    <row r="33" spans="1:17" ht="12.75">
      <c r="A33" s="3" t="s">
        <v>130</v>
      </c>
      <c r="B33" s="91">
        <v>26.79462963887887</v>
      </c>
      <c r="C33" s="25">
        <f t="shared" si="0"/>
        <v>1.9330914210365642</v>
      </c>
      <c r="D33" s="25">
        <f t="shared" si="1"/>
        <v>24.861538217842305</v>
      </c>
      <c r="E33" s="27">
        <f t="shared" si="2"/>
        <v>7.632591360043193</v>
      </c>
      <c r="F33" s="27"/>
      <c r="G33" s="27">
        <f t="shared" si="3"/>
        <v>17.228946857799112</v>
      </c>
      <c r="H33" s="27">
        <f t="shared" si="4"/>
        <v>16.367499514909156</v>
      </c>
      <c r="I33" s="27"/>
      <c r="J33" s="26">
        <v>11.8</v>
      </c>
      <c r="K33" s="27">
        <v>9.118</v>
      </c>
      <c r="L33" s="28">
        <v>0</v>
      </c>
      <c r="M33" s="27">
        <f t="shared" si="5"/>
        <v>20.918</v>
      </c>
      <c r="N33" s="27"/>
      <c r="O33" s="25">
        <v>6.771479</v>
      </c>
      <c r="P33" s="27"/>
      <c r="Q33" s="85">
        <f t="shared" si="6"/>
        <v>27.689479</v>
      </c>
    </row>
    <row r="34" spans="1:17" ht="12.75">
      <c r="A34" s="3" t="s">
        <v>131</v>
      </c>
      <c r="B34" s="91">
        <v>8.300179270148812</v>
      </c>
      <c r="C34" s="25">
        <f t="shared" si="0"/>
        <v>0.5988142234632338</v>
      </c>
      <c r="D34" s="25">
        <f t="shared" si="1"/>
        <v>7.701365046685578</v>
      </c>
      <c r="E34" s="27">
        <f t="shared" si="2"/>
        <v>2.3643497759798917</v>
      </c>
      <c r="F34" s="27"/>
      <c r="G34" s="27">
        <f t="shared" si="3"/>
        <v>5.337015270705686</v>
      </c>
      <c r="H34" s="27">
        <f t="shared" si="4"/>
        <v>5.070164507170402</v>
      </c>
      <c r="I34" s="27"/>
      <c r="J34" s="26">
        <v>5.3</v>
      </c>
      <c r="K34" s="27">
        <v>4.462</v>
      </c>
      <c r="L34" s="28">
        <v>0</v>
      </c>
      <c r="M34" s="27">
        <f t="shared" si="5"/>
        <v>9.762</v>
      </c>
      <c r="N34" s="27"/>
      <c r="O34" s="25">
        <v>2.68973</v>
      </c>
      <c r="P34" s="27"/>
      <c r="Q34" s="85">
        <f t="shared" si="6"/>
        <v>12.451730000000001</v>
      </c>
    </row>
    <row r="35" spans="1:17" ht="12.75">
      <c r="A35" s="3" t="s">
        <v>132</v>
      </c>
      <c r="B35" s="91">
        <v>82.06169057905183</v>
      </c>
      <c r="C35" s="25">
        <f t="shared" si="0"/>
        <v>5.920318817318035</v>
      </c>
      <c r="D35" s="25">
        <f t="shared" si="1"/>
        <v>76.1413717617338</v>
      </c>
      <c r="E35" s="27">
        <f t="shared" si="2"/>
        <v>23.375704719403466</v>
      </c>
      <c r="F35" s="27"/>
      <c r="G35" s="27">
        <f t="shared" si="3"/>
        <v>52.76566704233033</v>
      </c>
      <c r="H35" s="27">
        <f t="shared" si="4"/>
        <v>50.12738369021381</v>
      </c>
      <c r="I35" s="27"/>
      <c r="J35" s="26">
        <v>25.2</v>
      </c>
      <c r="K35" s="27">
        <v>14.162</v>
      </c>
      <c r="L35" s="28">
        <v>0</v>
      </c>
      <c r="M35" s="27">
        <f t="shared" si="5"/>
        <v>39.362</v>
      </c>
      <c r="N35" s="27"/>
      <c r="O35" s="25">
        <v>17.999669</v>
      </c>
      <c r="P35" s="27"/>
      <c r="Q35" s="85">
        <f t="shared" si="6"/>
        <v>57.361669000000006</v>
      </c>
    </row>
    <row r="36" spans="1:17" ht="12.75">
      <c r="A36" s="3" t="s">
        <v>133</v>
      </c>
      <c r="B36" s="91">
        <v>7.328279177942714</v>
      </c>
      <c r="C36" s="25">
        <f t="shared" si="0"/>
        <v>0.5286967500863238</v>
      </c>
      <c r="D36" s="25">
        <f t="shared" si="1"/>
        <v>6.79958242785639</v>
      </c>
      <c r="E36" s="27">
        <f t="shared" si="2"/>
        <v>2.087498916439225</v>
      </c>
      <c r="F36" s="27"/>
      <c r="G36" s="27">
        <f t="shared" si="3"/>
        <v>4.712083511417165</v>
      </c>
      <c r="H36" s="27">
        <f t="shared" si="4"/>
        <v>4.476479335846307</v>
      </c>
      <c r="I36" s="27"/>
      <c r="J36" s="26">
        <v>5.4</v>
      </c>
      <c r="K36" s="27">
        <v>4.656</v>
      </c>
      <c r="L36" s="28">
        <v>0</v>
      </c>
      <c r="M36" s="27">
        <f t="shared" si="5"/>
        <v>10.056000000000001</v>
      </c>
      <c r="N36" s="27"/>
      <c r="O36" s="25">
        <v>0.008503</v>
      </c>
      <c r="P36" s="27"/>
      <c r="Q36" s="85">
        <f t="shared" si="6"/>
        <v>10.064503</v>
      </c>
    </row>
    <row r="37" spans="1:17" ht="12.75">
      <c r="A37" s="3" t="s">
        <v>134</v>
      </c>
      <c r="B37" s="91">
        <v>18.00871245676363</v>
      </c>
      <c r="C37" s="25">
        <f t="shared" si="0"/>
        <v>1.2992337652456798</v>
      </c>
      <c r="D37" s="25">
        <f t="shared" si="1"/>
        <v>16.709478691517948</v>
      </c>
      <c r="E37" s="27">
        <f t="shared" si="2"/>
        <v>5.129876581818934</v>
      </c>
      <c r="F37" s="27"/>
      <c r="G37" s="27">
        <f t="shared" si="3"/>
        <v>11.579602109699014</v>
      </c>
      <c r="H37" s="27">
        <f t="shared" si="4"/>
        <v>11.000622004214062</v>
      </c>
      <c r="I37" s="27"/>
      <c r="J37" s="26">
        <v>7.3</v>
      </c>
      <c r="K37" s="27">
        <v>5.82</v>
      </c>
      <c r="L37" s="28">
        <v>0</v>
      </c>
      <c r="M37" s="27">
        <f t="shared" si="5"/>
        <v>13.120000000000001</v>
      </c>
      <c r="N37" s="27"/>
      <c r="O37" s="25">
        <v>0.028276</v>
      </c>
      <c r="P37" s="27"/>
      <c r="Q37" s="85">
        <f t="shared" si="6"/>
        <v>13.148276000000001</v>
      </c>
    </row>
    <row r="38" spans="1:17" ht="12.75">
      <c r="A38" s="3" t="s">
        <v>135</v>
      </c>
      <c r="B38" s="91">
        <v>13.716218312721383</v>
      </c>
      <c r="C38" s="25">
        <f t="shared" si="0"/>
        <v>0.9895529181307894</v>
      </c>
      <c r="D38" s="25">
        <f t="shared" si="1"/>
        <v>12.726665394590594</v>
      </c>
      <c r="E38" s="27">
        <f t="shared" si="2"/>
        <v>3.9071370195107438</v>
      </c>
      <c r="F38" s="27"/>
      <c r="G38" s="27">
        <f t="shared" si="3"/>
        <v>8.81952837507985</v>
      </c>
      <c r="H38" s="27">
        <f t="shared" si="4"/>
        <v>8.378551956325857</v>
      </c>
      <c r="I38" s="27"/>
      <c r="J38" s="26">
        <v>4.8</v>
      </c>
      <c r="K38" s="27">
        <v>1.843</v>
      </c>
      <c r="L38" s="28">
        <v>0</v>
      </c>
      <c r="M38" s="27">
        <f t="shared" si="5"/>
        <v>6.643</v>
      </c>
      <c r="N38" s="27"/>
      <c r="O38" s="25">
        <v>0.000773</v>
      </c>
      <c r="P38" s="27"/>
      <c r="Q38" s="85">
        <f t="shared" si="6"/>
        <v>6.6437729999999995</v>
      </c>
    </row>
    <row r="39" spans="1:17" ht="12.75">
      <c r="A39" s="3" t="s">
        <v>136</v>
      </c>
      <c r="B39" s="91">
        <v>106.72660190436582</v>
      </c>
      <c r="C39" s="25">
        <f t="shared" si="0"/>
        <v>7.699762277675083</v>
      </c>
      <c r="D39" s="25">
        <f t="shared" si="1"/>
        <v>99.02683962669074</v>
      </c>
      <c r="E39" s="27">
        <f t="shared" si="2"/>
        <v>30.40163460218352</v>
      </c>
      <c r="F39" s="27"/>
      <c r="G39" s="27">
        <f t="shared" si="3"/>
        <v>68.62520502450722</v>
      </c>
      <c r="H39" s="27">
        <f t="shared" si="4"/>
        <v>65.19394477328186</v>
      </c>
      <c r="I39" s="27"/>
      <c r="J39" s="26">
        <v>53.9</v>
      </c>
      <c r="K39" s="27">
        <v>17.945</v>
      </c>
      <c r="L39" s="28">
        <v>0</v>
      </c>
      <c r="M39" s="27">
        <f t="shared" si="5"/>
        <v>71.845</v>
      </c>
      <c r="N39" s="27"/>
      <c r="O39" s="25">
        <v>33.163044</v>
      </c>
      <c r="P39" s="27"/>
      <c r="Q39" s="85">
        <f t="shared" si="6"/>
        <v>105.008044</v>
      </c>
    </row>
    <row r="40" spans="1:17" ht="12.75">
      <c r="A40" s="3" t="s">
        <v>137</v>
      </c>
      <c r="B40" s="91">
        <v>15.105038581137876</v>
      </c>
      <c r="C40" s="25">
        <f t="shared" si="0"/>
        <v>1.089748986612442</v>
      </c>
      <c r="D40" s="25">
        <f t="shared" si="1"/>
        <v>14.015289594525434</v>
      </c>
      <c r="E40" s="27">
        <f t="shared" si="2"/>
        <v>4.302749786853779</v>
      </c>
      <c r="F40" s="27"/>
      <c r="G40" s="27">
        <f t="shared" si="3"/>
        <v>9.712539807671655</v>
      </c>
      <c r="H40" s="27">
        <f t="shared" si="4"/>
        <v>9.226912817288072</v>
      </c>
      <c r="I40" s="27"/>
      <c r="J40" s="26">
        <v>6.7</v>
      </c>
      <c r="K40" s="27">
        <v>5.238</v>
      </c>
      <c r="L40" s="28">
        <v>0</v>
      </c>
      <c r="M40" s="27">
        <f t="shared" si="5"/>
        <v>11.938</v>
      </c>
      <c r="N40" s="27"/>
      <c r="O40" s="25">
        <v>0.354614</v>
      </c>
      <c r="P40" s="27"/>
      <c r="Q40" s="85">
        <f t="shared" si="6"/>
        <v>12.292614</v>
      </c>
    </row>
    <row r="41" spans="1:17" ht="12.75">
      <c r="A41" s="3" t="s">
        <v>138</v>
      </c>
      <c r="B41" s="91">
        <v>16.755641745307067</v>
      </c>
      <c r="C41" s="25">
        <f t="shared" si="0"/>
        <v>1.2088313124066181</v>
      </c>
      <c r="D41" s="25">
        <f t="shared" si="1"/>
        <v>15.546810432900449</v>
      </c>
      <c r="E41" s="27">
        <f t="shared" si="2"/>
        <v>4.772932790668005</v>
      </c>
      <c r="F41" s="27"/>
      <c r="G41" s="27">
        <f t="shared" si="3"/>
        <v>10.773877642232444</v>
      </c>
      <c r="H41" s="27">
        <f t="shared" si="4"/>
        <v>10.23518376012082</v>
      </c>
      <c r="I41" s="27"/>
      <c r="J41" s="26">
        <v>10.4</v>
      </c>
      <c r="K41" s="27">
        <v>4.656</v>
      </c>
      <c r="L41" s="28">
        <v>0</v>
      </c>
      <c r="M41" s="27">
        <f t="shared" si="5"/>
        <v>15.056000000000001</v>
      </c>
      <c r="N41" s="27"/>
      <c r="O41" s="25">
        <v>4.393957</v>
      </c>
      <c r="P41" s="27"/>
      <c r="Q41" s="85">
        <f t="shared" si="6"/>
        <v>19.449957</v>
      </c>
    </row>
    <row r="42" spans="1:17" ht="12.75">
      <c r="A42" s="3" t="s">
        <v>139</v>
      </c>
      <c r="B42" s="91">
        <v>247.68198797803464</v>
      </c>
      <c r="C42" s="25">
        <f t="shared" si="0"/>
        <v>17.86895107558776</v>
      </c>
      <c r="D42" s="25">
        <f t="shared" si="1"/>
        <v>229.81303690244687</v>
      </c>
      <c r="E42" s="27">
        <f t="shared" si="2"/>
        <v>70.55351863257059</v>
      </c>
      <c r="F42" s="27"/>
      <c r="G42" s="27">
        <f t="shared" si="3"/>
        <v>159.25951826987628</v>
      </c>
      <c r="H42" s="27">
        <f t="shared" si="4"/>
        <v>151.29654235638247</v>
      </c>
      <c r="I42" s="27"/>
      <c r="J42" s="26">
        <v>112.4</v>
      </c>
      <c r="K42" s="27">
        <v>63.826</v>
      </c>
      <c r="L42" s="28">
        <v>0</v>
      </c>
      <c r="M42" s="27">
        <f t="shared" si="5"/>
        <v>176.226</v>
      </c>
      <c r="N42" s="27"/>
      <c r="O42" s="25">
        <v>0.344618</v>
      </c>
      <c r="P42" s="27"/>
      <c r="Q42" s="85">
        <f t="shared" si="6"/>
        <v>176.570618</v>
      </c>
    </row>
    <row r="43" spans="1:17" ht="12.75">
      <c r="A43" s="3" t="s">
        <v>140</v>
      </c>
      <c r="B43" s="91">
        <v>140.6273705862154</v>
      </c>
      <c r="C43" s="25">
        <f t="shared" si="0"/>
        <v>10.145524207906801</v>
      </c>
      <c r="D43" s="25">
        <f t="shared" si="1"/>
        <v>130.4818463783086</v>
      </c>
      <c r="E43" s="27">
        <f t="shared" si="2"/>
        <v>40.0584470913721</v>
      </c>
      <c r="F43" s="27"/>
      <c r="G43" s="27">
        <f t="shared" si="3"/>
        <v>90.4233992869365</v>
      </c>
      <c r="H43" s="27">
        <f t="shared" si="4"/>
        <v>85.90222932258968</v>
      </c>
      <c r="I43" s="27"/>
      <c r="J43" s="26">
        <v>59.4</v>
      </c>
      <c r="K43" s="27">
        <v>20.079</v>
      </c>
      <c r="L43" s="28">
        <v>0</v>
      </c>
      <c r="M43" s="27">
        <f t="shared" si="5"/>
        <v>79.479</v>
      </c>
      <c r="N43" s="27"/>
      <c r="O43" s="25">
        <v>97.383406</v>
      </c>
      <c r="P43" s="27"/>
      <c r="Q43" s="85">
        <f t="shared" si="6"/>
        <v>176.862406</v>
      </c>
    </row>
    <row r="44" spans="1:17" ht="12.75">
      <c r="A44" s="3" t="s">
        <v>141</v>
      </c>
      <c r="B44" s="91">
        <v>44.81459349763085</v>
      </c>
      <c r="C44" s="25">
        <f t="shared" si="0"/>
        <v>3.233136915682928</v>
      </c>
      <c r="D44" s="25">
        <f t="shared" si="1"/>
        <v>41.581456581947926</v>
      </c>
      <c r="E44" s="27">
        <f t="shared" si="2"/>
        <v>12.765672962971287</v>
      </c>
      <c r="F44" s="27"/>
      <c r="G44" s="27">
        <f t="shared" si="3"/>
        <v>28.81578361897664</v>
      </c>
      <c r="H44" s="27">
        <f t="shared" si="4"/>
        <v>27.374994438027805</v>
      </c>
      <c r="I44" s="27"/>
      <c r="J44" s="26">
        <v>14.8</v>
      </c>
      <c r="K44" s="27">
        <v>15.52</v>
      </c>
      <c r="L44" s="28">
        <v>0</v>
      </c>
      <c r="M44" s="27">
        <f t="shared" si="5"/>
        <v>30.32</v>
      </c>
      <c r="N44" s="27"/>
      <c r="O44" s="25">
        <v>0.224398</v>
      </c>
      <c r="P44" s="27"/>
      <c r="Q44" s="85">
        <f t="shared" si="6"/>
        <v>30.544398</v>
      </c>
    </row>
    <row r="45" spans="1:17" ht="12.75">
      <c r="A45" s="3" t="s">
        <v>142</v>
      </c>
      <c r="B45" s="91">
        <v>32.073809737470384</v>
      </c>
      <c r="C45" s="25">
        <f t="shared" si="0"/>
        <v>2.3139564636302716</v>
      </c>
      <c r="D45" s="25">
        <f t="shared" si="1"/>
        <v>29.75985327384011</v>
      </c>
      <c r="E45" s="27">
        <f t="shared" si="2"/>
        <v>9.136393612646653</v>
      </c>
      <c r="F45" s="27"/>
      <c r="G45" s="27">
        <f t="shared" si="3"/>
        <v>20.623459661193458</v>
      </c>
      <c r="H45" s="27">
        <f t="shared" si="4"/>
        <v>19.592286678133785</v>
      </c>
      <c r="I45" s="27"/>
      <c r="J45" s="26">
        <v>26.6</v>
      </c>
      <c r="K45" s="27">
        <v>9.991</v>
      </c>
      <c r="L45" s="28">
        <v>0</v>
      </c>
      <c r="M45" s="27">
        <f t="shared" si="5"/>
        <v>36.591</v>
      </c>
      <c r="N45" s="27"/>
      <c r="O45" s="25">
        <v>27.24106</v>
      </c>
      <c r="P45" s="27"/>
      <c r="Q45" s="85">
        <f t="shared" si="6"/>
        <v>63.83206</v>
      </c>
    </row>
    <row r="46" spans="1:17" ht="12.75">
      <c r="A46" s="3" t="s">
        <v>143</v>
      </c>
      <c r="B46" s="91">
        <v>151.58920067275287</v>
      </c>
      <c r="C46" s="25">
        <f t="shared" si="0"/>
        <v>10.93636252083497</v>
      </c>
      <c r="D46" s="25">
        <f t="shared" si="1"/>
        <v>140.6528381519179</v>
      </c>
      <c r="E46" s="27">
        <f t="shared" si="2"/>
        <v>43.18098211933781</v>
      </c>
      <c r="F46" s="27"/>
      <c r="G46" s="27">
        <f t="shared" si="3"/>
        <v>97.47185603258009</v>
      </c>
      <c r="H46" s="27">
        <f t="shared" si="4"/>
        <v>92.59826323095108</v>
      </c>
      <c r="I46" s="27"/>
      <c r="J46" s="26">
        <v>93.8</v>
      </c>
      <c r="K46" s="27">
        <v>31.913</v>
      </c>
      <c r="L46" s="28">
        <v>0</v>
      </c>
      <c r="M46" s="27">
        <f t="shared" si="5"/>
        <v>125.713</v>
      </c>
      <c r="N46" s="27"/>
      <c r="O46" s="25">
        <v>102.261052</v>
      </c>
      <c r="P46" s="27"/>
      <c r="Q46" s="85">
        <f t="shared" si="6"/>
        <v>227.974052</v>
      </c>
    </row>
    <row r="47" spans="1:17" ht="12.75">
      <c r="A47" s="3" t="s">
        <v>144</v>
      </c>
      <c r="B47" s="91">
        <v>19.65939564087665</v>
      </c>
      <c r="C47" s="25">
        <f t="shared" si="0"/>
        <v>1.418321864057398</v>
      </c>
      <c r="D47" s="25">
        <f t="shared" si="1"/>
        <v>18.241073776819253</v>
      </c>
      <c r="E47" s="27">
        <f t="shared" si="2"/>
        <v>5.600082379735566</v>
      </c>
      <c r="F47" s="27"/>
      <c r="G47" s="27">
        <f t="shared" si="3"/>
        <v>12.640991397083686</v>
      </c>
      <c r="H47" s="27">
        <f t="shared" si="4"/>
        <v>12.008941827229501</v>
      </c>
      <c r="I47" s="27"/>
      <c r="J47" s="26">
        <v>12.7</v>
      </c>
      <c r="K47" s="27">
        <v>4.753</v>
      </c>
      <c r="L47" s="28">
        <v>0</v>
      </c>
      <c r="M47" s="27">
        <f t="shared" si="5"/>
        <v>17.453</v>
      </c>
      <c r="N47" s="27"/>
      <c r="O47" s="25">
        <v>19.303354</v>
      </c>
      <c r="P47" s="27"/>
      <c r="Q47" s="85">
        <f t="shared" si="6"/>
        <v>36.756354</v>
      </c>
    </row>
    <row r="48" spans="1:17" ht="12.75">
      <c r="A48" s="3" t="s">
        <v>145</v>
      </c>
      <c r="B48" s="91">
        <v>12.860822136532295</v>
      </c>
      <c r="C48" s="25">
        <f t="shared" si="0"/>
        <v>0.9278405887549318</v>
      </c>
      <c r="D48" s="25">
        <f t="shared" si="1"/>
        <v>11.932981547777363</v>
      </c>
      <c r="E48" s="27">
        <f t="shared" si="2"/>
        <v>3.6634729139870963</v>
      </c>
      <c r="F48" s="27"/>
      <c r="G48" s="27">
        <f t="shared" si="3"/>
        <v>8.269508633790267</v>
      </c>
      <c r="H48" s="27">
        <f t="shared" si="4"/>
        <v>7.856033202100753</v>
      </c>
      <c r="I48" s="27"/>
      <c r="J48" s="26">
        <v>10.1</v>
      </c>
      <c r="K48" s="27">
        <v>3.395</v>
      </c>
      <c r="L48" s="28">
        <v>0</v>
      </c>
      <c r="M48" s="27">
        <f t="shared" si="5"/>
        <v>13.495</v>
      </c>
      <c r="N48" s="27"/>
      <c r="O48" s="25">
        <v>8.494063</v>
      </c>
      <c r="P48" s="27"/>
      <c r="Q48" s="85">
        <f t="shared" si="6"/>
        <v>21.989063</v>
      </c>
    </row>
    <row r="49" spans="1:17" ht="12.75">
      <c r="A49" s="3" t="s">
        <v>146</v>
      </c>
      <c r="B49" s="91">
        <v>39.84861740825144</v>
      </c>
      <c r="C49" s="25">
        <f t="shared" si="0"/>
        <v>2.874867892941037</v>
      </c>
      <c r="D49" s="25">
        <f t="shared" si="1"/>
        <v>36.9737495153104</v>
      </c>
      <c r="E49" s="27">
        <f t="shared" si="2"/>
        <v>11.351088521804723</v>
      </c>
      <c r="F49" s="27"/>
      <c r="G49" s="27">
        <f t="shared" si="3"/>
        <v>25.62266099350568</v>
      </c>
      <c r="H49" s="27">
        <f t="shared" si="4"/>
        <v>24.341527943830393</v>
      </c>
      <c r="I49" s="27"/>
      <c r="J49" s="26">
        <v>14.4</v>
      </c>
      <c r="K49" s="27">
        <v>8.342</v>
      </c>
      <c r="L49" s="28">
        <v>0</v>
      </c>
      <c r="M49" s="27">
        <f t="shared" si="5"/>
        <v>22.742</v>
      </c>
      <c r="N49" s="27"/>
      <c r="O49" s="25">
        <v>12.50423</v>
      </c>
      <c r="P49" s="27"/>
      <c r="Q49" s="85">
        <f t="shared" si="6"/>
        <v>35.24623</v>
      </c>
    </row>
    <row r="50" spans="1:17" ht="12.75">
      <c r="A50" s="3" t="s">
        <v>147</v>
      </c>
      <c r="B50" s="91">
        <v>6.133847669734428</v>
      </c>
      <c r="C50" s="25">
        <f t="shared" si="0"/>
        <v>0.4425248069525051</v>
      </c>
      <c r="D50" s="25">
        <f t="shared" si="1"/>
        <v>5.691322862781923</v>
      </c>
      <c r="E50" s="27">
        <f t="shared" si="2"/>
        <v>1.7472588111426854</v>
      </c>
      <c r="F50" s="27"/>
      <c r="G50" s="27">
        <f t="shared" si="3"/>
        <v>3.9440640516392373</v>
      </c>
      <c r="H50" s="27">
        <f t="shared" si="4"/>
        <v>3.7468608490572755</v>
      </c>
      <c r="I50" s="27"/>
      <c r="J50" s="26">
        <v>3.5</v>
      </c>
      <c r="K50" s="27">
        <v>3.977</v>
      </c>
      <c r="L50" s="28">
        <v>0</v>
      </c>
      <c r="M50" s="27">
        <f t="shared" si="5"/>
        <v>7.477</v>
      </c>
      <c r="N50" s="27"/>
      <c r="O50" s="25">
        <v>0.032806</v>
      </c>
      <c r="P50" s="27"/>
      <c r="Q50" s="85">
        <f t="shared" si="6"/>
        <v>7.509806</v>
      </c>
    </row>
    <row r="51" spans="1:17" ht="12.75">
      <c r="A51" s="3" t="s">
        <v>148</v>
      </c>
      <c r="B51" s="91">
        <v>58.27432330020187</v>
      </c>
      <c r="C51" s="25">
        <f t="shared" si="0"/>
        <v>4.204185538540806</v>
      </c>
      <c r="D51" s="25">
        <f t="shared" si="1"/>
        <v>54.070137761661066</v>
      </c>
      <c r="E51" s="27">
        <f t="shared" si="2"/>
        <v>16.59974787963126</v>
      </c>
      <c r="F51" s="27"/>
      <c r="G51" s="27">
        <f t="shared" si="3"/>
        <v>37.47038988202981</v>
      </c>
      <c r="H51" s="27">
        <f t="shared" si="4"/>
        <v>35.59687038792831</v>
      </c>
      <c r="I51" s="27"/>
      <c r="J51" s="26">
        <v>16.5</v>
      </c>
      <c r="K51" s="27">
        <v>8.536</v>
      </c>
      <c r="L51" s="28">
        <v>0</v>
      </c>
      <c r="M51" s="27">
        <f t="shared" si="5"/>
        <v>25.036</v>
      </c>
      <c r="N51" s="27"/>
      <c r="O51" s="25">
        <v>19.398734</v>
      </c>
      <c r="P51" s="27"/>
      <c r="Q51" s="85">
        <f t="shared" si="6"/>
        <v>44.434734000000006</v>
      </c>
    </row>
    <row r="52" spans="1:17" ht="12.75">
      <c r="A52" s="3" t="s">
        <v>149</v>
      </c>
      <c r="B52" s="91">
        <v>253.44652205199293</v>
      </c>
      <c r="C52" s="25">
        <f t="shared" si="0"/>
        <v>18.28483185150536</v>
      </c>
      <c r="D52" s="25">
        <f t="shared" si="1"/>
        <v>235.16169020048756</v>
      </c>
      <c r="E52" s="27">
        <f t="shared" si="2"/>
        <v>72.1955765210561</v>
      </c>
      <c r="F52" s="27"/>
      <c r="G52" s="27">
        <f t="shared" si="3"/>
        <v>162.96611367943146</v>
      </c>
      <c r="H52" s="27">
        <f t="shared" si="4"/>
        <v>154.81780799545987</v>
      </c>
      <c r="I52" s="27"/>
      <c r="J52" s="26">
        <v>49.2</v>
      </c>
      <c r="K52" s="27">
        <v>42.098</v>
      </c>
      <c r="L52" s="28">
        <v>0</v>
      </c>
      <c r="M52" s="27">
        <f t="shared" si="5"/>
        <v>91.298</v>
      </c>
      <c r="N52" s="27"/>
      <c r="O52" s="25">
        <v>0.260397</v>
      </c>
      <c r="P52" s="27"/>
      <c r="Q52" s="85">
        <f t="shared" si="6"/>
        <v>91.558397</v>
      </c>
    </row>
    <row r="53" spans="1:17" ht="12.75">
      <c r="A53" s="3" t="s">
        <v>150</v>
      </c>
      <c r="B53" s="91">
        <v>17.649432511598768</v>
      </c>
      <c r="C53" s="25">
        <f t="shared" si="0"/>
        <v>1.2733136092625967</v>
      </c>
      <c r="D53" s="25">
        <f t="shared" si="1"/>
        <v>16.37611890233617</v>
      </c>
      <c r="E53" s="27">
        <f t="shared" si="2"/>
        <v>5.027533797378162</v>
      </c>
      <c r="F53" s="27"/>
      <c r="G53" s="27">
        <f t="shared" si="3"/>
        <v>11.348585104958008</v>
      </c>
      <c r="H53" s="27">
        <f t="shared" si="4"/>
        <v>10.781155849710107</v>
      </c>
      <c r="I53" s="27"/>
      <c r="J53" s="26">
        <v>12.8</v>
      </c>
      <c r="K53" s="27">
        <v>10.088</v>
      </c>
      <c r="L53" s="28">
        <v>0</v>
      </c>
      <c r="M53" s="27">
        <f t="shared" si="5"/>
        <v>22.887999999999998</v>
      </c>
      <c r="N53" s="27"/>
      <c r="O53" s="25">
        <v>3.281698</v>
      </c>
      <c r="P53" s="27"/>
      <c r="Q53" s="85">
        <f t="shared" si="6"/>
        <v>26.169697999999997</v>
      </c>
    </row>
    <row r="54" spans="1:17" ht="12.75">
      <c r="A54" s="3" t="s">
        <v>151</v>
      </c>
      <c r="B54" s="91">
        <v>68.0563390885529</v>
      </c>
      <c r="C54" s="25">
        <f t="shared" si="0"/>
        <v>4.9099064630602465</v>
      </c>
      <c r="D54" s="25">
        <f t="shared" si="1"/>
        <v>63.14643262549266</v>
      </c>
      <c r="E54" s="27">
        <f t="shared" si="2"/>
        <v>19.38620659155314</v>
      </c>
      <c r="F54" s="27"/>
      <c r="G54" s="27">
        <f t="shared" si="3"/>
        <v>43.76022603393952</v>
      </c>
      <c r="H54" s="27">
        <f t="shared" si="4"/>
        <v>41.57221473224254</v>
      </c>
      <c r="I54" s="27"/>
      <c r="J54" s="26">
        <v>15.7</v>
      </c>
      <c r="K54" s="27">
        <v>9.409</v>
      </c>
      <c r="L54" s="28">
        <v>0</v>
      </c>
      <c r="M54" s="27">
        <f t="shared" si="5"/>
        <v>25.109</v>
      </c>
      <c r="N54" s="27"/>
      <c r="O54" s="25">
        <v>0.001139</v>
      </c>
      <c r="P54" s="27"/>
      <c r="Q54" s="85">
        <f t="shared" si="6"/>
        <v>25.110139</v>
      </c>
    </row>
    <row r="55" spans="1:17" ht="12.75">
      <c r="A55" s="3" t="s">
        <v>152</v>
      </c>
      <c r="B55" s="91">
        <v>1.0472885470455509</v>
      </c>
      <c r="C55" s="25">
        <f t="shared" si="0"/>
        <v>0.0755563533785911</v>
      </c>
      <c r="D55" s="25">
        <f t="shared" si="1"/>
        <v>0.9717321936669597</v>
      </c>
      <c r="E55" s="27">
        <f t="shared" si="2"/>
        <v>0.29832565791667054</v>
      </c>
      <c r="F55" s="27"/>
      <c r="G55" s="27">
        <f t="shared" si="3"/>
        <v>0.6734065357502892</v>
      </c>
      <c r="H55" s="27">
        <f t="shared" si="4"/>
        <v>0.6397362089627747</v>
      </c>
      <c r="I55" s="27"/>
      <c r="J55" s="26">
        <v>1.2</v>
      </c>
      <c r="K55" s="27">
        <v>1.164</v>
      </c>
      <c r="L55" s="28">
        <v>0</v>
      </c>
      <c r="M55" s="27">
        <f t="shared" si="5"/>
        <v>2.364</v>
      </c>
      <c r="N55" s="27"/>
      <c r="O55" s="25">
        <v>0.185153</v>
      </c>
      <c r="P55" s="27"/>
      <c r="Q55" s="85">
        <f t="shared" si="6"/>
        <v>2.549153</v>
      </c>
    </row>
    <row r="56" spans="1:17" ht="12.75">
      <c r="A56" s="3" t="s">
        <v>153</v>
      </c>
      <c r="B56" s="91">
        <v>6.502960469431196</v>
      </c>
      <c r="C56" s="25">
        <f t="shared" si="0"/>
        <v>0.4691543516077253</v>
      </c>
      <c r="D56" s="25">
        <f t="shared" si="1"/>
        <v>6.03380611782347</v>
      </c>
      <c r="E56" s="27">
        <f t="shared" si="2"/>
        <v>1.852402535979211</v>
      </c>
      <c r="F56" s="27"/>
      <c r="G56" s="27">
        <f t="shared" si="3"/>
        <v>4.181403581844259</v>
      </c>
      <c r="H56" s="27">
        <f t="shared" si="4"/>
        <v>3.9723334027520463</v>
      </c>
      <c r="I56" s="27"/>
      <c r="J56" s="26">
        <v>3.8</v>
      </c>
      <c r="K56" s="27">
        <v>1.94</v>
      </c>
      <c r="L56" s="28">
        <v>0</v>
      </c>
      <c r="M56" s="27">
        <f t="shared" si="5"/>
        <v>5.74</v>
      </c>
      <c r="N56" s="27"/>
      <c r="O56" s="25">
        <v>1.3127</v>
      </c>
      <c r="P56" s="27"/>
      <c r="Q56" s="85">
        <f t="shared" si="6"/>
        <v>7.0527</v>
      </c>
    </row>
    <row r="57" spans="1:17" ht="12.75">
      <c r="A57" s="3" t="s">
        <v>154</v>
      </c>
      <c r="B57" s="91">
        <v>54.38718582331471</v>
      </c>
      <c r="C57" s="25">
        <f t="shared" si="0"/>
        <v>3.9237490402487287</v>
      </c>
      <c r="D57" s="25">
        <f t="shared" si="1"/>
        <v>50.46343678306598</v>
      </c>
      <c r="E57" s="27">
        <f t="shared" si="2"/>
        <v>15.492476298674617</v>
      </c>
      <c r="F57" s="27"/>
      <c r="G57" s="27">
        <f t="shared" si="3"/>
        <v>34.97096048439136</v>
      </c>
      <c r="H57" s="27">
        <f t="shared" si="4"/>
        <v>33.222412460171796</v>
      </c>
      <c r="I57" s="27"/>
      <c r="J57" s="26">
        <v>36.5</v>
      </c>
      <c r="K57" s="27">
        <v>13.289</v>
      </c>
      <c r="L57" s="28">
        <v>0</v>
      </c>
      <c r="M57" s="27">
        <f t="shared" si="5"/>
        <v>49.789</v>
      </c>
      <c r="N57" s="27"/>
      <c r="O57" s="25">
        <v>47.600955</v>
      </c>
      <c r="P57" s="27"/>
      <c r="Q57" s="85">
        <f t="shared" si="6"/>
        <v>97.389955</v>
      </c>
    </row>
    <row r="58" spans="1:17" ht="12.75">
      <c r="A58" s="3" t="s">
        <v>155</v>
      </c>
      <c r="B58" s="91">
        <v>59.95646642743105</v>
      </c>
      <c r="C58" s="25">
        <f t="shared" si="0"/>
        <v>4.325543306572206</v>
      </c>
      <c r="D58" s="25">
        <f t="shared" si="1"/>
        <v>55.630923120858846</v>
      </c>
      <c r="E58" s="27">
        <f t="shared" si="2"/>
        <v>17.078915208020675</v>
      </c>
      <c r="F58" s="27"/>
      <c r="G58" s="27">
        <f t="shared" si="3"/>
        <v>38.55200791283817</v>
      </c>
      <c r="H58" s="27">
        <f t="shared" si="4"/>
        <v>36.62440751719626</v>
      </c>
      <c r="I58" s="27"/>
      <c r="J58" s="26">
        <v>32.2</v>
      </c>
      <c r="K58" s="27">
        <v>10.961</v>
      </c>
      <c r="L58" s="28">
        <v>0</v>
      </c>
      <c r="M58" s="27">
        <f t="shared" si="5"/>
        <v>43.161</v>
      </c>
      <c r="N58" s="27"/>
      <c r="O58" s="25">
        <v>33.910662</v>
      </c>
      <c r="P58" s="27"/>
      <c r="Q58" s="85">
        <f t="shared" si="6"/>
        <v>77.071662</v>
      </c>
    </row>
    <row r="59" spans="1:17" ht="12.75">
      <c r="A59" s="3" t="s">
        <v>156</v>
      </c>
      <c r="B59" s="91">
        <v>20.73337038669957</v>
      </c>
      <c r="C59" s="25">
        <f t="shared" si="0"/>
        <v>1.4958034861413922</v>
      </c>
      <c r="D59" s="25">
        <f t="shared" si="1"/>
        <v>19.23756690055818</v>
      </c>
      <c r="E59" s="27">
        <f t="shared" si="2"/>
        <v>5.9060097419103545</v>
      </c>
      <c r="F59" s="27"/>
      <c r="G59" s="27">
        <f t="shared" si="3"/>
        <v>13.331557158647824</v>
      </c>
      <c r="H59" s="27">
        <f t="shared" si="4"/>
        <v>12.664979300715432</v>
      </c>
      <c r="I59" s="27"/>
      <c r="J59" s="26">
        <v>9.9</v>
      </c>
      <c r="K59" s="27">
        <v>4.656</v>
      </c>
      <c r="L59" s="28">
        <v>0</v>
      </c>
      <c r="M59" s="27">
        <f t="shared" si="5"/>
        <v>14.556000000000001</v>
      </c>
      <c r="N59" s="27"/>
      <c r="O59" s="25">
        <v>10.474104</v>
      </c>
      <c r="P59" s="27"/>
      <c r="Q59" s="85">
        <f t="shared" si="6"/>
        <v>25.030104</v>
      </c>
    </row>
    <row r="60" spans="1:17" ht="13.5" thickBot="1">
      <c r="A60" s="3" t="s">
        <v>157</v>
      </c>
      <c r="B60" s="91">
        <v>8.738011032010867</v>
      </c>
      <c r="C60" s="25">
        <f t="shared" si="0"/>
        <v>0.6304014793469571</v>
      </c>
      <c r="D60" s="25">
        <f t="shared" si="1"/>
        <v>8.10760955266391</v>
      </c>
      <c r="E60" s="27">
        <f t="shared" si="2"/>
        <v>2.4890684590809213</v>
      </c>
      <c r="F60" s="27"/>
      <c r="G60" s="27">
        <f t="shared" si="3"/>
        <v>5.618541093582988</v>
      </c>
      <c r="H60" s="27">
        <f t="shared" si="4"/>
        <v>5.337614038903839</v>
      </c>
      <c r="I60" s="27"/>
      <c r="J60" s="26">
        <v>4.1</v>
      </c>
      <c r="K60" s="27">
        <v>3.492</v>
      </c>
      <c r="L60" s="28">
        <v>0</v>
      </c>
      <c r="M60" s="27">
        <f t="shared" si="5"/>
        <v>7.592</v>
      </c>
      <c r="N60" s="27"/>
      <c r="O60" s="25">
        <v>0.208192</v>
      </c>
      <c r="P60" s="27"/>
      <c r="Q60" s="85">
        <f t="shared" si="6"/>
        <v>7.800192</v>
      </c>
    </row>
    <row r="61" spans="1:17" ht="13.5" thickBot="1">
      <c r="A61" s="70"/>
      <c r="B61" s="74">
        <f>SUM(B8:B60)</f>
        <v>3154.769422409784</v>
      </c>
      <c r="C61" s="90">
        <f>SUM(C8:C60)</f>
        <v>227.6</v>
      </c>
      <c r="D61" s="90">
        <f>SUM(D8:D60)</f>
        <v>2927.1694224097837</v>
      </c>
      <c r="E61" s="51">
        <f>SUM(E8:E60)</f>
        <v>898.6526838002932</v>
      </c>
      <c r="F61" s="51"/>
      <c r="G61" s="51">
        <f>SUM(G8:G60)</f>
        <v>2028.5167386094915</v>
      </c>
      <c r="H61" s="79">
        <f>SUM(H8:H60)</f>
        <v>1927.0909016790174</v>
      </c>
      <c r="I61" s="51"/>
      <c r="J61" s="74">
        <f aca="true" t="shared" si="7" ref="J61:Q61">SUM(J8:J60)</f>
        <v>1391.1999999999998</v>
      </c>
      <c r="K61" s="51">
        <f t="shared" si="7"/>
        <v>660.5699999999998</v>
      </c>
      <c r="L61" s="51">
        <f t="shared" si="7"/>
        <v>0</v>
      </c>
      <c r="M61" s="79">
        <f t="shared" si="7"/>
        <v>2051.77</v>
      </c>
      <c r="N61" s="51">
        <f t="shared" si="7"/>
        <v>0</v>
      </c>
      <c r="O61" s="83">
        <f t="shared" si="7"/>
        <v>925.6982399999998</v>
      </c>
      <c r="P61" s="51">
        <f t="shared" si="7"/>
        <v>0</v>
      </c>
      <c r="Q61" s="83">
        <f t="shared" si="7"/>
        <v>2977.46824</v>
      </c>
    </row>
    <row r="62" spans="7:15" ht="12.75">
      <c r="G62" s="96"/>
      <c r="O62" s="36" t="s">
        <v>24</v>
      </c>
    </row>
    <row r="63" spans="1:15" ht="12.75">
      <c r="A63" t="s">
        <v>25</v>
      </c>
      <c r="M63" s="31"/>
      <c r="O63" s="49">
        <f ca="1">TODAY()</f>
        <v>39829</v>
      </c>
    </row>
    <row r="66" ht="12.75">
      <c r="I66">
        <v>18.4</v>
      </c>
    </row>
    <row r="67" ht="12.75">
      <c r="I67">
        <v>10.8</v>
      </c>
    </row>
    <row r="68" ht="12.75">
      <c r="I68">
        <v>16.8</v>
      </c>
    </row>
    <row r="69" ht="12.75">
      <c r="I69">
        <v>11.8</v>
      </c>
    </row>
    <row r="70" ht="12.75">
      <c r="I70">
        <v>196.4</v>
      </c>
    </row>
    <row r="71" ht="12.75">
      <c r="I71">
        <v>16.6</v>
      </c>
    </row>
    <row r="72" ht="12.75">
      <c r="I72">
        <v>21.3</v>
      </c>
    </row>
    <row r="73" ht="12.75">
      <c r="I73">
        <v>4.1</v>
      </c>
    </row>
    <row r="74" ht="12.75">
      <c r="I74">
        <v>7.4</v>
      </c>
    </row>
    <row r="75" ht="12.75">
      <c r="I75">
        <v>30.2</v>
      </c>
    </row>
    <row r="76" ht="12.75">
      <c r="I76">
        <v>23.3</v>
      </c>
    </row>
    <row r="77" ht="12.75">
      <c r="I77">
        <v>6.7</v>
      </c>
    </row>
    <row r="78" ht="12.75">
      <c r="I78">
        <v>9.1</v>
      </c>
    </row>
    <row r="79" ht="12.75">
      <c r="I79">
        <v>77.4</v>
      </c>
    </row>
    <row r="80" ht="12.75">
      <c r="I80">
        <v>21.6</v>
      </c>
    </row>
    <row r="81" ht="12.75">
      <c r="I81">
        <v>12</v>
      </c>
    </row>
    <row r="82" ht="12.75">
      <c r="I82">
        <v>9.9</v>
      </c>
    </row>
    <row r="83" ht="12.75">
      <c r="I83">
        <v>14.2</v>
      </c>
    </row>
    <row r="84" ht="12.75">
      <c r="I84">
        <v>18.4</v>
      </c>
    </row>
    <row r="85" ht="12.75">
      <c r="I85">
        <v>7.4</v>
      </c>
    </row>
    <row r="86" ht="12.75">
      <c r="I86">
        <v>20.5</v>
      </c>
    </row>
    <row r="87" ht="12.75">
      <c r="I87">
        <v>31.4</v>
      </c>
    </row>
    <row r="88" ht="12.75">
      <c r="I88">
        <v>97.9</v>
      </c>
    </row>
    <row r="89" ht="12.75">
      <c r="I89">
        <v>21.1</v>
      </c>
    </row>
    <row r="90" ht="12.75">
      <c r="I90">
        <v>11.8</v>
      </c>
    </row>
    <row r="91" ht="12.75">
      <c r="I91">
        <v>26.1</v>
      </c>
    </row>
    <row r="92" ht="12.75">
      <c r="I92">
        <v>5.3</v>
      </c>
    </row>
    <row r="93" ht="12.75">
      <c r="I93">
        <v>7.3</v>
      </c>
    </row>
    <row r="94" ht="12.75">
      <c r="I94">
        <v>10.4</v>
      </c>
    </row>
    <row r="95" ht="12.75">
      <c r="I95">
        <v>4.8</v>
      </c>
    </row>
    <row r="96" ht="12.75">
      <c r="I96">
        <v>53.9</v>
      </c>
    </row>
    <row r="97" ht="12.75">
      <c r="I97">
        <v>6.7</v>
      </c>
    </row>
    <row r="98" ht="12.75">
      <c r="I98">
        <v>112.4</v>
      </c>
    </row>
    <row r="99" ht="12.75">
      <c r="I99">
        <v>25.2</v>
      </c>
    </row>
    <row r="100" ht="12.75">
      <c r="I100">
        <v>5.4</v>
      </c>
    </row>
    <row r="101" ht="12.75">
      <c r="I101">
        <v>59.4</v>
      </c>
    </row>
    <row r="102" ht="12.75">
      <c r="I102">
        <v>14.8</v>
      </c>
    </row>
    <row r="103" ht="12.75">
      <c r="I103">
        <v>26.6</v>
      </c>
    </row>
    <row r="104" ht="12.75">
      <c r="I104">
        <v>93.8</v>
      </c>
    </row>
    <row r="105" ht="12.75">
      <c r="I105">
        <v>12.7</v>
      </c>
    </row>
    <row r="106" ht="12.75">
      <c r="I106">
        <v>10.1</v>
      </c>
    </row>
    <row r="107" ht="12.75">
      <c r="I107">
        <v>14.4</v>
      </c>
    </row>
    <row r="108" ht="12.75">
      <c r="I108">
        <v>3.5</v>
      </c>
    </row>
    <row r="109" ht="12.75">
      <c r="I109">
        <v>16.5</v>
      </c>
    </row>
    <row r="110" ht="12.75">
      <c r="I110">
        <v>49.2</v>
      </c>
    </row>
    <row r="111" ht="12.75">
      <c r="I111">
        <v>12.8</v>
      </c>
    </row>
    <row r="112" ht="12.75">
      <c r="I112">
        <v>3.8</v>
      </c>
    </row>
    <row r="113" ht="12.75">
      <c r="I113">
        <v>15.7</v>
      </c>
    </row>
    <row r="114" ht="12.75">
      <c r="I114">
        <v>1.2</v>
      </c>
    </row>
    <row r="115" ht="12.75">
      <c r="I115">
        <v>36.5</v>
      </c>
    </row>
    <row r="116" ht="12.75">
      <c r="I116">
        <v>9.9</v>
      </c>
    </row>
    <row r="117" ht="12.75">
      <c r="I117">
        <v>32.2</v>
      </c>
    </row>
    <row r="118" ht="12.75">
      <c r="I118">
        <v>4.1</v>
      </c>
    </row>
    <row r="119" ht="12.75">
      <c r="I119">
        <v>1391.2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fitToHeight="1" fitToWidth="1" horizontalDpi="600" verticalDpi="600" orientation="portrait" scale="66" r:id="rId1"/>
  <rowBreaks count="1" manualBreakCount="1">
    <brk id="63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4" width="10.00390625" style="0" bestFit="1" customWidth="1"/>
    <col min="5" max="5" width="9.7109375" style="0" customWidth="1"/>
    <col min="6" max="6" width="0.2890625" style="0" customWidth="1"/>
    <col min="7" max="8" width="9.7109375" style="0" customWidth="1"/>
    <col min="9" max="9" width="0.42578125" style="0" hidden="1" customWidth="1"/>
    <col min="10" max="13" width="9.7109375" style="0" customWidth="1"/>
    <col min="14" max="14" width="8.7109375" style="0" hidden="1" customWidth="1"/>
    <col min="15" max="15" width="12.7109375" style="0" customWidth="1"/>
    <col min="16" max="16" width="10.140625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2.75">
      <c r="A4" s="1"/>
      <c r="B4" s="131" t="s">
        <v>0</v>
      </c>
      <c r="C4" s="126"/>
      <c r="D4" s="126"/>
      <c r="E4" s="126"/>
      <c r="F4" s="126"/>
      <c r="G4" s="126"/>
      <c r="H4" s="145"/>
      <c r="I4" s="24"/>
      <c r="J4" s="135" t="s">
        <v>1</v>
      </c>
      <c r="K4" s="128"/>
      <c r="L4" s="128"/>
      <c r="M4" s="129"/>
      <c r="N4" s="33"/>
      <c r="O4" s="135" t="s">
        <v>2</v>
      </c>
      <c r="P4" s="128"/>
      <c r="Q4" s="84"/>
    </row>
    <row r="5" spans="1:17" ht="12.75">
      <c r="A5" s="6"/>
      <c r="B5" s="76"/>
      <c r="C5" s="7" t="s">
        <v>3</v>
      </c>
      <c r="D5" s="7" t="s">
        <v>4</v>
      </c>
      <c r="E5" s="72"/>
      <c r="F5" s="20"/>
      <c r="G5" s="20"/>
      <c r="H5" s="104" t="s">
        <v>5</v>
      </c>
      <c r="I5" s="102"/>
      <c r="J5" s="13"/>
      <c r="K5" s="14"/>
      <c r="L5" s="15"/>
      <c r="M5" s="19"/>
      <c r="N5" s="57"/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9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05" t="s">
        <v>15</v>
      </c>
      <c r="I6" s="103"/>
      <c r="J6" s="10" t="s">
        <v>16</v>
      </c>
      <c r="K6" s="11" t="s">
        <v>17</v>
      </c>
      <c r="L6" s="12" t="s">
        <v>18</v>
      </c>
      <c r="M6" s="9" t="s">
        <v>19</v>
      </c>
      <c r="N6" s="10"/>
      <c r="O6" s="22" t="s">
        <v>20</v>
      </c>
      <c r="P6" s="34" t="s">
        <v>80</v>
      </c>
      <c r="Q6" s="67" t="s">
        <v>21</v>
      </c>
    </row>
    <row r="7" spans="1:17" ht="12.75">
      <c r="A7" s="1"/>
      <c r="B7" s="78"/>
      <c r="C7" s="21"/>
      <c r="D7" s="21"/>
      <c r="E7" s="64"/>
      <c r="F7" s="2"/>
      <c r="G7" s="2"/>
      <c r="H7" s="24"/>
      <c r="I7" s="21"/>
      <c r="J7" s="23"/>
      <c r="K7" s="2"/>
      <c r="L7" s="24"/>
      <c r="M7" s="21"/>
      <c r="N7" s="2"/>
      <c r="O7" s="21"/>
      <c r="P7" s="2"/>
      <c r="Q7" s="84"/>
    </row>
    <row r="8" spans="1:17" ht="12.75">
      <c r="A8" s="3" t="s">
        <v>105</v>
      </c>
      <c r="B8" s="91">
        <v>6.507077033011103</v>
      </c>
      <c r="C8" s="25">
        <f>(B8/$B$61)*600</f>
        <v>1.2471282423879002</v>
      </c>
      <c r="D8" s="25">
        <f>B8-C8</f>
        <v>5.259948790623203</v>
      </c>
      <c r="E8" s="26">
        <f>B8-C8-G8</f>
        <v>1.0758982583970633</v>
      </c>
      <c r="F8" s="27"/>
      <c r="G8" s="27">
        <f>0.643*B8</f>
        <v>4.18405053222614</v>
      </c>
      <c r="H8" s="28">
        <f>0.95*G8</f>
        <v>3.9748480056148323</v>
      </c>
      <c r="I8" s="25"/>
      <c r="J8" s="26">
        <v>11.1</v>
      </c>
      <c r="K8" s="27">
        <v>7.178</v>
      </c>
      <c r="L8" s="28">
        <v>0</v>
      </c>
      <c r="M8" s="25">
        <f>SUM(J8:L8)</f>
        <v>18.278</v>
      </c>
      <c r="N8" s="27"/>
      <c r="O8" s="25">
        <v>4.729676</v>
      </c>
      <c r="P8" s="27"/>
      <c r="Q8" s="85">
        <f>M8+O8</f>
        <v>23.007676</v>
      </c>
    </row>
    <row r="9" spans="1:17" ht="12.75">
      <c r="A9" s="3" t="s">
        <v>106</v>
      </c>
      <c r="B9" s="91">
        <v>43.89662752563549</v>
      </c>
      <c r="C9" s="25">
        <f aca="true" t="shared" si="0" ref="C9:C60">(B9/$B$61)*600</f>
        <v>8.413105247575253</v>
      </c>
      <c r="D9" s="25">
        <f aca="true" t="shared" si="1" ref="D9:D60">B9-C9</f>
        <v>35.483522278060235</v>
      </c>
      <c r="E9" s="26">
        <f aca="true" t="shared" si="2" ref="E9:E60">B9-C9-G9</f>
        <v>7.257990779076614</v>
      </c>
      <c r="F9" s="27"/>
      <c r="G9" s="27">
        <f aca="true" t="shared" si="3" ref="G9:G60">0.643*B9</f>
        <v>28.22553149898362</v>
      </c>
      <c r="H9" s="28">
        <f aca="true" t="shared" si="4" ref="H9:H60">0.95*G9</f>
        <v>26.81425492403444</v>
      </c>
      <c r="I9" s="25"/>
      <c r="J9" s="26">
        <v>18.1</v>
      </c>
      <c r="K9" s="27">
        <v>11.931</v>
      </c>
      <c r="L9" s="28">
        <v>0</v>
      </c>
      <c r="M9" s="25">
        <f aca="true" t="shared" si="5" ref="M9:M60">SUM(J9:L9)</f>
        <v>30.031</v>
      </c>
      <c r="N9" s="27"/>
      <c r="O9" s="25">
        <v>14.786231</v>
      </c>
      <c r="P9" s="27"/>
      <c r="Q9" s="85">
        <f aca="true" t="shared" si="6" ref="Q9:Q60">M9+O9</f>
        <v>44.817231</v>
      </c>
    </row>
    <row r="10" spans="1:17" ht="12.75">
      <c r="A10" s="3" t="s">
        <v>107</v>
      </c>
      <c r="B10" s="91">
        <v>25.136027136326593</v>
      </c>
      <c r="C10" s="25">
        <f t="shared" si="0"/>
        <v>4.817500881595612</v>
      </c>
      <c r="D10" s="25">
        <f t="shared" si="1"/>
        <v>20.31852625473098</v>
      </c>
      <c r="E10" s="26">
        <f t="shared" si="2"/>
        <v>4.156060806072979</v>
      </c>
      <c r="F10" s="27"/>
      <c r="G10" s="27">
        <f t="shared" si="3"/>
        <v>16.162465448658</v>
      </c>
      <c r="H10" s="28">
        <f t="shared" si="4"/>
        <v>15.3543421762251</v>
      </c>
      <c r="I10" s="25"/>
      <c r="J10" s="26">
        <v>10</v>
      </c>
      <c r="K10" s="27">
        <v>9.215</v>
      </c>
      <c r="L10" s="28">
        <v>0</v>
      </c>
      <c r="M10" s="25">
        <f t="shared" si="5"/>
        <v>19.215</v>
      </c>
      <c r="N10" s="27"/>
      <c r="O10" s="25">
        <v>6.038462</v>
      </c>
      <c r="P10" s="27"/>
      <c r="Q10" s="85">
        <f t="shared" si="6"/>
        <v>25.253462</v>
      </c>
    </row>
    <row r="11" spans="1:17" ht="12.75">
      <c r="A11" s="3" t="s">
        <v>108</v>
      </c>
      <c r="B11" s="91">
        <v>36.57983993961491</v>
      </c>
      <c r="C11" s="25">
        <f t="shared" si="0"/>
        <v>7.010790138074092</v>
      </c>
      <c r="D11" s="25">
        <f t="shared" si="1"/>
        <v>29.569049801540814</v>
      </c>
      <c r="E11" s="26">
        <f t="shared" si="2"/>
        <v>6.048212720368429</v>
      </c>
      <c r="F11" s="27"/>
      <c r="G11" s="27">
        <f t="shared" si="3"/>
        <v>23.520837081172385</v>
      </c>
      <c r="H11" s="28">
        <f t="shared" si="4"/>
        <v>22.344795227113764</v>
      </c>
      <c r="I11" s="25"/>
      <c r="J11" s="26">
        <v>14.7</v>
      </c>
      <c r="K11" s="27">
        <v>10.282</v>
      </c>
      <c r="L11" s="28">
        <v>0</v>
      </c>
      <c r="M11" s="25">
        <f t="shared" si="5"/>
        <v>24.982</v>
      </c>
      <c r="N11" s="27"/>
      <c r="O11" s="25">
        <v>2.847184</v>
      </c>
      <c r="P11" s="27"/>
      <c r="Q11" s="85">
        <f t="shared" si="6"/>
        <v>27.829183999999998</v>
      </c>
    </row>
    <row r="12" spans="1:17" ht="12.75">
      <c r="A12" s="3" t="s">
        <v>109</v>
      </c>
      <c r="B12" s="91">
        <v>374.5590482947772</v>
      </c>
      <c r="C12" s="25">
        <f t="shared" si="0"/>
        <v>71.78694292392484</v>
      </c>
      <c r="D12" s="25">
        <f t="shared" si="1"/>
        <v>302.7721053708524</v>
      </c>
      <c r="E12" s="26">
        <f t="shared" si="2"/>
        <v>61.93063731731064</v>
      </c>
      <c r="F12" s="27"/>
      <c r="G12" s="27">
        <f t="shared" si="3"/>
        <v>240.84146805354175</v>
      </c>
      <c r="H12" s="28">
        <f t="shared" si="4"/>
        <v>228.79939465086466</v>
      </c>
      <c r="I12" s="25"/>
      <c r="J12" s="26">
        <v>185.7</v>
      </c>
      <c r="K12" s="27">
        <v>71.974</v>
      </c>
      <c r="L12" s="28">
        <v>0</v>
      </c>
      <c r="M12" s="25">
        <f t="shared" si="5"/>
        <v>257.674</v>
      </c>
      <c r="N12" s="27"/>
      <c r="O12" s="25">
        <v>75.907013</v>
      </c>
      <c r="P12" s="27"/>
      <c r="Q12" s="85">
        <f t="shared" si="6"/>
        <v>333.581013</v>
      </c>
    </row>
    <row r="13" spans="1:17" ht="12.75">
      <c r="A13" s="3" t="s">
        <v>110</v>
      </c>
      <c r="B13" s="91">
        <v>44.94750495359286</v>
      </c>
      <c r="C13" s="25">
        <f t="shared" si="0"/>
        <v>8.614513485566734</v>
      </c>
      <c r="D13" s="25">
        <f t="shared" si="1"/>
        <v>36.33299146802613</v>
      </c>
      <c r="E13" s="26">
        <f t="shared" si="2"/>
        <v>7.431745782865917</v>
      </c>
      <c r="F13" s="27"/>
      <c r="G13" s="27">
        <f t="shared" si="3"/>
        <v>28.901245685160212</v>
      </c>
      <c r="H13" s="28">
        <f t="shared" si="4"/>
        <v>27.4561834009022</v>
      </c>
      <c r="I13" s="25"/>
      <c r="J13" s="26">
        <v>14.9</v>
      </c>
      <c r="K13" s="27">
        <v>10.088</v>
      </c>
      <c r="L13" s="28">
        <v>0</v>
      </c>
      <c r="M13" s="25">
        <f t="shared" si="5"/>
        <v>24.988</v>
      </c>
      <c r="N13" s="27"/>
      <c r="O13" s="25">
        <v>4.462963</v>
      </c>
      <c r="P13" s="27"/>
      <c r="Q13" s="85">
        <f t="shared" si="6"/>
        <v>29.450963</v>
      </c>
    </row>
    <row r="14" spans="1:17" ht="12.75">
      <c r="A14" s="3" t="s">
        <v>111</v>
      </c>
      <c r="B14" s="91">
        <v>50.50455272513642</v>
      </c>
      <c r="C14" s="25">
        <f t="shared" si="0"/>
        <v>9.679561768387469</v>
      </c>
      <c r="D14" s="25">
        <f t="shared" si="1"/>
        <v>40.82499095674895</v>
      </c>
      <c r="E14" s="26">
        <f t="shared" si="2"/>
        <v>8.350563554486229</v>
      </c>
      <c r="F14" s="27"/>
      <c r="G14" s="27">
        <f t="shared" si="3"/>
        <v>32.47442740226272</v>
      </c>
      <c r="H14" s="28">
        <f t="shared" si="4"/>
        <v>30.85070603214958</v>
      </c>
      <c r="I14" s="25"/>
      <c r="J14" s="26">
        <v>19</v>
      </c>
      <c r="K14" s="27">
        <v>10.476</v>
      </c>
      <c r="L14" s="28">
        <v>0</v>
      </c>
      <c r="M14" s="25">
        <f t="shared" si="5"/>
        <v>29.476</v>
      </c>
      <c r="N14" s="27"/>
      <c r="O14" s="25">
        <v>9.401223</v>
      </c>
      <c r="P14" s="27"/>
      <c r="Q14" s="85">
        <f t="shared" si="6"/>
        <v>38.877223</v>
      </c>
    </row>
    <row r="15" spans="1:17" ht="12.75">
      <c r="A15" s="3" t="s">
        <v>112</v>
      </c>
      <c r="B15" s="91">
        <v>12.966506058971001</v>
      </c>
      <c r="C15" s="25">
        <f t="shared" si="0"/>
        <v>2.4851244005872175</v>
      </c>
      <c r="D15" s="25">
        <f t="shared" si="1"/>
        <v>10.481381658383784</v>
      </c>
      <c r="E15" s="26">
        <f t="shared" si="2"/>
        <v>2.14391826246543</v>
      </c>
      <c r="F15" s="27"/>
      <c r="G15" s="27">
        <f t="shared" si="3"/>
        <v>8.337463395918354</v>
      </c>
      <c r="H15" s="28">
        <f t="shared" si="4"/>
        <v>7.920590226122435</v>
      </c>
      <c r="I15" s="25"/>
      <c r="J15" s="26">
        <v>5.7</v>
      </c>
      <c r="K15" s="27">
        <v>7.178</v>
      </c>
      <c r="L15" s="28">
        <v>0</v>
      </c>
      <c r="M15" s="25">
        <f t="shared" si="5"/>
        <v>12.878</v>
      </c>
      <c r="N15" s="27"/>
      <c r="O15" s="25">
        <v>2.058671</v>
      </c>
      <c r="P15" s="27"/>
      <c r="Q15" s="85">
        <f t="shared" si="6"/>
        <v>14.936671</v>
      </c>
    </row>
    <row r="16" spans="1:17" ht="12.75">
      <c r="A16" s="3" t="s">
        <v>113</v>
      </c>
      <c r="B16" s="91">
        <v>8.45969886481522</v>
      </c>
      <c r="C16" s="25">
        <f t="shared" si="0"/>
        <v>1.6213622987533363</v>
      </c>
      <c r="D16" s="25">
        <f t="shared" si="1"/>
        <v>6.838336566061884</v>
      </c>
      <c r="E16" s="26">
        <f t="shared" si="2"/>
        <v>1.3987501959856967</v>
      </c>
      <c r="F16" s="27"/>
      <c r="G16" s="27">
        <f t="shared" si="3"/>
        <v>5.439586370076187</v>
      </c>
      <c r="H16" s="28">
        <f t="shared" si="4"/>
        <v>5.167607051572377</v>
      </c>
      <c r="I16" s="25"/>
      <c r="J16" s="26">
        <v>3.6</v>
      </c>
      <c r="K16" s="27">
        <v>1.94</v>
      </c>
      <c r="L16" s="28">
        <v>0</v>
      </c>
      <c r="M16" s="25">
        <f t="shared" si="5"/>
        <v>5.54</v>
      </c>
      <c r="N16" s="27"/>
      <c r="O16" s="25">
        <v>2.736938</v>
      </c>
      <c r="P16" s="27"/>
      <c r="Q16" s="85">
        <f t="shared" si="6"/>
        <v>8.276938</v>
      </c>
    </row>
    <row r="17" spans="1:17" ht="12.75">
      <c r="A17" s="3" t="s">
        <v>114</v>
      </c>
      <c r="B17" s="91">
        <v>136.41322241226177</v>
      </c>
      <c r="C17" s="25">
        <f t="shared" si="0"/>
        <v>26.144577886877997</v>
      </c>
      <c r="D17" s="25">
        <f t="shared" si="1"/>
        <v>110.26864452538378</v>
      </c>
      <c r="E17" s="26">
        <f t="shared" si="2"/>
        <v>22.554942514299455</v>
      </c>
      <c r="F17" s="27"/>
      <c r="G17" s="27">
        <f t="shared" si="3"/>
        <v>87.71370201108432</v>
      </c>
      <c r="H17" s="28">
        <f t="shared" si="4"/>
        <v>83.3280169105301</v>
      </c>
      <c r="I17" s="25"/>
      <c r="J17" s="26">
        <v>27.1</v>
      </c>
      <c r="K17" s="27">
        <v>18.333</v>
      </c>
      <c r="L17" s="28">
        <v>0</v>
      </c>
      <c r="M17" s="25">
        <f t="shared" si="5"/>
        <v>45.433</v>
      </c>
      <c r="N17" s="27"/>
      <c r="O17" s="25">
        <v>8.527432</v>
      </c>
      <c r="P17" s="27"/>
      <c r="Q17" s="85">
        <f t="shared" si="6"/>
        <v>53.960432</v>
      </c>
    </row>
    <row r="18" spans="1:17" ht="12.75">
      <c r="A18" s="3" t="s">
        <v>115</v>
      </c>
      <c r="B18" s="91">
        <v>75.15710537094638</v>
      </c>
      <c r="C18" s="25">
        <f t="shared" si="0"/>
        <v>14.404401277059641</v>
      </c>
      <c r="D18" s="25">
        <f t="shared" si="1"/>
        <v>60.75270409388674</v>
      </c>
      <c r="E18" s="26">
        <f t="shared" si="2"/>
        <v>12.426685340368216</v>
      </c>
      <c r="F18" s="27"/>
      <c r="G18" s="27">
        <f t="shared" si="3"/>
        <v>48.326018753518525</v>
      </c>
      <c r="H18" s="28">
        <f t="shared" si="4"/>
        <v>45.9097178158426</v>
      </c>
      <c r="I18" s="25"/>
      <c r="J18" s="26">
        <v>20.9</v>
      </c>
      <c r="K18" s="27">
        <v>13.483</v>
      </c>
      <c r="L18" s="28">
        <v>0</v>
      </c>
      <c r="M18" s="25">
        <f t="shared" si="5"/>
        <v>34.382999999999996</v>
      </c>
      <c r="N18" s="27"/>
      <c r="O18" s="25">
        <v>8.114423</v>
      </c>
      <c r="P18" s="27"/>
      <c r="Q18" s="85">
        <f t="shared" si="6"/>
        <v>42.497423</v>
      </c>
    </row>
    <row r="19" spans="1:17" ht="12.75">
      <c r="A19" s="3" t="s">
        <v>116</v>
      </c>
      <c r="B19" s="91">
        <v>13.447646417926324</v>
      </c>
      <c r="C19" s="25">
        <f t="shared" si="0"/>
        <v>2.5773384203631857</v>
      </c>
      <c r="D19" s="25">
        <f t="shared" si="1"/>
        <v>10.870307997563138</v>
      </c>
      <c r="E19" s="26">
        <f t="shared" si="2"/>
        <v>2.223471350836512</v>
      </c>
      <c r="F19" s="27"/>
      <c r="G19" s="27">
        <f t="shared" si="3"/>
        <v>8.646836646726626</v>
      </c>
      <c r="H19" s="28">
        <f t="shared" si="4"/>
        <v>8.214494814390294</v>
      </c>
      <c r="I19" s="25"/>
      <c r="J19" s="26">
        <v>6.3</v>
      </c>
      <c r="K19" s="27">
        <v>3.589</v>
      </c>
      <c r="L19" s="28">
        <v>0</v>
      </c>
      <c r="M19" s="25">
        <f t="shared" si="5"/>
        <v>9.889</v>
      </c>
      <c r="N19" s="27"/>
      <c r="O19" s="25">
        <v>1.370356</v>
      </c>
      <c r="P19" s="27"/>
      <c r="Q19" s="85">
        <f t="shared" si="6"/>
        <v>11.259355999999999</v>
      </c>
    </row>
    <row r="20" spans="1:17" ht="12.75">
      <c r="A20" s="3" t="s">
        <v>117</v>
      </c>
      <c r="B20" s="91">
        <v>33.40050900879607</v>
      </c>
      <c r="C20" s="25">
        <f t="shared" si="0"/>
        <v>6.401448435861786</v>
      </c>
      <c r="D20" s="25">
        <f t="shared" si="1"/>
        <v>26.999060572934283</v>
      </c>
      <c r="E20" s="26">
        <f t="shared" si="2"/>
        <v>5.5225332802784095</v>
      </c>
      <c r="F20" s="27"/>
      <c r="G20" s="27">
        <f t="shared" si="3"/>
        <v>21.476527292655874</v>
      </c>
      <c r="H20" s="28">
        <f t="shared" si="4"/>
        <v>20.40270092802308</v>
      </c>
      <c r="I20" s="25"/>
      <c r="J20" s="26">
        <v>11.3</v>
      </c>
      <c r="K20" s="27">
        <v>10.864</v>
      </c>
      <c r="L20" s="28">
        <v>0</v>
      </c>
      <c r="M20" s="25">
        <f t="shared" si="5"/>
        <v>22.164</v>
      </c>
      <c r="N20" s="27"/>
      <c r="O20" s="25">
        <v>7.487975</v>
      </c>
      <c r="P20" s="27"/>
      <c r="Q20" s="85">
        <f t="shared" si="6"/>
        <v>29.651975</v>
      </c>
    </row>
    <row r="21" spans="1:17" ht="12.75">
      <c r="A21" s="3" t="s">
        <v>118</v>
      </c>
      <c r="B21" s="91">
        <v>10.581349188824877</v>
      </c>
      <c r="C21" s="25">
        <f t="shared" si="0"/>
        <v>2.0279918846827165</v>
      </c>
      <c r="D21" s="25">
        <f t="shared" si="1"/>
        <v>8.55335730414216</v>
      </c>
      <c r="E21" s="26">
        <f t="shared" si="2"/>
        <v>1.7495497757277647</v>
      </c>
      <c r="F21" s="27"/>
      <c r="G21" s="27">
        <f t="shared" si="3"/>
        <v>6.803807528414396</v>
      </c>
      <c r="H21" s="28">
        <f t="shared" si="4"/>
        <v>6.463617151993676</v>
      </c>
      <c r="I21" s="25"/>
      <c r="J21" s="26">
        <v>8.5</v>
      </c>
      <c r="K21" s="27">
        <v>6.111</v>
      </c>
      <c r="L21" s="28">
        <v>0</v>
      </c>
      <c r="M21" s="25">
        <f t="shared" si="5"/>
        <v>14.611</v>
      </c>
      <c r="N21" s="27"/>
      <c r="O21" s="25">
        <v>3.617452</v>
      </c>
      <c r="P21" s="27"/>
      <c r="Q21" s="85">
        <f t="shared" si="6"/>
        <v>18.228452</v>
      </c>
    </row>
    <row r="22" spans="1:17" ht="12.75">
      <c r="A22" s="3" t="s">
        <v>119</v>
      </c>
      <c r="B22" s="91">
        <v>158.81983898190438</v>
      </c>
      <c r="C22" s="25">
        <f t="shared" si="0"/>
        <v>30.438967548871464</v>
      </c>
      <c r="D22" s="25">
        <f t="shared" si="1"/>
        <v>128.38087143303292</v>
      </c>
      <c r="E22" s="26">
        <f t="shared" si="2"/>
        <v>26.2597149676684</v>
      </c>
      <c r="F22" s="27"/>
      <c r="G22" s="27">
        <f t="shared" si="3"/>
        <v>102.12115646536452</v>
      </c>
      <c r="H22" s="28">
        <f t="shared" si="4"/>
        <v>97.01509864209629</v>
      </c>
      <c r="I22" s="25"/>
      <c r="J22" s="26">
        <v>64.7</v>
      </c>
      <c r="K22" s="27">
        <v>26.772</v>
      </c>
      <c r="L22" s="28">
        <v>0</v>
      </c>
      <c r="M22" s="25">
        <f t="shared" si="5"/>
        <v>91.47200000000001</v>
      </c>
      <c r="N22" s="27"/>
      <c r="O22" s="25">
        <v>166.828907</v>
      </c>
      <c r="P22" s="27"/>
      <c r="Q22" s="85">
        <f t="shared" si="6"/>
        <v>258.300907</v>
      </c>
    </row>
    <row r="23" spans="1:17" ht="12.75">
      <c r="A23" s="3" t="s">
        <v>120</v>
      </c>
      <c r="B23" s="91">
        <v>71.21798800550934</v>
      </c>
      <c r="C23" s="25">
        <f t="shared" si="0"/>
        <v>13.649441025076287</v>
      </c>
      <c r="D23" s="25">
        <f t="shared" si="1"/>
        <v>57.568546980433055</v>
      </c>
      <c r="E23" s="26">
        <f t="shared" si="2"/>
        <v>11.77538069289055</v>
      </c>
      <c r="F23" s="27"/>
      <c r="G23" s="27">
        <f t="shared" si="3"/>
        <v>45.793166287542505</v>
      </c>
      <c r="H23" s="28">
        <f t="shared" si="4"/>
        <v>43.50350797316538</v>
      </c>
      <c r="I23" s="25"/>
      <c r="J23" s="26">
        <v>25</v>
      </c>
      <c r="K23" s="27">
        <v>13.289</v>
      </c>
      <c r="L23" s="28">
        <v>0</v>
      </c>
      <c r="M23" s="25">
        <f t="shared" si="5"/>
        <v>38.289</v>
      </c>
      <c r="N23" s="27"/>
      <c r="O23" s="25">
        <v>26.299446</v>
      </c>
      <c r="P23" s="27"/>
      <c r="Q23" s="85">
        <f t="shared" si="6"/>
        <v>64.588446</v>
      </c>
    </row>
    <row r="24" spans="1:17" ht="12.75">
      <c r="A24" s="3" t="s">
        <v>121</v>
      </c>
      <c r="B24" s="91">
        <v>30.93096824078112</v>
      </c>
      <c r="C24" s="25">
        <f t="shared" si="0"/>
        <v>5.928143137354419</v>
      </c>
      <c r="D24" s="25">
        <f t="shared" si="1"/>
        <v>25.0028251034267</v>
      </c>
      <c r="E24" s="26">
        <f t="shared" si="2"/>
        <v>5.11421252460444</v>
      </c>
      <c r="F24" s="27"/>
      <c r="G24" s="27">
        <f t="shared" si="3"/>
        <v>19.88861257882226</v>
      </c>
      <c r="H24" s="28">
        <f t="shared" si="4"/>
        <v>18.894181949881148</v>
      </c>
      <c r="I24" s="25"/>
      <c r="J24" s="26">
        <v>8.8</v>
      </c>
      <c r="K24" s="27">
        <v>7.469</v>
      </c>
      <c r="L24" s="28">
        <v>0</v>
      </c>
      <c r="M24" s="25">
        <f t="shared" si="5"/>
        <v>16.269000000000002</v>
      </c>
      <c r="N24" s="27"/>
      <c r="O24" s="25">
        <v>4.360129</v>
      </c>
      <c r="P24" s="27"/>
      <c r="Q24" s="85">
        <f t="shared" si="6"/>
        <v>20.629129000000002</v>
      </c>
    </row>
    <row r="25" spans="1:17" ht="12.75">
      <c r="A25" s="3" t="s">
        <v>122</v>
      </c>
      <c r="B25" s="91">
        <v>38.82736706295393</v>
      </c>
      <c r="C25" s="25">
        <f t="shared" si="0"/>
        <v>7.441544920417876</v>
      </c>
      <c r="D25" s="25">
        <f t="shared" si="1"/>
        <v>31.385822142536057</v>
      </c>
      <c r="E25" s="26">
        <f t="shared" si="2"/>
        <v>6.419825121056679</v>
      </c>
      <c r="F25" s="27"/>
      <c r="G25" s="27">
        <f t="shared" si="3"/>
        <v>24.965997021479378</v>
      </c>
      <c r="H25" s="28">
        <f t="shared" si="4"/>
        <v>23.71769717040541</v>
      </c>
      <c r="I25" s="25"/>
      <c r="J25" s="26">
        <v>13.6</v>
      </c>
      <c r="K25" s="27">
        <v>7.857</v>
      </c>
      <c r="L25" s="28">
        <v>0</v>
      </c>
      <c r="M25" s="25">
        <f t="shared" si="5"/>
        <v>21.457</v>
      </c>
      <c r="N25" s="27"/>
      <c r="O25" s="25">
        <v>23.924762</v>
      </c>
      <c r="P25" s="27"/>
      <c r="Q25" s="85">
        <f t="shared" si="6"/>
        <v>45.381762</v>
      </c>
    </row>
    <row r="26" spans="1:17" ht="12.75">
      <c r="A26" s="3" t="s">
        <v>123</v>
      </c>
      <c r="B26" s="91">
        <v>59.10973612008083</v>
      </c>
      <c r="C26" s="25">
        <f t="shared" si="0"/>
        <v>11.328807226573865</v>
      </c>
      <c r="D26" s="25">
        <f t="shared" si="1"/>
        <v>47.78092889350697</v>
      </c>
      <c r="E26" s="26">
        <f t="shared" si="2"/>
        <v>9.773368568294991</v>
      </c>
      <c r="F26" s="27"/>
      <c r="G26" s="27">
        <f t="shared" si="3"/>
        <v>38.007560325211976</v>
      </c>
      <c r="H26" s="28">
        <f t="shared" si="4"/>
        <v>36.10718230895137</v>
      </c>
      <c r="I26" s="25"/>
      <c r="J26" s="26">
        <v>16.2</v>
      </c>
      <c r="K26" s="27">
        <v>10.961</v>
      </c>
      <c r="L26" s="28">
        <v>0</v>
      </c>
      <c r="M26" s="25">
        <f t="shared" si="5"/>
        <v>27.161</v>
      </c>
      <c r="N26" s="27"/>
      <c r="O26" s="25">
        <v>18.508916</v>
      </c>
      <c r="P26" s="27"/>
      <c r="Q26" s="85">
        <f t="shared" si="6"/>
        <v>45.669916</v>
      </c>
    </row>
    <row r="27" spans="1:17" ht="12.75">
      <c r="A27" s="3" t="s">
        <v>124</v>
      </c>
      <c r="B27" s="91">
        <v>84.39565312340336</v>
      </c>
      <c r="C27" s="25">
        <f t="shared" si="0"/>
        <v>16.175035582184318</v>
      </c>
      <c r="D27" s="25">
        <f t="shared" si="1"/>
        <v>68.22061754121904</v>
      </c>
      <c r="E27" s="26">
        <f t="shared" si="2"/>
        <v>13.954212582870674</v>
      </c>
      <c r="F27" s="27"/>
      <c r="G27" s="27">
        <f t="shared" si="3"/>
        <v>54.26640495834837</v>
      </c>
      <c r="H27" s="28">
        <f t="shared" si="4"/>
        <v>51.553084710430944</v>
      </c>
      <c r="I27" s="25"/>
      <c r="J27" s="26">
        <v>30.7</v>
      </c>
      <c r="K27" s="27">
        <v>16.49</v>
      </c>
      <c r="L27" s="28">
        <v>0</v>
      </c>
      <c r="M27" s="25">
        <f t="shared" si="5"/>
        <v>47.19</v>
      </c>
      <c r="N27" s="27"/>
      <c r="O27" s="25">
        <v>8.273156</v>
      </c>
      <c r="P27" s="27"/>
      <c r="Q27" s="85">
        <f t="shared" si="6"/>
        <v>55.463156</v>
      </c>
    </row>
    <row r="28" spans="1:17" ht="12.75">
      <c r="A28" s="3" t="s">
        <v>125</v>
      </c>
      <c r="B28" s="91">
        <v>50.53714022568529</v>
      </c>
      <c r="C28" s="25">
        <f t="shared" si="0"/>
        <v>9.68580739788857</v>
      </c>
      <c r="D28" s="25">
        <f t="shared" si="1"/>
        <v>40.851332827796725</v>
      </c>
      <c r="E28" s="26">
        <f t="shared" si="2"/>
        <v>8.355951662681079</v>
      </c>
      <c r="F28" s="27"/>
      <c r="G28" s="27">
        <f t="shared" si="3"/>
        <v>32.495381165115646</v>
      </c>
      <c r="H28" s="28">
        <f t="shared" si="4"/>
        <v>30.870612106859863</v>
      </c>
      <c r="I28" s="25"/>
      <c r="J28" s="26">
        <v>19.1</v>
      </c>
      <c r="K28" s="27">
        <v>7.954</v>
      </c>
      <c r="L28" s="28">
        <v>0</v>
      </c>
      <c r="M28" s="25">
        <f t="shared" si="5"/>
        <v>27.054000000000002</v>
      </c>
      <c r="N28" s="27"/>
      <c r="O28" s="25">
        <v>8.030693</v>
      </c>
      <c r="P28" s="27"/>
      <c r="Q28" s="85">
        <f t="shared" si="6"/>
        <v>35.084693</v>
      </c>
    </row>
    <row r="29" spans="1:17" ht="12.75">
      <c r="A29" s="3" t="s">
        <v>126</v>
      </c>
      <c r="B29" s="91">
        <v>13.30831680462711</v>
      </c>
      <c r="C29" s="25">
        <f t="shared" si="0"/>
        <v>2.5506348951298246</v>
      </c>
      <c r="D29" s="25">
        <f t="shared" si="1"/>
        <v>10.757681909497284</v>
      </c>
      <c r="E29" s="26">
        <f t="shared" si="2"/>
        <v>2.200434204122052</v>
      </c>
      <c r="F29" s="27"/>
      <c r="G29" s="27">
        <f t="shared" si="3"/>
        <v>8.557247705375232</v>
      </c>
      <c r="H29" s="28">
        <f t="shared" si="4"/>
        <v>8.12938532010647</v>
      </c>
      <c r="I29" s="25"/>
      <c r="J29" s="26">
        <v>7.7</v>
      </c>
      <c r="K29" s="27">
        <v>3.88</v>
      </c>
      <c r="L29" s="28">
        <v>0</v>
      </c>
      <c r="M29" s="25">
        <f t="shared" si="5"/>
        <v>11.58</v>
      </c>
      <c r="N29" s="27"/>
      <c r="O29" s="25">
        <v>4.446384</v>
      </c>
      <c r="P29" s="27"/>
      <c r="Q29" s="85">
        <f t="shared" si="6"/>
        <v>16.026384</v>
      </c>
    </row>
    <row r="30" spans="1:17" ht="12.75">
      <c r="A30" s="3" t="s">
        <v>127</v>
      </c>
      <c r="B30" s="91">
        <v>113.13038056416963</v>
      </c>
      <c r="C30" s="25">
        <f t="shared" si="0"/>
        <v>21.68225333093677</v>
      </c>
      <c r="D30" s="25">
        <f t="shared" si="1"/>
        <v>91.44812723323285</v>
      </c>
      <c r="E30" s="26">
        <f t="shared" si="2"/>
        <v>18.70529253047178</v>
      </c>
      <c r="F30" s="27"/>
      <c r="G30" s="27">
        <f t="shared" si="3"/>
        <v>72.74283470276107</v>
      </c>
      <c r="H30" s="28">
        <f t="shared" si="4"/>
        <v>69.10569296762301</v>
      </c>
      <c r="I30" s="25"/>
      <c r="J30" s="26">
        <v>94.1</v>
      </c>
      <c r="K30" s="27">
        <v>26.287</v>
      </c>
      <c r="L30" s="28">
        <v>0</v>
      </c>
      <c r="M30" s="25">
        <f t="shared" si="5"/>
        <v>120.387</v>
      </c>
      <c r="N30" s="27"/>
      <c r="O30" s="25">
        <v>126.727495</v>
      </c>
      <c r="P30" s="27"/>
      <c r="Q30" s="85">
        <f t="shared" si="6"/>
        <v>247.114495</v>
      </c>
    </row>
    <row r="31" spans="1:17" ht="12.75">
      <c r="A31" s="3" t="s">
        <v>128</v>
      </c>
      <c r="B31" s="91">
        <v>55.430644403773734</v>
      </c>
      <c r="C31" s="25">
        <f t="shared" si="0"/>
        <v>10.623682765550118</v>
      </c>
      <c r="D31" s="25">
        <f t="shared" si="1"/>
        <v>44.80696163822361</v>
      </c>
      <c r="E31" s="26">
        <f t="shared" si="2"/>
        <v>9.165057286597097</v>
      </c>
      <c r="F31" s="27"/>
      <c r="G31" s="27">
        <f t="shared" si="3"/>
        <v>35.641904351626515</v>
      </c>
      <c r="H31" s="28">
        <f t="shared" si="4"/>
        <v>33.859809134045186</v>
      </c>
      <c r="I31" s="25"/>
      <c r="J31" s="26">
        <v>16.4</v>
      </c>
      <c r="K31" s="27">
        <v>12.901</v>
      </c>
      <c r="L31" s="28">
        <v>0</v>
      </c>
      <c r="M31" s="25">
        <f t="shared" si="5"/>
        <v>29.301</v>
      </c>
      <c r="N31" s="27"/>
      <c r="O31" s="25">
        <v>11.052914</v>
      </c>
      <c r="P31" s="27"/>
      <c r="Q31" s="85">
        <f t="shared" si="6"/>
        <v>40.353913999999996</v>
      </c>
    </row>
    <row r="32" spans="1:17" ht="12.75">
      <c r="A32" s="3" t="s">
        <v>129</v>
      </c>
      <c r="B32" s="91">
        <v>63.6928142569113</v>
      </c>
      <c r="C32" s="25">
        <f t="shared" si="0"/>
        <v>12.207187204637055</v>
      </c>
      <c r="D32" s="25">
        <f t="shared" si="1"/>
        <v>51.48562705227424</v>
      </c>
      <c r="E32" s="26">
        <f t="shared" si="2"/>
        <v>10.531147485080275</v>
      </c>
      <c r="F32" s="27"/>
      <c r="G32" s="27">
        <f t="shared" si="3"/>
        <v>40.954479567193964</v>
      </c>
      <c r="H32" s="28">
        <f t="shared" si="4"/>
        <v>38.906755588834265</v>
      </c>
      <c r="I32" s="25"/>
      <c r="J32" s="26">
        <v>27.1</v>
      </c>
      <c r="K32" s="27">
        <v>14.841</v>
      </c>
      <c r="L32" s="28">
        <v>0</v>
      </c>
      <c r="M32" s="25">
        <f t="shared" si="5"/>
        <v>41.941</v>
      </c>
      <c r="N32" s="27"/>
      <c r="O32" s="25">
        <v>24.305948</v>
      </c>
      <c r="P32" s="27"/>
      <c r="Q32" s="85">
        <f t="shared" si="6"/>
        <v>66.246948</v>
      </c>
    </row>
    <row r="33" spans="1:17" ht="12.75">
      <c r="A33" s="3" t="s">
        <v>130</v>
      </c>
      <c r="B33" s="91">
        <v>26.804573133250482</v>
      </c>
      <c r="C33" s="25">
        <f t="shared" si="0"/>
        <v>5.137289755452565</v>
      </c>
      <c r="D33" s="25">
        <f t="shared" si="1"/>
        <v>21.667283377797915</v>
      </c>
      <c r="E33" s="26">
        <f t="shared" si="2"/>
        <v>4.431942853117853</v>
      </c>
      <c r="F33" s="27"/>
      <c r="G33" s="27">
        <f t="shared" si="3"/>
        <v>17.235340524680062</v>
      </c>
      <c r="H33" s="28">
        <f t="shared" si="4"/>
        <v>16.373573498446056</v>
      </c>
      <c r="I33" s="25"/>
      <c r="J33" s="26">
        <v>10</v>
      </c>
      <c r="K33" s="27">
        <v>9.7</v>
      </c>
      <c r="L33" s="28">
        <v>0</v>
      </c>
      <c r="M33" s="25">
        <f t="shared" si="5"/>
        <v>19.7</v>
      </c>
      <c r="N33" s="27"/>
      <c r="O33" s="25">
        <v>7.62289</v>
      </c>
      <c r="P33" s="27"/>
      <c r="Q33" s="85">
        <f t="shared" si="6"/>
        <v>27.32289</v>
      </c>
    </row>
    <row r="34" spans="1:17" ht="12.75">
      <c r="A34" s="3" t="s">
        <v>131</v>
      </c>
      <c r="B34" s="91">
        <v>8.430289238505015</v>
      </c>
      <c r="C34" s="25">
        <f t="shared" si="0"/>
        <v>1.6157257317688882</v>
      </c>
      <c r="D34" s="25">
        <f t="shared" si="1"/>
        <v>6.8145635067361265</v>
      </c>
      <c r="E34" s="26">
        <f t="shared" si="2"/>
        <v>1.3938875263774015</v>
      </c>
      <c r="F34" s="27"/>
      <c r="G34" s="27">
        <f t="shared" si="3"/>
        <v>5.420675980358725</v>
      </c>
      <c r="H34" s="28">
        <f t="shared" si="4"/>
        <v>5.149642181340789</v>
      </c>
      <c r="I34" s="25"/>
      <c r="J34" s="26">
        <v>5</v>
      </c>
      <c r="K34" s="27">
        <v>4.753</v>
      </c>
      <c r="L34" s="28">
        <v>0</v>
      </c>
      <c r="M34" s="25">
        <f t="shared" si="5"/>
        <v>9.753</v>
      </c>
      <c r="N34" s="27"/>
      <c r="O34" s="25">
        <v>1.745089</v>
      </c>
      <c r="P34" s="27"/>
      <c r="Q34" s="85">
        <f t="shared" si="6"/>
        <v>11.498089</v>
      </c>
    </row>
    <row r="35" spans="1:17" ht="12.75">
      <c r="A35" s="3" t="s">
        <v>132</v>
      </c>
      <c r="B35" s="91">
        <v>82.73870229581522</v>
      </c>
      <c r="C35" s="25">
        <f t="shared" si="0"/>
        <v>15.857469006154872</v>
      </c>
      <c r="D35" s="25">
        <f t="shared" si="1"/>
        <v>66.88123328966034</v>
      </c>
      <c r="E35" s="26">
        <f t="shared" si="2"/>
        <v>13.680247713451159</v>
      </c>
      <c r="F35" s="27"/>
      <c r="G35" s="27">
        <f t="shared" si="3"/>
        <v>53.200985576209185</v>
      </c>
      <c r="H35" s="28">
        <f t="shared" si="4"/>
        <v>50.54093629739872</v>
      </c>
      <c r="I35" s="25"/>
      <c r="J35" s="26">
        <v>20.9</v>
      </c>
      <c r="K35" s="27">
        <v>16.296</v>
      </c>
      <c r="L35" s="28">
        <v>0</v>
      </c>
      <c r="M35" s="25">
        <f t="shared" si="5"/>
        <v>37.196</v>
      </c>
      <c r="N35" s="27"/>
      <c r="O35" s="25">
        <v>7.397664</v>
      </c>
      <c r="P35" s="27"/>
      <c r="Q35" s="85">
        <f t="shared" si="6"/>
        <v>44.593664</v>
      </c>
    </row>
    <row r="36" spans="1:17" ht="12.75">
      <c r="A36" s="3" t="s">
        <v>133</v>
      </c>
      <c r="B36" s="91">
        <v>6.825654423424344</v>
      </c>
      <c r="C36" s="25">
        <f t="shared" si="0"/>
        <v>1.3081858968393552</v>
      </c>
      <c r="D36" s="25">
        <f t="shared" si="1"/>
        <v>5.517468526584988</v>
      </c>
      <c r="E36" s="26">
        <f t="shared" si="2"/>
        <v>1.1285727323231347</v>
      </c>
      <c r="F36" s="27"/>
      <c r="G36" s="27">
        <f t="shared" si="3"/>
        <v>4.388895794261853</v>
      </c>
      <c r="H36" s="28">
        <f t="shared" si="4"/>
        <v>4.169451004548761</v>
      </c>
      <c r="I36" s="25"/>
      <c r="J36" s="26">
        <v>4.5</v>
      </c>
      <c r="K36" s="27">
        <v>4.947</v>
      </c>
      <c r="L36" s="28">
        <v>0</v>
      </c>
      <c r="M36" s="25">
        <f t="shared" si="5"/>
        <v>9.447</v>
      </c>
      <c r="N36" s="27"/>
      <c r="O36" s="25">
        <v>1.405464</v>
      </c>
      <c r="P36" s="27"/>
      <c r="Q36" s="85">
        <f t="shared" si="6"/>
        <v>10.852464</v>
      </c>
    </row>
    <row r="37" spans="1:17" ht="12.75">
      <c r="A37" s="3" t="s">
        <v>134</v>
      </c>
      <c r="B37" s="91">
        <v>18.311276217900385</v>
      </c>
      <c r="C37" s="25">
        <f t="shared" si="0"/>
        <v>3.5094881480052247</v>
      </c>
      <c r="D37" s="25">
        <f t="shared" si="1"/>
        <v>14.80178806989516</v>
      </c>
      <c r="E37" s="26">
        <f t="shared" si="2"/>
        <v>3.0276374617852113</v>
      </c>
      <c r="F37" s="27"/>
      <c r="G37" s="27">
        <f t="shared" si="3"/>
        <v>11.774150608109949</v>
      </c>
      <c r="H37" s="28">
        <f t="shared" si="4"/>
        <v>11.18544307770445</v>
      </c>
      <c r="I37" s="25"/>
      <c r="J37" s="26">
        <v>6.9</v>
      </c>
      <c r="K37" s="27">
        <v>6.499</v>
      </c>
      <c r="L37" s="28">
        <v>0</v>
      </c>
      <c r="M37" s="25">
        <f t="shared" si="5"/>
        <v>13.399000000000001</v>
      </c>
      <c r="N37" s="27"/>
      <c r="O37" s="25">
        <v>1.511397</v>
      </c>
      <c r="P37" s="27"/>
      <c r="Q37" s="85">
        <f t="shared" si="6"/>
        <v>14.910397000000001</v>
      </c>
    </row>
    <row r="38" spans="1:17" ht="12.75">
      <c r="A38" s="3" t="s">
        <v>135</v>
      </c>
      <c r="B38" s="91">
        <v>13.136477397193456</v>
      </c>
      <c r="C38" s="25">
        <f t="shared" si="0"/>
        <v>2.5177006333901044</v>
      </c>
      <c r="D38" s="25">
        <f t="shared" si="1"/>
        <v>10.618776763803352</v>
      </c>
      <c r="E38" s="26">
        <f t="shared" si="2"/>
        <v>2.172021797407959</v>
      </c>
      <c r="F38" s="27"/>
      <c r="G38" s="27">
        <f t="shared" si="3"/>
        <v>8.446754966395392</v>
      </c>
      <c r="H38" s="28">
        <f t="shared" si="4"/>
        <v>8.024417218075623</v>
      </c>
      <c r="I38" s="25"/>
      <c r="J38" s="26">
        <v>4.2</v>
      </c>
      <c r="K38" s="27">
        <v>2.328</v>
      </c>
      <c r="L38" s="28">
        <v>0</v>
      </c>
      <c r="M38" s="25">
        <f t="shared" si="5"/>
        <v>6.5280000000000005</v>
      </c>
      <c r="N38" s="27"/>
      <c r="O38" s="25">
        <v>0.65807</v>
      </c>
      <c r="P38" s="27"/>
      <c r="Q38" s="85">
        <f t="shared" si="6"/>
        <v>7.186070000000001</v>
      </c>
    </row>
    <row r="39" spans="1:17" ht="12.75">
      <c r="A39" s="3" t="s">
        <v>136</v>
      </c>
      <c r="B39" s="91">
        <v>105.35872923693547</v>
      </c>
      <c r="C39" s="25">
        <f t="shared" si="0"/>
        <v>20.1927603049567</v>
      </c>
      <c r="D39" s="25">
        <f t="shared" si="1"/>
        <v>85.16596893197877</v>
      </c>
      <c r="E39" s="26">
        <f t="shared" si="2"/>
        <v>17.420306032629256</v>
      </c>
      <c r="F39" s="27"/>
      <c r="G39" s="27">
        <f t="shared" si="3"/>
        <v>67.74566289934951</v>
      </c>
      <c r="H39" s="28">
        <f t="shared" si="4"/>
        <v>64.35837975438203</v>
      </c>
      <c r="I39" s="25"/>
      <c r="J39" s="26">
        <v>51.9</v>
      </c>
      <c r="K39" s="27">
        <v>18.236</v>
      </c>
      <c r="L39" s="28">
        <v>0</v>
      </c>
      <c r="M39" s="25">
        <f t="shared" si="5"/>
        <v>70.136</v>
      </c>
      <c r="N39" s="27"/>
      <c r="O39" s="25">
        <v>73.78098</v>
      </c>
      <c r="P39" s="27"/>
      <c r="Q39" s="85">
        <f t="shared" si="6"/>
        <v>143.91698</v>
      </c>
    </row>
    <row r="40" spans="1:17" ht="12.75">
      <c r="A40" s="3" t="s">
        <v>137</v>
      </c>
      <c r="B40" s="91">
        <v>14.45280240617596</v>
      </c>
      <c r="C40" s="25">
        <f t="shared" si="0"/>
        <v>2.7699838146918534</v>
      </c>
      <c r="D40" s="25">
        <f t="shared" si="1"/>
        <v>11.682818591484107</v>
      </c>
      <c r="E40" s="26">
        <f t="shared" si="2"/>
        <v>2.389666644312964</v>
      </c>
      <c r="F40" s="27"/>
      <c r="G40" s="27">
        <f t="shared" si="3"/>
        <v>9.293151947171143</v>
      </c>
      <c r="H40" s="28">
        <f t="shared" si="4"/>
        <v>8.828494349812585</v>
      </c>
      <c r="I40" s="25"/>
      <c r="J40" s="26">
        <v>6.2</v>
      </c>
      <c r="K40" s="27">
        <v>5.432</v>
      </c>
      <c r="L40" s="28">
        <v>0</v>
      </c>
      <c r="M40" s="25">
        <f t="shared" si="5"/>
        <v>11.632000000000001</v>
      </c>
      <c r="N40" s="27"/>
      <c r="O40" s="25">
        <v>1.609119</v>
      </c>
      <c r="P40" s="27"/>
      <c r="Q40" s="85">
        <f t="shared" si="6"/>
        <v>13.241119000000001</v>
      </c>
    </row>
    <row r="41" spans="1:17" ht="12.75">
      <c r="A41" s="3" t="s">
        <v>138</v>
      </c>
      <c r="B41" s="91">
        <v>16.82254436736255</v>
      </c>
      <c r="C41" s="25">
        <f t="shared" si="0"/>
        <v>3.224161952122003</v>
      </c>
      <c r="D41" s="25">
        <f t="shared" si="1"/>
        <v>13.598382415240547</v>
      </c>
      <c r="E41" s="26">
        <f t="shared" si="2"/>
        <v>2.781486387026426</v>
      </c>
      <c r="F41" s="27"/>
      <c r="G41" s="27">
        <f t="shared" si="3"/>
        <v>10.81689602821412</v>
      </c>
      <c r="H41" s="28">
        <f t="shared" si="4"/>
        <v>10.276051226803414</v>
      </c>
      <c r="I41" s="25"/>
      <c r="J41" s="26">
        <v>8.9</v>
      </c>
      <c r="K41" s="27">
        <v>6.014</v>
      </c>
      <c r="L41" s="28">
        <v>0</v>
      </c>
      <c r="M41" s="25">
        <f t="shared" si="5"/>
        <v>14.914000000000001</v>
      </c>
      <c r="N41" s="27"/>
      <c r="O41" s="25">
        <v>2.666758</v>
      </c>
      <c r="P41" s="27"/>
      <c r="Q41" s="85">
        <f t="shared" si="6"/>
        <v>17.580758000000003</v>
      </c>
    </row>
    <row r="42" spans="1:17" ht="12.75">
      <c r="A42" s="3" t="s">
        <v>139</v>
      </c>
      <c r="B42" s="91">
        <v>242.05470175426703</v>
      </c>
      <c r="C42" s="25">
        <f t="shared" si="0"/>
        <v>46.39152928866385</v>
      </c>
      <c r="D42" s="25">
        <f t="shared" si="1"/>
        <v>195.66317246560317</v>
      </c>
      <c r="E42" s="26">
        <f t="shared" si="2"/>
        <v>40.021999237609464</v>
      </c>
      <c r="F42" s="27"/>
      <c r="G42" s="27">
        <f t="shared" si="3"/>
        <v>155.6411732279937</v>
      </c>
      <c r="H42" s="28">
        <f t="shared" si="4"/>
        <v>147.859114566594</v>
      </c>
      <c r="I42" s="25"/>
      <c r="J42" s="26">
        <v>108.4</v>
      </c>
      <c r="K42" s="27">
        <v>66.057</v>
      </c>
      <c r="L42" s="28">
        <v>0</v>
      </c>
      <c r="M42" s="25">
        <f t="shared" si="5"/>
        <v>174.457</v>
      </c>
      <c r="N42" s="27"/>
      <c r="O42" s="25">
        <v>48.026922</v>
      </c>
      <c r="P42" s="27"/>
      <c r="Q42" s="85">
        <f t="shared" si="6"/>
        <v>222.483922</v>
      </c>
    </row>
    <row r="43" spans="1:17" ht="12.75">
      <c r="A43" s="3" t="s">
        <v>140</v>
      </c>
      <c r="B43" s="91">
        <v>144.0803249737473</v>
      </c>
      <c r="C43" s="25">
        <f t="shared" si="0"/>
        <v>27.614033387897102</v>
      </c>
      <c r="D43" s="25">
        <f t="shared" si="1"/>
        <v>116.4662915858502</v>
      </c>
      <c r="E43" s="26">
        <f t="shared" si="2"/>
        <v>23.822642627730673</v>
      </c>
      <c r="F43" s="27"/>
      <c r="G43" s="27">
        <f t="shared" si="3"/>
        <v>92.64364895811953</v>
      </c>
      <c r="H43" s="28">
        <f t="shared" si="4"/>
        <v>88.01146651021355</v>
      </c>
      <c r="I43" s="25"/>
      <c r="J43" s="26">
        <v>53.8</v>
      </c>
      <c r="K43" s="27">
        <v>21.631</v>
      </c>
      <c r="L43" s="28">
        <v>0</v>
      </c>
      <c r="M43" s="25">
        <f t="shared" si="5"/>
        <v>75.431</v>
      </c>
      <c r="N43" s="27"/>
      <c r="O43" s="25">
        <v>91.376451</v>
      </c>
      <c r="P43" s="27"/>
      <c r="Q43" s="85">
        <f t="shared" si="6"/>
        <v>166.80745100000001</v>
      </c>
    </row>
    <row r="44" spans="1:17" ht="12.75">
      <c r="A44" s="3" t="s">
        <v>141</v>
      </c>
      <c r="B44" s="91">
        <v>41.53773042990248</v>
      </c>
      <c r="C44" s="25">
        <f t="shared" si="0"/>
        <v>7.961005606822404</v>
      </c>
      <c r="D44" s="25">
        <f t="shared" si="1"/>
        <v>33.57672482308008</v>
      </c>
      <c r="E44" s="26">
        <f t="shared" si="2"/>
        <v>6.867964156652782</v>
      </c>
      <c r="F44" s="27"/>
      <c r="G44" s="27">
        <f t="shared" si="3"/>
        <v>26.708760666427295</v>
      </c>
      <c r="H44" s="28">
        <f t="shared" si="4"/>
        <v>25.37332263310593</v>
      </c>
      <c r="I44" s="25"/>
      <c r="J44" s="26">
        <v>10.7</v>
      </c>
      <c r="K44" s="27">
        <v>15.326</v>
      </c>
      <c r="L44" s="28">
        <v>0</v>
      </c>
      <c r="M44" s="25">
        <f t="shared" si="5"/>
        <v>26.026</v>
      </c>
      <c r="N44" s="27"/>
      <c r="O44" s="25">
        <v>3.428945</v>
      </c>
      <c r="P44" s="27"/>
      <c r="Q44" s="85">
        <f t="shared" si="6"/>
        <v>29.454945</v>
      </c>
    </row>
    <row r="45" spans="1:17" ht="12.75">
      <c r="A45" s="3" t="s">
        <v>142</v>
      </c>
      <c r="B45" s="91">
        <v>34.3773285170388</v>
      </c>
      <c r="C45" s="25">
        <f t="shared" si="0"/>
        <v>6.588662939434559</v>
      </c>
      <c r="D45" s="25">
        <f t="shared" si="1"/>
        <v>27.788665577604238</v>
      </c>
      <c r="E45" s="26">
        <f t="shared" si="2"/>
        <v>5.684043341148289</v>
      </c>
      <c r="F45" s="27"/>
      <c r="G45" s="27">
        <f t="shared" si="3"/>
        <v>22.10462223645595</v>
      </c>
      <c r="H45" s="28">
        <f t="shared" si="4"/>
        <v>20.99939112463315</v>
      </c>
      <c r="I45" s="25"/>
      <c r="J45" s="26">
        <v>22</v>
      </c>
      <c r="K45" s="27">
        <v>11.834</v>
      </c>
      <c r="L45" s="28">
        <v>0</v>
      </c>
      <c r="M45" s="25">
        <f t="shared" si="5"/>
        <v>33.834</v>
      </c>
      <c r="N45" s="27"/>
      <c r="O45" s="25">
        <v>15.961484</v>
      </c>
      <c r="P45" s="27"/>
      <c r="Q45" s="85">
        <f t="shared" si="6"/>
        <v>49.795484</v>
      </c>
    </row>
    <row r="46" spans="1:17" ht="12.75">
      <c r="A46" s="3" t="s">
        <v>143</v>
      </c>
      <c r="B46" s="91">
        <v>155.80448116324783</v>
      </c>
      <c r="C46" s="25">
        <f t="shared" si="0"/>
        <v>29.86105247617843</v>
      </c>
      <c r="D46" s="25">
        <f t="shared" si="1"/>
        <v>125.9434286870694</v>
      </c>
      <c r="E46" s="26">
        <f t="shared" si="2"/>
        <v>25.76114729910104</v>
      </c>
      <c r="F46" s="27"/>
      <c r="G46" s="27">
        <f t="shared" si="3"/>
        <v>100.18228138796836</v>
      </c>
      <c r="H46" s="28">
        <f t="shared" si="4"/>
        <v>95.17316731856994</v>
      </c>
      <c r="I46" s="25"/>
      <c r="J46" s="26">
        <v>88.8</v>
      </c>
      <c r="K46" s="27">
        <v>36.278</v>
      </c>
      <c r="L46" s="28">
        <v>0</v>
      </c>
      <c r="M46" s="25">
        <f t="shared" si="5"/>
        <v>125.078</v>
      </c>
      <c r="N46" s="27"/>
      <c r="O46" s="25">
        <v>88.380285</v>
      </c>
      <c r="P46" s="27"/>
      <c r="Q46" s="85">
        <f t="shared" si="6"/>
        <v>213.458285</v>
      </c>
    </row>
    <row r="47" spans="1:17" ht="12.75">
      <c r="A47" s="3" t="s">
        <v>144</v>
      </c>
      <c r="B47" s="91">
        <v>19.919736282663802</v>
      </c>
      <c r="C47" s="25">
        <f t="shared" si="0"/>
        <v>3.81776111962414</v>
      </c>
      <c r="D47" s="25">
        <f t="shared" si="1"/>
        <v>16.10197516303966</v>
      </c>
      <c r="E47" s="26">
        <f t="shared" si="2"/>
        <v>3.2935847332868367</v>
      </c>
      <c r="F47" s="27"/>
      <c r="G47" s="27">
        <f t="shared" si="3"/>
        <v>12.808390429752825</v>
      </c>
      <c r="H47" s="28">
        <f t="shared" si="4"/>
        <v>12.167970908265183</v>
      </c>
      <c r="I47" s="25"/>
      <c r="J47" s="26">
        <v>12</v>
      </c>
      <c r="K47" s="27">
        <v>5.432</v>
      </c>
      <c r="L47" s="28">
        <v>0</v>
      </c>
      <c r="M47" s="25">
        <f t="shared" si="5"/>
        <v>17.432000000000002</v>
      </c>
      <c r="N47" s="27"/>
      <c r="O47" s="25">
        <v>12.580846</v>
      </c>
      <c r="P47" s="27"/>
      <c r="Q47" s="85">
        <f t="shared" si="6"/>
        <v>30.012846000000003</v>
      </c>
    </row>
    <row r="48" spans="1:17" ht="12.75">
      <c r="A48" s="3" t="s">
        <v>145</v>
      </c>
      <c r="B48" s="91">
        <v>13.036226095632166</v>
      </c>
      <c r="C48" s="25">
        <f t="shared" si="0"/>
        <v>2.4984867484339315</v>
      </c>
      <c r="D48" s="25">
        <f t="shared" si="1"/>
        <v>10.537739347198235</v>
      </c>
      <c r="E48" s="26">
        <f t="shared" si="2"/>
        <v>2.1554459677067523</v>
      </c>
      <c r="F48" s="27"/>
      <c r="G48" s="27">
        <f t="shared" si="3"/>
        <v>8.382293379491482</v>
      </c>
      <c r="H48" s="28">
        <f t="shared" si="4"/>
        <v>7.963178710516908</v>
      </c>
      <c r="I48" s="25"/>
      <c r="J48" s="26">
        <v>9.5</v>
      </c>
      <c r="K48" s="27">
        <v>3.686</v>
      </c>
      <c r="L48" s="28">
        <v>0</v>
      </c>
      <c r="M48" s="25">
        <f t="shared" si="5"/>
        <v>13.186</v>
      </c>
      <c r="N48" s="27"/>
      <c r="O48" s="25">
        <v>7.76245</v>
      </c>
      <c r="P48" s="27"/>
      <c r="Q48" s="85">
        <f t="shared" si="6"/>
        <v>20.94845</v>
      </c>
    </row>
    <row r="49" spans="1:17" ht="12.75">
      <c r="A49" s="3" t="s">
        <v>146</v>
      </c>
      <c r="B49" s="91">
        <v>39.938417867448905</v>
      </c>
      <c r="C49" s="25">
        <f t="shared" si="0"/>
        <v>7.654485819992916</v>
      </c>
      <c r="D49" s="25">
        <f t="shared" si="1"/>
        <v>32.28393204745599</v>
      </c>
      <c r="E49" s="26">
        <f t="shared" si="2"/>
        <v>6.603529358686345</v>
      </c>
      <c r="F49" s="27"/>
      <c r="G49" s="27">
        <f t="shared" si="3"/>
        <v>25.680402688769647</v>
      </c>
      <c r="H49" s="28">
        <f t="shared" si="4"/>
        <v>24.39638255433116</v>
      </c>
      <c r="I49" s="25"/>
      <c r="J49" s="26">
        <v>12.1</v>
      </c>
      <c r="K49" s="27">
        <v>9.603</v>
      </c>
      <c r="L49" s="28">
        <v>0</v>
      </c>
      <c r="M49" s="25">
        <f t="shared" si="5"/>
        <v>21.703</v>
      </c>
      <c r="N49" s="27"/>
      <c r="O49" s="25">
        <v>10.268007</v>
      </c>
      <c r="P49" s="27"/>
      <c r="Q49" s="85">
        <f t="shared" si="6"/>
        <v>31.971007</v>
      </c>
    </row>
    <row r="50" spans="1:17" ht="12.75">
      <c r="A50" s="3" t="s">
        <v>147</v>
      </c>
      <c r="B50" s="91">
        <v>6.285402266017004</v>
      </c>
      <c r="C50" s="25">
        <f t="shared" si="0"/>
        <v>1.2046426745760237</v>
      </c>
      <c r="D50" s="25">
        <f t="shared" si="1"/>
        <v>5.08075959144098</v>
      </c>
      <c r="E50" s="26">
        <f t="shared" si="2"/>
        <v>1.0392459343920466</v>
      </c>
      <c r="F50" s="27"/>
      <c r="G50" s="27">
        <f t="shared" si="3"/>
        <v>4.041513657048934</v>
      </c>
      <c r="H50" s="28">
        <f t="shared" si="4"/>
        <v>3.839437974196487</v>
      </c>
      <c r="I50" s="25"/>
      <c r="J50" s="26">
        <v>3</v>
      </c>
      <c r="K50" s="27">
        <v>4.268</v>
      </c>
      <c r="L50" s="28">
        <v>0</v>
      </c>
      <c r="M50" s="25">
        <f t="shared" si="5"/>
        <v>7.268</v>
      </c>
      <c r="N50" s="27"/>
      <c r="O50" s="25">
        <v>0.495038</v>
      </c>
      <c r="P50" s="27"/>
      <c r="Q50" s="85">
        <f t="shared" si="6"/>
        <v>7.763038</v>
      </c>
    </row>
    <row r="51" spans="1:17" ht="12.75">
      <c r="A51" s="3" t="s">
        <v>148</v>
      </c>
      <c r="B51" s="91">
        <v>57.9643389766703</v>
      </c>
      <c r="C51" s="25">
        <f t="shared" si="0"/>
        <v>11.109283603440007</v>
      </c>
      <c r="D51" s="25">
        <f t="shared" si="1"/>
        <v>46.85505537323029</v>
      </c>
      <c r="E51" s="26">
        <f t="shared" si="2"/>
        <v>9.58398541123129</v>
      </c>
      <c r="F51" s="27"/>
      <c r="G51" s="27">
        <f t="shared" si="3"/>
        <v>37.271069961999004</v>
      </c>
      <c r="H51" s="28">
        <f t="shared" si="4"/>
        <v>35.40751646389905</v>
      </c>
      <c r="I51" s="25"/>
      <c r="J51" s="26">
        <v>15.3</v>
      </c>
      <c r="K51" s="27">
        <v>9.797</v>
      </c>
      <c r="L51" s="28">
        <v>0</v>
      </c>
      <c r="M51" s="25">
        <f t="shared" si="5"/>
        <v>25.097</v>
      </c>
      <c r="N51" s="27"/>
      <c r="O51" s="25">
        <v>18.055758</v>
      </c>
      <c r="P51" s="27"/>
      <c r="Q51" s="85">
        <f t="shared" si="6"/>
        <v>43.152758000000006</v>
      </c>
    </row>
    <row r="52" spans="1:17" ht="12.75">
      <c r="A52" s="3" t="s">
        <v>149</v>
      </c>
      <c r="B52" s="91">
        <v>233.54413392769428</v>
      </c>
      <c r="C52" s="25">
        <f t="shared" si="0"/>
        <v>44.760417586522955</v>
      </c>
      <c r="D52" s="25">
        <f t="shared" si="1"/>
        <v>188.78371634117133</v>
      </c>
      <c r="E52" s="26">
        <f t="shared" si="2"/>
        <v>38.6148382256639</v>
      </c>
      <c r="F52" s="27"/>
      <c r="G52" s="27">
        <f t="shared" si="3"/>
        <v>150.16887811550743</v>
      </c>
      <c r="H52" s="28">
        <f t="shared" si="4"/>
        <v>142.66043420973205</v>
      </c>
      <c r="I52" s="25"/>
      <c r="J52" s="26">
        <v>41.2</v>
      </c>
      <c r="K52" s="27">
        <v>45.299</v>
      </c>
      <c r="L52" s="28">
        <v>0</v>
      </c>
      <c r="M52" s="25">
        <f t="shared" si="5"/>
        <v>86.499</v>
      </c>
      <c r="N52" s="27"/>
      <c r="O52" s="25">
        <v>12.482951</v>
      </c>
      <c r="P52" s="27"/>
      <c r="Q52" s="85">
        <f t="shared" si="6"/>
        <v>98.981951</v>
      </c>
    </row>
    <row r="53" spans="1:17" ht="12.75">
      <c r="A53" s="3" t="s">
        <v>150</v>
      </c>
      <c r="B53" s="91">
        <v>16.782850874605604</v>
      </c>
      <c r="C53" s="25">
        <f t="shared" si="0"/>
        <v>3.216554407965837</v>
      </c>
      <c r="D53" s="25">
        <f t="shared" si="1"/>
        <v>13.566296466639766</v>
      </c>
      <c r="E53" s="26">
        <f t="shared" si="2"/>
        <v>2.7749233542683633</v>
      </c>
      <c r="F53" s="27"/>
      <c r="G53" s="27">
        <f t="shared" si="3"/>
        <v>10.791373112371403</v>
      </c>
      <c r="H53" s="28">
        <f t="shared" si="4"/>
        <v>10.251804456752833</v>
      </c>
      <c r="I53" s="25"/>
      <c r="J53" s="26">
        <v>11.3</v>
      </c>
      <c r="K53" s="27">
        <v>11.543</v>
      </c>
      <c r="L53" s="28">
        <v>0</v>
      </c>
      <c r="M53" s="25">
        <f t="shared" si="5"/>
        <v>22.843</v>
      </c>
      <c r="N53" s="27"/>
      <c r="O53" s="25">
        <v>1.937391</v>
      </c>
      <c r="P53" s="27"/>
      <c r="Q53" s="85">
        <f t="shared" si="6"/>
        <v>24.780391</v>
      </c>
    </row>
    <row r="54" spans="1:17" ht="12.75">
      <c r="A54" s="3" t="s">
        <v>151</v>
      </c>
      <c r="B54" s="91">
        <v>67.75800444287667</v>
      </c>
      <c r="C54" s="25">
        <f t="shared" si="0"/>
        <v>12.986310221911298</v>
      </c>
      <c r="D54" s="25">
        <f t="shared" si="1"/>
        <v>54.77169422096537</v>
      </c>
      <c r="E54" s="26">
        <f t="shared" si="2"/>
        <v>11.20329736419567</v>
      </c>
      <c r="F54" s="27"/>
      <c r="G54" s="27">
        <f t="shared" si="3"/>
        <v>43.5683968567697</v>
      </c>
      <c r="H54" s="28">
        <f t="shared" si="4"/>
        <v>41.389977013931215</v>
      </c>
      <c r="I54" s="25"/>
      <c r="J54" s="26">
        <v>13.5</v>
      </c>
      <c r="K54" s="27">
        <v>10.185</v>
      </c>
      <c r="L54" s="28">
        <v>0</v>
      </c>
      <c r="M54" s="25">
        <f t="shared" si="5"/>
        <v>23.685000000000002</v>
      </c>
      <c r="N54" s="27"/>
      <c r="O54" s="25">
        <v>5.376095</v>
      </c>
      <c r="P54" s="27"/>
      <c r="Q54" s="85">
        <f t="shared" si="6"/>
        <v>29.061095</v>
      </c>
    </row>
    <row r="55" spans="1:17" ht="12.75">
      <c r="A55" s="3" t="s">
        <v>152</v>
      </c>
      <c r="B55" s="91">
        <v>1.1351217031711407</v>
      </c>
      <c r="C55" s="25">
        <f t="shared" si="0"/>
        <v>0.21755426090554614</v>
      </c>
      <c r="D55" s="25">
        <f t="shared" si="1"/>
        <v>0.9175674422655946</v>
      </c>
      <c r="E55" s="26">
        <f t="shared" si="2"/>
        <v>0.1876841871265511</v>
      </c>
      <c r="F55" s="27"/>
      <c r="G55" s="27">
        <f t="shared" si="3"/>
        <v>0.7298832551390435</v>
      </c>
      <c r="H55" s="28">
        <f t="shared" si="4"/>
        <v>0.6933890923820913</v>
      </c>
      <c r="I55" s="25"/>
      <c r="J55" s="26">
        <v>1</v>
      </c>
      <c r="K55" s="27">
        <v>0.97</v>
      </c>
      <c r="L55" s="28">
        <v>0</v>
      </c>
      <c r="M55" s="25">
        <f t="shared" si="5"/>
        <v>1.97</v>
      </c>
      <c r="N55" s="27"/>
      <c r="O55" s="25">
        <v>0.108433</v>
      </c>
      <c r="P55" s="27"/>
      <c r="Q55" s="85">
        <f t="shared" si="6"/>
        <v>2.078433</v>
      </c>
    </row>
    <row r="56" spans="1:17" ht="12.75">
      <c r="A56" s="3" t="s">
        <v>153</v>
      </c>
      <c r="B56" s="91">
        <v>6.353851169811102</v>
      </c>
      <c r="C56" s="25">
        <f t="shared" si="0"/>
        <v>1.2177614006413595</v>
      </c>
      <c r="D56" s="25">
        <f t="shared" si="1"/>
        <v>5.136089769169742</v>
      </c>
      <c r="E56" s="26">
        <f t="shared" si="2"/>
        <v>1.0505634669812034</v>
      </c>
      <c r="F56" s="27"/>
      <c r="G56" s="27">
        <f t="shared" si="3"/>
        <v>4.085526302188539</v>
      </c>
      <c r="H56" s="28">
        <f t="shared" si="4"/>
        <v>3.8812499870791117</v>
      </c>
      <c r="I56" s="25"/>
      <c r="J56" s="26">
        <v>3.4</v>
      </c>
      <c r="K56" s="27">
        <v>1.94</v>
      </c>
      <c r="L56" s="28">
        <v>0</v>
      </c>
      <c r="M56" s="25">
        <f t="shared" si="5"/>
        <v>5.34</v>
      </c>
      <c r="N56" s="27"/>
      <c r="O56" s="25">
        <v>1.765905</v>
      </c>
      <c r="P56" s="27"/>
      <c r="Q56" s="85">
        <f t="shared" si="6"/>
        <v>7.105905</v>
      </c>
    </row>
    <row r="57" spans="1:17" ht="12.75">
      <c r="A57" s="3" t="s">
        <v>154</v>
      </c>
      <c r="B57" s="91">
        <v>56.216972922251244</v>
      </c>
      <c r="C57" s="25">
        <f t="shared" si="0"/>
        <v>10.774388297114195</v>
      </c>
      <c r="D57" s="25">
        <f t="shared" si="1"/>
        <v>45.44258462513705</v>
      </c>
      <c r="E57" s="26">
        <f t="shared" si="2"/>
        <v>9.2950710361295</v>
      </c>
      <c r="F57" s="27"/>
      <c r="G57" s="27">
        <f t="shared" si="3"/>
        <v>36.14751358900755</v>
      </c>
      <c r="H57" s="28">
        <f t="shared" si="4"/>
        <v>34.34013790955717</v>
      </c>
      <c r="I57" s="25"/>
      <c r="J57" s="26">
        <v>30.7</v>
      </c>
      <c r="K57" s="27">
        <v>15.714</v>
      </c>
      <c r="L57" s="28">
        <v>0</v>
      </c>
      <c r="M57" s="25">
        <f t="shared" si="5"/>
        <v>46.414</v>
      </c>
      <c r="N57" s="27"/>
      <c r="O57" s="25">
        <v>29.991666</v>
      </c>
      <c r="P57" s="27"/>
      <c r="Q57" s="85">
        <f t="shared" si="6"/>
        <v>76.405666</v>
      </c>
    </row>
    <row r="58" spans="1:17" ht="12.75">
      <c r="A58" s="3" t="s">
        <v>155</v>
      </c>
      <c r="B58" s="91">
        <v>60.48804335242562</v>
      </c>
      <c r="C58" s="25">
        <f t="shared" si="0"/>
        <v>11.59296974799852</v>
      </c>
      <c r="D58" s="25">
        <f t="shared" si="1"/>
        <v>48.8950736044271</v>
      </c>
      <c r="E58" s="26">
        <f t="shared" si="2"/>
        <v>10.001261728817418</v>
      </c>
      <c r="F58" s="27"/>
      <c r="G58" s="27">
        <f t="shared" si="3"/>
        <v>38.89381187560968</v>
      </c>
      <c r="H58" s="28">
        <f t="shared" si="4"/>
        <v>36.94912128182919</v>
      </c>
      <c r="I58" s="25"/>
      <c r="J58" s="26">
        <v>28.2</v>
      </c>
      <c r="K58" s="27">
        <v>11.931</v>
      </c>
      <c r="L58" s="28">
        <v>0</v>
      </c>
      <c r="M58" s="25">
        <f t="shared" si="5"/>
        <v>40.131</v>
      </c>
      <c r="N58" s="27"/>
      <c r="O58" s="25">
        <v>35.58246</v>
      </c>
      <c r="P58" s="27"/>
      <c r="Q58" s="85">
        <f t="shared" si="6"/>
        <v>75.71346</v>
      </c>
    </row>
    <row r="59" spans="1:17" ht="12.75">
      <c r="A59" s="3" t="s">
        <v>156</v>
      </c>
      <c r="B59" s="91">
        <v>20.056878404955256</v>
      </c>
      <c r="C59" s="25">
        <f t="shared" si="0"/>
        <v>3.844045396429688</v>
      </c>
      <c r="D59" s="25">
        <f t="shared" si="1"/>
        <v>16.212833008525568</v>
      </c>
      <c r="E59" s="26">
        <f t="shared" si="2"/>
        <v>3.3162601941393373</v>
      </c>
      <c r="F59" s="27"/>
      <c r="G59" s="27">
        <f t="shared" si="3"/>
        <v>12.89657281438623</v>
      </c>
      <c r="H59" s="28">
        <f t="shared" si="4"/>
        <v>12.251744173666918</v>
      </c>
      <c r="I59" s="25"/>
      <c r="J59" s="26">
        <v>9.6</v>
      </c>
      <c r="K59" s="27">
        <v>5.238</v>
      </c>
      <c r="L59" s="28">
        <v>0</v>
      </c>
      <c r="M59" s="25">
        <f t="shared" si="5"/>
        <v>14.838000000000001</v>
      </c>
      <c r="N59" s="27"/>
      <c r="O59" s="25">
        <v>14.346131</v>
      </c>
      <c r="P59" s="27"/>
      <c r="Q59" s="85">
        <f t="shared" si="6"/>
        <v>29.184131</v>
      </c>
    </row>
    <row r="60" spans="1:17" ht="13.5" thickBot="1">
      <c r="A60" s="3" t="s">
        <v>157</v>
      </c>
      <c r="B60" s="91">
        <v>8.416054000532176</v>
      </c>
      <c r="C60" s="25">
        <f t="shared" si="0"/>
        <v>1.6129974457469192</v>
      </c>
      <c r="D60" s="25">
        <f t="shared" si="1"/>
        <v>6.803056554785257</v>
      </c>
      <c r="E60" s="26">
        <f t="shared" si="2"/>
        <v>1.3915338324430673</v>
      </c>
      <c r="F60" s="27"/>
      <c r="G60" s="27">
        <f t="shared" si="3"/>
        <v>5.411522722342189</v>
      </c>
      <c r="H60" s="28">
        <f t="shared" si="4"/>
        <v>5.14094658622508</v>
      </c>
      <c r="I60" s="25"/>
      <c r="J60" s="26">
        <v>3.8</v>
      </c>
      <c r="K60" s="27">
        <v>3.686</v>
      </c>
      <c r="L60" s="28">
        <v>0</v>
      </c>
      <c r="M60" s="25">
        <f t="shared" si="5"/>
        <v>7.486</v>
      </c>
      <c r="N60" s="27"/>
      <c r="O60" s="25">
        <v>1.038496</v>
      </c>
      <c r="P60" s="27"/>
      <c r="Q60" s="85">
        <f t="shared" si="6"/>
        <v>8.524496</v>
      </c>
    </row>
    <row r="61" spans="1:17" ht="13.5" thickBot="1">
      <c r="A61" s="70"/>
      <c r="B61" s="106">
        <f>SUM(B8:B60)</f>
        <v>3130.58921056196</v>
      </c>
      <c r="C61" s="51">
        <f>SUM(C8:C60)</f>
        <v>599.9999999999998</v>
      </c>
      <c r="D61" s="51">
        <f>SUM(D8:D60)</f>
        <v>2530.5892105619578</v>
      </c>
      <c r="E61" s="51">
        <f>SUM(E8:E60)</f>
        <v>517.6203481706192</v>
      </c>
      <c r="F61" s="51"/>
      <c r="G61" s="51">
        <f>SUM(G8:G60)</f>
        <v>2012.9688623913387</v>
      </c>
      <c r="H61" s="89">
        <f>SUM(H8:H60)</f>
        <v>1912.3204192717724</v>
      </c>
      <c r="I61" s="51"/>
      <c r="J61" s="74">
        <f aca="true" t="shared" si="7" ref="J61:Q61">SUM(J8:J60)</f>
        <v>1277.1000000000001</v>
      </c>
      <c r="K61" s="51">
        <f t="shared" si="7"/>
        <v>705.9660000000002</v>
      </c>
      <c r="L61" s="51">
        <f t="shared" si="7"/>
        <v>0</v>
      </c>
      <c r="M61" s="90">
        <f t="shared" si="7"/>
        <v>1983.0659999999996</v>
      </c>
      <c r="N61" s="90">
        <f t="shared" si="7"/>
        <v>0</v>
      </c>
      <c r="O61" s="79">
        <f t="shared" si="7"/>
        <v>1072.2078939999994</v>
      </c>
      <c r="P61" s="51">
        <f t="shared" si="7"/>
        <v>0</v>
      </c>
      <c r="Q61" s="83">
        <f t="shared" si="7"/>
        <v>3055.273894000001</v>
      </c>
    </row>
    <row r="62" spans="2:15" ht="12.75">
      <c r="B62" s="30"/>
      <c r="O62" s="36" t="s">
        <v>24</v>
      </c>
    </row>
    <row r="63" spans="1:15" ht="12.75">
      <c r="A63" t="s">
        <v>25</v>
      </c>
      <c r="O63" s="49">
        <f ca="1">TODAY()</f>
        <v>39829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5" right="0.5" top="0.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1" sqref="A1:Q2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12.7109375" style="36" customWidth="1"/>
    <col min="16" max="16" width="9.28125" style="36" hidden="1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1"/>
      <c r="N7" s="42"/>
      <c r="O7" s="41"/>
      <c r="P7" s="41"/>
      <c r="Q7" s="81"/>
    </row>
    <row r="8" spans="1:17" ht="12.75">
      <c r="A8" s="3" t="s">
        <v>105</v>
      </c>
      <c r="B8" s="91">
        <v>15.373021204651092</v>
      </c>
      <c r="C8" s="56"/>
      <c r="D8" s="56"/>
      <c r="E8" s="92">
        <f>0.2*B8</f>
        <v>3.074604240930219</v>
      </c>
      <c r="F8" s="56"/>
      <c r="G8" s="93">
        <f>B8-E8</f>
        <v>12.298416963720873</v>
      </c>
      <c r="H8" s="56"/>
      <c r="I8" s="56"/>
      <c r="J8" s="92">
        <v>21.333801</v>
      </c>
      <c r="K8" s="56">
        <v>7.72707044</v>
      </c>
      <c r="L8" s="93">
        <v>2.00759259</v>
      </c>
      <c r="M8" s="56">
        <f>SUM(J8:L8)</f>
        <v>31.06846403</v>
      </c>
      <c r="N8" s="94">
        <v>0</v>
      </c>
      <c r="O8" s="56">
        <v>2.02</v>
      </c>
      <c r="P8" s="56"/>
      <c r="Q8" s="82">
        <f>SUM(M8:P8)</f>
        <v>33.088464030000004</v>
      </c>
    </row>
    <row r="9" spans="1:17" ht="12.75">
      <c r="A9" s="3" t="s">
        <v>106</v>
      </c>
      <c r="B9" s="91">
        <v>98.97519080531039</v>
      </c>
      <c r="C9" s="56"/>
      <c r="D9" s="56"/>
      <c r="E9" s="92">
        <f aca="true" t="shared" si="0" ref="E9:E60">0.2*B9</f>
        <v>19.79503816106208</v>
      </c>
      <c r="F9" s="56"/>
      <c r="G9" s="93">
        <f aca="true" t="shared" si="1" ref="G9:G60">B9-E9</f>
        <v>79.18015264424831</v>
      </c>
      <c r="H9" s="56"/>
      <c r="I9" s="56"/>
      <c r="J9" s="92">
        <v>36.010698299999994</v>
      </c>
      <c r="K9" s="56">
        <v>10.0448250575</v>
      </c>
      <c r="L9" s="93">
        <v>4.8191422500000005</v>
      </c>
      <c r="M9" s="56">
        <f aca="true" t="shared" si="2" ref="M9:M60">SUM(J9:L9)</f>
        <v>50.87466560749999</v>
      </c>
      <c r="N9" s="94">
        <v>0</v>
      </c>
      <c r="O9" s="56">
        <v>0</v>
      </c>
      <c r="P9" s="56"/>
      <c r="Q9" s="82">
        <f aca="true" t="shared" si="3" ref="Q9:Q60">SUM(M9:P9)</f>
        <v>50.87466560749999</v>
      </c>
    </row>
    <row r="10" spans="1:17" ht="12.75">
      <c r="A10" s="3" t="s">
        <v>107</v>
      </c>
      <c r="B10" s="91">
        <v>59.34318304820318</v>
      </c>
      <c r="C10" s="56"/>
      <c r="D10" s="56"/>
      <c r="E10" s="92">
        <f t="shared" si="0"/>
        <v>11.868636609640637</v>
      </c>
      <c r="F10" s="56"/>
      <c r="G10" s="93">
        <f t="shared" si="1"/>
        <v>47.47454643856254</v>
      </c>
      <c r="H10" s="56"/>
      <c r="I10" s="56"/>
      <c r="J10" s="92">
        <v>23.23584</v>
      </c>
      <c r="K10" s="56">
        <v>5.854791232499998</v>
      </c>
      <c r="L10" s="93">
        <v>3.7887353500000005</v>
      </c>
      <c r="M10" s="56">
        <f t="shared" si="2"/>
        <v>32.8793665825</v>
      </c>
      <c r="N10" s="94">
        <v>0</v>
      </c>
      <c r="O10" s="56">
        <v>0</v>
      </c>
      <c r="P10" s="56"/>
      <c r="Q10" s="82">
        <f t="shared" si="3"/>
        <v>32.8793665825</v>
      </c>
    </row>
    <row r="11" spans="1:17" ht="12.75">
      <c r="A11" s="3" t="s">
        <v>108</v>
      </c>
      <c r="B11" s="91">
        <v>139.60732803489992</v>
      </c>
      <c r="C11" s="56"/>
      <c r="D11" s="56"/>
      <c r="E11" s="92">
        <f t="shared" si="0"/>
        <v>27.921465606979986</v>
      </c>
      <c r="F11" s="56"/>
      <c r="G11" s="93">
        <f t="shared" si="1"/>
        <v>111.68586242791994</v>
      </c>
      <c r="H11" s="56"/>
      <c r="I11" s="56"/>
      <c r="J11" s="92">
        <v>28.848334</v>
      </c>
      <c r="K11" s="56">
        <v>12.1514172225</v>
      </c>
      <c r="L11" s="93">
        <v>4.84334271</v>
      </c>
      <c r="M11" s="56">
        <f t="shared" si="2"/>
        <v>45.843093932500004</v>
      </c>
      <c r="N11" s="94">
        <v>0</v>
      </c>
      <c r="O11" s="56">
        <v>0</v>
      </c>
      <c r="P11" s="56"/>
      <c r="Q11" s="82">
        <f t="shared" si="3"/>
        <v>45.843093932500004</v>
      </c>
    </row>
    <row r="12" spans="1:17" ht="12.75">
      <c r="A12" s="3" t="s">
        <v>109</v>
      </c>
      <c r="B12" s="91">
        <v>823.5288622415518</v>
      </c>
      <c r="C12" s="56"/>
      <c r="D12" s="56"/>
      <c r="E12" s="92">
        <f t="shared" si="0"/>
        <v>164.70577244831037</v>
      </c>
      <c r="F12" s="56"/>
      <c r="G12" s="93">
        <f t="shared" si="1"/>
        <v>658.8230897932415</v>
      </c>
      <c r="H12" s="56"/>
      <c r="I12" s="56"/>
      <c r="J12" s="92">
        <v>360.10299760000004</v>
      </c>
      <c r="K12" s="56">
        <v>83.29276703999999</v>
      </c>
      <c r="L12" s="93">
        <v>38.42933845</v>
      </c>
      <c r="M12" s="56">
        <f t="shared" si="2"/>
        <v>481.82510309</v>
      </c>
      <c r="N12" s="94">
        <v>0</v>
      </c>
      <c r="O12" s="56">
        <v>0</v>
      </c>
      <c r="P12" s="56"/>
      <c r="Q12" s="82">
        <f t="shared" si="3"/>
        <v>481.82510309</v>
      </c>
    </row>
    <row r="13" spans="1:17" ht="12.75">
      <c r="A13" s="3" t="s">
        <v>110</v>
      </c>
      <c r="B13" s="91">
        <v>121.71198017572671</v>
      </c>
      <c r="C13" s="56"/>
      <c r="D13" s="56"/>
      <c r="E13" s="92">
        <f t="shared" si="0"/>
        <v>24.34239603514534</v>
      </c>
      <c r="F13" s="56"/>
      <c r="G13" s="93">
        <f t="shared" si="1"/>
        <v>97.36958414058137</v>
      </c>
      <c r="H13" s="56"/>
      <c r="I13" s="56"/>
      <c r="J13" s="92">
        <v>36.215994</v>
      </c>
      <c r="K13" s="56">
        <v>11.099701755</v>
      </c>
      <c r="L13" s="93">
        <v>5.96128719</v>
      </c>
      <c r="M13" s="56">
        <f t="shared" si="2"/>
        <v>53.276982945</v>
      </c>
      <c r="N13" s="94">
        <v>0</v>
      </c>
      <c r="O13" s="56">
        <v>0</v>
      </c>
      <c r="P13" s="56"/>
      <c r="Q13" s="82">
        <f t="shared" si="3"/>
        <v>53.276982945</v>
      </c>
    </row>
    <row r="14" spans="1:17" ht="12.75">
      <c r="A14" s="3" t="s">
        <v>111</v>
      </c>
      <c r="B14" s="91">
        <v>87.64005435224993</v>
      </c>
      <c r="C14" s="56"/>
      <c r="D14" s="56"/>
      <c r="E14" s="92">
        <f t="shared" si="0"/>
        <v>17.528010870449986</v>
      </c>
      <c r="F14" s="56"/>
      <c r="G14" s="93">
        <f t="shared" si="1"/>
        <v>70.11204348179994</v>
      </c>
      <c r="H14" s="56"/>
      <c r="I14" s="56"/>
      <c r="J14" s="92">
        <v>48.522589</v>
      </c>
      <c r="K14" s="56">
        <v>7.817724699999999</v>
      </c>
      <c r="L14" s="93">
        <v>5.15736521</v>
      </c>
      <c r="M14" s="56">
        <f t="shared" si="2"/>
        <v>61.497678910000005</v>
      </c>
      <c r="N14" s="94">
        <v>0</v>
      </c>
      <c r="O14" s="56">
        <v>0</v>
      </c>
      <c r="P14" s="56"/>
      <c r="Q14" s="82">
        <f t="shared" si="3"/>
        <v>61.497678910000005</v>
      </c>
    </row>
    <row r="15" spans="1:17" ht="12.75">
      <c r="A15" s="3" t="s">
        <v>112</v>
      </c>
      <c r="B15" s="91">
        <v>26.85668306367027</v>
      </c>
      <c r="C15" s="56"/>
      <c r="D15" s="56"/>
      <c r="E15" s="92">
        <f t="shared" si="0"/>
        <v>5.371336612734055</v>
      </c>
      <c r="F15" s="56"/>
      <c r="G15" s="93">
        <f t="shared" si="1"/>
        <v>21.485346450936216</v>
      </c>
      <c r="H15" s="56"/>
      <c r="I15" s="56"/>
      <c r="J15" s="92">
        <v>11.187687</v>
      </c>
      <c r="K15" s="56">
        <v>2.938908425</v>
      </c>
      <c r="L15" s="93">
        <v>1.6596489399999999</v>
      </c>
      <c r="M15" s="56">
        <f t="shared" si="2"/>
        <v>15.786244365000002</v>
      </c>
      <c r="N15" s="94">
        <v>0</v>
      </c>
      <c r="O15" s="56">
        <v>0</v>
      </c>
      <c r="P15" s="56"/>
      <c r="Q15" s="82">
        <f t="shared" si="3"/>
        <v>15.786244365000002</v>
      </c>
    </row>
    <row r="16" spans="1:17" ht="12.75">
      <c r="A16" s="3" t="s">
        <v>113</v>
      </c>
      <c r="B16" s="91">
        <v>22.096468045768827</v>
      </c>
      <c r="C16" s="56"/>
      <c r="D16" s="56"/>
      <c r="E16" s="92">
        <f t="shared" si="0"/>
        <v>4.419293609153765</v>
      </c>
      <c r="F16" s="56"/>
      <c r="G16" s="93">
        <f t="shared" si="1"/>
        <v>17.67717443661506</v>
      </c>
      <c r="H16" s="56"/>
      <c r="I16" s="56"/>
      <c r="J16" s="92">
        <v>8.830078</v>
      </c>
      <c r="K16" s="56">
        <v>1.9854748125</v>
      </c>
      <c r="L16" s="93">
        <v>1.5780203000000002</v>
      </c>
      <c r="M16" s="56">
        <f t="shared" si="2"/>
        <v>12.3935731125</v>
      </c>
      <c r="N16" s="94">
        <v>0</v>
      </c>
      <c r="O16" s="56">
        <v>0</v>
      </c>
      <c r="P16" s="56"/>
      <c r="Q16" s="82">
        <f t="shared" si="3"/>
        <v>12.3935731125</v>
      </c>
    </row>
    <row r="17" spans="1:17" ht="12.75">
      <c r="A17" s="3" t="s">
        <v>114</v>
      </c>
      <c r="B17" s="91">
        <v>443.34763794691486</v>
      </c>
      <c r="C17" s="56"/>
      <c r="D17" s="56"/>
      <c r="E17" s="92">
        <f t="shared" si="0"/>
        <v>88.66952758938298</v>
      </c>
      <c r="F17" s="56"/>
      <c r="G17" s="93">
        <f t="shared" si="1"/>
        <v>354.67811035753186</v>
      </c>
      <c r="H17" s="56"/>
      <c r="I17" s="56"/>
      <c r="J17" s="92">
        <v>72.555905</v>
      </c>
      <c r="K17" s="56">
        <v>35.4324623975</v>
      </c>
      <c r="L17" s="93">
        <v>16.708726929999997</v>
      </c>
      <c r="M17" s="56">
        <f t="shared" si="2"/>
        <v>124.69709432749998</v>
      </c>
      <c r="N17" s="94">
        <v>0</v>
      </c>
      <c r="O17" s="56">
        <v>0</v>
      </c>
      <c r="P17" s="56"/>
      <c r="Q17" s="82">
        <f t="shared" si="3"/>
        <v>124.69709432749998</v>
      </c>
    </row>
    <row r="18" spans="1:17" ht="12.75">
      <c r="A18" s="3" t="s">
        <v>115</v>
      </c>
      <c r="B18" s="91">
        <v>215.65496032340477</v>
      </c>
      <c r="C18" s="56"/>
      <c r="D18" s="56"/>
      <c r="E18" s="92">
        <f t="shared" si="0"/>
        <v>43.13099206468095</v>
      </c>
      <c r="F18" s="56"/>
      <c r="G18" s="93">
        <f t="shared" si="1"/>
        <v>172.5239682587238</v>
      </c>
      <c r="H18" s="56"/>
      <c r="I18" s="56"/>
      <c r="J18" s="92">
        <v>53.119815</v>
      </c>
      <c r="K18" s="56">
        <v>18.489487917500004</v>
      </c>
      <c r="L18" s="93">
        <v>7.53465572</v>
      </c>
      <c r="M18" s="56">
        <f t="shared" si="2"/>
        <v>79.1439586375</v>
      </c>
      <c r="N18" s="94">
        <v>0</v>
      </c>
      <c r="O18" s="56">
        <v>0</v>
      </c>
      <c r="P18" s="56"/>
      <c r="Q18" s="82">
        <f t="shared" si="3"/>
        <v>79.1439586375</v>
      </c>
    </row>
    <row r="19" spans="1:17" ht="12.75">
      <c r="A19" s="3" t="s">
        <v>116</v>
      </c>
      <c r="B19" s="91">
        <v>29.840795033463063</v>
      </c>
      <c r="C19" s="56"/>
      <c r="D19" s="56"/>
      <c r="E19" s="92">
        <f t="shared" si="0"/>
        <v>5.968159006692613</v>
      </c>
      <c r="F19" s="56"/>
      <c r="G19" s="93">
        <f t="shared" si="1"/>
        <v>23.87263602677045</v>
      </c>
      <c r="H19" s="56"/>
      <c r="I19" s="56"/>
      <c r="J19" s="92">
        <v>14.954488</v>
      </c>
      <c r="K19" s="56">
        <v>2.8133513825</v>
      </c>
      <c r="L19" s="93">
        <v>1.8681242</v>
      </c>
      <c r="M19" s="56">
        <f t="shared" si="2"/>
        <v>19.6359635825</v>
      </c>
      <c r="N19" s="94">
        <v>0</v>
      </c>
      <c r="O19" s="56">
        <v>0</v>
      </c>
      <c r="P19" s="56"/>
      <c r="Q19" s="82">
        <f t="shared" si="3"/>
        <v>19.6359635825</v>
      </c>
    </row>
    <row r="20" spans="1:17" ht="12.75">
      <c r="A20" s="3" t="s">
        <v>117</v>
      </c>
      <c r="B20" s="91">
        <v>70.34833940515696</v>
      </c>
      <c r="C20" s="56"/>
      <c r="D20" s="56"/>
      <c r="E20" s="92">
        <f t="shared" si="0"/>
        <v>14.069667881031393</v>
      </c>
      <c r="F20" s="56"/>
      <c r="G20" s="93">
        <f t="shared" si="1"/>
        <v>56.27867152412557</v>
      </c>
      <c r="H20" s="56"/>
      <c r="I20" s="56"/>
      <c r="J20" s="92">
        <v>25.209208030000003</v>
      </c>
      <c r="K20" s="56">
        <v>6.7402314825000005</v>
      </c>
      <c r="L20" s="93">
        <v>4.52308706</v>
      </c>
      <c r="M20" s="56">
        <f t="shared" si="2"/>
        <v>36.4725265725</v>
      </c>
      <c r="N20" s="94">
        <v>0</v>
      </c>
      <c r="O20" s="56">
        <v>0</v>
      </c>
      <c r="P20" s="56"/>
      <c r="Q20" s="82">
        <f t="shared" si="3"/>
        <v>36.4725265725</v>
      </c>
    </row>
    <row r="21" spans="1:17" ht="12.75">
      <c r="A21" s="3" t="s">
        <v>118</v>
      </c>
      <c r="B21" s="91">
        <v>30.028556281566836</v>
      </c>
      <c r="C21" s="56"/>
      <c r="D21" s="56"/>
      <c r="E21" s="92">
        <f t="shared" si="0"/>
        <v>6.005711256313368</v>
      </c>
      <c r="F21" s="56"/>
      <c r="G21" s="93">
        <f t="shared" si="1"/>
        <v>24.022845025253467</v>
      </c>
      <c r="H21" s="56"/>
      <c r="I21" s="56"/>
      <c r="J21" s="92">
        <v>18.33590352</v>
      </c>
      <c r="K21" s="56">
        <v>6.438025314999999</v>
      </c>
      <c r="L21" s="93">
        <v>1.72234426</v>
      </c>
      <c r="M21" s="56">
        <f t="shared" si="2"/>
        <v>26.496273095</v>
      </c>
      <c r="N21" s="94">
        <v>0</v>
      </c>
      <c r="O21" s="56">
        <v>0</v>
      </c>
      <c r="P21" s="56"/>
      <c r="Q21" s="82">
        <f t="shared" si="3"/>
        <v>26.496273095</v>
      </c>
    </row>
    <row r="22" spans="1:17" ht="12.75">
      <c r="A22" s="3" t="s">
        <v>119</v>
      </c>
      <c r="B22" s="91">
        <v>299.21393246309225</v>
      </c>
      <c r="C22" s="56"/>
      <c r="D22" s="56"/>
      <c r="E22" s="92">
        <f t="shared" si="0"/>
        <v>59.84278649261845</v>
      </c>
      <c r="F22" s="56"/>
      <c r="G22" s="93">
        <f t="shared" si="1"/>
        <v>239.3711459704738</v>
      </c>
      <c r="H22" s="56"/>
      <c r="I22" s="56"/>
      <c r="J22" s="92">
        <v>122.98943409</v>
      </c>
      <c r="K22" s="56">
        <v>30.124520790000002</v>
      </c>
      <c r="L22" s="93">
        <v>15.01305931</v>
      </c>
      <c r="M22" s="56">
        <f t="shared" si="2"/>
        <v>168.12701418999998</v>
      </c>
      <c r="N22" s="94">
        <v>0</v>
      </c>
      <c r="O22" s="56">
        <v>0</v>
      </c>
      <c r="P22" s="56"/>
      <c r="Q22" s="82">
        <f t="shared" si="3"/>
        <v>168.12701418999998</v>
      </c>
    </row>
    <row r="23" spans="1:17" ht="12.75">
      <c r="A23" s="3" t="s">
        <v>120</v>
      </c>
      <c r="B23" s="91">
        <v>151.24882246652928</v>
      </c>
      <c r="C23" s="56"/>
      <c r="D23" s="56"/>
      <c r="E23" s="92">
        <f t="shared" si="0"/>
        <v>30.249764493305857</v>
      </c>
      <c r="F23" s="56"/>
      <c r="G23" s="93">
        <f t="shared" si="1"/>
        <v>120.99905797322342</v>
      </c>
      <c r="H23" s="56"/>
      <c r="I23" s="56"/>
      <c r="J23" s="92">
        <v>39.92283542</v>
      </c>
      <c r="K23" s="56">
        <v>13.788696227500001</v>
      </c>
      <c r="L23" s="93">
        <v>6.13819548</v>
      </c>
      <c r="M23" s="56">
        <f t="shared" si="2"/>
        <v>59.849727127499996</v>
      </c>
      <c r="N23" s="94">
        <v>0</v>
      </c>
      <c r="O23" s="56">
        <v>0</v>
      </c>
      <c r="P23" s="56"/>
      <c r="Q23" s="82">
        <f t="shared" si="3"/>
        <v>59.849727127499996</v>
      </c>
    </row>
    <row r="24" spans="1:17" ht="12.75">
      <c r="A24" s="3" t="s">
        <v>121</v>
      </c>
      <c r="B24" s="91">
        <v>67.21251387830144</v>
      </c>
      <c r="C24" s="56"/>
      <c r="D24" s="56"/>
      <c r="E24" s="92">
        <f t="shared" si="0"/>
        <v>13.442502775660287</v>
      </c>
      <c r="F24" s="56"/>
      <c r="G24" s="93">
        <f t="shared" si="1"/>
        <v>53.77001110264115</v>
      </c>
      <c r="H24" s="56"/>
      <c r="I24" s="56"/>
      <c r="J24" s="92">
        <v>16.88856405</v>
      </c>
      <c r="K24" s="56">
        <v>6.2868423275000005</v>
      </c>
      <c r="L24" s="93">
        <v>3.90594614</v>
      </c>
      <c r="M24" s="56">
        <f t="shared" si="2"/>
        <v>27.0813525175</v>
      </c>
      <c r="N24" s="94">
        <v>0</v>
      </c>
      <c r="O24" s="56">
        <v>0</v>
      </c>
      <c r="P24" s="56"/>
      <c r="Q24" s="82">
        <f t="shared" si="3"/>
        <v>27.0813525175</v>
      </c>
    </row>
    <row r="25" spans="1:17" ht="12.75">
      <c r="A25" s="3" t="s">
        <v>122</v>
      </c>
      <c r="B25" s="91">
        <v>90.04216258427053</v>
      </c>
      <c r="C25" s="56"/>
      <c r="D25" s="56"/>
      <c r="E25" s="92">
        <f t="shared" si="0"/>
        <v>18.008432516854107</v>
      </c>
      <c r="F25" s="56"/>
      <c r="G25" s="93">
        <f t="shared" si="1"/>
        <v>72.03373006741643</v>
      </c>
      <c r="H25" s="56"/>
      <c r="I25" s="56"/>
      <c r="J25" s="92">
        <v>27.419373</v>
      </c>
      <c r="K25" s="56">
        <v>9.201618849999997</v>
      </c>
      <c r="L25" s="93">
        <v>4.3276499799999995</v>
      </c>
      <c r="M25" s="56">
        <f t="shared" si="2"/>
        <v>40.94864182999999</v>
      </c>
      <c r="N25" s="94">
        <v>0</v>
      </c>
      <c r="O25" s="56">
        <v>0</v>
      </c>
      <c r="P25" s="56"/>
      <c r="Q25" s="82">
        <f t="shared" si="3"/>
        <v>40.94864182999999</v>
      </c>
    </row>
    <row r="26" spans="1:17" ht="12.75">
      <c r="A26" s="3" t="s">
        <v>123</v>
      </c>
      <c r="B26" s="91">
        <v>94.99958319603743</v>
      </c>
      <c r="C26" s="56"/>
      <c r="D26" s="56"/>
      <c r="E26" s="92">
        <f t="shared" si="0"/>
        <v>18.999916639207488</v>
      </c>
      <c r="F26" s="56"/>
      <c r="G26" s="93">
        <f t="shared" si="1"/>
        <v>75.99966655682995</v>
      </c>
      <c r="H26" s="56"/>
      <c r="I26" s="56"/>
      <c r="J26" s="92">
        <v>46.366317</v>
      </c>
      <c r="K26" s="56">
        <v>9.99187009</v>
      </c>
      <c r="L26" s="93">
        <v>5.4238549</v>
      </c>
      <c r="M26" s="56">
        <f t="shared" si="2"/>
        <v>61.78204199</v>
      </c>
      <c r="N26" s="94">
        <v>0</v>
      </c>
      <c r="O26" s="56">
        <v>0</v>
      </c>
      <c r="P26" s="56"/>
      <c r="Q26" s="82">
        <f t="shared" si="3"/>
        <v>61.78204199</v>
      </c>
    </row>
    <row r="27" spans="1:17" ht="12.75">
      <c r="A27" s="3" t="s">
        <v>124</v>
      </c>
      <c r="B27" s="91">
        <v>164.0754447075339</v>
      </c>
      <c r="C27" s="56"/>
      <c r="D27" s="56"/>
      <c r="E27" s="92">
        <f t="shared" si="0"/>
        <v>32.81508894150678</v>
      </c>
      <c r="F27" s="56"/>
      <c r="G27" s="93">
        <f t="shared" si="1"/>
        <v>131.26035576602712</v>
      </c>
      <c r="H27" s="56"/>
      <c r="I27" s="56"/>
      <c r="J27" s="92">
        <v>70.012675</v>
      </c>
      <c r="K27" s="56">
        <v>15.155109765</v>
      </c>
      <c r="L27" s="93">
        <v>9.216595009999999</v>
      </c>
      <c r="M27" s="56">
        <f t="shared" si="2"/>
        <v>94.38437977500001</v>
      </c>
      <c r="N27" s="94">
        <v>0</v>
      </c>
      <c r="O27" s="56">
        <v>0</v>
      </c>
      <c r="P27" s="56"/>
      <c r="Q27" s="82">
        <f t="shared" si="3"/>
        <v>94.38437977500001</v>
      </c>
    </row>
    <row r="28" spans="1:17" ht="12.75">
      <c r="A28" s="3" t="s">
        <v>125</v>
      </c>
      <c r="B28" s="91">
        <v>127.85481317651895</v>
      </c>
      <c r="C28" s="56"/>
      <c r="D28" s="56"/>
      <c r="E28" s="92">
        <f t="shared" si="0"/>
        <v>25.57096263530379</v>
      </c>
      <c r="F28" s="56"/>
      <c r="G28" s="93">
        <f t="shared" si="1"/>
        <v>102.28385054121516</v>
      </c>
      <c r="H28" s="56"/>
      <c r="I28" s="56"/>
      <c r="J28" s="92">
        <v>53.520354</v>
      </c>
      <c r="K28" s="56">
        <v>12.496131699999998</v>
      </c>
      <c r="L28" s="93">
        <v>6.25313849</v>
      </c>
      <c r="M28" s="56">
        <f t="shared" si="2"/>
        <v>72.26962418999999</v>
      </c>
      <c r="N28" s="94">
        <v>0</v>
      </c>
      <c r="O28" s="56">
        <v>0</v>
      </c>
      <c r="P28" s="56"/>
      <c r="Q28" s="82">
        <f t="shared" si="3"/>
        <v>72.26962418999999</v>
      </c>
    </row>
    <row r="29" spans="1:17" ht="12.75">
      <c r="A29" s="3" t="s">
        <v>126</v>
      </c>
      <c r="B29" s="91">
        <v>28.854347149573186</v>
      </c>
      <c r="C29" s="56"/>
      <c r="D29" s="56"/>
      <c r="E29" s="92">
        <f t="shared" si="0"/>
        <v>5.7708694299146375</v>
      </c>
      <c r="F29" s="56"/>
      <c r="G29" s="93">
        <f t="shared" si="1"/>
        <v>23.08347771965855</v>
      </c>
      <c r="H29" s="56"/>
      <c r="I29" s="56"/>
      <c r="J29" s="92">
        <v>15.741009</v>
      </c>
      <c r="K29" s="56">
        <v>3.8286324375</v>
      </c>
      <c r="L29" s="93">
        <v>2.79574311</v>
      </c>
      <c r="M29" s="56">
        <f t="shared" si="2"/>
        <v>22.3653845475</v>
      </c>
      <c r="N29" s="94">
        <v>0</v>
      </c>
      <c r="O29" s="56">
        <v>0</v>
      </c>
      <c r="P29" s="56"/>
      <c r="Q29" s="82">
        <f t="shared" si="3"/>
        <v>22.3653845475</v>
      </c>
    </row>
    <row r="30" spans="1:17" ht="12.75">
      <c r="A30" s="3" t="s">
        <v>127</v>
      </c>
      <c r="B30" s="91">
        <v>222.8060019070249</v>
      </c>
      <c r="C30" s="56"/>
      <c r="D30" s="56"/>
      <c r="E30" s="92">
        <f t="shared" si="0"/>
        <v>44.56120038140498</v>
      </c>
      <c r="F30" s="56"/>
      <c r="G30" s="93">
        <f t="shared" si="1"/>
        <v>178.24480152561992</v>
      </c>
      <c r="H30" s="56"/>
      <c r="I30" s="56"/>
      <c r="J30" s="92">
        <v>117.722649</v>
      </c>
      <c r="K30" s="56">
        <v>24.285687754999998</v>
      </c>
      <c r="L30" s="93">
        <v>12.943191389999999</v>
      </c>
      <c r="M30" s="56">
        <f t="shared" si="2"/>
        <v>154.95152814500003</v>
      </c>
      <c r="N30" s="94">
        <v>0</v>
      </c>
      <c r="O30" s="56">
        <v>0</v>
      </c>
      <c r="P30" s="56"/>
      <c r="Q30" s="82">
        <f t="shared" si="3"/>
        <v>154.95152814500003</v>
      </c>
    </row>
    <row r="31" spans="1:17" ht="12.75">
      <c r="A31" s="3" t="s">
        <v>128</v>
      </c>
      <c r="B31" s="91">
        <v>131.02932923752724</v>
      </c>
      <c r="C31" s="56"/>
      <c r="D31" s="56"/>
      <c r="E31" s="92">
        <f t="shared" si="0"/>
        <v>26.20586584750545</v>
      </c>
      <c r="F31" s="56"/>
      <c r="G31" s="93">
        <f t="shared" si="1"/>
        <v>104.82346339002179</v>
      </c>
      <c r="H31" s="56"/>
      <c r="I31" s="56"/>
      <c r="J31" s="92">
        <v>46.93907393</v>
      </c>
      <c r="K31" s="56">
        <v>12.326858939999997</v>
      </c>
      <c r="L31" s="93">
        <v>4.8103644800000005</v>
      </c>
      <c r="M31" s="56">
        <f t="shared" si="2"/>
        <v>64.07629735</v>
      </c>
      <c r="N31" s="94">
        <v>0</v>
      </c>
      <c r="O31" s="56">
        <v>0</v>
      </c>
      <c r="P31" s="56"/>
      <c r="Q31" s="82">
        <f t="shared" si="3"/>
        <v>64.07629735</v>
      </c>
    </row>
    <row r="32" spans="1:17" ht="12.75">
      <c r="A32" s="3" t="s">
        <v>129</v>
      </c>
      <c r="B32" s="91">
        <v>134.03071318793735</v>
      </c>
      <c r="C32" s="56"/>
      <c r="D32" s="56"/>
      <c r="E32" s="92">
        <f t="shared" si="0"/>
        <v>26.80614263758747</v>
      </c>
      <c r="F32" s="56"/>
      <c r="G32" s="93">
        <f t="shared" si="1"/>
        <v>107.22457055034988</v>
      </c>
      <c r="H32" s="56"/>
      <c r="I32" s="56"/>
      <c r="J32" s="92">
        <v>41.37113218</v>
      </c>
      <c r="K32" s="56">
        <v>13.464169875</v>
      </c>
      <c r="L32" s="93">
        <v>6.0388785899999995</v>
      </c>
      <c r="M32" s="56">
        <f t="shared" si="2"/>
        <v>60.874180644999996</v>
      </c>
      <c r="N32" s="94">
        <v>0</v>
      </c>
      <c r="O32" s="56">
        <v>0</v>
      </c>
      <c r="P32" s="56"/>
      <c r="Q32" s="82">
        <f t="shared" si="3"/>
        <v>60.874180644999996</v>
      </c>
    </row>
    <row r="33" spans="1:17" ht="12.75">
      <c r="A33" s="3" t="s">
        <v>130</v>
      </c>
      <c r="B33" s="91">
        <v>55.87384977760719</v>
      </c>
      <c r="C33" s="56"/>
      <c r="D33" s="56"/>
      <c r="E33" s="92">
        <f t="shared" si="0"/>
        <v>11.17476995552144</v>
      </c>
      <c r="F33" s="56"/>
      <c r="G33" s="93">
        <f t="shared" si="1"/>
        <v>44.69907982208575</v>
      </c>
      <c r="H33" s="56"/>
      <c r="I33" s="56"/>
      <c r="J33" s="92">
        <v>45.062757</v>
      </c>
      <c r="K33" s="56">
        <v>6.492760959999999</v>
      </c>
      <c r="L33" s="93">
        <v>3.40322338</v>
      </c>
      <c r="M33" s="56">
        <f t="shared" si="2"/>
        <v>54.958741339999996</v>
      </c>
      <c r="N33" s="94">
        <v>0</v>
      </c>
      <c r="O33" s="56">
        <v>0</v>
      </c>
      <c r="P33" s="56"/>
      <c r="Q33" s="82">
        <f t="shared" si="3"/>
        <v>54.958741339999996</v>
      </c>
    </row>
    <row r="34" spans="1:17" ht="12.75">
      <c r="A34" s="3" t="s">
        <v>131</v>
      </c>
      <c r="B34" s="91">
        <v>18.4181487424917</v>
      </c>
      <c r="C34" s="56"/>
      <c r="D34" s="56"/>
      <c r="E34" s="92">
        <f t="shared" si="0"/>
        <v>3.68362974849834</v>
      </c>
      <c r="F34" s="56"/>
      <c r="G34" s="93">
        <f t="shared" si="1"/>
        <v>14.734518993993358</v>
      </c>
      <c r="H34" s="56"/>
      <c r="I34" s="56"/>
      <c r="J34" s="92">
        <v>10.632939</v>
      </c>
      <c r="K34" s="56">
        <v>5.261187365</v>
      </c>
      <c r="L34" s="93">
        <v>1.8508275799999998</v>
      </c>
      <c r="M34" s="56">
        <f t="shared" si="2"/>
        <v>17.744953945</v>
      </c>
      <c r="N34" s="94">
        <v>0</v>
      </c>
      <c r="O34" s="56">
        <v>0</v>
      </c>
      <c r="P34" s="56"/>
      <c r="Q34" s="82">
        <f t="shared" si="3"/>
        <v>17.744953945</v>
      </c>
    </row>
    <row r="35" spans="1:17" ht="12.75">
      <c r="A35" s="3" t="s">
        <v>132</v>
      </c>
      <c r="B35" s="91">
        <v>199.63984928183072</v>
      </c>
      <c r="C35" s="56"/>
      <c r="D35" s="56"/>
      <c r="E35" s="92">
        <f t="shared" si="0"/>
        <v>39.92796985636615</v>
      </c>
      <c r="F35" s="56"/>
      <c r="G35" s="93">
        <f t="shared" si="1"/>
        <v>159.7118794254646</v>
      </c>
      <c r="H35" s="56"/>
      <c r="I35" s="56"/>
      <c r="J35" s="92">
        <v>51.841464</v>
      </c>
      <c r="K35" s="56">
        <v>19.622647009999998</v>
      </c>
      <c r="L35" s="93">
        <v>9.583886399999999</v>
      </c>
      <c r="M35" s="56">
        <f t="shared" si="2"/>
        <v>81.04799741</v>
      </c>
      <c r="N35" s="94">
        <v>0</v>
      </c>
      <c r="O35" s="56">
        <v>0</v>
      </c>
      <c r="P35" s="56"/>
      <c r="Q35" s="82">
        <f t="shared" si="3"/>
        <v>81.04799741</v>
      </c>
    </row>
    <row r="36" spans="1:17" ht="12.75">
      <c r="A36" s="3" t="s">
        <v>133</v>
      </c>
      <c r="B36" s="91">
        <v>13.953540601902152</v>
      </c>
      <c r="C36" s="56"/>
      <c r="D36" s="56"/>
      <c r="E36" s="92">
        <f t="shared" si="0"/>
        <v>2.7907081203804305</v>
      </c>
      <c r="F36" s="56"/>
      <c r="G36" s="93">
        <f t="shared" si="1"/>
        <v>11.162832481521722</v>
      </c>
      <c r="H36" s="56"/>
      <c r="I36" s="56"/>
      <c r="J36" s="92">
        <v>7.476973</v>
      </c>
      <c r="K36" s="56">
        <v>5.357463017499999</v>
      </c>
      <c r="L36" s="93">
        <v>1.3892343</v>
      </c>
      <c r="M36" s="56">
        <f t="shared" si="2"/>
        <v>14.2236703175</v>
      </c>
      <c r="N36" s="94">
        <v>0</v>
      </c>
      <c r="O36" s="56">
        <v>0</v>
      </c>
      <c r="P36" s="56"/>
      <c r="Q36" s="82">
        <f t="shared" si="3"/>
        <v>14.2236703175</v>
      </c>
    </row>
    <row r="37" spans="1:17" ht="12.75">
      <c r="A37" s="3" t="s">
        <v>134</v>
      </c>
      <c r="B37" s="91">
        <v>43.080271194357934</v>
      </c>
      <c r="C37" s="56"/>
      <c r="D37" s="56"/>
      <c r="E37" s="92">
        <f t="shared" si="0"/>
        <v>8.616054238871588</v>
      </c>
      <c r="F37" s="56"/>
      <c r="G37" s="93">
        <f t="shared" si="1"/>
        <v>34.46421695548635</v>
      </c>
      <c r="H37" s="56"/>
      <c r="I37" s="56"/>
      <c r="J37" s="92">
        <v>13.213192560000001</v>
      </c>
      <c r="K37" s="56">
        <v>6.3229132324999995</v>
      </c>
      <c r="L37" s="93">
        <v>2.5086924</v>
      </c>
      <c r="M37" s="56">
        <f t="shared" si="2"/>
        <v>22.044798192500004</v>
      </c>
      <c r="N37" s="94">
        <v>0</v>
      </c>
      <c r="O37" s="56">
        <v>0</v>
      </c>
      <c r="P37" s="56"/>
      <c r="Q37" s="82">
        <f t="shared" si="3"/>
        <v>22.044798192500004</v>
      </c>
    </row>
    <row r="38" spans="1:17" ht="12.75">
      <c r="A38" s="3" t="s">
        <v>135</v>
      </c>
      <c r="B38" s="91">
        <v>32.31844130305634</v>
      </c>
      <c r="C38" s="56"/>
      <c r="D38" s="56"/>
      <c r="E38" s="92">
        <f t="shared" si="0"/>
        <v>6.463688260611268</v>
      </c>
      <c r="F38" s="56"/>
      <c r="G38" s="93">
        <f t="shared" si="1"/>
        <v>25.854753042445072</v>
      </c>
      <c r="H38" s="56"/>
      <c r="I38" s="56"/>
      <c r="J38" s="92">
        <v>11.751932</v>
      </c>
      <c r="K38" s="56">
        <v>2.95518745</v>
      </c>
      <c r="L38" s="93">
        <v>1.8460575900000002</v>
      </c>
      <c r="M38" s="56">
        <f t="shared" si="2"/>
        <v>16.55317704</v>
      </c>
      <c r="N38" s="94">
        <v>0</v>
      </c>
      <c r="O38" s="56">
        <v>0</v>
      </c>
      <c r="P38" s="56"/>
      <c r="Q38" s="82">
        <f t="shared" si="3"/>
        <v>16.55317704</v>
      </c>
    </row>
    <row r="39" spans="1:17" ht="12.75">
      <c r="A39" s="3" t="s">
        <v>136</v>
      </c>
      <c r="B39" s="91">
        <v>209.50146260299383</v>
      </c>
      <c r="C39" s="56"/>
      <c r="D39" s="56"/>
      <c r="E39" s="92">
        <f t="shared" si="0"/>
        <v>41.90029252059877</v>
      </c>
      <c r="F39" s="56"/>
      <c r="G39" s="93">
        <f t="shared" si="1"/>
        <v>167.60117008239507</v>
      </c>
      <c r="H39" s="56"/>
      <c r="I39" s="56"/>
      <c r="J39" s="92">
        <v>106.196896</v>
      </c>
      <c r="K39" s="56">
        <v>19.552281269999998</v>
      </c>
      <c r="L39" s="93">
        <v>10.30578405</v>
      </c>
      <c r="M39" s="56">
        <f t="shared" si="2"/>
        <v>136.05496132</v>
      </c>
      <c r="N39" s="94">
        <v>0</v>
      </c>
      <c r="O39" s="56">
        <v>0</v>
      </c>
      <c r="P39" s="56"/>
      <c r="Q39" s="82">
        <f t="shared" si="3"/>
        <v>136.05496132</v>
      </c>
    </row>
    <row r="40" spans="1:17" ht="12.75">
      <c r="A40" s="3" t="s">
        <v>137</v>
      </c>
      <c r="B40" s="91">
        <v>36.74753751366452</v>
      </c>
      <c r="C40" s="56"/>
      <c r="D40" s="56"/>
      <c r="E40" s="92">
        <f t="shared" si="0"/>
        <v>7.349507502732904</v>
      </c>
      <c r="F40" s="56"/>
      <c r="G40" s="93">
        <f t="shared" si="1"/>
        <v>29.398030010931613</v>
      </c>
      <c r="H40" s="56"/>
      <c r="I40" s="56"/>
      <c r="J40" s="92">
        <v>12.86057</v>
      </c>
      <c r="K40" s="56">
        <v>5.903976779999999</v>
      </c>
      <c r="L40" s="93">
        <v>2.61192314</v>
      </c>
      <c r="M40" s="56">
        <f t="shared" si="2"/>
        <v>21.376469919999998</v>
      </c>
      <c r="N40" s="94">
        <v>0</v>
      </c>
      <c r="O40" s="56">
        <v>0</v>
      </c>
      <c r="P40" s="56"/>
      <c r="Q40" s="82">
        <f t="shared" si="3"/>
        <v>21.376469919999998</v>
      </c>
    </row>
    <row r="41" spans="1:17" ht="12.75">
      <c r="A41" s="3" t="s">
        <v>138</v>
      </c>
      <c r="B41" s="91">
        <v>73.36711027635751</v>
      </c>
      <c r="C41" s="56"/>
      <c r="D41" s="56"/>
      <c r="E41" s="92">
        <f t="shared" si="0"/>
        <v>14.673422055271502</v>
      </c>
      <c r="F41" s="56"/>
      <c r="G41" s="93">
        <f t="shared" si="1"/>
        <v>58.693688221086006</v>
      </c>
      <c r="H41" s="56"/>
      <c r="I41" s="56"/>
      <c r="J41" s="92">
        <v>24.7329593</v>
      </c>
      <c r="K41" s="56">
        <v>4.9923986675</v>
      </c>
      <c r="L41" s="93">
        <v>2.84219565</v>
      </c>
      <c r="M41" s="56">
        <f t="shared" si="2"/>
        <v>32.5675536175</v>
      </c>
      <c r="N41" s="94">
        <v>0</v>
      </c>
      <c r="O41" s="56">
        <v>0</v>
      </c>
      <c r="P41" s="56"/>
      <c r="Q41" s="82">
        <f t="shared" si="3"/>
        <v>32.5675536175</v>
      </c>
    </row>
    <row r="42" spans="1:17" ht="12.75">
      <c r="A42" s="3" t="s">
        <v>139</v>
      </c>
      <c r="B42" s="91">
        <v>406.6977886591811</v>
      </c>
      <c r="C42" s="56"/>
      <c r="D42" s="56"/>
      <c r="E42" s="92">
        <f t="shared" si="0"/>
        <v>81.33955773183622</v>
      </c>
      <c r="F42" s="56"/>
      <c r="G42" s="93">
        <f t="shared" si="1"/>
        <v>325.35823092734483</v>
      </c>
      <c r="H42" s="56"/>
      <c r="I42" s="56"/>
      <c r="J42" s="92">
        <v>162.236233</v>
      </c>
      <c r="K42" s="56">
        <v>43.263426869999996</v>
      </c>
      <c r="L42" s="93">
        <v>21.11427714</v>
      </c>
      <c r="M42" s="56">
        <f t="shared" si="2"/>
        <v>226.61393700999997</v>
      </c>
      <c r="N42" s="94">
        <v>0</v>
      </c>
      <c r="O42" s="56">
        <v>0</v>
      </c>
      <c r="P42" s="56"/>
      <c r="Q42" s="82">
        <f t="shared" si="3"/>
        <v>226.61393700999997</v>
      </c>
    </row>
    <row r="43" spans="1:17" ht="12.75">
      <c r="A43" s="3" t="s">
        <v>140</v>
      </c>
      <c r="B43" s="91">
        <v>268.8853922731848</v>
      </c>
      <c r="C43" s="56"/>
      <c r="D43" s="56"/>
      <c r="E43" s="92">
        <f t="shared" si="0"/>
        <v>53.77707845463696</v>
      </c>
      <c r="F43" s="56"/>
      <c r="G43" s="93">
        <f t="shared" si="1"/>
        <v>215.10831381854783</v>
      </c>
      <c r="H43" s="56"/>
      <c r="I43" s="56"/>
      <c r="J43" s="92">
        <v>101.92457825</v>
      </c>
      <c r="K43" s="56">
        <v>26.700168347500004</v>
      </c>
      <c r="L43" s="93">
        <v>13.622961909999999</v>
      </c>
      <c r="M43" s="56">
        <f t="shared" si="2"/>
        <v>142.2477085075</v>
      </c>
      <c r="N43" s="94">
        <v>0</v>
      </c>
      <c r="O43" s="56">
        <v>0</v>
      </c>
      <c r="P43" s="56"/>
      <c r="Q43" s="82">
        <f t="shared" si="3"/>
        <v>142.2477085075</v>
      </c>
    </row>
    <row r="44" spans="1:17" ht="12.75">
      <c r="A44" s="3" t="s">
        <v>141</v>
      </c>
      <c r="B44" s="91">
        <v>71.55636232738263</v>
      </c>
      <c r="C44" s="56"/>
      <c r="D44" s="56"/>
      <c r="E44" s="92">
        <f t="shared" si="0"/>
        <v>14.311272465476527</v>
      </c>
      <c r="F44" s="56"/>
      <c r="G44" s="93">
        <f t="shared" si="1"/>
        <v>57.2450898619061</v>
      </c>
      <c r="H44" s="56"/>
      <c r="I44" s="56"/>
      <c r="J44" s="92">
        <v>20.963064</v>
      </c>
      <c r="K44" s="56">
        <v>7.4215449325</v>
      </c>
      <c r="L44" s="93">
        <v>4.02235568</v>
      </c>
      <c r="M44" s="56">
        <f t="shared" si="2"/>
        <v>32.406964612500005</v>
      </c>
      <c r="N44" s="94">
        <v>0</v>
      </c>
      <c r="O44" s="56">
        <v>0</v>
      </c>
      <c r="P44" s="56"/>
      <c r="Q44" s="82">
        <f t="shared" si="3"/>
        <v>32.406964612500005</v>
      </c>
    </row>
    <row r="45" spans="1:17" ht="12.75">
      <c r="A45" s="3" t="s">
        <v>142</v>
      </c>
      <c r="B45" s="91">
        <v>82.96934855065409</v>
      </c>
      <c r="C45" s="56"/>
      <c r="D45" s="56"/>
      <c r="E45" s="92">
        <f t="shared" si="0"/>
        <v>16.593869710130818</v>
      </c>
      <c r="F45" s="56"/>
      <c r="G45" s="93">
        <f t="shared" si="1"/>
        <v>66.37547884052327</v>
      </c>
      <c r="H45" s="56"/>
      <c r="I45" s="56"/>
      <c r="J45" s="92">
        <v>41.60821265</v>
      </c>
      <c r="K45" s="56">
        <v>9.285624972499999</v>
      </c>
      <c r="L45" s="93">
        <v>3.78692318</v>
      </c>
      <c r="M45" s="56">
        <f t="shared" si="2"/>
        <v>54.680760802500004</v>
      </c>
      <c r="N45" s="94">
        <v>0</v>
      </c>
      <c r="O45" s="56">
        <v>0</v>
      </c>
      <c r="P45" s="56"/>
      <c r="Q45" s="82">
        <f t="shared" si="3"/>
        <v>54.680760802500004</v>
      </c>
    </row>
    <row r="46" spans="1:17" ht="12.75">
      <c r="A46" s="3" t="s">
        <v>143</v>
      </c>
      <c r="B46" s="91">
        <v>274.77405065698736</v>
      </c>
      <c r="C46" s="56"/>
      <c r="D46" s="56"/>
      <c r="E46" s="92">
        <f t="shared" si="0"/>
        <v>54.95481013139747</v>
      </c>
      <c r="F46" s="56"/>
      <c r="G46" s="93">
        <f t="shared" si="1"/>
        <v>219.8192405255899</v>
      </c>
      <c r="H46" s="56"/>
      <c r="I46" s="56"/>
      <c r="J46" s="92">
        <v>136.266047</v>
      </c>
      <c r="K46" s="56">
        <v>28.100081319999997</v>
      </c>
      <c r="L46" s="93">
        <v>15.082700639999999</v>
      </c>
      <c r="M46" s="56">
        <f t="shared" si="2"/>
        <v>179.44882895999996</v>
      </c>
      <c r="N46" s="94">
        <v>0</v>
      </c>
      <c r="O46" s="56">
        <v>0</v>
      </c>
      <c r="P46" s="56"/>
      <c r="Q46" s="82">
        <f t="shared" si="3"/>
        <v>179.44882895999996</v>
      </c>
    </row>
    <row r="47" spans="1:17" ht="12.75">
      <c r="A47" s="3" t="s">
        <v>144</v>
      </c>
      <c r="B47" s="91">
        <v>44.365647120427056</v>
      </c>
      <c r="C47" s="56"/>
      <c r="D47" s="56"/>
      <c r="E47" s="92">
        <f t="shared" si="0"/>
        <v>8.87312942408541</v>
      </c>
      <c r="F47" s="56"/>
      <c r="G47" s="93">
        <f t="shared" si="1"/>
        <v>35.49251769634164</v>
      </c>
      <c r="H47" s="56"/>
      <c r="I47" s="56"/>
      <c r="J47" s="92">
        <v>17.790736</v>
      </c>
      <c r="K47" s="56">
        <v>9.015418619999998</v>
      </c>
      <c r="L47" s="93">
        <v>2.04910359</v>
      </c>
      <c r="M47" s="56">
        <f t="shared" si="2"/>
        <v>28.85525821</v>
      </c>
      <c r="N47" s="94">
        <v>0</v>
      </c>
      <c r="O47" s="56">
        <v>0</v>
      </c>
      <c r="P47" s="56"/>
      <c r="Q47" s="82">
        <f t="shared" si="3"/>
        <v>28.85525821</v>
      </c>
    </row>
    <row r="48" spans="1:17" ht="12.75">
      <c r="A48" s="3" t="s">
        <v>145</v>
      </c>
      <c r="B48" s="91">
        <v>23.92165999451556</v>
      </c>
      <c r="C48" s="56"/>
      <c r="D48" s="56"/>
      <c r="E48" s="92">
        <f t="shared" si="0"/>
        <v>4.784331998903112</v>
      </c>
      <c r="F48" s="56"/>
      <c r="G48" s="93">
        <f t="shared" si="1"/>
        <v>19.13732799561245</v>
      </c>
      <c r="H48" s="56"/>
      <c r="I48" s="56"/>
      <c r="J48" s="92">
        <v>16.328056</v>
      </c>
      <c r="K48" s="56">
        <v>2.4522443899999993</v>
      </c>
      <c r="L48" s="93">
        <v>1.6048281199999999</v>
      </c>
      <c r="M48" s="56">
        <f t="shared" si="2"/>
        <v>20.38512851</v>
      </c>
      <c r="N48" s="94">
        <v>0</v>
      </c>
      <c r="O48" s="56">
        <v>0</v>
      </c>
      <c r="P48" s="56"/>
      <c r="Q48" s="82">
        <f t="shared" si="3"/>
        <v>20.38512851</v>
      </c>
    </row>
    <row r="49" spans="1:17" ht="12.75">
      <c r="A49" s="3" t="s">
        <v>146</v>
      </c>
      <c r="B49" s="91">
        <v>95.19420805500818</v>
      </c>
      <c r="C49" s="56"/>
      <c r="D49" s="56"/>
      <c r="E49" s="92">
        <f t="shared" si="0"/>
        <v>19.038841611001637</v>
      </c>
      <c r="F49" s="56"/>
      <c r="G49" s="93">
        <f t="shared" si="1"/>
        <v>76.15536644400655</v>
      </c>
      <c r="H49" s="56"/>
      <c r="I49" s="56"/>
      <c r="J49" s="92">
        <v>29.772319</v>
      </c>
      <c r="K49" s="56">
        <v>9.4363135025</v>
      </c>
      <c r="L49" s="93">
        <v>5.539072490000001</v>
      </c>
      <c r="M49" s="56">
        <f t="shared" si="2"/>
        <v>44.7477049925</v>
      </c>
      <c r="N49" s="94">
        <v>0</v>
      </c>
      <c r="O49" s="56">
        <v>0</v>
      </c>
      <c r="P49" s="56"/>
      <c r="Q49" s="82">
        <f t="shared" si="3"/>
        <v>44.7477049925</v>
      </c>
    </row>
    <row r="50" spans="1:17" ht="12.75">
      <c r="A50" s="3" t="s">
        <v>147</v>
      </c>
      <c r="B50" s="91">
        <v>17.044350793403723</v>
      </c>
      <c r="C50" s="56"/>
      <c r="D50" s="56"/>
      <c r="E50" s="92">
        <f t="shared" si="0"/>
        <v>3.408870158680745</v>
      </c>
      <c r="F50" s="56"/>
      <c r="G50" s="93">
        <f t="shared" si="1"/>
        <v>13.635480634722978</v>
      </c>
      <c r="H50" s="56"/>
      <c r="I50" s="56"/>
      <c r="J50" s="92">
        <v>6.503086</v>
      </c>
      <c r="K50" s="56">
        <v>4.95152699</v>
      </c>
      <c r="L50" s="93">
        <v>1.4146228900000002</v>
      </c>
      <c r="M50" s="56">
        <f t="shared" si="2"/>
        <v>12.86923588</v>
      </c>
      <c r="N50" s="94">
        <v>0</v>
      </c>
      <c r="O50" s="56">
        <v>0</v>
      </c>
      <c r="P50" s="56"/>
      <c r="Q50" s="82">
        <f t="shared" si="3"/>
        <v>12.86923588</v>
      </c>
    </row>
    <row r="51" spans="1:17" ht="12.75">
      <c r="A51" s="3" t="s">
        <v>148</v>
      </c>
      <c r="B51" s="91">
        <v>142.27352055847967</v>
      </c>
      <c r="C51" s="56"/>
      <c r="D51" s="56"/>
      <c r="E51" s="92">
        <f t="shared" si="0"/>
        <v>28.454704111695936</v>
      </c>
      <c r="F51" s="56"/>
      <c r="G51" s="93">
        <f t="shared" si="1"/>
        <v>113.81881644678374</v>
      </c>
      <c r="H51" s="56"/>
      <c r="I51" s="56"/>
      <c r="J51" s="92">
        <v>32.233207</v>
      </c>
      <c r="K51" s="56">
        <v>12.856487912499999</v>
      </c>
      <c r="L51" s="93">
        <v>6.0762810300000005</v>
      </c>
      <c r="M51" s="56">
        <f t="shared" si="2"/>
        <v>51.1659759425</v>
      </c>
      <c r="N51" s="94">
        <v>0</v>
      </c>
      <c r="O51" s="56">
        <v>0</v>
      </c>
      <c r="P51" s="56"/>
      <c r="Q51" s="82">
        <f t="shared" si="3"/>
        <v>51.1659759425</v>
      </c>
    </row>
    <row r="52" spans="1:17" ht="12.75">
      <c r="A52" s="3" t="s">
        <v>149</v>
      </c>
      <c r="B52" s="91">
        <v>512.2926266116194</v>
      </c>
      <c r="C52" s="56"/>
      <c r="D52" s="56"/>
      <c r="E52" s="92">
        <f t="shared" si="0"/>
        <v>102.4585253223239</v>
      </c>
      <c r="F52" s="56"/>
      <c r="G52" s="93">
        <f t="shared" si="1"/>
        <v>409.8341012892955</v>
      </c>
      <c r="H52" s="56"/>
      <c r="I52" s="56"/>
      <c r="J52" s="92">
        <v>115.888915</v>
      </c>
      <c r="K52" s="56">
        <v>50.704688264999994</v>
      </c>
      <c r="L52" s="93">
        <v>21.358711669999998</v>
      </c>
      <c r="M52" s="56">
        <f t="shared" si="2"/>
        <v>187.95231493499998</v>
      </c>
      <c r="N52" s="94">
        <v>0</v>
      </c>
      <c r="O52" s="56">
        <v>0</v>
      </c>
      <c r="P52" s="56"/>
      <c r="Q52" s="82">
        <f t="shared" si="3"/>
        <v>187.95231493499998</v>
      </c>
    </row>
    <row r="53" spans="1:17" ht="12.75">
      <c r="A53" s="3" t="s">
        <v>150</v>
      </c>
      <c r="B53" s="91">
        <v>54.639574182796366</v>
      </c>
      <c r="C53" s="56"/>
      <c r="D53" s="56"/>
      <c r="E53" s="92">
        <f t="shared" si="0"/>
        <v>10.927914836559275</v>
      </c>
      <c r="F53" s="56"/>
      <c r="G53" s="93">
        <f t="shared" si="1"/>
        <v>43.71165934623709</v>
      </c>
      <c r="H53" s="56"/>
      <c r="I53" s="56"/>
      <c r="J53" s="92">
        <v>25.867027</v>
      </c>
      <c r="K53" s="56">
        <v>8.851260185</v>
      </c>
      <c r="L53" s="93">
        <v>3.5386398</v>
      </c>
      <c r="M53" s="56">
        <f t="shared" si="2"/>
        <v>38.256926985</v>
      </c>
      <c r="N53" s="94">
        <v>0</v>
      </c>
      <c r="O53" s="56">
        <v>0</v>
      </c>
      <c r="P53" s="56"/>
      <c r="Q53" s="82">
        <f t="shared" si="3"/>
        <v>38.256926985</v>
      </c>
    </row>
    <row r="54" spans="1:17" ht="12.75">
      <c r="A54" s="3" t="s">
        <v>151</v>
      </c>
      <c r="B54" s="91">
        <v>189.5720600144185</v>
      </c>
      <c r="C54" s="56"/>
      <c r="D54" s="56"/>
      <c r="E54" s="92">
        <f t="shared" si="0"/>
        <v>37.9144120028837</v>
      </c>
      <c r="F54" s="56"/>
      <c r="G54" s="93">
        <f t="shared" si="1"/>
        <v>151.6576480115348</v>
      </c>
      <c r="H54" s="56"/>
      <c r="I54" s="56"/>
      <c r="J54" s="92">
        <v>37.339027</v>
      </c>
      <c r="K54" s="56">
        <v>15.2497606675</v>
      </c>
      <c r="L54" s="93">
        <v>7.55434322</v>
      </c>
      <c r="M54" s="56">
        <f t="shared" si="2"/>
        <v>60.1431308875</v>
      </c>
      <c r="N54" s="94">
        <v>0</v>
      </c>
      <c r="O54" s="56">
        <v>0</v>
      </c>
      <c r="P54" s="56"/>
      <c r="Q54" s="82">
        <f t="shared" si="3"/>
        <v>60.1431308875</v>
      </c>
    </row>
    <row r="55" spans="1:17" ht="12.75">
      <c r="A55" s="3" t="s">
        <v>152</v>
      </c>
      <c r="B55" s="91">
        <v>1.965838560793225</v>
      </c>
      <c r="C55" s="56"/>
      <c r="D55" s="56"/>
      <c r="E55" s="92">
        <f t="shared" si="0"/>
        <v>0.393167712158645</v>
      </c>
      <c r="F55" s="56"/>
      <c r="G55" s="93">
        <f t="shared" si="1"/>
        <v>1.57267084863458</v>
      </c>
      <c r="H55" s="56"/>
      <c r="I55" s="56"/>
      <c r="J55" s="92">
        <v>2.996341</v>
      </c>
      <c r="K55" s="56">
        <v>1.4001448025</v>
      </c>
      <c r="L55" s="93">
        <v>0.282888</v>
      </c>
      <c r="M55" s="56">
        <f t="shared" si="2"/>
        <v>4.6793738025</v>
      </c>
      <c r="N55" s="94">
        <v>0</v>
      </c>
      <c r="O55" s="56">
        <v>0</v>
      </c>
      <c r="P55" s="56"/>
      <c r="Q55" s="82">
        <f t="shared" si="3"/>
        <v>4.6793738025</v>
      </c>
    </row>
    <row r="56" spans="1:17" ht="12.75">
      <c r="A56" s="3" t="s">
        <v>153</v>
      </c>
      <c r="B56" s="91">
        <v>14.357020453784504</v>
      </c>
      <c r="C56" s="56"/>
      <c r="D56" s="56"/>
      <c r="E56" s="92">
        <f t="shared" si="0"/>
        <v>2.8714040907569007</v>
      </c>
      <c r="F56" s="56"/>
      <c r="G56" s="93">
        <f t="shared" si="1"/>
        <v>11.485616363027603</v>
      </c>
      <c r="H56" s="56"/>
      <c r="I56" s="56"/>
      <c r="J56" s="92">
        <v>7.54581</v>
      </c>
      <c r="K56" s="56">
        <v>2.3195784600000002</v>
      </c>
      <c r="L56" s="93">
        <v>1.31234447</v>
      </c>
      <c r="M56" s="56">
        <f t="shared" si="2"/>
        <v>11.17773293</v>
      </c>
      <c r="N56" s="94">
        <v>0</v>
      </c>
      <c r="O56" s="56">
        <v>0</v>
      </c>
      <c r="P56" s="56"/>
      <c r="Q56" s="82">
        <f t="shared" si="3"/>
        <v>11.17773293</v>
      </c>
    </row>
    <row r="57" spans="1:17" ht="12.75">
      <c r="A57" s="3" t="s">
        <v>154</v>
      </c>
      <c r="B57" s="91">
        <v>139.00732935277213</v>
      </c>
      <c r="C57" s="56"/>
      <c r="D57" s="56"/>
      <c r="E57" s="92">
        <f t="shared" si="0"/>
        <v>27.801465870554427</v>
      </c>
      <c r="F57" s="56"/>
      <c r="G57" s="93">
        <f t="shared" si="1"/>
        <v>111.20586348221771</v>
      </c>
      <c r="H57" s="56"/>
      <c r="I57" s="56"/>
      <c r="J57" s="92">
        <v>74.280531</v>
      </c>
      <c r="K57" s="56">
        <v>15.276367767500002</v>
      </c>
      <c r="L57" s="93">
        <v>11.087603380000001</v>
      </c>
      <c r="M57" s="56">
        <f t="shared" si="2"/>
        <v>100.6445021475</v>
      </c>
      <c r="N57" s="94">
        <v>0</v>
      </c>
      <c r="O57" s="56">
        <v>0</v>
      </c>
      <c r="P57" s="56"/>
      <c r="Q57" s="82">
        <f t="shared" si="3"/>
        <v>100.6445021475</v>
      </c>
    </row>
    <row r="58" spans="1:17" ht="12.75">
      <c r="A58" s="3" t="s">
        <v>155</v>
      </c>
      <c r="B58" s="91">
        <v>135.86648301481983</v>
      </c>
      <c r="C58" s="56"/>
      <c r="D58" s="56"/>
      <c r="E58" s="92">
        <f t="shared" si="0"/>
        <v>27.17329660296397</v>
      </c>
      <c r="F58" s="56"/>
      <c r="G58" s="93">
        <f t="shared" si="1"/>
        <v>108.69318641185586</v>
      </c>
      <c r="H58" s="56"/>
      <c r="I58" s="56"/>
      <c r="J58" s="92">
        <v>61.18055818</v>
      </c>
      <c r="K58" s="56">
        <v>13.4672838175</v>
      </c>
      <c r="L58" s="93">
        <v>6.50125993</v>
      </c>
      <c r="M58" s="56">
        <f t="shared" si="2"/>
        <v>81.1491019275</v>
      </c>
      <c r="N58" s="94">
        <v>0</v>
      </c>
      <c r="O58" s="56">
        <v>0</v>
      </c>
      <c r="P58" s="56"/>
      <c r="Q58" s="82">
        <f t="shared" si="3"/>
        <v>81.1491019275</v>
      </c>
    </row>
    <row r="59" spans="1:17" ht="12.75">
      <c r="A59" s="3" t="s">
        <v>156</v>
      </c>
      <c r="B59" s="91">
        <v>33.256669071369046</v>
      </c>
      <c r="C59" s="56"/>
      <c r="D59" s="56"/>
      <c r="E59" s="92">
        <f t="shared" si="0"/>
        <v>6.651333814273809</v>
      </c>
      <c r="F59" s="56"/>
      <c r="G59" s="93">
        <f t="shared" si="1"/>
        <v>26.605335257095238</v>
      </c>
      <c r="H59" s="56"/>
      <c r="I59" s="56"/>
      <c r="J59" s="92">
        <v>13.763948</v>
      </c>
      <c r="K59" s="56">
        <v>5.667511634999999</v>
      </c>
      <c r="L59" s="93">
        <v>2.50066642</v>
      </c>
      <c r="M59" s="56">
        <f t="shared" si="2"/>
        <v>21.932126054999998</v>
      </c>
      <c r="N59" s="94">
        <v>0</v>
      </c>
      <c r="O59" s="56">
        <v>0</v>
      </c>
      <c r="P59" s="56"/>
      <c r="Q59" s="82">
        <f t="shared" si="3"/>
        <v>21.932126054999998</v>
      </c>
    </row>
    <row r="60" spans="1:17" ht="13.5" thickBot="1">
      <c r="A60" s="3" t="s">
        <v>157</v>
      </c>
      <c r="B60" s="91">
        <v>12.176296379960181</v>
      </c>
      <c r="C60" s="56"/>
      <c r="D60" s="56"/>
      <c r="E60" s="92">
        <f t="shared" si="0"/>
        <v>2.4352592759920366</v>
      </c>
      <c r="F60" s="56"/>
      <c r="G60" s="93">
        <f t="shared" si="1"/>
        <v>9.741037103968145</v>
      </c>
      <c r="H60" s="56"/>
      <c r="I60" s="56"/>
      <c r="J60" s="92">
        <v>6.676653</v>
      </c>
      <c r="K60" s="56">
        <v>3.8416348025</v>
      </c>
      <c r="L60" s="93">
        <v>1.3913465699999998</v>
      </c>
      <c r="M60" s="56">
        <f t="shared" si="2"/>
        <v>11.9096343725</v>
      </c>
      <c r="N60" s="94">
        <v>0</v>
      </c>
      <c r="O60" s="56">
        <v>0</v>
      </c>
      <c r="P60" s="56"/>
      <c r="Q60" s="82">
        <f t="shared" si="3"/>
        <v>11.9096343725</v>
      </c>
    </row>
    <row r="61" spans="1:17" ht="13.5" thickBot="1">
      <c r="A61" s="70"/>
      <c r="B61" s="74">
        <f>SUM(B8:B60)</f>
        <v>6899.437161842704</v>
      </c>
      <c r="C61" s="51"/>
      <c r="D61" s="51"/>
      <c r="E61" s="51">
        <f>SUM(E8:E60)</f>
        <v>1379.8874323685407</v>
      </c>
      <c r="F61" s="51"/>
      <c r="G61" s="79">
        <f>SUM(G8:G60)</f>
        <v>5519.549729474163</v>
      </c>
      <c r="H61" s="51"/>
      <c r="I61" s="51"/>
      <c r="J61" s="74">
        <f aca="true" t="shared" si="4" ref="J61:O61">SUM(J8:J60)</f>
        <v>2552.2907870599997</v>
      </c>
      <c r="K61" s="51">
        <f t="shared" si="4"/>
        <v>710.4982619499999</v>
      </c>
      <c r="L61" s="51">
        <f t="shared" si="4"/>
        <v>343.65078266</v>
      </c>
      <c r="M61" s="89">
        <f t="shared" si="4"/>
        <v>3606.43983167</v>
      </c>
      <c r="N61" s="90">
        <f t="shared" si="4"/>
        <v>0</v>
      </c>
      <c r="O61" s="79">
        <f t="shared" si="4"/>
        <v>2.02</v>
      </c>
      <c r="P61" s="51"/>
      <c r="Q61" s="83">
        <f>SUM(Q8:Q60)</f>
        <v>3608.45983167</v>
      </c>
    </row>
    <row r="62" ht="12.75">
      <c r="O62" s="36" t="s">
        <v>24</v>
      </c>
    </row>
    <row r="63" spans="1:16" ht="12.75">
      <c r="A63" s="43" t="s">
        <v>100</v>
      </c>
      <c r="O63" s="49">
        <f ca="1">TODAY()</f>
        <v>39829</v>
      </c>
      <c r="P63" s="49"/>
    </row>
  </sheetData>
  <mergeCells count="6">
    <mergeCell ref="O5:P5"/>
    <mergeCell ref="A1:Q1"/>
    <mergeCell ref="A2:Q2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pane xSplit="1" ySplit="6" topLeftCell="B7" activePane="bottomRight" state="frozen"/>
      <selection pane="topLeft" activeCell="A1" sqref="A1:Q2"/>
      <selection pane="topRight" activeCell="A1" sqref="A1:Q2"/>
      <selection pane="bottomLeft" activeCell="A1" sqref="A1:Q2"/>
      <selection pane="bottomRight" activeCell="A3" sqref="A3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9.7109375" style="36" customWidth="1"/>
    <col min="16" max="16" width="9.28125" style="36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101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1"/>
      <c r="N7" s="42"/>
      <c r="O7" s="41"/>
      <c r="P7" s="41"/>
      <c r="Q7" s="81"/>
    </row>
    <row r="8" spans="1:17" ht="12.75">
      <c r="A8" s="3" t="s">
        <v>105</v>
      </c>
      <c r="B8" s="91">
        <v>14.674360471735854</v>
      </c>
      <c r="C8" s="56"/>
      <c r="D8" s="56"/>
      <c r="E8" s="92">
        <f>0.2*B8</f>
        <v>2.934872094347171</v>
      </c>
      <c r="F8" s="56"/>
      <c r="G8" s="93">
        <f>B8-E8</f>
        <v>11.739488377388684</v>
      </c>
      <c r="H8" s="56"/>
      <c r="I8" s="56"/>
      <c r="J8" s="92">
        <v>21.29722</v>
      </c>
      <c r="K8" s="56">
        <v>7.778236242499999</v>
      </c>
      <c r="L8" s="93">
        <v>1.88759442</v>
      </c>
      <c r="M8" s="56">
        <f>SUM(J8:L8)</f>
        <v>30.9630506625</v>
      </c>
      <c r="N8" s="94">
        <v>0</v>
      </c>
      <c r="O8" s="56">
        <v>5.59</v>
      </c>
      <c r="P8" s="56">
        <v>9.9507742</v>
      </c>
      <c r="Q8" s="82">
        <f>SUM(M8:P8)</f>
        <v>46.5038248625</v>
      </c>
    </row>
    <row r="9" spans="1:17" ht="12.75">
      <c r="A9" s="3" t="s">
        <v>106</v>
      </c>
      <c r="B9" s="91">
        <v>94.98333100013848</v>
      </c>
      <c r="C9" s="56"/>
      <c r="D9" s="56"/>
      <c r="E9" s="92">
        <f aca="true" t="shared" si="0" ref="E9:E60">0.2*B9</f>
        <v>18.996666200027697</v>
      </c>
      <c r="F9" s="56"/>
      <c r="G9" s="93">
        <f aca="true" t="shared" si="1" ref="G9:G60">B9-E9</f>
        <v>75.98666480011079</v>
      </c>
      <c r="H9" s="56"/>
      <c r="I9" s="56"/>
      <c r="J9" s="92">
        <v>32.03911</v>
      </c>
      <c r="K9" s="56">
        <v>10.198199274999999</v>
      </c>
      <c r="L9" s="93">
        <v>5.22069076</v>
      </c>
      <c r="M9" s="56">
        <f aca="true" t="shared" si="2" ref="M9:M60">SUM(J9:L9)</f>
        <v>47.458000035</v>
      </c>
      <c r="N9" s="94">
        <v>0</v>
      </c>
      <c r="O9" s="56">
        <v>0</v>
      </c>
      <c r="P9" s="56">
        <v>22.229931219999997</v>
      </c>
      <c r="Q9" s="82">
        <f aca="true" t="shared" si="3" ref="Q9:Q60">SUM(M9:P9)</f>
        <v>69.687931255</v>
      </c>
    </row>
    <row r="10" spans="1:17" ht="12.75">
      <c r="A10" s="3" t="s">
        <v>107</v>
      </c>
      <c r="B10" s="91">
        <v>57.74513456434534</v>
      </c>
      <c r="C10" s="56"/>
      <c r="D10" s="56"/>
      <c r="E10" s="92">
        <f t="shared" si="0"/>
        <v>11.549026912869069</v>
      </c>
      <c r="F10" s="56"/>
      <c r="G10" s="93">
        <f t="shared" si="1"/>
        <v>46.196107651476275</v>
      </c>
      <c r="H10" s="56"/>
      <c r="I10" s="56"/>
      <c r="J10" s="92">
        <v>21.113595</v>
      </c>
      <c r="K10" s="56">
        <v>5.913604272500001</v>
      </c>
      <c r="L10" s="93">
        <v>3.8391878100000003</v>
      </c>
      <c r="M10" s="56">
        <f t="shared" si="2"/>
        <v>30.866387082499998</v>
      </c>
      <c r="N10" s="94">
        <v>0</v>
      </c>
      <c r="O10" s="56">
        <v>0</v>
      </c>
      <c r="P10" s="56">
        <v>19.52066134</v>
      </c>
      <c r="Q10" s="82">
        <f t="shared" si="3"/>
        <v>50.3870484225</v>
      </c>
    </row>
    <row r="11" spans="1:17" ht="12.75">
      <c r="A11" s="3" t="s">
        <v>108</v>
      </c>
      <c r="B11" s="91">
        <v>130.41153482547975</v>
      </c>
      <c r="C11" s="56"/>
      <c r="D11" s="56"/>
      <c r="E11" s="92">
        <f t="shared" si="0"/>
        <v>26.082306965095952</v>
      </c>
      <c r="F11" s="56"/>
      <c r="G11" s="93">
        <f t="shared" si="1"/>
        <v>104.3292278603838</v>
      </c>
      <c r="H11" s="56"/>
      <c r="I11" s="56"/>
      <c r="J11" s="92">
        <v>29.710911</v>
      </c>
      <c r="K11" s="56">
        <v>12.291475279999998</v>
      </c>
      <c r="L11" s="93">
        <v>5.35203058</v>
      </c>
      <c r="M11" s="56">
        <f t="shared" si="2"/>
        <v>47.35441685999999</v>
      </c>
      <c r="N11" s="94">
        <v>0</v>
      </c>
      <c r="O11" s="56">
        <v>0.03</v>
      </c>
      <c r="P11" s="56">
        <v>25.794321919999998</v>
      </c>
      <c r="Q11" s="82">
        <f t="shared" si="3"/>
        <v>73.17873877999999</v>
      </c>
    </row>
    <row r="12" spans="1:17" ht="12.75">
      <c r="A12" s="3" t="s">
        <v>109</v>
      </c>
      <c r="B12" s="91">
        <v>792.6977411593914</v>
      </c>
      <c r="C12" s="56"/>
      <c r="D12" s="56"/>
      <c r="E12" s="92">
        <f t="shared" si="0"/>
        <v>158.53954823187829</v>
      </c>
      <c r="F12" s="56"/>
      <c r="G12" s="93">
        <f t="shared" si="1"/>
        <v>634.1581929275131</v>
      </c>
      <c r="H12" s="56"/>
      <c r="I12" s="56"/>
      <c r="J12" s="92">
        <v>376.255627</v>
      </c>
      <c r="K12" s="56">
        <v>84.19569639</v>
      </c>
      <c r="L12" s="93">
        <v>36.40577882</v>
      </c>
      <c r="M12" s="56">
        <f t="shared" si="2"/>
        <v>496.85710221</v>
      </c>
      <c r="N12" s="94">
        <v>0</v>
      </c>
      <c r="O12" s="56">
        <v>0</v>
      </c>
      <c r="P12" s="56">
        <v>521.7</v>
      </c>
      <c r="Q12" s="82">
        <f t="shared" si="3"/>
        <v>1018.55710221</v>
      </c>
    </row>
    <row r="13" spans="1:17" ht="12.75">
      <c r="A13" s="3" t="s">
        <v>110</v>
      </c>
      <c r="B13" s="91">
        <v>117.51563597431769</v>
      </c>
      <c r="C13" s="56"/>
      <c r="D13" s="56"/>
      <c r="E13" s="92">
        <f t="shared" si="0"/>
        <v>23.503127194863538</v>
      </c>
      <c r="F13" s="56"/>
      <c r="G13" s="93">
        <f t="shared" si="1"/>
        <v>94.01250877945415</v>
      </c>
      <c r="H13" s="56"/>
      <c r="I13" s="56"/>
      <c r="J13" s="92">
        <v>37.226492</v>
      </c>
      <c r="K13" s="56">
        <v>11.00410292</v>
      </c>
      <c r="L13" s="93">
        <v>5.9811251</v>
      </c>
      <c r="M13" s="56">
        <f t="shared" si="2"/>
        <v>54.21172002</v>
      </c>
      <c r="N13" s="94">
        <v>0</v>
      </c>
      <c r="O13" s="56">
        <v>0.03</v>
      </c>
      <c r="P13" s="56">
        <v>59.16219282</v>
      </c>
      <c r="Q13" s="82">
        <f t="shared" si="3"/>
        <v>113.40391284</v>
      </c>
    </row>
    <row r="14" spans="1:17" ht="12.75">
      <c r="A14" s="3" t="s">
        <v>111</v>
      </c>
      <c r="B14" s="91">
        <v>85.4636173072268</v>
      </c>
      <c r="C14" s="56"/>
      <c r="D14" s="56"/>
      <c r="E14" s="92">
        <f t="shared" si="0"/>
        <v>17.09272346144536</v>
      </c>
      <c r="F14" s="56"/>
      <c r="G14" s="93">
        <f t="shared" si="1"/>
        <v>68.37089384578144</v>
      </c>
      <c r="H14" s="56"/>
      <c r="I14" s="56"/>
      <c r="J14" s="92">
        <v>51.767974</v>
      </c>
      <c r="K14" s="56">
        <v>7.676881427500001</v>
      </c>
      <c r="L14" s="93">
        <v>6.31553502</v>
      </c>
      <c r="M14" s="56">
        <f t="shared" si="2"/>
        <v>65.7603904475</v>
      </c>
      <c r="N14" s="94">
        <v>0</v>
      </c>
      <c r="O14" s="56">
        <v>0</v>
      </c>
      <c r="P14" s="56">
        <v>66.20513248</v>
      </c>
      <c r="Q14" s="82">
        <f t="shared" si="3"/>
        <v>131.9655229275</v>
      </c>
    </row>
    <row r="15" spans="1:17" ht="12.75">
      <c r="A15" s="3" t="s">
        <v>112</v>
      </c>
      <c r="B15" s="91">
        <v>25.96517712115324</v>
      </c>
      <c r="C15" s="56"/>
      <c r="D15" s="56"/>
      <c r="E15" s="92">
        <f t="shared" si="0"/>
        <v>5.193035424230648</v>
      </c>
      <c r="F15" s="56"/>
      <c r="G15" s="93">
        <f t="shared" si="1"/>
        <v>20.772141696922592</v>
      </c>
      <c r="H15" s="56"/>
      <c r="I15" s="56"/>
      <c r="J15" s="92">
        <v>10.486611</v>
      </c>
      <c r="K15" s="56">
        <v>3.0095372775</v>
      </c>
      <c r="L15" s="93">
        <v>1.0239960799999999</v>
      </c>
      <c r="M15" s="56">
        <f t="shared" si="2"/>
        <v>14.5201443575</v>
      </c>
      <c r="N15" s="94">
        <v>0</v>
      </c>
      <c r="O15" s="56">
        <v>0</v>
      </c>
      <c r="P15" s="56">
        <v>9.031820799999998</v>
      </c>
      <c r="Q15" s="82">
        <f t="shared" si="3"/>
        <v>23.5519651575</v>
      </c>
    </row>
    <row r="16" spans="1:17" ht="12.75">
      <c r="A16" s="3" t="s">
        <v>113</v>
      </c>
      <c r="B16" s="91">
        <v>21.60792011038879</v>
      </c>
      <c r="C16" s="56"/>
      <c r="D16" s="56"/>
      <c r="E16" s="92">
        <f t="shared" si="0"/>
        <v>4.321584022077758</v>
      </c>
      <c r="F16" s="56"/>
      <c r="G16" s="93">
        <f t="shared" si="1"/>
        <v>17.28633608831103</v>
      </c>
      <c r="H16" s="56"/>
      <c r="I16" s="56"/>
      <c r="J16" s="92">
        <v>8.822521</v>
      </c>
      <c r="K16" s="56">
        <v>1.9986219500000004</v>
      </c>
      <c r="L16" s="93">
        <v>1.43838829</v>
      </c>
      <c r="M16" s="56">
        <f t="shared" si="2"/>
        <v>12.259531240000001</v>
      </c>
      <c r="N16" s="94">
        <v>0</v>
      </c>
      <c r="O16" s="56">
        <v>0</v>
      </c>
      <c r="P16" s="56">
        <v>8.5775893</v>
      </c>
      <c r="Q16" s="82">
        <f t="shared" si="3"/>
        <v>20.83712054</v>
      </c>
    </row>
    <row r="17" spans="1:17" ht="12.75">
      <c r="A17" s="3" t="s">
        <v>114</v>
      </c>
      <c r="B17" s="91">
        <v>420.19085219499846</v>
      </c>
      <c r="C17" s="56"/>
      <c r="D17" s="56"/>
      <c r="E17" s="92">
        <f t="shared" si="0"/>
        <v>84.0381704389997</v>
      </c>
      <c r="F17" s="56"/>
      <c r="G17" s="93">
        <f t="shared" si="1"/>
        <v>336.15268175599874</v>
      </c>
      <c r="H17" s="56"/>
      <c r="I17" s="56"/>
      <c r="J17" s="92">
        <v>76.278909</v>
      </c>
      <c r="K17" s="56">
        <v>35.75333282</v>
      </c>
      <c r="L17" s="93">
        <v>16.588998619999998</v>
      </c>
      <c r="M17" s="56">
        <f t="shared" si="2"/>
        <v>128.62124044</v>
      </c>
      <c r="N17" s="94">
        <v>0</v>
      </c>
      <c r="O17" s="56">
        <v>0</v>
      </c>
      <c r="P17" s="56">
        <v>124.08</v>
      </c>
      <c r="Q17" s="82">
        <f t="shared" si="3"/>
        <v>252.70124044</v>
      </c>
    </row>
    <row r="18" spans="1:17" ht="12.75">
      <c r="A18" s="3" t="s">
        <v>115</v>
      </c>
      <c r="B18" s="91">
        <v>209.26022322294617</v>
      </c>
      <c r="C18" s="56"/>
      <c r="D18" s="56"/>
      <c r="E18" s="92">
        <f t="shared" si="0"/>
        <v>41.852044644589235</v>
      </c>
      <c r="F18" s="56"/>
      <c r="G18" s="93">
        <f t="shared" si="1"/>
        <v>167.40817857835694</v>
      </c>
      <c r="H18" s="56"/>
      <c r="I18" s="56"/>
      <c r="J18" s="92">
        <v>55.998834</v>
      </c>
      <c r="K18" s="56">
        <v>18.642235999999997</v>
      </c>
      <c r="L18" s="93">
        <v>7.509126419999999</v>
      </c>
      <c r="M18" s="56">
        <f t="shared" si="2"/>
        <v>82.15019642</v>
      </c>
      <c r="N18" s="94">
        <v>0</v>
      </c>
      <c r="O18" s="56">
        <v>0</v>
      </c>
      <c r="P18" s="56">
        <v>72.56877173999999</v>
      </c>
      <c r="Q18" s="82">
        <f t="shared" si="3"/>
        <v>154.71896815999997</v>
      </c>
    </row>
    <row r="19" spans="1:17" ht="12.75">
      <c r="A19" s="3" t="s">
        <v>116</v>
      </c>
      <c r="B19" s="91">
        <v>28.022098334729225</v>
      </c>
      <c r="C19" s="56"/>
      <c r="D19" s="56"/>
      <c r="E19" s="92">
        <f t="shared" si="0"/>
        <v>5.604419666945845</v>
      </c>
      <c r="F19" s="56"/>
      <c r="G19" s="93">
        <f t="shared" si="1"/>
        <v>22.41767866778338</v>
      </c>
      <c r="H19" s="56"/>
      <c r="I19" s="56"/>
      <c r="J19" s="92">
        <v>15.331167</v>
      </c>
      <c r="K19" s="56">
        <v>2.8809632925</v>
      </c>
      <c r="L19" s="93">
        <v>1.86939713</v>
      </c>
      <c r="M19" s="56">
        <f t="shared" si="2"/>
        <v>20.0815274225</v>
      </c>
      <c r="N19" s="94">
        <v>0</v>
      </c>
      <c r="O19" s="56">
        <v>0.01</v>
      </c>
      <c r="P19" s="56">
        <v>9.766517279999999</v>
      </c>
      <c r="Q19" s="82">
        <f t="shared" si="3"/>
        <v>29.8580447025</v>
      </c>
    </row>
    <row r="20" spans="1:17" ht="12.75">
      <c r="A20" s="3" t="s">
        <v>117</v>
      </c>
      <c r="B20" s="91">
        <v>68.18141870138602</v>
      </c>
      <c r="C20" s="56"/>
      <c r="D20" s="56"/>
      <c r="E20" s="92">
        <f t="shared" si="0"/>
        <v>13.636283740277205</v>
      </c>
      <c r="F20" s="56"/>
      <c r="G20" s="93">
        <f t="shared" si="1"/>
        <v>54.545134961108815</v>
      </c>
      <c r="H20" s="56"/>
      <c r="I20" s="56"/>
      <c r="J20" s="92">
        <v>21.618131</v>
      </c>
      <c r="K20" s="56">
        <v>6.7491077100000005</v>
      </c>
      <c r="L20" s="93">
        <v>5.415508169999999</v>
      </c>
      <c r="M20" s="56">
        <f t="shared" si="2"/>
        <v>33.782746880000005</v>
      </c>
      <c r="N20" s="94">
        <v>0</v>
      </c>
      <c r="O20" s="56">
        <v>0</v>
      </c>
      <c r="P20" s="56">
        <v>24.38612766</v>
      </c>
      <c r="Q20" s="82">
        <f t="shared" si="3"/>
        <v>58.168874540000004</v>
      </c>
    </row>
    <row r="21" spans="1:17" ht="12.75">
      <c r="A21" s="3" t="s">
        <v>118</v>
      </c>
      <c r="B21" s="91">
        <v>28.7031064932727</v>
      </c>
      <c r="C21" s="56"/>
      <c r="D21" s="56"/>
      <c r="E21" s="92">
        <f t="shared" si="0"/>
        <v>5.74062129865454</v>
      </c>
      <c r="F21" s="56"/>
      <c r="G21" s="93">
        <f t="shared" si="1"/>
        <v>22.96248519461816</v>
      </c>
      <c r="H21" s="56"/>
      <c r="I21" s="56"/>
      <c r="J21" s="92">
        <v>17.365824</v>
      </c>
      <c r="K21" s="56">
        <v>6.48065536</v>
      </c>
      <c r="L21" s="93">
        <v>1.78100548</v>
      </c>
      <c r="M21" s="56">
        <f t="shared" si="2"/>
        <v>25.62748484</v>
      </c>
      <c r="N21" s="94">
        <v>0</v>
      </c>
      <c r="O21" s="56">
        <v>0</v>
      </c>
      <c r="P21" s="56">
        <v>10.050356859999999</v>
      </c>
      <c r="Q21" s="82">
        <f t="shared" si="3"/>
        <v>35.6778417</v>
      </c>
    </row>
    <row r="22" spans="1:17" ht="12.75">
      <c r="A22" s="3" t="s">
        <v>119</v>
      </c>
      <c r="B22" s="91">
        <v>292.81825304796894</v>
      </c>
      <c r="C22" s="56"/>
      <c r="D22" s="56"/>
      <c r="E22" s="92">
        <f t="shared" si="0"/>
        <v>58.56365060959379</v>
      </c>
      <c r="F22" s="56"/>
      <c r="G22" s="93">
        <f t="shared" si="1"/>
        <v>234.25460243837514</v>
      </c>
      <c r="H22" s="56"/>
      <c r="I22" s="56"/>
      <c r="J22" s="92">
        <v>123.126869</v>
      </c>
      <c r="K22" s="56">
        <v>30.450739065</v>
      </c>
      <c r="L22" s="93">
        <v>14.604697739999999</v>
      </c>
      <c r="M22" s="56">
        <f t="shared" si="2"/>
        <v>168.182305805</v>
      </c>
      <c r="N22" s="94">
        <v>0</v>
      </c>
      <c r="O22" s="56">
        <v>0</v>
      </c>
      <c r="P22" s="56">
        <v>227.48</v>
      </c>
      <c r="Q22" s="82">
        <f t="shared" si="3"/>
        <v>395.66230580499996</v>
      </c>
    </row>
    <row r="23" spans="1:17" ht="12.75">
      <c r="A23" s="3" t="s">
        <v>120</v>
      </c>
      <c r="B23" s="91">
        <v>147.30732065478674</v>
      </c>
      <c r="C23" s="56"/>
      <c r="D23" s="56"/>
      <c r="E23" s="92">
        <f t="shared" si="0"/>
        <v>29.46146413095735</v>
      </c>
      <c r="F23" s="56"/>
      <c r="G23" s="93">
        <f t="shared" si="1"/>
        <v>117.84585652382938</v>
      </c>
      <c r="H23" s="56"/>
      <c r="I23" s="56"/>
      <c r="J23" s="92">
        <v>35.941219</v>
      </c>
      <c r="K23" s="56">
        <v>13.91148004</v>
      </c>
      <c r="L23" s="93">
        <v>5.85113927</v>
      </c>
      <c r="M23" s="56">
        <f t="shared" si="2"/>
        <v>55.703838309999995</v>
      </c>
      <c r="N23" s="94">
        <v>0</v>
      </c>
      <c r="O23" s="56">
        <v>0</v>
      </c>
      <c r="P23" s="56">
        <v>52.83570518</v>
      </c>
      <c r="Q23" s="82">
        <f t="shared" si="3"/>
        <v>108.53954349</v>
      </c>
    </row>
    <row r="24" spans="1:17" ht="12.75">
      <c r="A24" s="3" t="s">
        <v>121</v>
      </c>
      <c r="B24" s="91">
        <v>65.10653463185147</v>
      </c>
      <c r="C24" s="56"/>
      <c r="D24" s="56"/>
      <c r="E24" s="92">
        <f t="shared" si="0"/>
        <v>13.021306926370295</v>
      </c>
      <c r="F24" s="56"/>
      <c r="G24" s="93">
        <f t="shared" si="1"/>
        <v>52.08522770548118</v>
      </c>
      <c r="H24" s="56"/>
      <c r="I24" s="56"/>
      <c r="J24" s="92">
        <v>18.61049</v>
      </c>
      <c r="K24" s="56">
        <v>6.2762358625</v>
      </c>
      <c r="L24" s="93">
        <v>3.79192216</v>
      </c>
      <c r="M24" s="56">
        <f t="shared" si="2"/>
        <v>28.6786480225</v>
      </c>
      <c r="N24" s="94">
        <v>0</v>
      </c>
      <c r="O24" s="56">
        <v>0</v>
      </c>
      <c r="P24" s="56">
        <v>44.22664655999999</v>
      </c>
      <c r="Q24" s="82">
        <f t="shared" si="3"/>
        <v>72.90529458249999</v>
      </c>
    </row>
    <row r="25" spans="1:17" ht="12.75">
      <c r="A25" s="3" t="s">
        <v>122</v>
      </c>
      <c r="B25" s="91">
        <v>87.76733707622792</v>
      </c>
      <c r="C25" s="56"/>
      <c r="D25" s="56"/>
      <c r="E25" s="92">
        <f t="shared" si="0"/>
        <v>17.553467415245585</v>
      </c>
      <c r="F25" s="56"/>
      <c r="G25" s="93">
        <f t="shared" si="1"/>
        <v>70.21386966098234</v>
      </c>
      <c r="H25" s="56"/>
      <c r="I25" s="56"/>
      <c r="J25" s="92">
        <v>27.606482</v>
      </c>
      <c r="K25" s="56">
        <v>9.331896639999998</v>
      </c>
      <c r="L25" s="93">
        <v>4.43783719</v>
      </c>
      <c r="M25" s="56">
        <f t="shared" si="2"/>
        <v>41.37621582999999</v>
      </c>
      <c r="N25" s="94">
        <v>0</v>
      </c>
      <c r="O25" s="56">
        <v>0</v>
      </c>
      <c r="P25" s="56">
        <v>35.25466898</v>
      </c>
      <c r="Q25" s="82">
        <f t="shared" si="3"/>
        <v>76.63088481</v>
      </c>
    </row>
    <row r="26" spans="1:17" ht="12.75">
      <c r="A26" s="3" t="s">
        <v>123</v>
      </c>
      <c r="B26" s="91">
        <v>92.3804969577668</v>
      </c>
      <c r="C26" s="56"/>
      <c r="D26" s="56"/>
      <c r="E26" s="92">
        <f t="shared" si="0"/>
        <v>18.47609939155336</v>
      </c>
      <c r="F26" s="56"/>
      <c r="G26" s="93">
        <f t="shared" si="1"/>
        <v>73.90439756621343</v>
      </c>
      <c r="H26" s="56"/>
      <c r="I26" s="56"/>
      <c r="J26" s="92">
        <v>26.593264</v>
      </c>
      <c r="K26" s="56">
        <v>10.161592930000001</v>
      </c>
      <c r="L26" s="93">
        <v>4.96912483</v>
      </c>
      <c r="M26" s="56">
        <f t="shared" si="2"/>
        <v>41.72398176</v>
      </c>
      <c r="N26" s="94">
        <v>0</v>
      </c>
      <c r="O26" s="56">
        <v>0</v>
      </c>
      <c r="P26" s="56">
        <v>21.8025292</v>
      </c>
      <c r="Q26" s="82">
        <f t="shared" si="3"/>
        <v>63.526510959999996</v>
      </c>
    </row>
    <row r="27" spans="1:17" ht="12.75">
      <c r="A27" s="3" t="s">
        <v>124</v>
      </c>
      <c r="B27" s="91">
        <v>161.1107471454272</v>
      </c>
      <c r="C27" s="56"/>
      <c r="D27" s="56"/>
      <c r="E27" s="92">
        <f t="shared" si="0"/>
        <v>32.22214942908544</v>
      </c>
      <c r="F27" s="56"/>
      <c r="G27" s="93">
        <f t="shared" si="1"/>
        <v>128.88859771634176</v>
      </c>
      <c r="H27" s="56"/>
      <c r="I27" s="56"/>
      <c r="J27" s="92">
        <v>64.732474</v>
      </c>
      <c r="K27" s="56">
        <v>15.28257019</v>
      </c>
      <c r="L27" s="93">
        <v>9.44537961</v>
      </c>
      <c r="M27" s="56">
        <f t="shared" si="2"/>
        <v>89.4604238</v>
      </c>
      <c r="N27" s="94">
        <v>0</v>
      </c>
      <c r="O27" s="56">
        <v>0</v>
      </c>
      <c r="P27" s="56">
        <v>164.5</v>
      </c>
      <c r="Q27" s="82">
        <f t="shared" si="3"/>
        <v>253.9604238</v>
      </c>
    </row>
    <row r="28" spans="1:17" ht="12.75">
      <c r="A28" s="3" t="s">
        <v>125</v>
      </c>
      <c r="B28" s="91">
        <v>123.60500577949156</v>
      </c>
      <c r="C28" s="56"/>
      <c r="D28" s="56"/>
      <c r="E28" s="92">
        <f t="shared" si="0"/>
        <v>24.721001155898314</v>
      </c>
      <c r="F28" s="56"/>
      <c r="G28" s="93">
        <f t="shared" si="1"/>
        <v>98.88400462359326</v>
      </c>
      <c r="H28" s="56"/>
      <c r="I28" s="56"/>
      <c r="J28" s="92">
        <v>54.971288</v>
      </c>
      <c r="K28" s="56">
        <v>12.67788836</v>
      </c>
      <c r="L28" s="93">
        <v>6.62942567</v>
      </c>
      <c r="M28" s="56">
        <f t="shared" si="2"/>
        <v>74.27860203</v>
      </c>
      <c r="N28" s="94">
        <v>0</v>
      </c>
      <c r="O28" s="56">
        <v>0</v>
      </c>
      <c r="P28" s="56">
        <v>39.18283122</v>
      </c>
      <c r="Q28" s="82">
        <f t="shared" si="3"/>
        <v>113.46143325</v>
      </c>
    </row>
    <row r="29" spans="1:17" ht="12.75">
      <c r="A29" s="3" t="s">
        <v>126</v>
      </c>
      <c r="B29" s="91">
        <v>28.660715584136728</v>
      </c>
      <c r="C29" s="56"/>
      <c r="D29" s="56"/>
      <c r="E29" s="92">
        <f t="shared" si="0"/>
        <v>5.732143116827346</v>
      </c>
      <c r="F29" s="56"/>
      <c r="G29" s="93">
        <f t="shared" si="1"/>
        <v>22.928572467309383</v>
      </c>
      <c r="H29" s="56"/>
      <c r="I29" s="56"/>
      <c r="J29" s="92">
        <v>14.301882</v>
      </c>
      <c r="K29" s="56">
        <v>3.8539841150000003</v>
      </c>
      <c r="L29" s="93">
        <v>1.90705731</v>
      </c>
      <c r="M29" s="56">
        <f t="shared" si="2"/>
        <v>20.062923425</v>
      </c>
      <c r="N29" s="94">
        <v>0</v>
      </c>
      <c r="O29" s="56">
        <v>0</v>
      </c>
      <c r="P29" s="56">
        <v>7.69467926</v>
      </c>
      <c r="Q29" s="82">
        <f t="shared" si="3"/>
        <v>27.757602685000002</v>
      </c>
    </row>
    <row r="30" spans="1:17" ht="12.75">
      <c r="A30" s="3" t="s">
        <v>127</v>
      </c>
      <c r="B30" s="91">
        <v>220.70978472712898</v>
      </c>
      <c r="C30" s="56"/>
      <c r="D30" s="56"/>
      <c r="E30" s="92">
        <f t="shared" si="0"/>
        <v>44.1419569454258</v>
      </c>
      <c r="F30" s="56"/>
      <c r="G30" s="93">
        <f t="shared" si="1"/>
        <v>176.5678277817032</v>
      </c>
      <c r="H30" s="56"/>
      <c r="I30" s="56"/>
      <c r="J30" s="92">
        <v>118.881329</v>
      </c>
      <c r="K30" s="56">
        <v>24.36468989</v>
      </c>
      <c r="L30" s="93">
        <v>13.43992158</v>
      </c>
      <c r="M30" s="56">
        <f t="shared" si="2"/>
        <v>156.68594047</v>
      </c>
      <c r="N30" s="94">
        <v>0</v>
      </c>
      <c r="O30" s="56">
        <v>18.72</v>
      </c>
      <c r="P30" s="56">
        <v>291.4</v>
      </c>
      <c r="Q30" s="82">
        <f t="shared" si="3"/>
        <v>466.80594047</v>
      </c>
    </row>
    <row r="31" spans="1:17" ht="12.75">
      <c r="A31" s="3" t="s">
        <v>128</v>
      </c>
      <c r="B31" s="91">
        <v>128.2323806629734</v>
      </c>
      <c r="C31" s="56"/>
      <c r="D31" s="56"/>
      <c r="E31" s="92">
        <f t="shared" si="0"/>
        <v>25.646476132594685</v>
      </c>
      <c r="F31" s="56"/>
      <c r="G31" s="93">
        <f t="shared" si="1"/>
        <v>102.58590453037873</v>
      </c>
      <c r="H31" s="56"/>
      <c r="I31" s="56"/>
      <c r="J31" s="92">
        <v>42.219611</v>
      </c>
      <c r="K31" s="56">
        <v>12.1775262275</v>
      </c>
      <c r="L31" s="93">
        <v>5.09240608</v>
      </c>
      <c r="M31" s="56">
        <f t="shared" si="2"/>
        <v>59.4895433075</v>
      </c>
      <c r="N31" s="94">
        <v>0</v>
      </c>
      <c r="O31" s="56">
        <v>0</v>
      </c>
      <c r="P31" s="56">
        <v>66.74920259999999</v>
      </c>
      <c r="Q31" s="82">
        <f t="shared" si="3"/>
        <v>126.23874590749999</v>
      </c>
    </row>
    <row r="32" spans="1:17" ht="12.75">
      <c r="A32" s="3" t="s">
        <v>129</v>
      </c>
      <c r="B32" s="91">
        <v>130.81169739750305</v>
      </c>
      <c r="C32" s="56"/>
      <c r="D32" s="56"/>
      <c r="E32" s="92">
        <f t="shared" si="0"/>
        <v>26.162339479500613</v>
      </c>
      <c r="F32" s="56"/>
      <c r="G32" s="93">
        <f t="shared" si="1"/>
        <v>104.64935791800244</v>
      </c>
      <c r="H32" s="56"/>
      <c r="I32" s="56"/>
      <c r="J32" s="92">
        <v>45.718603</v>
      </c>
      <c r="K32" s="56">
        <v>13.5586325975</v>
      </c>
      <c r="L32" s="93">
        <v>5.8916882</v>
      </c>
      <c r="M32" s="56">
        <f t="shared" si="2"/>
        <v>65.1689237975</v>
      </c>
      <c r="N32" s="94">
        <v>0</v>
      </c>
      <c r="O32" s="56">
        <v>0.02</v>
      </c>
      <c r="P32" s="56">
        <v>48.80530572</v>
      </c>
      <c r="Q32" s="82">
        <f t="shared" si="3"/>
        <v>113.9942295175</v>
      </c>
    </row>
    <row r="33" spans="1:17" ht="12.75">
      <c r="A33" s="3" t="s">
        <v>130</v>
      </c>
      <c r="B33" s="91">
        <v>54.68461672345752</v>
      </c>
      <c r="C33" s="56"/>
      <c r="D33" s="56"/>
      <c r="E33" s="92">
        <f t="shared" si="0"/>
        <v>10.936923344691506</v>
      </c>
      <c r="F33" s="56"/>
      <c r="G33" s="93">
        <f t="shared" si="1"/>
        <v>43.747693378766016</v>
      </c>
      <c r="H33" s="56"/>
      <c r="I33" s="56"/>
      <c r="J33" s="92">
        <v>20.302226</v>
      </c>
      <c r="K33" s="56">
        <v>6.6133843400000005</v>
      </c>
      <c r="L33" s="93">
        <v>3.52658818</v>
      </c>
      <c r="M33" s="56">
        <f t="shared" si="2"/>
        <v>30.44219852</v>
      </c>
      <c r="N33" s="94">
        <v>0</v>
      </c>
      <c r="O33" s="56">
        <v>0</v>
      </c>
      <c r="P33" s="56">
        <v>14.983225879999999</v>
      </c>
      <c r="Q33" s="82">
        <f t="shared" si="3"/>
        <v>45.4254244</v>
      </c>
    </row>
    <row r="34" spans="1:17" ht="12.75">
      <c r="A34" s="3" t="s">
        <v>131</v>
      </c>
      <c r="B34" s="91">
        <v>17.83566984202931</v>
      </c>
      <c r="C34" s="56"/>
      <c r="D34" s="56"/>
      <c r="E34" s="92">
        <f t="shared" si="0"/>
        <v>3.5671339684058623</v>
      </c>
      <c r="F34" s="56"/>
      <c r="G34" s="93">
        <f t="shared" si="1"/>
        <v>14.268535873623449</v>
      </c>
      <c r="H34" s="56"/>
      <c r="I34" s="56"/>
      <c r="J34" s="92">
        <v>9.301137</v>
      </c>
      <c r="K34" s="56">
        <v>5.296024915</v>
      </c>
      <c r="L34" s="93">
        <v>1.7092911499999999</v>
      </c>
      <c r="M34" s="56">
        <f t="shared" si="2"/>
        <v>16.306453065</v>
      </c>
      <c r="N34" s="94">
        <v>0</v>
      </c>
      <c r="O34" s="56">
        <v>0</v>
      </c>
      <c r="P34" s="56">
        <v>4.18764266</v>
      </c>
      <c r="Q34" s="82">
        <f t="shared" si="3"/>
        <v>20.494095725</v>
      </c>
    </row>
    <row r="35" spans="1:17" ht="12.75">
      <c r="A35" s="3" t="s">
        <v>132</v>
      </c>
      <c r="B35" s="91">
        <v>191.84590601239515</v>
      </c>
      <c r="C35" s="56"/>
      <c r="D35" s="56"/>
      <c r="E35" s="92">
        <f t="shared" si="0"/>
        <v>38.369181202479034</v>
      </c>
      <c r="F35" s="56"/>
      <c r="G35" s="93">
        <f t="shared" si="1"/>
        <v>153.4767248099161</v>
      </c>
      <c r="H35" s="56"/>
      <c r="I35" s="56"/>
      <c r="J35" s="92">
        <v>51.388045</v>
      </c>
      <c r="K35" s="56">
        <v>19.8140170975</v>
      </c>
      <c r="L35" s="93">
        <v>10.96931193</v>
      </c>
      <c r="M35" s="56">
        <f t="shared" si="2"/>
        <v>82.17137402750001</v>
      </c>
      <c r="N35" s="94">
        <v>0</v>
      </c>
      <c r="O35" s="56">
        <v>9.79</v>
      </c>
      <c r="P35" s="56">
        <v>158.86</v>
      </c>
      <c r="Q35" s="82">
        <f t="shared" si="3"/>
        <v>250.8213740275</v>
      </c>
    </row>
    <row r="36" spans="1:17" ht="12.75">
      <c r="A36" s="3" t="s">
        <v>133</v>
      </c>
      <c r="B36" s="91">
        <v>13.448027732379563</v>
      </c>
      <c r="C36" s="56"/>
      <c r="D36" s="56"/>
      <c r="E36" s="92">
        <f t="shared" si="0"/>
        <v>2.6896055464759128</v>
      </c>
      <c r="F36" s="56"/>
      <c r="G36" s="93">
        <f t="shared" si="1"/>
        <v>10.758422185903651</v>
      </c>
      <c r="H36" s="56"/>
      <c r="I36" s="56"/>
      <c r="J36" s="92">
        <v>7.216387</v>
      </c>
      <c r="K36" s="56">
        <v>5.3929383425</v>
      </c>
      <c r="L36" s="93">
        <v>1.4136525899999999</v>
      </c>
      <c r="M36" s="56">
        <f t="shared" si="2"/>
        <v>14.0229779325</v>
      </c>
      <c r="N36" s="94">
        <v>0</v>
      </c>
      <c r="O36" s="56">
        <v>0</v>
      </c>
      <c r="P36" s="56">
        <v>2.31471428</v>
      </c>
      <c r="Q36" s="82">
        <f t="shared" si="3"/>
        <v>16.3376922125</v>
      </c>
    </row>
    <row r="37" spans="1:17" ht="12.75">
      <c r="A37" s="3" t="s">
        <v>134</v>
      </c>
      <c r="B37" s="91">
        <v>42.35832302051656</v>
      </c>
      <c r="C37" s="56"/>
      <c r="D37" s="56"/>
      <c r="E37" s="92">
        <f t="shared" si="0"/>
        <v>8.471664604103312</v>
      </c>
      <c r="F37" s="56"/>
      <c r="G37" s="93">
        <f t="shared" si="1"/>
        <v>33.88665841641325</v>
      </c>
      <c r="H37" s="56"/>
      <c r="I37" s="56"/>
      <c r="J37" s="92">
        <v>12.973947</v>
      </c>
      <c r="K37" s="56">
        <v>6.3647815849999985</v>
      </c>
      <c r="L37" s="93">
        <v>2.55793573</v>
      </c>
      <c r="M37" s="56">
        <f t="shared" si="2"/>
        <v>21.896664315</v>
      </c>
      <c r="N37" s="94">
        <v>0</v>
      </c>
      <c r="O37" s="56">
        <v>0</v>
      </c>
      <c r="P37" s="56">
        <v>9.976235979999998</v>
      </c>
      <c r="Q37" s="82">
        <f t="shared" si="3"/>
        <v>31.872900294999997</v>
      </c>
    </row>
    <row r="38" spans="1:17" ht="12.75">
      <c r="A38" s="3" t="s">
        <v>135</v>
      </c>
      <c r="B38" s="91">
        <v>31.588329383461364</v>
      </c>
      <c r="C38" s="56"/>
      <c r="D38" s="56"/>
      <c r="E38" s="92">
        <f t="shared" si="0"/>
        <v>6.317665876692273</v>
      </c>
      <c r="F38" s="56"/>
      <c r="G38" s="93">
        <f t="shared" si="1"/>
        <v>25.27066350676909</v>
      </c>
      <c r="H38" s="56"/>
      <c r="I38" s="56"/>
      <c r="J38" s="92">
        <v>11.775158</v>
      </c>
      <c r="K38" s="56">
        <v>2.9842394349999997</v>
      </c>
      <c r="L38" s="93">
        <v>1.7936417299999998</v>
      </c>
      <c r="M38" s="56">
        <f t="shared" si="2"/>
        <v>16.553039164999998</v>
      </c>
      <c r="N38" s="94">
        <v>0</v>
      </c>
      <c r="O38" s="56">
        <v>0</v>
      </c>
      <c r="P38" s="56">
        <v>5.6862292</v>
      </c>
      <c r="Q38" s="82">
        <f t="shared" si="3"/>
        <v>22.239268364999997</v>
      </c>
    </row>
    <row r="39" spans="1:17" ht="12.75">
      <c r="A39" s="3" t="s">
        <v>136</v>
      </c>
      <c r="B39" s="91">
        <v>203.74867628315886</v>
      </c>
      <c r="C39" s="56"/>
      <c r="D39" s="56"/>
      <c r="E39" s="92">
        <f t="shared" si="0"/>
        <v>40.74973525663177</v>
      </c>
      <c r="F39" s="56"/>
      <c r="G39" s="93">
        <f t="shared" si="1"/>
        <v>162.9989410265271</v>
      </c>
      <c r="H39" s="56"/>
      <c r="I39" s="56"/>
      <c r="J39" s="92">
        <v>95.998561</v>
      </c>
      <c r="K39" s="56">
        <v>19.73485079</v>
      </c>
      <c r="L39" s="93">
        <v>10.382948200000001</v>
      </c>
      <c r="M39" s="56">
        <f t="shared" si="2"/>
        <v>126.11635998999999</v>
      </c>
      <c r="N39" s="94">
        <v>0</v>
      </c>
      <c r="O39" s="56">
        <v>0</v>
      </c>
      <c r="P39" s="56">
        <v>208.68</v>
      </c>
      <c r="Q39" s="82">
        <f t="shared" si="3"/>
        <v>334.79635999</v>
      </c>
    </row>
    <row r="40" spans="1:17" ht="12.75">
      <c r="A40" s="3" t="s">
        <v>137</v>
      </c>
      <c r="B40" s="91">
        <v>35.26812509188235</v>
      </c>
      <c r="C40" s="56"/>
      <c r="D40" s="56"/>
      <c r="E40" s="92">
        <f t="shared" si="0"/>
        <v>7.0536250183764695</v>
      </c>
      <c r="F40" s="56"/>
      <c r="G40" s="93">
        <f t="shared" si="1"/>
        <v>28.214500073505878</v>
      </c>
      <c r="H40" s="56"/>
      <c r="I40" s="56"/>
      <c r="J40" s="92">
        <v>13.01777</v>
      </c>
      <c r="K40" s="56">
        <v>5.9430709324999995</v>
      </c>
      <c r="L40" s="93">
        <v>2.6139531600000003</v>
      </c>
      <c r="M40" s="56">
        <f t="shared" si="2"/>
        <v>21.5747940925</v>
      </c>
      <c r="N40" s="94">
        <v>0</v>
      </c>
      <c r="O40" s="56">
        <v>0</v>
      </c>
      <c r="P40" s="56">
        <v>9.7340243</v>
      </c>
      <c r="Q40" s="82">
        <f t="shared" si="3"/>
        <v>31.3088183925</v>
      </c>
    </row>
    <row r="41" spans="1:17" ht="12.75">
      <c r="A41" s="3" t="s">
        <v>138</v>
      </c>
      <c r="B41" s="91">
        <v>67.30902058384653</v>
      </c>
      <c r="C41" s="56"/>
      <c r="D41" s="56"/>
      <c r="E41" s="92">
        <f t="shared" si="0"/>
        <v>13.461804116769308</v>
      </c>
      <c r="F41" s="56"/>
      <c r="G41" s="93">
        <f t="shared" si="1"/>
        <v>53.847216467077224</v>
      </c>
      <c r="H41" s="56"/>
      <c r="I41" s="56"/>
      <c r="J41" s="92">
        <v>24.610607</v>
      </c>
      <c r="K41" s="56">
        <v>5.045455</v>
      </c>
      <c r="L41" s="93">
        <v>2.91114129</v>
      </c>
      <c r="M41" s="56">
        <f t="shared" si="2"/>
        <v>32.56720329</v>
      </c>
      <c r="N41" s="94">
        <v>0</v>
      </c>
      <c r="O41" s="56">
        <v>0</v>
      </c>
      <c r="P41" s="56">
        <v>18.00958314</v>
      </c>
      <c r="Q41" s="82">
        <f t="shared" si="3"/>
        <v>50.57678643</v>
      </c>
    </row>
    <row r="42" spans="1:17" ht="12.75">
      <c r="A42" s="3" t="s">
        <v>139</v>
      </c>
      <c r="B42" s="91">
        <v>397.06460897912274</v>
      </c>
      <c r="C42" s="56"/>
      <c r="D42" s="56"/>
      <c r="E42" s="92">
        <f t="shared" si="0"/>
        <v>79.41292179582456</v>
      </c>
      <c r="F42" s="56"/>
      <c r="G42" s="93">
        <f t="shared" si="1"/>
        <v>317.6516871832982</v>
      </c>
      <c r="H42" s="56"/>
      <c r="I42" s="56"/>
      <c r="J42" s="92">
        <v>168.217009</v>
      </c>
      <c r="K42" s="56">
        <v>43.70777368500001</v>
      </c>
      <c r="L42" s="93">
        <v>21.20999807</v>
      </c>
      <c r="M42" s="56">
        <f t="shared" si="2"/>
        <v>233.134780755</v>
      </c>
      <c r="N42" s="94">
        <v>0</v>
      </c>
      <c r="O42" s="56">
        <v>0</v>
      </c>
      <c r="P42" s="56">
        <v>319.6</v>
      </c>
      <c r="Q42" s="82">
        <f t="shared" si="3"/>
        <v>552.734780755</v>
      </c>
    </row>
    <row r="43" spans="1:17" ht="12.75">
      <c r="A43" s="3" t="s">
        <v>140</v>
      </c>
      <c r="B43" s="91">
        <v>264.48928487635504</v>
      </c>
      <c r="C43" s="56"/>
      <c r="D43" s="56"/>
      <c r="E43" s="92">
        <f t="shared" si="0"/>
        <v>52.89785697527101</v>
      </c>
      <c r="F43" s="56"/>
      <c r="G43" s="93">
        <f t="shared" si="1"/>
        <v>211.59142790108405</v>
      </c>
      <c r="H43" s="56"/>
      <c r="I43" s="56"/>
      <c r="J43" s="92">
        <v>96.957534</v>
      </c>
      <c r="K43" s="56">
        <v>26.689063545</v>
      </c>
      <c r="L43" s="93">
        <v>15.4642513</v>
      </c>
      <c r="M43" s="56">
        <f t="shared" si="2"/>
        <v>139.110848845</v>
      </c>
      <c r="N43" s="94">
        <v>0</v>
      </c>
      <c r="O43" s="56">
        <v>0</v>
      </c>
      <c r="P43" s="56">
        <v>109.98</v>
      </c>
      <c r="Q43" s="82">
        <f t="shared" si="3"/>
        <v>249.09084884499998</v>
      </c>
    </row>
    <row r="44" spans="1:17" ht="12.75">
      <c r="A44" s="3" t="s">
        <v>141</v>
      </c>
      <c r="B44" s="91">
        <v>68.49626513514576</v>
      </c>
      <c r="C44" s="56"/>
      <c r="D44" s="56"/>
      <c r="E44" s="92">
        <f t="shared" si="0"/>
        <v>13.699253027029153</v>
      </c>
      <c r="F44" s="56"/>
      <c r="G44" s="93">
        <f t="shared" si="1"/>
        <v>54.79701210811661</v>
      </c>
      <c r="H44" s="56"/>
      <c r="I44" s="56"/>
      <c r="J44" s="92">
        <v>20.199416</v>
      </c>
      <c r="K44" s="56">
        <v>7.472197362499999</v>
      </c>
      <c r="L44" s="93">
        <v>4.44075114</v>
      </c>
      <c r="M44" s="56">
        <f t="shared" si="2"/>
        <v>32.1123645025</v>
      </c>
      <c r="N44" s="94">
        <v>0</v>
      </c>
      <c r="O44" s="56">
        <v>0</v>
      </c>
      <c r="P44" s="56">
        <v>31.870637959999996</v>
      </c>
      <c r="Q44" s="82">
        <f t="shared" si="3"/>
        <v>63.9830024625</v>
      </c>
    </row>
    <row r="45" spans="1:17" ht="12.75">
      <c r="A45" s="3" t="s">
        <v>142</v>
      </c>
      <c r="B45" s="91">
        <v>79.21563070834888</v>
      </c>
      <c r="C45" s="56"/>
      <c r="D45" s="56"/>
      <c r="E45" s="92">
        <f t="shared" si="0"/>
        <v>15.843126141669778</v>
      </c>
      <c r="F45" s="56"/>
      <c r="G45" s="93">
        <f t="shared" si="1"/>
        <v>63.372504566679105</v>
      </c>
      <c r="H45" s="56"/>
      <c r="I45" s="56"/>
      <c r="J45" s="92">
        <v>49.121457</v>
      </c>
      <c r="K45" s="56">
        <v>9.215673665</v>
      </c>
      <c r="L45" s="93">
        <v>3.5524809999999998</v>
      </c>
      <c r="M45" s="56">
        <f t="shared" si="2"/>
        <v>61.889611665000004</v>
      </c>
      <c r="N45" s="94">
        <v>0</v>
      </c>
      <c r="O45" s="56">
        <v>13.8</v>
      </c>
      <c r="P45" s="56">
        <v>112.8</v>
      </c>
      <c r="Q45" s="82">
        <f t="shared" si="3"/>
        <v>188.48961166499998</v>
      </c>
    </row>
    <row r="46" spans="1:17" ht="12.75">
      <c r="A46" s="3" t="s">
        <v>143</v>
      </c>
      <c r="B46" s="91">
        <v>269.0585340751248</v>
      </c>
      <c r="C46" s="56"/>
      <c r="D46" s="56"/>
      <c r="E46" s="92">
        <f t="shared" si="0"/>
        <v>53.81170681502496</v>
      </c>
      <c r="F46" s="56"/>
      <c r="G46" s="93">
        <f t="shared" si="1"/>
        <v>215.24682726009982</v>
      </c>
      <c r="H46" s="56"/>
      <c r="I46" s="56"/>
      <c r="J46" s="92">
        <v>138.254373</v>
      </c>
      <c r="K46" s="56">
        <v>28.44516949</v>
      </c>
      <c r="L46" s="93">
        <v>15.80298431</v>
      </c>
      <c r="M46" s="56">
        <f t="shared" si="2"/>
        <v>182.5025268</v>
      </c>
      <c r="N46" s="94">
        <v>0</v>
      </c>
      <c r="O46" s="56">
        <v>0</v>
      </c>
      <c r="P46" s="56">
        <v>260.38</v>
      </c>
      <c r="Q46" s="82">
        <f t="shared" si="3"/>
        <v>442.8825268</v>
      </c>
    </row>
    <row r="47" spans="1:17" ht="12.75">
      <c r="A47" s="3" t="s">
        <v>144</v>
      </c>
      <c r="B47" s="91">
        <v>43.305408876047</v>
      </c>
      <c r="C47" s="56"/>
      <c r="D47" s="56"/>
      <c r="E47" s="92">
        <f t="shared" si="0"/>
        <v>8.6610817752094</v>
      </c>
      <c r="F47" s="56"/>
      <c r="G47" s="93">
        <f t="shared" si="1"/>
        <v>34.6443271008376</v>
      </c>
      <c r="H47" s="56"/>
      <c r="I47" s="56"/>
      <c r="J47" s="92">
        <v>17.237553</v>
      </c>
      <c r="K47" s="56">
        <v>9.2061232875</v>
      </c>
      <c r="L47" s="93">
        <v>1.98108109</v>
      </c>
      <c r="M47" s="56">
        <f t="shared" si="2"/>
        <v>28.424757377499997</v>
      </c>
      <c r="N47" s="94">
        <v>0</v>
      </c>
      <c r="O47" s="56">
        <v>0</v>
      </c>
      <c r="P47" s="56">
        <v>19.1792665</v>
      </c>
      <c r="Q47" s="82">
        <f t="shared" si="3"/>
        <v>47.6040238775</v>
      </c>
    </row>
    <row r="48" spans="1:17" ht="12.75">
      <c r="A48" s="3" t="s">
        <v>145</v>
      </c>
      <c r="B48" s="91">
        <v>23.68985080240667</v>
      </c>
      <c r="C48" s="56"/>
      <c r="D48" s="56"/>
      <c r="E48" s="92">
        <f t="shared" si="0"/>
        <v>4.737970160481335</v>
      </c>
      <c r="F48" s="56"/>
      <c r="G48" s="93">
        <f t="shared" si="1"/>
        <v>18.951880641925335</v>
      </c>
      <c r="H48" s="56"/>
      <c r="I48" s="56"/>
      <c r="J48" s="92">
        <v>13.6246</v>
      </c>
      <c r="K48" s="56">
        <v>2.4380011525</v>
      </c>
      <c r="L48" s="93">
        <v>1.50269484</v>
      </c>
      <c r="M48" s="56">
        <f t="shared" si="2"/>
        <v>17.5652959925</v>
      </c>
      <c r="N48" s="94">
        <v>0</v>
      </c>
      <c r="O48" s="56">
        <v>0</v>
      </c>
      <c r="P48" s="56">
        <v>14.095837679999999</v>
      </c>
      <c r="Q48" s="82">
        <f t="shared" si="3"/>
        <v>31.6611336725</v>
      </c>
    </row>
    <row r="49" spans="1:17" ht="12.75">
      <c r="A49" s="3" t="s">
        <v>146</v>
      </c>
      <c r="B49" s="91">
        <v>92.36167462569945</v>
      </c>
      <c r="C49" s="56"/>
      <c r="D49" s="56"/>
      <c r="E49" s="92">
        <f t="shared" si="0"/>
        <v>18.47233492513989</v>
      </c>
      <c r="F49" s="56"/>
      <c r="G49" s="93">
        <f t="shared" si="1"/>
        <v>73.88933970055956</v>
      </c>
      <c r="H49" s="56"/>
      <c r="I49" s="56"/>
      <c r="J49" s="92">
        <v>29.294528</v>
      </c>
      <c r="K49" s="56">
        <v>9.327204749999998</v>
      </c>
      <c r="L49" s="93">
        <v>5.3989078500000005</v>
      </c>
      <c r="M49" s="56">
        <f t="shared" si="2"/>
        <v>44.0206406</v>
      </c>
      <c r="N49" s="94">
        <v>0</v>
      </c>
      <c r="O49" s="56">
        <v>0</v>
      </c>
      <c r="P49" s="56">
        <v>37.713720259999995</v>
      </c>
      <c r="Q49" s="82">
        <f t="shared" si="3"/>
        <v>81.73436086</v>
      </c>
    </row>
    <row r="50" spans="1:17" ht="12.75">
      <c r="A50" s="3" t="s">
        <v>147</v>
      </c>
      <c r="B50" s="91">
        <v>16.535029869996738</v>
      </c>
      <c r="C50" s="56"/>
      <c r="D50" s="56"/>
      <c r="E50" s="92">
        <f t="shared" si="0"/>
        <v>3.3070059739993476</v>
      </c>
      <c r="F50" s="56"/>
      <c r="G50" s="93">
        <f t="shared" si="1"/>
        <v>13.22802389599739</v>
      </c>
      <c r="H50" s="56"/>
      <c r="I50" s="56"/>
      <c r="J50" s="92">
        <v>5.57454</v>
      </c>
      <c r="K50" s="56">
        <v>4.984314445</v>
      </c>
      <c r="L50" s="93">
        <v>1.51273739</v>
      </c>
      <c r="M50" s="56">
        <f t="shared" si="2"/>
        <v>12.071591835</v>
      </c>
      <c r="N50" s="94">
        <v>0</v>
      </c>
      <c r="O50" s="56">
        <v>0</v>
      </c>
      <c r="P50" s="56">
        <v>1.42918916</v>
      </c>
      <c r="Q50" s="82">
        <f t="shared" si="3"/>
        <v>13.500780995</v>
      </c>
    </row>
    <row r="51" spans="1:17" ht="12.75">
      <c r="A51" s="3" t="s">
        <v>148</v>
      </c>
      <c r="B51" s="91">
        <v>138.27864242032558</v>
      </c>
      <c r="C51" s="56"/>
      <c r="D51" s="56"/>
      <c r="E51" s="92">
        <f t="shared" si="0"/>
        <v>27.65572848406512</v>
      </c>
      <c r="F51" s="56"/>
      <c r="G51" s="93">
        <f t="shared" si="1"/>
        <v>110.62291393626046</v>
      </c>
      <c r="H51" s="56"/>
      <c r="I51" s="56"/>
      <c r="J51" s="92">
        <v>33.608745</v>
      </c>
      <c r="K51" s="56">
        <v>12.9471669075</v>
      </c>
      <c r="L51" s="93">
        <v>6.3814288999999995</v>
      </c>
      <c r="M51" s="56">
        <f t="shared" si="2"/>
        <v>52.93734080749999</v>
      </c>
      <c r="N51" s="94">
        <v>0</v>
      </c>
      <c r="O51" s="56">
        <v>0.02</v>
      </c>
      <c r="P51" s="56">
        <v>50.0494728</v>
      </c>
      <c r="Q51" s="82">
        <f t="shared" si="3"/>
        <v>103.00681360749999</v>
      </c>
    </row>
    <row r="52" spans="1:17" ht="12.75">
      <c r="A52" s="3" t="s">
        <v>149</v>
      </c>
      <c r="B52" s="91">
        <v>492.0584219039607</v>
      </c>
      <c r="C52" s="56"/>
      <c r="D52" s="56"/>
      <c r="E52" s="92">
        <f t="shared" si="0"/>
        <v>98.41168438079215</v>
      </c>
      <c r="F52" s="56"/>
      <c r="G52" s="93">
        <f t="shared" si="1"/>
        <v>393.64673752316855</v>
      </c>
      <c r="H52" s="56"/>
      <c r="I52" s="56"/>
      <c r="J52" s="92">
        <v>124.183553</v>
      </c>
      <c r="K52" s="56">
        <v>50.228773527499996</v>
      </c>
      <c r="L52" s="93">
        <v>22.09867753</v>
      </c>
      <c r="M52" s="56">
        <f t="shared" si="2"/>
        <v>196.5110040575</v>
      </c>
      <c r="N52" s="94">
        <v>0</v>
      </c>
      <c r="O52" s="56">
        <v>0</v>
      </c>
      <c r="P52" s="56">
        <v>213.38</v>
      </c>
      <c r="Q52" s="82">
        <f t="shared" si="3"/>
        <v>409.8910040575</v>
      </c>
    </row>
    <row r="53" spans="1:17" ht="12.75">
      <c r="A53" s="3" t="s">
        <v>150</v>
      </c>
      <c r="B53" s="91">
        <v>51.66797307056669</v>
      </c>
      <c r="C53" s="56"/>
      <c r="D53" s="56"/>
      <c r="E53" s="92">
        <f t="shared" si="0"/>
        <v>10.333594614113338</v>
      </c>
      <c r="F53" s="56"/>
      <c r="G53" s="93">
        <f t="shared" si="1"/>
        <v>41.33437845645335</v>
      </c>
      <c r="H53" s="56"/>
      <c r="I53" s="56"/>
      <c r="J53" s="92">
        <v>22.58857</v>
      </c>
      <c r="K53" s="56">
        <v>9.06397682</v>
      </c>
      <c r="L53" s="93">
        <v>3.96725713</v>
      </c>
      <c r="M53" s="56">
        <f t="shared" si="2"/>
        <v>35.619803950000005</v>
      </c>
      <c r="N53" s="94">
        <v>0</v>
      </c>
      <c r="O53" s="56">
        <v>0</v>
      </c>
      <c r="P53" s="56">
        <v>15.932231079999998</v>
      </c>
      <c r="Q53" s="82">
        <f t="shared" si="3"/>
        <v>51.55203503</v>
      </c>
    </row>
    <row r="54" spans="1:17" ht="12.75">
      <c r="A54" s="3" t="s">
        <v>151</v>
      </c>
      <c r="B54" s="91">
        <v>181.76530604407984</v>
      </c>
      <c r="C54" s="56"/>
      <c r="D54" s="56"/>
      <c r="E54" s="92">
        <f t="shared" si="0"/>
        <v>36.353061208815966</v>
      </c>
      <c r="F54" s="56"/>
      <c r="G54" s="93">
        <f t="shared" si="1"/>
        <v>145.41224483526386</v>
      </c>
      <c r="H54" s="56"/>
      <c r="I54" s="56"/>
      <c r="J54" s="92">
        <v>40.179495</v>
      </c>
      <c r="K54" s="56">
        <v>15.383609755</v>
      </c>
      <c r="L54" s="93">
        <v>7.6139659900000005</v>
      </c>
      <c r="M54" s="56">
        <f t="shared" si="2"/>
        <v>63.17707074500001</v>
      </c>
      <c r="N54" s="94">
        <v>0</v>
      </c>
      <c r="O54" s="56">
        <v>0</v>
      </c>
      <c r="P54" s="56">
        <v>43.741392239999996</v>
      </c>
      <c r="Q54" s="82">
        <f t="shared" si="3"/>
        <v>106.918462985</v>
      </c>
    </row>
    <row r="55" spans="1:17" ht="12.75">
      <c r="A55" s="3" t="s">
        <v>152</v>
      </c>
      <c r="B55" s="91">
        <v>1.839946845910084</v>
      </c>
      <c r="C55" s="56"/>
      <c r="D55" s="56"/>
      <c r="E55" s="92">
        <f t="shared" si="0"/>
        <v>0.36798936918201686</v>
      </c>
      <c r="F55" s="56"/>
      <c r="G55" s="93">
        <f t="shared" si="1"/>
        <v>1.4719574767280672</v>
      </c>
      <c r="H55" s="56"/>
      <c r="I55" s="56"/>
      <c r="J55" s="92">
        <v>1.61748</v>
      </c>
      <c r="K55" s="56">
        <v>1.40941582</v>
      </c>
      <c r="L55" s="93">
        <v>0.267692</v>
      </c>
      <c r="M55" s="56">
        <f t="shared" si="2"/>
        <v>3.29458782</v>
      </c>
      <c r="N55" s="94">
        <v>0</v>
      </c>
      <c r="O55" s="56">
        <v>0</v>
      </c>
      <c r="P55" s="56">
        <v>1.52616802</v>
      </c>
      <c r="Q55" s="82">
        <f t="shared" si="3"/>
        <v>4.82075584</v>
      </c>
    </row>
    <row r="56" spans="1:17" ht="12.75">
      <c r="A56" s="3" t="s">
        <v>153</v>
      </c>
      <c r="B56" s="91">
        <v>14.014711102589775</v>
      </c>
      <c r="C56" s="56"/>
      <c r="D56" s="56"/>
      <c r="E56" s="92">
        <f t="shared" si="0"/>
        <v>2.8029422205179553</v>
      </c>
      <c r="F56" s="56"/>
      <c r="G56" s="93">
        <f t="shared" si="1"/>
        <v>11.21176888207182</v>
      </c>
      <c r="H56" s="56"/>
      <c r="I56" s="56"/>
      <c r="J56" s="92">
        <v>7.534363</v>
      </c>
      <c r="K56" s="56">
        <v>2.334937925</v>
      </c>
      <c r="L56" s="93">
        <v>1.4498235099999999</v>
      </c>
      <c r="M56" s="56">
        <f t="shared" si="2"/>
        <v>11.319124435</v>
      </c>
      <c r="N56" s="94">
        <v>0</v>
      </c>
      <c r="O56" s="56">
        <v>0</v>
      </c>
      <c r="P56" s="56">
        <v>4.73269038</v>
      </c>
      <c r="Q56" s="82">
        <f t="shared" si="3"/>
        <v>16.051814815</v>
      </c>
    </row>
    <row r="57" spans="1:17" ht="12.75">
      <c r="A57" s="3" t="s">
        <v>154</v>
      </c>
      <c r="B57" s="91">
        <v>133.3781995559446</v>
      </c>
      <c r="C57" s="56"/>
      <c r="D57" s="56"/>
      <c r="E57" s="92">
        <f t="shared" si="0"/>
        <v>26.675639911188924</v>
      </c>
      <c r="F57" s="56"/>
      <c r="G57" s="93">
        <f t="shared" si="1"/>
        <v>106.70255964475568</v>
      </c>
      <c r="H57" s="56"/>
      <c r="I57" s="56"/>
      <c r="J57" s="92">
        <v>75.006464</v>
      </c>
      <c r="K57" s="56">
        <v>15.399454705</v>
      </c>
      <c r="L57" s="93">
        <v>11.76090387</v>
      </c>
      <c r="M57" s="56">
        <f t="shared" si="2"/>
        <v>102.166822575</v>
      </c>
      <c r="N57" s="94">
        <v>0</v>
      </c>
      <c r="O57" s="56">
        <v>25.14</v>
      </c>
      <c r="P57" s="56">
        <v>200.22</v>
      </c>
      <c r="Q57" s="82">
        <f t="shared" si="3"/>
        <v>327.526822575</v>
      </c>
    </row>
    <row r="58" spans="1:17" ht="12.75">
      <c r="A58" s="3" t="s">
        <v>155</v>
      </c>
      <c r="B58" s="91">
        <v>131.10958423497885</v>
      </c>
      <c r="C58" s="56"/>
      <c r="D58" s="56"/>
      <c r="E58" s="92">
        <f t="shared" si="0"/>
        <v>26.22191684699577</v>
      </c>
      <c r="F58" s="56"/>
      <c r="G58" s="93">
        <f t="shared" si="1"/>
        <v>104.88766738798309</v>
      </c>
      <c r="H58" s="56"/>
      <c r="I58" s="56"/>
      <c r="J58" s="92">
        <v>64.862686</v>
      </c>
      <c r="K58" s="56">
        <v>13.5693152075</v>
      </c>
      <c r="L58" s="93">
        <v>7.0330059700000005</v>
      </c>
      <c r="M58" s="56">
        <f t="shared" si="2"/>
        <v>85.4650071775</v>
      </c>
      <c r="N58" s="94">
        <v>0</v>
      </c>
      <c r="O58" s="56">
        <v>0</v>
      </c>
      <c r="P58" s="56">
        <v>58.08357195999999</v>
      </c>
      <c r="Q58" s="82">
        <f t="shared" si="3"/>
        <v>143.54857913749998</v>
      </c>
    </row>
    <row r="59" spans="1:17" ht="12.75">
      <c r="A59" s="3" t="s">
        <v>156</v>
      </c>
      <c r="B59" s="91">
        <v>32.102258489616304</v>
      </c>
      <c r="C59" s="56"/>
      <c r="D59" s="56"/>
      <c r="E59" s="92">
        <f t="shared" si="0"/>
        <v>6.420451697923261</v>
      </c>
      <c r="F59" s="56"/>
      <c r="G59" s="93">
        <f t="shared" si="1"/>
        <v>25.68180679169304</v>
      </c>
      <c r="H59" s="56"/>
      <c r="I59" s="56"/>
      <c r="J59" s="92">
        <v>13.887383</v>
      </c>
      <c r="K59" s="56">
        <v>5.705039965</v>
      </c>
      <c r="L59" s="93">
        <v>2.7881456599999996</v>
      </c>
      <c r="M59" s="56">
        <f t="shared" si="2"/>
        <v>22.380568625000002</v>
      </c>
      <c r="N59" s="94">
        <v>0</v>
      </c>
      <c r="O59" s="56">
        <v>0</v>
      </c>
      <c r="P59" s="56">
        <v>11.59323902</v>
      </c>
      <c r="Q59" s="82">
        <f t="shared" si="3"/>
        <v>33.973807645</v>
      </c>
    </row>
    <row r="60" spans="1:17" ht="13.5" thickBot="1">
      <c r="A60" s="3" t="s">
        <v>157</v>
      </c>
      <c r="B60" s="91">
        <v>11.676904651000893</v>
      </c>
      <c r="C60" s="56"/>
      <c r="D60" s="56"/>
      <c r="E60" s="92">
        <f t="shared" si="0"/>
        <v>2.3353809302001785</v>
      </c>
      <c r="F60" s="56"/>
      <c r="G60" s="93">
        <f t="shared" si="1"/>
        <v>9.341523720800714</v>
      </c>
      <c r="H60" s="56"/>
      <c r="I60" s="56"/>
      <c r="J60" s="92">
        <v>7.427594</v>
      </c>
      <c r="K60" s="56">
        <v>3.8670728100000002</v>
      </c>
      <c r="L60" s="93">
        <v>1.30666391</v>
      </c>
      <c r="M60" s="56">
        <f t="shared" si="2"/>
        <v>12.60133072</v>
      </c>
      <c r="N60" s="94">
        <v>0</v>
      </c>
      <c r="O60" s="56">
        <v>0</v>
      </c>
      <c r="P60" s="56">
        <v>2.2302101599999995</v>
      </c>
      <c r="Q60" s="82">
        <f t="shared" si="3"/>
        <v>14.831540879999999</v>
      </c>
    </row>
    <row r="61" spans="1:17" ht="13.5" thickBot="1">
      <c r="A61" s="70"/>
      <c r="B61" s="74">
        <f>SUM(B8:B60)</f>
        <v>6674.1273560871205</v>
      </c>
      <c r="C61" s="51"/>
      <c r="D61" s="51"/>
      <c r="E61" s="51">
        <f>SUM(E8:E60)</f>
        <v>1334.825471217424</v>
      </c>
      <c r="F61" s="51"/>
      <c r="G61" s="79">
        <f>SUM(G8:G60)</f>
        <v>5339.301884869696</v>
      </c>
      <c r="H61" s="51">
        <f>SUM(H8:H60)</f>
        <v>0</v>
      </c>
      <c r="I61" s="51"/>
      <c r="J61" s="74">
        <f aca="true" t="shared" si="4" ref="J61:Q61">SUM(J8:J60)</f>
        <v>2523.9776179999994</v>
      </c>
      <c r="K61" s="51">
        <f t="shared" si="4"/>
        <v>715.2029333974998</v>
      </c>
      <c r="L61" s="51">
        <f t="shared" si="4"/>
        <v>350.1008777599999</v>
      </c>
      <c r="M61" s="89">
        <f t="shared" si="4"/>
        <v>3589.2814291575</v>
      </c>
      <c r="N61" s="106">
        <f t="shared" si="4"/>
        <v>0</v>
      </c>
      <c r="O61" s="74">
        <f t="shared" si="4"/>
        <v>73.15</v>
      </c>
      <c r="P61" s="79">
        <f t="shared" si="4"/>
        <v>3923.9250489999995</v>
      </c>
      <c r="Q61" s="79">
        <f t="shared" si="4"/>
        <v>7586.3564781575005</v>
      </c>
    </row>
    <row r="62" ht="12.75">
      <c r="O62" s="36" t="s">
        <v>24</v>
      </c>
    </row>
    <row r="63" spans="1:16" ht="12.75">
      <c r="A63" s="43" t="s">
        <v>100</v>
      </c>
      <c r="O63" s="49">
        <f ca="1">TODAY()</f>
        <v>39829</v>
      </c>
      <c r="P63" s="49"/>
    </row>
  </sheetData>
  <mergeCells count="6">
    <mergeCell ref="A1:Q1"/>
    <mergeCell ref="A2:Q2"/>
    <mergeCell ref="O5:P5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9.7109375" style="36" customWidth="1"/>
    <col min="16" max="16" width="9.28125" style="36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1"/>
      <c r="N7" s="42"/>
      <c r="O7" s="41"/>
      <c r="P7" s="41"/>
      <c r="Q7" s="81"/>
    </row>
    <row r="8" spans="1:17" ht="12.75">
      <c r="A8" s="3" t="s">
        <v>105</v>
      </c>
      <c r="B8" s="91">
        <v>14.36428786022804</v>
      </c>
      <c r="C8" s="56"/>
      <c r="D8" s="56"/>
      <c r="E8" s="92">
        <f>0.2*B8</f>
        <v>2.8728575720456084</v>
      </c>
      <c r="F8" s="56"/>
      <c r="G8" s="93">
        <f>B8-E8</f>
        <v>11.491430288182432</v>
      </c>
      <c r="H8" s="56"/>
      <c r="I8" s="56"/>
      <c r="J8" s="92">
        <v>22.691197</v>
      </c>
      <c r="K8" s="56">
        <v>8.085453187499999</v>
      </c>
      <c r="L8" s="93">
        <v>2.2804608799999997</v>
      </c>
      <c r="M8" s="56">
        <f>SUM(J8:L8)</f>
        <v>33.057111067499996</v>
      </c>
      <c r="N8" s="94">
        <v>0</v>
      </c>
      <c r="O8" s="56">
        <v>8.1</v>
      </c>
      <c r="P8" s="56">
        <v>23.374772259999997</v>
      </c>
      <c r="Q8" s="82">
        <f aca="true" t="shared" si="0" ref="Q8:Q39">SUM(M8:P8)</f>
        <v>64.5318833275</v>
      </c>
    </row>
    <row r="9" spans="1:17" ht="12.75">
      <c r="A9" s="3" t="s">
        <v>106</v>
      </c>
      <c r="B9" s="91">
        <v>94.0217083436005</v>
      </c>
      <c r="C9" s="56"/>
      <c r="D9" s="56"/>
      <c r="E9" s="92">
        <f aca="true" t="shared" si="1" ref="E9:E60">0.2*B9</f>
        <v>18.8043416687201</v>
      </c>
      <c r="F9" s="56"/>
      <c r="G9" s="93">
        <f aca="true" t="shared" si="2" ref="G9:G60">B9-E9</f>
        <v>75.2173666748804</v>
      </c>
      <c r="H9" s="56"/>
      <c r="I9" s="56"/>
      <c r="J9" s="92">
        <v>33.670136</v>
      </c>
      <c r="K9" s="56">
        <v>10.945802282499999</v>
      </c>
      <c r="L9" s="93">
        <v>5.1904471700000006</v>
      </c>
      <c r="M9" s="56">
        <f aca="true" t="shared" si="3" ref="M9:M60">SUM(J9:L9)</f>
        <v>49.806385452499995</v>
      </c>
      <c r="N9" s="94">
        <v>0</v>
      </c>
      <c r="O9" s="56">
        <v>0</v>
      </c>
      <c r="P9" s="56">
        <v>66.55198213999999</v>
      </c>
      <c r="Q9" s="82">
        <f t="shared" si="0"/>
        <v>116.35836759249999</v>
      </c>
    </row>
    <row r="10" spans="1:17" ht="12.75">
      <c r="A10" s="3" t="s">
        <v>107</v>
      </c>
      <c r="B10" s="91">
        <v>57.24937165404807</v>
      </c>
      <c r="C10" s="56"/>
      <c r="D10" s="56"/>
      <c r="E10" s="92">
        <f t="shared" si="1"/>
        <v>11.449874330809614</v>
      </c>
      <c r="F10" s="56"/>
      <c r="G10" s="93">
        <f t="shared" si="2"/>
        <v>45.799497323238455</v>
      </c>
      <c r="H10" s="56"/>
      <c r="I10" s="56"/>
      <c r="J10" s="92">
        <v>25.301876</v>
      </c>
      <c r="K10" s="56">
        <v>6.3905164125</v>
      </c>
      <c r="L10" s="93">
        <v>4.71783604</v>
      </c>
      <c r="M10" s="56">
        <f t="shared" si="3"/>
        <v>36.4102284525</v>
      </c>
      <c r="N10" s="94">
        <v>0</v>
      </c>
      <c r="O10" s="56">
        <v>0</v>
      </c>
      <c r="P10" s="56">
        <v>58.7876893</v>
      </c>
      <c r="Q10" s="82">
        <f t="shared" si="0"/>
        <v>95.19791775249999</v>
      </c>
    </row>
    <row r="11" spans="1:17" ht="12.75">
      <c r="A11" s="3" t="s">
        <v>108</v>
      </c>
      <c r="B11" s="91">
        <v>125.08348460301501</v>
      </c>
      <c r="C11" s="56"/>
      <c r="D11" s="56"/>
      <c r="E11" s="92">
        <f t="shared" si="1"/>
        <v>25.016696920603003</v>
      </c>
      <c r="F11" s="56"/>
      <c r="G11" s="93">
        <f t="shared" si="2"/>
        <v>100.06678768241201</v>
      </c>
      <c r="H11" s="56"/>
      <c r="I11" s="56"/>
      <c r="J11" s="92">
        <v>32.090218</v>
      </c>
      <c r="K11" s="56">
        <v>11.881302535</v>
      </c>
      <c r="L11" s="93">
        <v>5.08968091</v>
      </c>
      <c r="M11" s="56">
        <f t="shared" si="3"/>
        <v>49.061201444999995</v>
      </c>
      <c r="N11" s="94">
        <v>0</v>
      </c>
      <c r="O11" s="56">
        <v>0</v>
      </c>
      <c r="P11" s="56">
        <v>69.0705232</v>
      </c>
      <c r="Q11" s="82">
        <f t="shared" si="0"/>
        <v>118.13172464499999</v>
      </c>
    </row>
    <row r="12" spans="1:17" ht="12.75">
      <c r="A12" s="3" t="s">
        <v>109</v>
      </c>
      <c r="B12" s="91">
        <v>793.645746206746</v>
      </c>
      <c r="C12" s="56"/>
      <c r="D12" s="56"/>
      <c r="E12" s="92">
        <f t="shared" si="1"/>
        <v>158.7291492413492</v>
      </c>
      <c r="F12" s="56"/>
      <c r="G12" s="93">
        <f t="shared" si="2"/>
        <v>634.9165969653968</v>
      </c>
      <c r="H12" s="56"/>
      <c r="I12" s="56"/>
      <c r="J12" s="92">
        <v>381.142529</v>
      </c>
      <c r="K12" s="56">
        <v>87.912536085</v>
      </c>
      <c r="L12" s="93">
        <v>41.92075819</v>
      </c>
      <c r="M12" s="56">
        <f t="shared" si="3"/>
        <v>510.97582327500004</v>
      </c>
      <c r="N12" s="94">
        <v>0</v>
      </c>
      <c r="O12" s="56">
        <v>0</v>
      </c>
      <c r="P12" s="56">
        <v>1314.12</v>
      </c>
      <c r="Q12" s="82">
        <f t="shared" si="0"/>
        <v>1825.095823275</v>
      </c>
    </row>
    <row r="13" spans="1:17" ht="12.75">
      <c r="A13" s="3" t="s">
        <v>110</v>
      </c>
      <c r="B13" s="91">
        <v>117.36240607625345</v>
      </c>
      <c r="C13" s="56"/>
      <c r="D13" s="56"/>
      <c r="E13" s="92">
        <f t="shared" si="1"/>
        <v>23.472481215250692</v>
      </c>
      <c r="F13" s="56"/>
      <c r="G13" s="93">
        <f t="shared" si="2"/>
        <v>93.88992486100275</v>
      </c>
      <c r="H13" s="56"/>
      <c r="I13" s="56"/>
      <c r="J13" s="92">
        <v>45.241267</v>
      </c>
      <c r="K13" s="56">
        <v>10.540286264999999</v>
      </c>
      <c r="L13" s="93">
        <v>6.40333669</v>
      </c>
      <c r="M13" s="56">
        <f t="shared" si="3"/>
        <v>62.184889955</v>
      </c>
      <c r="N13" s="94">
        <v>0</v>
      </c>
      <c r="O13" s="56">
        <v>0</v>
      </c>
      <c r="P13" s="56">
        <v>165.24370919999998</v>
      </c>
      <c r="Q13" s="82">
        <f t="shared" si="0"/>
        <v>227.42859915499997</v>
      </c>
    </row>
    <row r="14" spans="1:17" ht="12.75">
      <c r="A14" s="3" t="s">
        <v>111</v>
      </c>
      <c r="B14" s="91">
        <v>85.41299039938413</v>
      </c>
      <c r="C14" s="56"/>
      <c r="D14" s="56"/>
      <c r="E14" s="92">
        <f t="shared" si="1"/>
        <v>17.082598079876828</v>
      </c>
      <c r="F14" s="56"/>
      <c r="G14" s="93">
        <f t="shared" si="2"/>
        <v>68.3303923195073</v>
      </c>
      <c r="H14" s="56"/>
      <c r="I14" s="56"/>
      <c r="J14" s="92">
        <v>58.923933</v>
      </c>
      <c r="K14" s="56">
        <v>8.15976513</v>
      </c>
      <c r="L14" s="93">
        <v>7.35883144</v>
      </c>
      <c r="M14" s="56">
        <f t="shared" si="3"/>
        <v>74.44252957</v>
      </c>
      <c r="N14" s="94">
        <v>0</v>
      </c>
      <c r="O14" s="56">
        <v>0</v>
      </c>
      <c r="P14" s="56">
        <v>197.87012689999997</v>
      </c>
      <c r="Q14" s="82">
        <f t="shared" si="0"/>
        <v>272.31265647</v>
      </c>
    </row>
    <row r="15" spans="1:17" ht="12.75">
      <c r="A15" s="3" t="s">
        <v>112</v>
      </c>
      <c r="B15" s="91">
        <v>25.568812917890988</v>
      </c>
      <c r="C15" s="56"/>
      <c r="D15" s="56"/>
      <c r="E15" s="92">
        <f t="shared" si="1"/>
        <v>5.113762583578198</v>
      </c>
      <c r="F15" s="56"/>
      <c r="G15" s="93">
        <f t="shared" si="2"/>
        <v>20.45505033431279</v>
      </c>
      <c r="H15" s="56"/>
      <c r="I15" s="56"/>
      <c r="J15" s="92">
        <v>13.572505</v>
      </c>
      <c r="K15" s="56">
        <v>3.3165323349999998</v>
      </c>
      <c r="L15" s="93">
        <v>1.42612301</v>
      </c>
      <c r="M15" s="56">
        <f t="shared" si="3"/>
        <v>18.315160345</v>
      </c>
      <c r="N15" s="94">
        <v>0</v>
      </c>
      <c r="O15" s="56">
        <v>0</v>
      </c>
      <c r="P15" s="56">
        <v>23.400016899999997</v>
      </c>
      <c r="Q15" s="82">
        <f t="shared" si="0"/>
        <v>41.71517724499999</v>
      </c>
    </row>
    <row r="16" spans="1:17" ht="12.75">
      <c r="A16" s="3" t="s">
        <v>113</v>
      </c>
      <c r="B16" s="91">
        <v>20.944369489198717</v>
      </c>
      <c r="C16" s="56"/>
      <c r="D16" s="56"/>
      <c r="E16" s="92">
        <f t="shared" si="1"/>
        <v>4.188873897839744</v>
      </c>
      <c r="F16" s="56"/>
      <c r="G16" s="93">
        <f t="shared" si="2"/>
        <v>16.755495591358972</v>
      </c>
      <c r="H16" s="56"/>
      <c r="I16" s="56"/>
      <c r="J16" s="92">
        <v>9.848115</v>
      </c>
      <c r="K16" s="56">
        <v>2.22449615</v>
      </c>
      <c r="L16" s="93">
        <v>1.3715064000000001</v>
      </c>
      <c r="M16" s="56">
        <f t="shared" si="3"/>
        <v>13.44411755</v>
      </c>
      <c r="N16" s="94">
        <v>0</v>
      </c>
      <c r="O16" s="56">
        <v>0</v>
      </c>
      <c r="P16" s="56">
        <v>22.346336119999997</v>
      </c>
      <c r="Q16" s="82">
        <f t="shared" si="0"/>
        <v>35.79045367</v>
      </c>
    </row>
    <row r="17" spans="1:17" ht="12.75">
      <c r="A17" s="3" t="s">
        <v>114</v>
      </c>
      <c r="B17" s="91">
        <v>403.48492235261097</v>
      </c>
      <c r="C17" s="56"/>
      <c r="D17" s="56"/>
      <c r="E17" s="92">
        <f t="shared" si="1"/>
        <v>80.6969844705222</v>
      </c>
      <c r="F17" s="56"/>
      <c r="G17" s="93">
        <f t="shared" si="2"/>
        <v>322.7879378820888</v>
      </c>
      <c r="H17" s="56"/>
      <c r="I17" s="56"/>
      <c r="J17" s="92">
        <v>73.532755</v>
      </c>
      <c r="K17" s="56">
        <v>36.53124687249999</v>
      </c>
      <c r="L17" s="93">
        <v>15.32915315</v>
      </c>
      <c r="M17" s="56">
        <f t="shared" si="3"/>
        <v>125.39315502249998</v>
      </c>
      <c r="N17" s="94">
        <v>0</v>
      </c>
      <c r="O17" s="56">
        <v>0</v>
      </c>
      <c r="P17" s="56">
        <v>317.15927025999997</v>
      </c>
      <c r="Q17" s="82">
        <f t="shared" si="0"/>
        <v>442.55242528249994</v>
      </c>
    </row>
    <row r="18" spans="1:17" ht="12.75">
      <c r="A18" s="3" t="s">
        <v>115</v>
      </c>
      <c r="B18" s="91">
        <v>207.55090204940038</v>
      </c>
      <c r="C18" s="56"/>
      <c r="D18" s="56"/>
      <c r="E18" s="92">
        <f t="shared" si="1"/>
        <v>41.51018040988008</v>
      </c>
      <c r="F18" s="56"/>
      <c r="G18" s="93">
        <f t="shared" si="2"/>
        <v>166.0407216395203</v>
      </c>
      <c r="H18" s="56"/>
      <c r="I18" s="56"/>
      <c r="J18" s="92">
        <v>60.856063</v>
      </c>
      <c r="K18" s="56">
        <v>19.45042836</v>
      </c>
      <c r="L18" s="93">
        <v>7.94388681</v>
      </c>
      <c r="M18" s="56">
        <f t="shared" si="3"/>
        <v>88.25037816999999</v>
      </c>
      <c r="N18" s="94">
        <v>0</v>
      </c>
      <c r="O18" s="56">
        <v>0</v>
      </c>
      <c r="P18" s="56">
        <v>210.47232431999998</v>
      </c>
      <c r="Q18" s="82">
        <f t="shared" si="0"/>
        <v>298.72270248999996</v>
      </c>
    </row>
    <row r="19" spans="1:17" ht="12.75">
      <c r="A19" s="3" t="s">
        <v>116</v>
      </c>
      <c r="B19" s="91">
        <v>27.281995319929848</v>
      </c>
      <c r="C19" s="56"/>
      <c r="D19" s="56"/>
      <c r="E19" s="92">
        <f t="shared" si="1"/>
        <v>5.45639906398597</v>
      </c>
      <c r="F19" s="56"/>
      <c r="G19" s="93">
        <f t="shared" si="2"/>
        <v>21.82559625594388</v>
      </c>
      <c r="H19" s="56"/>
      <c r="I19" s="56"/>
      <c r="J19" s="92">
        <v>14.977354</v>
      </c>
      <c r="K19" s="56">
        <v>3.2027460000000003</v>
      </c>
      <c r="L19" s="93">
        <v>1.89562908</v>
      </c>
      <c r="M19" s="56">
        <f t="shared" si="3"/>
        <v>20.07572908</v>
      </c>
      <c r="N19" s="94">
        <v>0</v>
      </c>
      <c r="O19" s="56">
        <v>0</v>
      </c>
      <c r="P19" s="56">
        <v>24.890663259999997</v>
      </c>
      <c r="Q19" s="82">
        <f t="shared" si="0"/>
        <v>44.96639234</v>
      </c>
    </row>
    <row r="20" spans="1:17" ht="12.75">
      <c r="A20" s="3" t="s">
        <v>117</v>
      </c>
      <c r="B20" s="91">
        <v>67.15674730442075</v>
      </c>
      <c r="C20" s="56"/>
      <c r="D20" s="56"/>
      <c r="E20" s="92">
        <f t="shared" si="1"/>
        <v>13.43134946088415</v>
      </c>
      <c r="F20" s="56"/>
      <c r="G20" s="93">
        <f t="shared" si="2"/>
        <v>53.7253978435366</v>
      </c>
      <c r="H20" s="56"/>
      <c r="I20" s="56"/>
      <c r="J20" s="92">
        <v>25.051733</v>
      </c>
      <c r="K20" s="56">
        <v>7.11322631</v>
      </c>
      <c r="L20" s="93">
        <v>5.25045681</v>
      </c>
      <c r="M20" s="56">
        <f t="shared" si="3"/>
        <v>37.41541612</v>
      </c>
      <c r="N20" s="94">
        <v>0</v>
      </c>
      <c r="O20" s="56">
        <v>0</v>
      </c>
      <c r="P20" s="56">
        <v>66.92894658</v>
      </c>
      <c r="Q20" s="82">
        <f t="shared" si="0"/>
        <v>104.3443627</v>
      </c>
    </row>
    <row r="21" spans="1:17" ht="12.75">
      <c r="A21" s="3" t="s">
        <v>118</v>
      </c>
      <c r="B21" s="91">
        <v>27.873628637783614</v>
      </c>
      <c r="C21" s="56"/>
      <c r="D21" s="56"/>
      <c r="E21" s="92">
        <f t="shared" si="1"/>
        <v>5.574725727556723</v>
      </c>
      <c r="F21" s="56"/>
      <c r="G21" s="93">
        <f t="shared" si="2"/>
        <v>22.298902910226893</v>
      </c>
      <c r="H21" s="56"/>
      <c r="I21" s="56"/>
      <c r="J21" s="92">
        <v>19.838434</v>
      </c>
      <c r="K21" s="56">
        <v>6.7943337175</v>
      </c>
      <c r="L21" s="93">
        <v>1.7526167099999999</v>
      </c>
      <c r="M21" s="56">
        <f t="shared" si="3"/>
        <v>28.3853844275</v>
      </c>
      <c r="N21" s="94">
        <v>0</v>
      </c>
      <c r="O21" s="56">
        <v>0</v>
      </c>
      <c r="P21" s="56">
        <v>28.876266079999997</v>
      </c>
      <c r="Q21" s="82">
        <f t="shared" si="0"/>
        <v>57.26165050749999</v>
      </c>
    </row>
    <row r="22" spans="1:17" ht="12.75">
      <c r="A22" s="3" t="s">
        <v>119</v>
      </c>
      <c r="B22" s="91">
        <v>295.39855538444715</v>
      </c>
      <c r="C22" s="56"/>
      <c r="D22" s="56"/>
      <c r="E22" s="92">
        <f t="shared" si="1"/>
        <v>59.07971107688943</v>
      </c>
      <c r="F22" s="56"/>
      <c r="G22" s="93">
        <f t="shared" si="2"/>
        <v>236.31884430755773</v>
      </c>
      <c r="H22" s="56"/>
      <c r="I22" s="56"/>
      <c r="J22" s="92">
        <v>131.596195</v>
      </c>
      <c r="K22" s="56">
        <v>31.819119035000003</v>
      </c>
      <c r="L22" s="93">
        <v>14.43465156</v>
      </c>
      <c r="M22" s="56">
        <f t="shared" si="3"/>
        <v>177.849965595</v>
      </c>
      <c r="N22" s="94">
        <v>0</v>
      </c>
      <c r="O22" s="56">
        <v>0</v>
      </c>
      <c r="P22" s="56">
        <v>532.98</v>
      </c>
      <c r="Q22" s="82">
        <f t="shared" si="0"/>
        <v>710.829965595</v>
      </c>
    </row>
    <row r="23" spans="1:17" ht="12.75">
      <c r="A23" s="3" t="s">
        <v>120</v>
      </c>
      <c r="B23" s="91">
        <v>146.91854204211518</v>
      </c>
      <c r="C23" s="56"/>
      <c r="D23" s="56"/>
      <c r="E23" s="92">
        <f t="shared" si="1"/>
        <v>29.383708408423036</v>
      </c>
      <c r="F23" s="56"/>
      <c r="G23" s="93">
        <f t="shared" si="2"/>
        <v>117.53483363369214</v>
      </c>
      <c r="H23" s="56"/>
      <c r="I23" s="56"/>
      <c r="J23" s="92">
        <v>39.464922</v>
      </c>
      <c r="K23" s="56">
        <v>14.60268458</v>
      </c>
      <c r="L23" s="93">
        <v>5.062916249999999</v>
      </c>
      <c r="M23" s="56">
        <f t="shared" si="3"/>
        <v>59.130522830000004</v>
      </c>
      <c r="N23" s="94">
        <v>0</v>
      </c>
      <c r="O23" s="56">
        <v>0</v>
      </c>
      <c r="P23" s="56">
        <v>135.85471353999998</v>
      </c>
      <c r="Q23" s="82">
        <f t="shared" si="0"/>
        <v>194.98523637</v>
      </c>
    </row>
    <row r="24" spans="1:17" ht="12.75">
      <c r="A24" s="3" t="s">
        <v>121</v>
      </c>
      <c r="B24" s="91">
        <v>64.54606965792331</v>
      </c>
      <c r="C24" s="56"/>
      <c r="D24" s="56"/>
      <c r="E24" s="92">
        <f t="shared" si="1"/>
        <v>12.909213931584663</v>
      </c>
      <c r="F24" s="56"/>
      <c r="G24" s="93">
        <f t="shared" si="2"/>
        <v>51.63685572633865</v>
      </c>
      <c r="H24" s="56"/>
      <c r="I24" s="56"/>
      <c r="J24" s="92">
        <v>20.425408</v>
      </c>
      <c r="K24" s="56">
        <v>6.656977109999999</v>
      </c>
      <c r="L24" s="93">
        <v>3.81725169</v>
      </c>
      <c r="M24" s="56">
        <f t="shared" si="3"/>
        <v>30.8996368</v>
      </c>
      <c r="N24" s="94">
        <v>0</v>
      </c>
      <c r="O24" s="56">
        <v>0</v>
      </c>
      <c r="P24" s="56">
        <v>91.48495197999999</v>
      </c>
      <c r="Q24" s="82">
        <f t="shared" si="0"/>
        <v>122.38458877999999</v>
      </c>
    </row>
    <row r="25" spans="1:17" ht="12.75">
      <c r="A25" s="3" t="s">
        <v>122</v>
      </c>
      <c r="B25" s="91">
        <v>87.26862743259213</v>
      </c>
      <c r="C25" s="56"/>
      <c r="D25" s="56"/>
      <c r="E25" s="92">
        <f t="shared" si="1"/>
        <v>17.453725486518426</v>
      </c>
      <c r="F25" s="56"/>
      <c r="G25" s="93">
        <f t="shared" si="2"/>
        <v>69.8149019460737</v>
      </c>
      <c r="H25" s="56"/>
      <c r="I25" s="56"/>
      <c r="J25" s="92">
        <v>28.335502</v>
      </c>
      <c r="K25" s="56">
        <v>10.0035273075</v>
      </c>
      <c r="L25" s="93">
        <v>3.94081905</v>
      </c>
      <c r="M25" s="56">
        <f t="shared" si="3"/>
        <v>42.2798483575</v>
      </c>
      <c r="N25" s="94">
        <v>0</v>
      </c>
      <c r="O25" s="56">
        <v>0</v>
      </c>
      <c r="P25" s="56">
        <v>100.02313554</v>
      </c>
      <c r="Q25" s="82">
        <f t="shared" si="0"/>
        <v>142.30298389749998</v>
      </c>
    </row>
    <row r="26" spans="1:17" ht="12.75">
      <c r="A26" s="3" t="s">
        <v>123</v>
      </c>
      <c r="B26" s="91">
        <v>91.31653427167949</v>
      </c>
      <c r="C26" s="56"/>
      <c r="D26" s="56"/>
      <c r="E26" s="92">
        <f t="shared" si="1"/>
        <v>18.263306854335898</v>
      </c>
      <c r="F26" s="56"/>
      <c r="G26" s="93">
        <f t="shared" si="2"/>
        <v>73.05322741734359</v>
      </c>
      <c r="H26" s="56"/>
      <c r="I26" s="56"/>
      <c r="J26" s="92">
        <v>29.212003</v>
      </c>
      <c r="K26" s="56">
        <v>10.835010095</v>
      </c>
      <c r="L26" s="93">
        <v>4.31788474</v>
      </c>
      <c r="M26" s="56">
        <f t="shared" si="3"/>
        <v>44.364897834999994</v>
      </c>
      <c r="N26" s="94">
        <v>0</v>
      </c>
      <c r="O26" s="56">
        <v>0</v>
      </c>
      <c r="P26" s="56">
        <v>62.04727183999999</v>
      </c>
      <c r="Q26" s="82">
        <f t="shared" si="0"/>
        <v>106.41216967499999</v>
      </c>
    </row>
    <row r="27" spans="1:17" ht="12.75">
      <c r="A27" s="3" t="s">
        <v>124</v>
      </c>
      <c r="B27" s="91">
        <v>162.28472503401778</v>
      </c>
      <c r="C27" s="56"/>
      <c r="D27" s="56"/>
      <c r="E27" s="92">
        <f t="shared" si="1"/>
        <v>32.45694500680356</v>
      </c>
      <c r="F27" s="56"/>
      <c r="G27" s="93">
        <f t="shared" si="2"/>
        <v>129.82778002721423</v>
      </c>
      <c r="H27" s="56"/>
      <c r="I27" s="56"/>
      <c r="J27" s="92">
        <v>77.195619</v>
      </c>
      <c r="K27" s="56">
        <v>15.411356604999998</v>
      </c>
      <c r="L27" s="93">
        <v>11.346156399999998</v>
      </c>
      <c r="M27" s="56">
        <f t="shared" si="3"/>
        <v>103.95313200499999</v>
      </c>
      <c r="N27" s="94">
        <v>0</v>
      </c>
      <c r="O27" s="56">
        <v>0</v>
      </c>
      <c r="P27" s="56">
        <v>589.38</v>
      </c>
      <c r="Q27" s="82">
        <f t="shared" si="0"/>
        <v>693.3331320049999</v>
      </c>
    </row>
    <row r="28" spans="1:17" ht="12.75">
      <c r="A28" s="3" t="s">
        <v>125</v>
      </c>
      <c r="B28" s="91">
        <v>121.13017971169899</v>
      </c>
      <c r="C28" s="56"/>
      <c r="D28" s="56"/>
      <c r="E28" s="92">
        <f t="shared" si="1"/>
        <v>24.2260359423398</v>
      </c>
      <c r="F28" s="56"/>
      <c r="G28" s="93">
        <f t="shared" si="2"/>
        <v>96.9041437693592</v>
      </c>
      <c r="H28" s="56"/>
      <c r="I28" s="56"/>
      <c r="J28" s="92">
        <v>60.717656</v>
      </c>
      <c r="K28" s="56">
        <v>13.360590607499999</v>
      </c>
      <c r="L28" s="93">
        <v>7.00140604</v>
      </c>
      <c r="M28" s="56">
        <f t="shared" si="3"/>
        <v>81.0796526475</v>
      </c>
      <c r="N28" s="94">
        <v>0</v>
      </c>
      <c r="O28" s="56">
        <v>0</v>
      </c>
      <c r="P28" s="56">
        <v>97.36034208</v>
      </c>
      <c r="Q28" s="82">
        <f t="shared" si="0"/>
        <v>178.4399947275</v>
      </c>
    </row>
    <row r="29" spans="1:17" ht="12.75">
      <c r="A29" s="3" t="s">
        <v>126</v>
      </c>
      <c r="B29" s="91">
        <v>28.344239327850016</v>
      </c>
      <c r="C29" s="56"/>
      <c r="D29" s="56"/>
      <c r="E29" s="92">
        <f t="shared" si="1"/>
        <v>5.668847865570004</v>
      </c>
      <c r="F29" s="56"/>
      <c r="G29" s="93">
        <f t="shared" si="2"/>
        <v>22.67539146228001</v>
      </c>
      <c r="H29" s="56"/>
      <c r="I29" s="56"/>
      <c r="J29" s="92">
        <v>14.615652</v>
      </c>
      <c r="K29" s="56">
        <v>4.10563073</v>
      </c>
      <c r="L29" s="93">
        <v>2.92369001</v>
      </c>
      <c r="M29" s="56">
        <f t="shared" si="3"/>
        <v>21.64497274</v>
      </c>
      <c r="N29" s="94">
        <v>0</v>
      </c>
      <c r="O29" s="56">
        <v>0</v>
      </c>
      <c r="P29" s="56">
        <v>19.41478068</v>
      </c>
      <c r="Q29" s="82">
        <f t="shared" si="0"/>
        <v>41.05975342</v>
      </c>
    </row>
    <row r="30" spans="1:17" ht="12.75">
      <c r="A30" s="3" t="s">
        <v>127</v>
      </c>
      <c r="B30" s="91">
        <v>224.0765049645511</v>
      </c>
      <c r="C30" s="56"/>
      <c r="D30" s="56"/>
      <c r="E30" s="92">
        <f t="shared" si="1"/>
        <v>44.815300992910224</v>
      </c>
      <c r="F30" s="56"/>
      <c r="G30" s="93">
        <f t="shared" si="2"/>
        <v>179.2612039716409</v>
      </c>
      <c r="H30" s="56"/>
      <c r="I30" s="56"/>
      <c r="J30" s="92">
        <v>117.550078</v>
      </c>
      <c r="K30" s="56">
        <v>26.011905332500003</v>
      </c>
      <c r="L30" s="93">
        <v>13.80265591</v>
      </c>
      <c r="M30" s="56">
        <f t="shared" si="3"/>
        <v>157.3646392425</v>
      </c>
      <c r="N30" s="94">
        <v>0</v>
      </c>
      <c r="O30" s="56">
        <v>0.2</v>
      </c>
      <c r="P30" s="56">
        <v>445.56</v>
      </c>
      <c r="Q30" s="82">
        <f t="shared" si="0"/>
        <v>603.1246392425</v>
      </c>
    </row>
    <row r="31" spans="1:17" ht="12.75">
      <c r="A31" s="3" t="s">
        <v>128</v>
      </c>
      <c r="B31" s="91">
        <v>128.8404238391119</v>
      </c>
      <c r="C31" s="56"/>
      <c r="D31" s="56"/>
      <c r="E31" s="92">
        <f t="shared" si="1"/>
        <v>25.768084767822383</v>
      </c>
      <c r="F31" s="56"/>
      <c r="G31" s="93">
        <f t="shared" si="2"/>
        <v>103.07233907128952</v>
      </c>
      <c r="H31" s="56"/>
      <c r="I31" s="56"/>
      <c r="J31" s="92">
        <v>45.767411</v>
      </c>
      <c r="K31" s="56">
        <v>12.6008201625</v>
      </c>
      <c r="L31" s="93">
        <v>5.70042973</v>
      </c>
      <c r="M31" s="56">
        <f t="shared" si="3"/>
        <v>64.0686608925</v>
      </c>
      <c r="N31" s="94">
        <v>0</v>
      </c>
      <c r="O31" s="56">
        <v>0</v>
      </c>
      <c r="P31" s="56">
        <v>163.18346044</v>
      </c>
      <c r="Q31" s="82">
        <f t="shared" si="0"/>
        <v>227.2521213325</v>
      </c>
    </row>
    <row r="32" spans="1:17" ht="12.75">
      <c r="A32" s="3" t="s">
        <v>129</v>
      </c>
      <c r="B32" s="91">
        <v>130.97233908105287</v>
      </c>
      <c r="C32" s="56"/>
      <c r="D32" s="56"/>
      <c r="E32" s="92">
        <f t="shared" si="1"/>
        <v>26.194467816210576</v>
      </c>
      <c r="F32" s="56"/>
      <c r="G32" s="93">
        <f t="shared" si="2"/>
        <v>104.77787126484229</v>
      </c>
      <c r="H32" s="56"/>
      <c r="I32" s="56"/>
      <c r="J32" s="92">
        <v>44.975657</v>
      </c>
      <c r="K32" s="56">
        <v>14.236649745</v>
      </c>
      <c r="L32" s="93">
        <v>7.74578688</v>
      </c>
      <c r="M32" s="56">
        <f t="shared" si="3"/>
        <v>66.958093625</v>
      </c>
      <c r="N32" s="94">
        <v>0</v>
      </c>
      <c r="O32" s="56">
        <v>0</v>
      </c>
      <c r="P32" s="56">
        <v>120.14198938</v>
      </c>
      <c r="Q32" s="82">
        <f t="shared" si="0"/>
        <v>187.100083005</v>
      </c>
    </row>
    <row r="33" spans="1:17" ht="12.75">
      <c r="A33" s="3" t="s">
        <v>130</v>
      </c>
      <c r="B33" s="91">
        <v>54.27501846108005</v>
      </c>
      <c r="C33" s="56"/>
      <c r="D33" s="56"/>
      <c r="E33" s="92">
        <f t="shared" si="1"/>
        <v>10.85500369221601</v>
      </c>
      <c r="F33" s="56"/>
      <c r="G33" s="93">
        <f t="shared" si="2"/>
        <v>43.42001476886404</v>
      </c>
      <c r="H33" s="56"/>
      <c r="I33" s="56"/>
      <c r="J33" s="92">
        <v>21.93748</v>
      </c>
      <c r="K33" s="56">
        <v>7.1146078325</v>
      </c>
      <c r="L33" s="93">
        <v>3.8007770499999998</v>
      </c>
      <c r="M33" s="56">
        <f t="shared" si="3"/>
        <v>32.8528648825</v>
      </c>
      <c r="N33" s="94">
        <v>0</v>
      </c>
      <c r="O33" s="56">
        <v>0</v>
      </c>
      <c r="P33" s="56">
        <v>46.02751359999999</v>
      </c>
      <c r="Q33" s="82">
        <f t="shared" si="0"/>
        <v>78.88037848249999</v>
      </c>
    </row>
    <row r="34" spans="1:17" ht="12.75">
      <c r="A34" s="3" t="s">
        <v>131</v>
      </c>
      <c r="B34" s="91">
        <v>17.364741630296034</v>
      </c>
      <c r="C34" s="56"/>
      <c r="D34" s="56"/>
      <c r="E34" s="92">
        <f t="shared" si="1"/>
        <v>3.472948326059207</v>
      </c>
      <c r="F34" s="56"/>
      <c r="G34" s="93">
        <f t="shared" si="2"/>
        <v>13.891793304236828</v>
      </c>
      <c r="H34" s="56"/>
      <c r="I34" s="56"/>
      <c r="J34" s="92">
        <v>9.886069</v>
      </c>
      <c r="K34" s="56">
        <v>5.5489036725</v>
      </c>
      <c r="L34" s="93">
        <v>2.0303860499999997</v>
      </c>
      <c r="M34" s="56">
        <f t="shared" si="3"/>
        <v>17.4653587225</v>
      </c>
      <c r="N34" s="94">
        <v>0</v>
      </c>
      <c r="O34" s="56">
        <v>0</v>
      </c>
      <c r="P34" s="56">
        <v>10.63144324</v>
      </c>
      <c r="Q34" s="82">
        <f t="shared" si="0"/>
        <v>28.0968019625</v>
      </c>
    </row>
    <row r="35" spans="1:17" ht="12.75">
      <c r="A35" s="3" t="s">
        <v>132</v>
      </c>
      <c r="B35" s="91">
        <v>192.20996863182464</v>
      </c>
      <c r="C35" s="56"/>
      <c r="D35" s="56"/>
      <c r="E35" s="92">
        <f t="shared" si="1"/>
        <v>38.44199372636493</v>
      </c>
      <c r="F35" s="56"/>
      <c r="G35" s="93">
        <f t="shared" si="2"/>
        <v>153.7679749054597</v>
      </c>
      <c r="H35" s="56"/>
      <c r="I35" s="56"/>
      <c r="J35" s="92">
        <v>59.753361</v>
      </c>
      <c r="K35" s="56">
        <v>20.537097292499997</v>
      </c>
      <c r="L35" s="93">
        <v>11.656685320000001</v>
      </c>
      <c r="M35" s="56">
        <f t="shared" si="3"/>
        <v>91.94714361249999</v>
      </c>
      <c r="N35" s="94">
        <v>0</v>
      </c>
      <c r="O35" s="56">
        <v>7.3</v>
      </c>
      <c r="P35" s="56">
        <v>401.38</v>
      </c>
      <c r="Q35" s="82">
        <f t="shared" si="0"/>
        <v>500.6271436125</v>
      </c>
    </row>
    <row r="36" spans="1:17" ht="12.75">
      <c r="A36" s="3" t="s">
        <v>133</v>
      </c>
      <c r="B36" s="91">
        <v>13.032981395723748</v>
      </c>
      <c r="C36" s="56"/>
      <c r="D36" s="56"/>
      <c r="E36" s="92">
        <f t="shared" si="1"/>
        <v>2.6065962791447497</v>
      </c>
      <c r="F36" s="56"/>
      <c r="G36" s="93">
        <f t="shared" si="2"/>
        <v>10.426385116578999</v>
      </c>
      <c r="H36" s="56"/>
      <c r="I36" s="56"/>
      <c r="J36" s="92">
        <v>8.057045</v>
      </c>
      <c r="K36" s="56">
        <v>5.620390004999999</v>
      </c>
      <c r="L36" s="93">
        <v>1.6501310000000002</v>
      </c>
      <c r="M36" s="56">
        <f t="shared" si="3"/>
        <v>15.327566005</v>
      </c>
      <c r="N36" s="94">
        <v>0</v>
      </c>
      <c r="O36" s="56">
        <v>0</v>
      </c>
      <c r="P36" s="56">
        <v>5.754048319999999</v>
      </c>
      <c r="Q36" s="82">
        <f t="shared" si="0"/>
        <v>21.081614324999997</v>
      </c>
    </row>
    <row r="37" spans="1:17" ht="12.75">
      <c r="A37" s="3" t="s">
        <v>134</v>
      </c>
      <c r="B37" s="91">
        <v>41.974987067078345</v>
      </c>
      <c r="C37" s="56"/>
      <c r="D37" s="56"/>
      <c r="E37" s="92">
        <f t="shared" si="1"/>
        <v>8.39499741341567</v>
      </c>
      <c r="F37" s="56"/>
      <c r="G37" s="93">
        <f t="shared" si="2"/>
        <v>33.57998965366268</v>
      </c>
      <c r="H37" s="56"/>
      <c r="I37" s="56"/>
      <c r="J37" s="92">
        <v>14.690917</v>
      </c>
      <c r="K37" s="56">
        <v>6.6435918375</v>
      </c>
      <c r="L37" s="93">
        <v>2.60716655</v>
      </c>
      <c r="M37" s="56">
        <f t="shared" si="3"/>
        <v>23.9416753875</v>
      </c>
      <c r="N37" s="94">
        <v>0</v>
      </c>
      <c r="O37" s="56">
        <v>0</v>
      </c>
      <c r="P37" s="56">
        <v>28.368855019999998</v>
      </c>
      <c r="Q37" s="82">
        <f t="shared" si="0"/>
        <v>52.310530407499996</v>
      </c>
    </row>
    <row r="38" spans="1:17" ht="12.75">
      <c r="A38" s="3" t="s">
        <v>135</v>
      </c>
      <c r="B38" s="91">
        <v>30.994481711869266</v>
      </c>
      <c r="C38" s="56"/>
      <c r="D38" s="56"/>
      <c r="E38" s="92">
        <f t="shared" si="1"/>
        <v>6.198896342373853</v>
      </c>
      <c r="F38" s="56"/>
      <c r="G38" s="93">
        <f t="shared" si="2"/>
        <v>24.795585369495413</v>
      </c>
      <c r="H38" s="56"/>
      <c r="I38" s="56"/>
      <c r="J38" s="92">
        <v>13.46092</v>
      </c>
      <c r="K38" s="56">
        <v>3.1570267475000002</v>
      </c>
      <c r="L38" s="93">
        <v>2.0085379</v>
      </c>
      <c r="M38" s="56">
        <f t="shared" si="3"/>
        <v>18.6264846475</v>
      </c>
      <c r="N38" s="94">
        <v>0</v>
      </c>
      <c r="O38" s="56">
        <v>0</v>
      </c>
      <c r="P38" s="56">
        <v>18.633636919999997</v>
      </c>
      <c r="Q38" s="82">
        <f t="shared" si="0"/>
        <v>37.26012156749999</v>
      </c>
    </row>
    <row r="39" spans="1:17" ht="12.75">
      <c r="A39" s="3" t="s">
        <v>136</v>
      </c>
      <c r="B39" s="91">
        <v>203.77305292780912</v>
      </c>
      <c r="C39" s="56"/>
      <c r="D39" s="56"/>
      <c r="E39" s="92">
        <f t="shared" si="1"/>
        <v>40.75461058556183</v>
      </c>
      <c r="F39" s="56"/>
      <c r="G39" s="93">
        <f t="shared" si="2"/>
        <v>163.01844234224728</v>
      </c>
      <c r="H39" s="56"/>
      <c r="I39" s="56"/>
      <c r="J39" s="92">
        <v>101.570273</v>
      </c>
      <c r="K39" s="56">
        <v>20.6010746125</v>
      </c>
      <c r="L39" s="93">
        <v>9.53156295</v>
      </c>
      <c r="M39" s="56">
        <f t="shared" si="3"/>
        <v>131.7029105625</v>
      </c>
      <c r="N39" s="94">
        <v>0</v>
      </c>
      <c r="O39" s="56">
        <v>0</v>
      </c>
      <c r="P39" s="56">
        <v>584.68</v>
      </c>
      <c r="Q39" s="82">
        <f t="shared" si="0"/>
        <v>716.3829105625</v>
      </c>
    </row>
    <row r="40" spans="1:17" ht="12.75">
      <c r="A40" s="3" t="s">
        <v>137</v>
      </c>
      <c r="B40" s="91">
        <v>34.64598196101232</v>
      </c>
      <c r="C40" s="56"/>
      <c r="D40" s="56"/>
      <c r="E40" s="92">
        <f t="shared" si="1"/>
        <v>6.9291963922024635</v>
      </c>
      <c r="F40" s="56"/>
      <c r="G40" s="93">
        <f t="shared" si="2"/>
        <v>27.716785568809854</v>
      </c>
      <c r="H40" s="56"/>
      <c r="I40" s="56"/>
      <c r="J40" s="92">
        <v>16.41606</v>
      </c>
      <c r="K40" s="56">
        <v>6.2125626375000005</v>
      </c>
      <c r="L40" s="93">
        <v>2.62338881</v>
      </c>
      <c r="M40" s="56">
        <f t="shared" si="3"/>
        <v>25.252011447500003</v>
      </c>
      <c r="N40" s="94">
        <v>0</v>
      </c>
      <c r="O40" s="56">
        <v>0</v>
      </c>
      <c r="P40" s="56">
        <v>26.773452239999997</v>
      </c>
      <c r="Q40" s="82">
        <f aca="true" t="shared" si="4" ref="Q40:Q60">SUM(M40:P40)</f>
        <v>52.0254636875</v>
      </c>
    </row>
    <row r="41" spans="1:17" ht="12.75">
      <c r="A41" s="3" t="s">
        <v>138</v>
      </c>
      <c r="B41" s="91">
        <v>63.89182365765187</v>
      </c>
      <c r="C41" s="56"/>
      <c r="D41" s="56"/>
      <c r="E41" s="92">
        <f t="shared" si="1"/>
        <v>12.778364731530374</v>
      </c>
      <c r="F41" s="56"/>
      <c r="G41" s="93">
        <f t="shared" si="2"/>
        <v>51.113458926121496</v>
      </c>
      <c r="H41" s="56"/>
      <c r="I41" s="56"/>
      <c r="J41" s="92">
        <v>27.207739</v>
      </c>
      <c r="K41" s="56">
        <v>5.41235653</v>
      </c>
      <c r="L41" s="93">
        <v>3.1704971200000003</v>
      </c>
      <c r="M41" s="56">
        <f t="shared" si="3"/>
        <v>35.79059265</v>
      </c>
      <c r="N41" s="94">
        <v>0</v>
      </c>
      <c r="O41" s="56">
        <v>0</v>
      </c>
      <c r="P41" s="56">
        <v>51.71445155999999</v>
      </c>
      <c r="Q41" s="82">
        <f t="shared" si="4"/>
        <v>87.50504421</v>
      </c>
    </row>
    <row r="42" spans="1:17" ht="12.75">
      <c r="A42" s="3" t="s">
        <v>139</v>
      </c>
      <c r="B42" s="91">
        <v>396.9332459183112</v>
      </c>
      <c r="C42" s="56"/>
      <c r="D42" s="56"/>
      <c r="E42" s="92">
        <f t="shared" si="1"/>
        <v>79.38664918366224</v>
      </c>
      <c r="F42" s="56"/>
      <c r="G42" s="93">
        <f t="shared" si="2"/>
        <v>317.5465967346489</v>
      </c>
      <c r="H42" s="56"/>
      <c r="I42" s="56"/>
      <c r="J42" s="92">
        <v>179.396917</v>
      </c>
      <c r="K42" s="56">
        <v>45.517856007499994</v>
      </c>
      <c r="L42" s="93">
        <v>25.41942864</v>
      </c>
      <c r="M42" s="56">
        <f t="shared" si="3"/>
        <v>250.3342016475</v>
      </c>
      <c r="N42" s="94">
        <v>0</v>
      </c>
      <c r="O42" s="56">
        <v>0</v>
      </c>
      <c r="P42" s="56">
        <v>839.42</v>
      </c>
      <c r="Q42" s="82">
        <f t="shared" si="4"/>
        <v>1089.7542016475</v>
      </c>
    </row>
    <row r="43" spans="1:17" ht="12.75">
      <c r="A43" s="3" t="s">
        <v>140</v>
      </c>
      <c r="B43" s="91">
        <v>266.88157043465986</v>
      </c>
      <c r="C43" s="56"/>
      <c r="D43" s="56"/>
      <c r="E43" s="92">
        <f t="shared" si="1"/>
        <v>53.37631408693198</v>
      </c>
      <c r="F43" s="56"/>
      <c r="G43" s="93">
        <f t="shared" si="2"/>
        <v>213.50525634772788</v>
      </c>
      <c r="H43" s="56"/>
      <c r="I43" s="56"/>
      <c r="J43" s="92">
        <v>102.91393</v>
      </c>
      <c r="K43" s="56">
        <v>27.846132895</v>
      </c>
      <c r="L43" s="93">
        <v>17.638979159999998</v>
      </c>
      <c r="M43" s="56">
        <f t="shared" si="3"/>
        <v>148.399042055</v>
      </c>
      <c r="N43" s="94">
        <v>0</v>
      </c>
      <c r="O43" s="56">
        <v>0</v>
      </c>
      <c r="P43" s="56">
        <v>289.7467092</v>
      </c>
      <c r="Q43" s="82">
        <f t="shared" si="4"/>
        <v>438.145751255</v>
      </c>
    </row>
    <row r="44" spans="1:17" ht="12.75">
      <c r="A44" s="3" t="s">
        <v>141</v>
      </c>
      <c r="B44" s="91">
        <v>69.37553908769928</v>
      </c>
      <c r="C44" s="56"/>
      <c r="D44" s="56"/>
      <c r="E44" s="92">
        <f t="shared" si="1"/>
        <v>13.875107817539856</v>
      </c>
      <c r="F44" s="56"/>
      <c r="G44" s="93">
        <f t="shared" si="2"/>
        <v>55.500431270159424</v>
      </c>
      <c r="H44" s="56"/>
      <c r="I44" s="56"/>
      <c r="J44" s="92">
        <v>21.807288</v>
      </c>
      <c r="K44" s="56">
        <v>7.897846699999999</v>
      </c>
      <c r="L44" s="93">
        <v>4.73850044</v>
      </c>
      <c r="M44" s="56">
        <f t="shared" si="3"/>
        <v>34.44363514</v>
      </c>
      <c r="N44" s="94">
        <v>0</v>
      </c>
      <c r="O44" s="56">
        <v>0</v>
      </c>
      <c r="P44" s="56">
        <v>67.81119297999999</v>
      </c>
      <c r="Q44" s="82">
        <f t="shared" si="4"/>
        <v>102.25482811999998</v>
      </c>
    </row>
    <row r="45" spans="1:17" ht="12.75">
      <c r="A45" s="3" t="s">
        <v>142</v>
      </c>
      <c r="B45" s="91">
        <v>78.46943443792325</v>
      </c>
      <c r="C45" s="56"/>
      <c r="D45" s="56"/>
      <c r="E45" s="92">
        <f t="shared" si="1"/>
        <v>15.693886887584652</v>
      </c>
      <c r="F45" s="56"/>
      <c r="G45" s="93">
        <f t="shared" si="2"/>
        <v>62.7755475503386</v>
      </c>
      <c r="H45" s="56"/>
      <c r="I45" s="56"/>
      <c r="J45" s="92">
        <v>58.60605</v>
      </c>
      <c r="K45" s="56">
        <v>9.7752290775</v>
      </c>
      <c r="L45" s="93">
        <v>3.71671229</v>
      </c>
      <c r="M45" s="56">
        <f t="shared" si="3"/>
        <v>72.09799136750001</v>
      </c>
      <c r="N45" s="94">
        <v>0</v>
      </c>
      <c r="O45" s="56">
        <v>48.2</v>
      </c>
      <c r="P45" s="56">
        <v>301.71261968</v>
      </c>
      <c r="Q45" s="82">
        <f t="shared" si="4"/>
        <v>422.0106110475</v>
      </c>
    </row>
    <row r="46" spans="1:17" ht="12.75">
      <c r="A46" s="3" t="s">
        <v>143</v>
      </c>
      <c r="B46" s="91">
        <v>269.05182298008197</v>
      </c>
      <c r="C46" s="56"/>
      <c r="D46" s="56"/>
      <c r="E46" s="92">
        <f t="shared" si="1"/>
        <v>53.8103645960164</v>
      </c>
      <c r="F46" s="56"/>
      <c r="G46" s="93">
        <f t="shared" si="2"/>
        <v>215.24145838406557</v>
      </c>
      <c r="H46" s="56"/>
      <c r="I46" s="56"/>
      <c r="J46" s="92">
        <v>143.759785</v>
      </c>
      <c r="K46" s="56">
        <v>29.9461892</v>
      </c>
      <c r="L46" s="93">
        <v>18.66803238</v>
      </c>
      <c r="M46" s="56">
        <f t="shared" si="3"/>
        <v>192.37400657999999</v>
      </c>
      <c r="N46" s="94">
        <v>0</v>
      </c>
      <c r="O46" s="56">
        <v>0</v>
      </c>
      <c r="P46" s="56">
        <v>784.9</v>
      </c>
      <c r="Q46" s="82">
        <f t="shared" si="4"/>
        <v>977.27400658</v>
      </c>
    </row>
    <row r="47" spans="1:17" ht="12.75">
      <c r="A47" s="3" t="s">
        <v>144</v>
      </c>
      <c r="B47" s="91">
        <v>41.824363958399765</v>
      </c>
      <c r="C47" s="56"/>
      <c r="D47" s="56"/>
      <c r="E47" s="92">
        <f t="shared" si="1"/>
        <v>8.364872791679954</v>
      </c>
      <c r="F47" s="56"/>
      <c r="G47" s="93">
        <f t="shared" si="2"/>
        <v>33.459491166719815</v>
      </c>
      <c r="H47" s="56"/>
      <c r="I47" s="56"/>
      <c r="J47" s="92">
        <v>19.987389</v>
      </c>
      <c r="K47" s="56">
        <v>9.9447632525</v>
      </c>
      <c r="L47" s="93">
        <v>2.34163961</v>
      </c>
      <c r="M47" s="56">
        <f t="shared" si="3"/>
        <v>32.2737918625</v>
      </c>
      <c r="N47" s="94">
        <v>0</v>
      </c>
      <c r="O47" s="56">
        <v>0</v>
      </c>
      <c r="P47" s="56">
        <v>52.37635914</v>
      </c>
      <c r="Q47" s="82">
        <f t="shared" si="4"/>
        <v>84.6501510025</v>
      </c>
    </row>
    <row r="48" spans="1:17" ht="12.75">
      <c r="A48" s="3" t="s">
        <v>145</v>
      </c>
      <c r="B48" s="91">
        <v>23.35454767427872</v>
      </c>
      <c r="C48" s="56"/>
      <c r="D48" s="56"/>
      <c r="E48" s="92">
        <f t="shared" si="1"/>
        <v>4.670909534855745</v>
      </c>
      <c r="F48" s="56"/>
      <c r="G48" s="93">
        <f t="shared" si="2"/>
        <v>18.683638139422975</v>
      </c>
      <c r="H48" s="56"/>
      <c r="I48" s="56"/>
      <c r="J48" s="92">
        <v>15.223897</v>
      </c>
      <c r="K48" s="56">
        <v>2.6899685949999994</v>
      </c>
      <c r="L48" s="93">
        <v>1.78781107</v>
      </c>
      <c r="M48" s="56">
        <f t="shared" si="3"/>
        <v>19.701676664999997</v>
      </c>
      <c r="N48" s="94">
        <v>0</v>
      </c>
      <c r="O48" s="56">
        <v>0</v>
      </c>
      <c r="P48" s="56">
        <v>39.813881419999994</v>
      </c>
      <c r="Q48" s="82">
        <f t="shared" si="4"/>
        <v>59.515558084999995</v>
      </c>
    </row>
    <row r="49" spans="1:17" ht="12.75">
      <c r="A49" s="3" t="s">
        <v>146</v>
      </c>
      <c r="B49" s="91">
        <v>91.67298228174349</v>
      </c>
      <c r="C49" s="56"/>
      <c r="D49" s="56"/>
      <c r="E49" s="92">
        <f t="shared" si="1"/>
        <v>18.3345964563487</v>
      </c>
      <c r="F49" s="56"/>
      <c r="G49" s="93">
        <f t="shared" si="2"/>
        <v>73.3383858253948</v>
      </c>
      <c r="H49" s="56"/>
      <c r="I49" s="56"/>
      <c r="J49" s="92">
        <v>33.02873</v>
      </c>
      <c r="K49" s="56">
        <v>9.910228827500001</v>
      </c>
      <c r="L49" s="93">
        <v>5.33336162</v>
      </c>
      <c r="M49" s="56">
        <f t="shared" si="3"/>
        <v>48.2723204475</v>
      </c>
      <c r="N49" s="94">
        <v>0</v>
      </c>
      <c r="O49" s="56">
        <v>0</v>
      </c>
      <c r="P49" s="56">
        <v>105.24878541999999</v>
      </c>
      <c r="Q49" s="82">
        <f t="shared" si="4"/>
        <v>153.52110586749998</v>
      </c>
    </row>
    <row r="50" spans="1:17" ht="12.75">
      <c r="A50" s="3" t="s">
        <v>147</v>
      </c>
      <c r="B50" s="91">
        <v>16.373952888971978</v>
      </c>
      <c r="C50" s="56"/>
      <c r="D50" s="56"/>
      <c r="E50" s="92">
        <f t="shared" si="1"/>
        <v>3.2747905777943958</v>
      </c>
      <c r="F50" s="56"/>
      <c r="G50" s="93">
        <f t="shared" si="2"/>
        <v>13.099162311177583</v>
      </c>
      <c r="H50" s="56"/>
      <c r="I50" s="56"/>
      <c r="J50" s="92">
        <v>6.638388</v>
      </c>
      <c r="K50" s="56">
        <v>5.2034255625</v>
      </c>
      <c r="L50" s="93">
        <v>1.7566369499999999</v>
      </c>
      <c r="M50" s="56">
        <f t="shared" si="3"/>
        <v>13.598450512500001</v>
      </c>
      <c r="N50" s="94">
        <v>0</v>
      </c>
      <c r="O50" s="56">
        <v>0</v>
      </c>
      <c r="P50" s="56">
        <v>3.330637516</v>
      </c>
      <c r="Q50" s="82">
        <f t="shared" si="4"/>
        <v>16.9290880285</v>
      </c>
    </row>
    <row r="51" spans="1:17" ht="12.75">
      <c r="A51" s="3" t="s">
        <v>148</v>
      </c>
      <c r="B51" s="91">
        <v>136.28756805495007</v>
      </c>
      <c r="C51" s="56"/>
      <c r="D51" s="56"/>
      <c r="E51" s="92">
        <f t="shared" si="1"/>
        <v>27.257513610990017</v>
      </c>
      <c r="F51" s="56"/>
      <c r="G51" s="93">
        <f t="shared" si="2"/>
        <v>109.03005444396005</v>
      </c>
      <c r="H51" s="56"/>
      <c r="I51" s="56"/>
      <c r="J51" s="92">
        <v>34.455204</v>
      </c>
      <c r="K51" s="56">
        <v>13.709094632500001</v>
      </c>
      <c r="L51" s="93">
        <v>5.922272039999999</v>
      </c>
      <c r="M51" s="56">
        <f t="shared" si="3"/>
        <v>54.0865706725</v>
      </c>
      <c r="N51" s="94">
        <v>0</v>
      </c>
      <c r="O51" s="56">
        <v>0</v>
      </c>
      <c r="P51" s="56">
        <v>146.5089123</v>
      </c>
      <c r="Q51" s="82">
        <f t="shared" si="4"/>
        <v>200.5954829725</v>
      </c>
    </row>
    <row r="52" spans="1:17" ht="12.75">
      <c r="A52" s="3" t="s">
        <v>149</v>
      </c>
      <c r="B52" s="91">
        <v>491.16772720487336</v>
      </c>
      <c r="C52" s="56"/>
      <c r="D52" s="56"/>
      <c r="E52" s="92">
        <f t="shared" si="1"/>
        <v>98.23354544097468</v>
      </c>
      <c r="F52" s="56"/>
      <c r="G52" s="93">
        <f t="shared" si="2"/>
        <v>392.93418176389866</v>
      </c>
      <c r="H52" s="56"/>
      <c r="I52" s="56"/>
      <c r="J52" s="92">
        <v>135.058709</v>
      </c>
      <c r="K52" s="56">
        <v>50.75517288500001</v>
      </c>
      <c r="L52" s="93">
        <v>21.22011385</v>
      </c>
      <c r="M52" s="56">
        <f t="shared" si="3"/>
        <v>207.033995735</v>
      </c>
      <c r="N52" s="94">
        <v>0</v>
      </c>
      <c r="O52" s="56">
        <v>0</v>
      </c>
      <c r="P52" s="56">
        <v>561.18</v>
      </c>
      <c r="Q52" s="82">
        <f t="shared" si="4"/>
        <v>768.2139957349999</v>
      </c>
    </row>
    <row r="53" spans="1:17" ht="12.75">
      <c r="A53" s="3" t="s">
        <v>150</v>
      </c>
      <c r="B53" s="91">
        <v>50.6065422335505</v>
      </c>
      <c r="C53" s="56"/>
      <c r="D53" s="56"/>
      <c r="E53" s="92">
        <f t="shared" si="1"/>
        <v>10.1213084467101</v>
      </c>
      <c r="F53" s="56"/>
      <c r="G53" s="93">
        <f t="shared" si="2"/>
        <v>40.485233786840396</v>
      </c>
      <c r="H53" s="56"/>
      <c r="I53" s="56"/>
      <c r="J53" s="92">
        <v>24.904959</v>
      </c>
      <c r="K53" s="56">
        <v>9.6680581425</v>
      </c>
      <c r="L53" s="93">
        <v>3.98424742</v>
      </c>
      <c r="M53" s="56">
        <f t="shared" si="3"/>
        <v>38.5572645625</v>
      </c>
      <c r="N53" s="94">
        <v>0</v>
      </c>
      <c r="O53" s="56">
        <v>0</v>
      </c>
      <c r="P53" s="56">
        <v>50.59958148</v>
      </c>
      <c r="Q53" s="82">
        <f t="shared" si="4"/>
        <v>89.1568460425</v>
      </c>
    </row>
    <row r="54" spans="1:17" ht="12.75">
      <c r="A54" s="3" t="s">
        <v>151</v>
      </c>
      <c r="B54" s="91">
        <v>176.83802630843363</v>
      </c>
      <c r="C54" s="56"/>
      <c r="D54" s="56"/>
      <c r="E54" s="92">
        <f t="shared" si="1"/>
        <v>35.36760526168673</v>
      </c>
      <c r="F54" s="56"/>
      <c r="G54" s="93">
        <f t="shared" si="2"/>
        <v>141.4704210467469</v>
      </c>
      <c r="H54" s="56"/>
      <c r="I54" s="56"/>
      <c r="J54" s="92">
        <v>46.036356</v>
      </c>
      <c r="K54" s="56">
        <v>15.9793776925</v>
      </c>
      <c r="L54" s="93">
        <v>7.51167987</v>
      </c>
      <c r="M54" s="56">
        <f t="shared" si="3"/>
        <v>69.5274135625</v>
      </c>
      <c r="N54" s="94">
        <v>0</v>
      </c>
      <c r="O54" s="56">
        <v>0</v>
      </c>
      <c r="P54" s="56">
        <v>157.425701</v>
      </c>
      <c r="Q54" s="82">
        <f t="shared" si="4"/>
        <v>226.9531145625</v>
      </c>
    </row>
    <row r="55" spans="1:17" ht="12.75">
      <c r="A55" s="3" t="s">
        <v>152</v>
      </c>
      <c r="B55" s="91">
        <v>1.7756289599583874</v>
      </c>
      <c r="C55" s="56"/>
      <c r="D55" s="56"/>
      <c r="E55" s="92">
        <f t="shared" si="1"/>
        <v>0.3551257919916775</v>
      </c>
      <c r="F55" s="56"/>
      <c r="G55" s="93">
        <f t="shared" si="2"/>
        <v>1.42050316796671</v>
      </c>
      <c r="H55" s="56"/>
      <c r="I55" s="56"/>
      <c r="J55" s="92">
        <v>2.317486</v>
      </c>
      <c r="K55" s="56">
        <v>1.5807083625</v>
      </c>
      <c r="L55" s="93">
        <v>0.286879</v>
      </c>
      <c r="M55" s="56">
        <f t="shared" si="3"/>
        <v>4.1850733625</v>
      </c>
      <c r="N55" s="94">
        <v>0</v>
      </c>
      <c r="O55" s="56">
        <v>0</v>
      </c>
      <c r="P55" s="56">
        <v>7.5477976799999995</v>
      </c>
      <c r="Q55" s="82">
        <f t="shared" si="4"/>
        <v>11.7328710425</v>
      </c>
    </row>
    <row r="56" spans="1:17" ht="12.75">
      <c r="A56" s="3" t="s">
        <v>153</v>
      </c>
      <c r="B56" s="91">
        <v>13.793203476132653</v>
      </c>
      <c r="C56" s="56"/>
      <c r="D56" s="56"/>
      <c r="E56" s="92">
        <f t="shared" si="1"/>
        <v>2.7586406952265308</v>
      </c>
      <c r="F56" s="56"/>
      <c r="G56" s="93">
        <f t="shared" si="2"/>
        <v>11.034562780906123</v>
      </c>
      <c r="H56" s="56"/>
      <c r="I56" s="56"/>
      <c r="J56" s="92">
        <v>7.50206</v>
      </c>
      <c r="K56" s="56">
        <v>2.5521041925</v>
      </c>
      <c r="L56" s="93">
        <v>1.67739766</v>
      </c>
      <c r="M56" s="56">
        <f t="shared" si="3"/>
        <v>11.7315618525</v>
      </c>
      <c r="N56" s="94">
        <v>0</v>
      </c>
      <c r="O56" s="56">
        <v>0</v>
      </c>
      <c r="P56" s="56">
        <v>15.54548218</v>
      </c>
      <c r="Q56" s="82">
        <f t="shared" si="4"/>
        <v>27.2770440325</v>
      </c>
    </row>
    <row r="57" spans="1:17" ht="12.75">
      <c r="A57" s="3" t="s">
        <v>154</v>
      </c>
      <c r="B57" s="91">
        <v>130.3769814323044</v>
      </c>
      <c r="C57" s="56"/>
      <c r="D57" s="56"/>
      <c r="E57" s="92">
        <f t="shared" si="1"/>
        <v>26.075396286460883</v>
      </c>
      <c r="F57" s="56"/>
      <c r="G57" s="93">
        <f t="shared" si="2"/>
        <v>104.30158514584352</v>
      </c>
      <c r="H57" s="56"/>
      <c r="I57" s="56"/>
      <c r="J57" s="92">
        <v>83.39922</v>
      </c>
      <c r="K57" s="56">
        <v>16.2293355375</v>
      </c>
      <c r="L57" s="93">
        <v>12.796665820000001</v>
      </c>
      <c r="M57" s="56">
        <f t="shared" si="3"/>
        <v>112.4252213575</v>
      </c>
      <c r="N57" s="94">
        <v>0</v>
      </c>
      <c r="O57" s="56">
        <v>102</v>
      </c>
      <c r="P57" s="56">
        <v>532.04</v>
      </c>
      <c r="Q57" s="82">
        <f t="shared" si="4"/>
        <v>746.4652213575</v>
      </c>
    </row>
    <row r="58" spans="1:17" ht="12.75">
      <c r="A58" s="3" t="s">
        <v>155</v>
      </c>
      <c r="B58" s="91">
        <v>130.93981885735613</v>
      </c>
      <c r="C58" s="56"/>
      <c r="D58" s="56"/>
      <c r="E58" s="92">
        <f t="shared" si="1"/>
        <v>26.187963771471228</v>
      </c>
      <c r="F58" s="56"/>
      <c r="G58" s="93">
        <f t="shared" si="2"/>
        <v>104.7518550858849</v>
      </c>
      <c r="H58" s="56"/>
      <c r="I58" s="56"/>
      <c r="J58" s="92">
        <v>69.140142</v>
      </c>
      <c r="K58" s="56">
        <v>14.4658600175</v>
      </c>
      <c r="L58" s="93">
        <v>8.16733095</v>
      </c>
      <c r="M58" s="56">
        <f t="shared" si="3"/>
        <v>91.77333296750001</v>
      </c>
      <c r="N58" s="94">
        <v>0</v>
      </c>
      <c r="O58" s="56">
        <v>0</v>
      </c>
      <c r="P58" s="56">
        <v>165.9134075</v>
      </c>
      <c r="Q58" s="82">
        <f t="shared" si="4"/>
        <v>257.68674046750004</v>
      </c>
    </row>
    <row r="59" spans="1:17" ht="12.75">
      <c r="A59" s="3" t="s">
        <v>156</v>
      </c>
      <c r="B59" s="91">
        <v>31.65639924884609</v>
      </c>
      <c r="C59" s="56"/>
      <c r="D59" s="56"/>
      <c r="E59" s="92">
        <f t="shared" si="1"/>
        <v>6.331279849769218</v>
      </c>
      <c r="F59" s="56"/>
      <c r="G59" s="93">
        <f t="shared" si="2"/>
        <v>25.325119399076872</v>
      </c>
      <c r="H59" s="56"/>
      <c r="I59" s="56"/>
      <c r="J59" s="92">
        <v>14.303156</v>
      </c>
      <c r="K59" s="56">
        <v>6.011219495</v>
      </c>
      <c r="L59" s="93">
        <v>2.94770818</v>
      </c>
      <c r="M59" s="56">
        <f t="shared" si="3"/>
        <v>23.262083675</v>
      </c>
      <c r="N59" s="94">
        <v>0</v>
      </c>
      <c r="O59" s="56">
        <v>0</v>
      </c>
      <c r="P59" s="56">
        <v>30.482258899999998</v>
      </c>
      <c r="Q59" s="82">
        <f t="shared" si="4"/>
        <v>53.744342575</v>
      </c>
    </row>
    <row r="60" spans="1:17" ht="13.5" thickBot="1">
      <c r="A60" s="3" t="s">
        <v>157</v>
      </c>
      <c r="B60" s="91">
        <v>11.10917727009487</v>
      </c>
      <c r="C60" s="56"/>
      <c r="D60" s="56"/>
      <c r="E60" s="92">
        <f t="shared" si="1"/>
        <v>2.221835454018974</v>
      </c>
      <c r="F60" s="56"/>
      <c r="G60" s="93">
        <f t="shared" si="2"/>
        <v>8.887341816075896</v>
      </c>
      <c r="H60" s="56"/>
      <c r="I60" s="56"/>
      <c r="J60" s="92">
        <v>6.943775</v>
      </c>
      <c r="K60" s="56">
        <v>4.0789501525</v>
      </c>
      <c r="L60" s="93">
        <v>1.6545435</v>
      </c>
      <c r="M60" s="56">
        <f t="shared" si="3"/>
        <v>12.6772686525</v>
      </c>
      <c r="N60" s="94">
        <v>0</v>
      </c>
      <c r="O60" s="56">
        <v>0</v>
      </c>
      <c r="P60" s="56">
        <v>6.40542038</v>
      </c>
      <c r="Q60" s="82">
        <f t="shared" si="4"/>
        <v>19.0826890325</v>
      </c>
    </row>
    <row r="61" spans="1:17" ht="13.5" thickBot="1">
      <c r="A61" s="70"/>
      <c r="B61" s="74">
        <f>SUM(B8:B60)</f>
        <v>6628.749684114466</v>
      </c>
      <c r="C61" s="51"/>
      <c r="D61" s="51"/>
      <c r="E61" s="51">
        <f>SUM(E8:E60)</f>
        <v>1325.7499368228935</v>
      </c>
      <c r="F61" s="51"/>
      <c r="G61" s="79">
        <f>SUM(G8:G60)</f>
        <v>5302.999747291574</v>
      </c>
      <c r="H61" s="51"/>
      <c r="I61" s="51"/>
      <c r="J61" s="74">
        <f aca="true" t="shared" si="5" ref="J61:Q61">SUM(J8:J60)</f>
        <v>2704.997522999999</v>
      </c>
      <c r="K61" s="51">
        <f t="shared" si="5"/>
        <v>746.8020753474998</v>
      </c>
      <c r="L61" s="51">
        <f t="shared" si="5"/>
        <v>374.67344474999993</v>
      </c>
      <c r="M61" s="89">
        <f t="shared" si="5"/>
        <v>3826.4730430975005</v>
      </c>
      <c r="N61" s="106">
        <f t="shared" si="5"/>
        <v>0</v>
      </c>
      <c r="O61" s="74">
        <f t="shared" si="5"/>
        <v>165.8</v>
      </c>
      <c r="P61" s="79">
        <f t="shared" si="5"/>
        <v>10278.495419676</v>
      </c>
      <c r="Q61" s="79">
        <f t="shared" si="5"/>
        <v>14270.768462773502</v>
      </c>
    </row>
    <row r="62" ht="12.75">
      <c r="O62" s="36" t="s">
        <v>24</v>
      </c>
    </row>
    <row r="63" spans="1:16" ht="12.75">
      <c r="A63" s="43" t="s">
        <v>100</v>
      </c>
      <c r="O63" s="49">
        <f ca="1">TODAY()</f>
        <v>39829</v>
      </c>
      <c r="P63" s="49"/>
    </row>
  </sheetData>
  <mergeCells count="6">
    <mergeCell ref="A1:Q1"/>
    <mergeCell ref="A2:Q2"/>
    <mergeCell ref="O5:P5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4" width="9.140625" style="36" hidden="1" customWidth="1"/>
    <col min="5" max="5" width="9.7109375" style="36" customWidth="1"/>
    <col min="6" max="6" width="8.7109375" style="36" hidden="1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9.7109375" style="36" customWidth="1"/>
    <col min="16" max="16" width="8.140625" style="36" bestFit="1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 t="s">
        <v>96</v>
      </c>
      <c r="Q6" s="67" t="s">
        <v>97</v>
      </c>
    </row>
    <row r="7" spans="1:17" ht="12.75">
      <c r="A7" s="69"/>
      <c r="B7" s="69"/>
      <c r="C7" s="41"/>
      <c r="D7" s="41"/>
      <c r="E7" s="39"/>
      <c r="F7" s="41"/>
      <c r="G7" s="40"/>
      <c r="H7" s="41"/>
      <c r="I7" s="41"/>
      <c r="J7" s="39"/>
      <c r="K7" s="41"/>
      <c r="L7" s="40"/>
      <c r="M7" s="41"/>
      <c r="N7" s="42"/>
      <c r="O7" s="41"/>
      <c r="P7" s="41"/>
      <c r="Q7" s="81"/>
    </row>
    <row r="8" spans="1:17" ht="12.75">
      <c r="A8" s="3" t="s">
        <v>105</v>
      </c>
      <c r="B8" s="91">
        <v>14.255773378919553</v>
      </c>
      <c r="C8" s="56"/>
      <c r="D8" s="56"/>
      <c r="E8" s="92">
        <f>0.147*B8</f>
        <v>2.095598686701174</v>
      </c>
      <c r="F8" s="56"/>
      <c r="G8" s="93">
        <f>B8-E8</f>
        <v>12.16017469221838</v>
      </c>
      <c r="H8" s="56"/>
      <c r="I8" s="56"/>
      <c r="J8" s="92">
        <v>22.719578</v>
      </c>
      <c r="K8" s="56">
        <v>8.209385965000001</v>
      </c>
      <c r="L8" s="93">
        <v>2.2237242</v>
      </c>
      <c r="M8" s="56">
        <f>SUM(J8:L8)</f>
        <v>33.152688165</v>
      </c>
      <c r="N8" s="94">
        <v>15.729216</v>
      </c>
      <c r="O8" s="56">
        <v>2.7</v>
      </c>
      <c r="P8" s="56">
        <v>16.5</v>
      </c>
      <c r="Q8" s="82">
        <f aca="true" t="shared" si="0" ref="Q8:Q60">SUM(M8:P8)</f>
        <v>68.081904165</v>
      </c>
    </row>
    <row r="9" spans="1:17" ht="12.75">
      <c r="A9" s="3" t="s">
        <v>106</v>
      </c>
      <c r="B9" s="91">
        <v>94.24138587987332</v>
      </c>
      <c r="C9" s="56"/>
      <c r="D9" s="56"/>
      <c r="E9" s="92">
        <f aca="true" t="shared" si="1" ref="E9:E60">0.147*B9</f>
        <v>13.853483724341377</v>
      </c>
      <c r="F9" s="56"/>
      <c r="G9" s="93">
        <f aca="true" t="shared" si="2" ref="G9:G60">B9-E9</f>
        <v>80.38790215553195</v>
      </c>
      <c r="H9" s="56"/>
      <c r="I9" s="56"/>
      <c r="J9" s="92">
        <v>32.678612</v>
      </c>
      <c r="K9" s="56">
        <v>11.2420834475</v>
      </c>
      <c r="L9" s="93">
        <v>4.85385827</v>
      </c>
      <c r="M9" s="56">
        <f aca="true" t="shared" si="3" ref="M9:M60">SUM(J9:L9)</f>
        <v>48.7745537175</v>
      </c>
      <c r="N9" s="94">
        <v>112.025568</v>
      </c>
      <c r="O9" s="56">
        <v>0</v>
      </c>
      <c r="P9" s="56">
        <v>56.9</v>
      </c>
      <c r="Q9" s="82">
        <f t="shared" si="0"/>
        <v>217.70012171750002</v>
      </c>
    </row>
    <row r="10" spans="1:17" ht="12.75">
      <c r="A10" s="3" t="s">
        <v>107</v>
      </c>
      <c r="B10" s="91">
        <v>57.96822062633491</v>
      </c>
      <c r="C10" s="56"/>
      <c r="D10" s="56"/>
      <c r="E10" s="92">
        <f t="shared" si="1"/>
        <v>8.52132843207123</v>
      </c>
      <c r="F10" s="56"/>
      <c r="G10" s="93">
        <f t="shared" si="2"/>
        <v>49.44689219426368</v>
      </c>
      <c r="H10" s="56"/>
      <c r="I10" s="56"/>
      <c r="J10" s="92">
        <v>23.375025</v>
      </c>
      <c r="K10" s="56">
        <v>6.6016655275</v>
      </c>
      <c r="L10" s="93">
        <v>4.0127454700000005</v>
      </c>
      <c r="M10" s="56">
        <f t="shared" si="3"/>
        <v>33.9894359975</v>
      </c>
      <c r="N10" s="94">
        <v>64.899806</v>
      </c>
      <c r="O10" s="56">
        <v>0</v>
      </c>
      <c r="P10" s="56">
        <v>44.6</v>
      </c>
      <c r="Q10" s="82">
        <f t="shared" si="0"/>
        <v>143.4892419975</v>
      </c>
    </row>
    <row r="11" spans="1:17" ht="12.75">
      <c r="A11" s="3" t="s">
        <v>108</v>
      </c>
      <c r="B11" s="91">
        <v>124.43838447196805</v>
      </c>
      <c r="C11" s="56"/>
      <c r="D11" s="56"/>
      <c r="E11" s="92">
        <f t="shared" si="1"/>
        <v>18.292442517379303</v>
      </c>
      <c r="F11" s="56"/>
      <c r="G11" s="93">
        <f t="shared" si="2"/>
        <v>106.14594195458875</v>
      </c>
      <c r="H11" s="56"/>
      <c r="I11" s="56"/>
      <c r="J11" s="92">
        <v>34.240657</v>
      </c>
      <c r="K11" s="56">
        <v>11.735506684999999</v>
      </c>
      <c r="L11" s="93">
        <v>5.03091638</v>
      </c>
      <c r="M11" s="56">
        <f t="shared" si="3"/>
        <v>51.007080065</v>
      </c>
      <c r="N11" s="94">
        <v>145.320464</v>
      </c>
      <c r="O11" s="56">
        <v>0</v>
      </c>
      <c r="P11" s="56">
        <v>48.7</v>
      </c>
      <c r="Q11" s="82">
        <f t="shared" si="0"/>
        <v>245.02754406499997</v>
      </c>
    </row>
    <row r="12" spans="1:17" ht="12.75">
      <c r="A12" s="3" t="s">
        <v>109</v>
      </c>
      <c r="B12" s="91">
        <v>805.139058766396</v>
      </c>
      <c r="C12" s="56"/>
      <c r="D12" s="56"/>
      <c r="E12" s="92">
        <f t="shared" si="1"/>
        <v>118.35544163866021</v>
      </c>
      <c r="F12" s="56"/>
      <c r="G12" s="93">
        <f t="shared" si="2"/>
        <v>686.7836171277359</v>
      </c>
      <c r="H12" s="56"/>
      <c r="I12" s="56"/>
      <c r="J12" s="92">
        <v>409.171187</v>
      </c>
      <c r="K12" s="56">
        <v>89.77592184750002</v>
      </c>
      <c r="L12" s="93">
        <v>40.701946410000005</v>
      </c>
      <c r="M12" s="56">
        <f t="shared" si="3"/>
        <v>539.6490552575</v>
      </c>
      <c r="N12" s="94">
        <v>952.329316</v>
      </c>
      <c r="O12" s="56">
        <v>0</v>
      </c>
      <c r="P12" s="56">
        <v>788</v>
      </c>
      <c r="Q12" s="82">
        <f t="shared" si="0"/>
        <v>2279.9783712575</v>
      </c>
    </row>
    <row r="13" spans="1:17" ht="12.75">
      <c r="A13" s="3" t="s">
        <v>110</v>
      </c>
      <c r="B13" s="91">
        <v>121.73450837066534</v>
      </c>
      <c r="C13" s="56"/>
      <c r="D13" s="56"/>
      <c r="E13" s="92">
        <f t="shared" si="1"/>
        <v>17.894972730487805</v>
      </c>
      <c r="F13" s="56"/>
      <c r="G13" s="93">
        <f t="shared" si="2"/>
        <v>103.83953564017753</v>
      </c>
      <c r="H13" s="56"/>
      <c r="I13" s="56"/>
      <c r="J13" s="92">
        <v>38.277393000000004</v>
      </c>
      <c r="K13" s="56">
        <v>10.3946400375</v>
      </c>
      <c r="L13" s="93">
        <v>6.382038509999999</v>
      </c>
      <c r="M13" s="56">
        <f t="shared" si="3"/>
        <v>55.0540715475</v>
      </c>
      <c r="N13" s="94">
        <v>144.045136</v>
      </c>
      <c r="O13" s="56">
        <v>0</v>
      </c>
      <c r="P13" s="56">
        <v>110</v>
      </c>
      <c r="Q13" s="82">
        <f t="shared" si="0"/>
        <v>309.0992075475</v>
      </c>
    </row>
    <row r="14" spans="1:17" ht="12.75">
      <c r="A14" s="3" t="s">
        <v>111</v>
      </c>
      <c r="B14" s="91">
        <v>87.35123024600396</v>
      </c>
      <c r="C14" s="56"/>
      <c r="D14" s="56"/>
      <c r="E14" s="92">
        <f t="shared" si="1"/>
        <v>12.840630846162583</v>
      </c>
      <c r="F14" s="56"/>
      <c r="G14" s="93">
        <f t="shared" si="2"/>
        <v>74.51059939984138</v>
      </c>
      <c r="H14" s="56"/>
      <c r="I14" s="56"/>
      <c r="J14" s="92">
        <v>52.042973</v>
      </c>
      <c r="K14" s="56">
        <v>8.539132614999998</v>
      </c>
      <c r="L14" s="93">
        <v>6.39499767</v>
      </c>
      <c r="M14" s="56">
        <f t="shared" si="3"/>
        <v>66.977103285</v>
      </c>
      <c r="N14" s="94">
        <v>102.399625</v>
      </c>
      <c r="O14" s="56">
        <v>0</v>
      </c>
      <c r="P14" s="56">
        <v>110</v>
      </c>
      <c r="Q14" s="82">
        <f t="shared" si="0"/>
        <v>279.376728285</v>
      </c>
    </row>
    <row r="15" spans="1:17" ht="12.75">
      <c r="A15" s="3" t="s">
        <v>112</v>
      </c>
      <c r="B15" s="91">
        <v>25.534705987418246</v>
      </c>
      <c r="C15" s="56"/>
      <c r="D15" s="56"/>
      <c r="E15" s="92">
        <f t="shared" si="1"/>
        <v>3.7536017801504817</v>
      </c>
      <c r="F15" s="56"/>
      <c r="G15" s="93">
        <f t="shared" si="2"/>
        <v>21.781104207267763</v>
      </c>
      <c r="H15" s="56"/>
      <c r="I15" s="56"/>
      <c r="J15" s="92">
        <v>10.014158</v>
      </c>
      <c r="K15" s="56">
        <v>3.5179608374999995</v>
      </c>
      <c r="L15" s="93">
        <v>1.84331252</v>
      </c>
      <c r="M15" s="56">
        <f t="shared" si="3"/>
        <v>15.3754313575</v>
      </c>
      <c r="N15" s="94">
        <v>26.174594</v>
      </c>
      <c r="O15" s="56">
        <v>0</v>
      </c>
      <c r="P15" s="56">
        <v>26.6</v>
      </c>
      <c r="Q15" s="82">
        <f t="shared" si="0"/>
        <v>68.1500253575</v>
      </c>
    </row>
    <row r="16" spans="1:17" ht="12.75">
      <c r="A16" s="3" t="s">
        <v>113</v>
      </c>
      <c r="B16" s="91">
        <v>21.284365692464377</v>
      </c>
      <c r="C16" s="56"/>
      <c r="D16" s="56"/>
      <c r="E16" s="92">
        <f t="shared" si="1"/>
        <v>3.1288017567922632</v>
      </c>
      <c r="F16" s="56"/>
      <c r="G16" s="93">
        <f t="shared" si="2"/>
        <v>18.155563935672113</v>
      </c>
      <c r="H16" s="56"/>
      <c r="I16" s="56"/>
      <c r="J16" s="92">
        <v>9.222606</v>
      </c>
      <c r="K16" s="56">
        <v>2.3110606475</v>
      </c>
      <c r="L16" s="93">
        <v>1.2907934</v>
      </c>
      <c r="M16" s="56">
        <f t="shared" si="3"/>
        <v>12.8244600475</v>
      </c>
      <c r="N16" s="94">
        <v>26.414592</v>
      </c>
      <c r="O16" s="56">
        <v>0</v>
      </c>
      <c r="P16" s="56">
        <v>12.9</v>
      </c>
      <c r="Q16" s="82">
        <f t="shared" si="0"/>
        <v>52.139052047499995</v>
      </c>
    </row>
    <row r="17" spans="1:17" ht="12.75">
      <c r="A17" s="3" t="s">
        <v>114</v>
      </c>
      <c r="B17" s="91">
        <v>396.30223388122187</v>
      </c>
      <c r="C17" s="56"/>
      <c r="D17" s="56"/>
      <c r="E17" s="92">
        <f t="shared" si="1"/>
        <v>58.25642838053961</v>
      </c>
      <c r="F17" s="56"/>
      <c r="G17" s="93">
        <f t="shared" si="2"/>
        <v>338.04580550068226</v>
      </c>
      <c r="H17" s="56"/>
      <c r="I17" s="56"/>
      <c r="J17" s="92">
        <v>75.326387</v>
      </c>
      <c r="K17" s="56">
        <v>35.5420117725</v>
      </c>
      <c r="L17" s="93">
        <v>14.126539789999999</v>
      </c>
      <c r="M17" s="56">
        <f t="shared" si="3"/>
        <v>124.9949385625</v>
      </c>
      <c r="N17" s="94">
        <v>452.593333</v>
      </c>
      <c r="O17" s="56">
        <v>0</v>
      </c>
      <c r="P17" s="56">
        <v>250</v>
      </c>
      <c r="Q17" s="82">
        <f t="shared" si="0"/>
        <v>827.5882715624999</v>
      </c>
    </row>
    <row r="18" spans="1:17" ht="12.75">
      <c r="A18" s="3" t="s">
        <v>115</v>
      </c>
      <c r="B18" s="91">
        <v>210.81721282024043</v>
      </c>
      <c r="C18" s="56"/>
      <c r="D18" s="56"/>
      <c r="E18" s="92">
        <f t="shared" si="1"/>
        <v>30.99013028457534</v>
      </c>
      <c r="F18" s="56"/>
      <c r="G18" s="93">
        <f t="shared" si="2"/>
        <v>179.82708253566508</v>
      </c>
      <c r="H18" s="56"/>
      <c r="I18" s="56"/>
      <c r="J18" s="92">
        <v>52.530009</v>
      </c>
      <c r="K18" s="56">
        <v>19.8336993675</v>
      </c>
      <c r="L18" s="93">
        <v>7.21754937</v>
      </c>
      <c r="M18" s="56">
        <f t="shared" si="3"/>
        <v>79.5812577375</v>
      </c>
      <c r="N18" s="94">
        <v>251.774184</v>
      </c>
      <c r="O18" s="56">
        <v>0</v>
      </c>
      <c r="P18" s="56">
        <v>152</v>
      </c>
      <c r="Q18" s="82">
        <f t="shared" si="0"/>
        <v>483.3554417375</v>
      </c>
    </row>
    <row r="19" spans="1:17" ht="12.75">
      <c r="A19" s="3" t="s">
        <v>116</v>
      </c>
      <c r="B19" s="91">
        <v>26.634668921854995</v>
      </c>
      <c r="C19" s="56"/>
      <c r="D19" s="56"/>
      <c r="E19" s="92">
        <f t="shared" si="1"/>
        <v>3.915296331512684</v>
      </c>
      <c r="F19" s="56"/>
      <c r="G19" s="93">
        <f t="shared" si="2"/>
        <v>22.71937259034231</v>
      </c>
      <c r="H19" s="56"/>
      <c r="I19" s="56"/>
      <c r="J19" s="92">
        <v>13.622787</v>
      </c>
      <c r="K19" s="56">
        <v>3.392873275</v>
      </c>
      <c r="L19" s="93">
        <v>1.89090236</v>
      </c>
      <c r="M19" s="56">
        <f t="shared" si="3"/>
        <v>18.906562635</v>
      </c>
      <c r="N19" s="94">
        <v>31.284487</v>
      </c>
      <c r="O19" s="56">
        <v>0</v>
      </c>
      <c r="P19" s="56">
        <v>27.3</v>
      </c>
      <c r="Q19" s="82">
        <f t="shared" si="0"/>
        <v>77.491049635</v>
      </c>
    </row>
    <row r="20" spans="1:17" ht="12.75">
      <c r="A20" s="3" t="s">
        <v>117</v>
      </c>
      <c r="B20" s="91">
        <v>68.00877058327202</v>
      </c>
      <c r="C20" s="56"/>
      <c r="D20" s="56"/>
      <c r="E20" s="92">
        <f t="shared" si="1"/>
        <v>9.997289275740988</v>
      </c>
      <c r="F20" s="56"/>
      <c r="G20" s="93">
        <f t="shared" si="2"/>
        <v>58.011481307531035</v>
      </c>
      <c r="H20" s="56"/>
      <c r="I20" s="56"/>
      <c r="J20" s="92">
        <v>22.918325</v>
      </c>
      <c r="K20" s="56">
        <v>7.2399927</v>
      </c>
      <c r="L20" s="93">
        <v>5.07785998</v>
      </c>
      <c r="M20" s="56">
        <f t="shared" si="3"/>
        <v>35.23617768</v>
      </c>
      <c r="N20" s="94">
        <v>83.337303</v>
      </c>
      <c r="O20" s="56">
        <v>0</v>
      </c>
      <c r="P20" s="56">
        <v>47</v>
      </c>
      <c r="Q20" s="82">
        <f t="shared" si="0"/>
        <v>165.57348068</v>
      </c>
    </row>
    <row r="21" spans="1:17" ht="12.75">
      <c r="A21" s="3" t="s">
        <v>118</v>
      </c>
      <c r="B21" s="91">
        <v>28.13316897637764</v>
      </c>
      <c r="C21" s="56"/>
      <c r="D21" s="56"/>
      <c r="E21" s="92">
        <f t="shared" si="1"/>
        <v>4.135575839527513</v>
      </c>
      <c r="F21" s="56"/>
      <c r="G21" s="93">
        <f t="shared" si="2"/>
        <v>23.997593136850128</v>
      </c>
      <c r="H21" s="56"/>
      <c r="I21" s="56"/>
      <c r="J21" s="92">
        <v>16.770078</v>
      </c>
      <c r="K21" s="56">
        <v>6.9045553024999995</v>
      </c>
      <c r="L21" s="93">
        <v>1.64195484</v>
      </c>
      <c r="M21" s="56">
        <f t="shared" si="3"/>
        <v>25.316588142500002</v>
      </c>
      <c r="N21" s="94">
        <v>32.922588</v>
      </c>
      <c r="O21" s="56">
        <v>0</v>
      </c>
      <c r="P21" s="56">
        <v>24</v>
      </c>
      <c r="Q21" s="82">
        <f t="shared" si="0"/>
        <v>82.2391761425</v>
      </c>
    </row>
    <row r="22" spans="1:17" ht="12.75">
      <c r="A22" s="3" t="s">
        <v>119</v>
      </c>
      <c r="B22" s="91">
        <v>299.5501976903955</v>
      </c>
      <c r="C22" s="56"/>
      <c r="D22" s="56"/>
      <c r="E22" s="92">
        <f t="shared" si="1"/>
        <v>44.03387906048814</v>
      </c>
      <c r="F22" s="56"/>
      <c r="G22" s="93">
        <f t="shared" si="2"/>
        <v>255.51631862990737</v>
      </c>
      <c r="H22" s="56"/>
      <c r="I22" s="56"/>
      <c r="J22" s="92">
        <v>128.379862</v>
      </c>
      <c r="K22" s="56">
        <v>32.23524394249999</v>
      </c>
      <c r="L22" s="93">
        <v>15.167821659999998</v>
      </c>
      <c r="M22" s="56">
        <f t="shared" si="3"/>
        <v>175.7829276025</v>
      </c>
      <c r="N22" s="94">
        <v>381.129103</v>
      </c>
      <c r="O22" s="56">
        <v>0</v>
      </c>
      <c r="P22" s="56">
        <v>433</v>
      </c>
      <c r="Q22" s="82">
        <f t="shared" si="0"/>
        <v>989.9120306025</v>
      </c>
    </row>
    <row r="23" spans="1:17" ht="12.75">
      <c r="A23" s="3" t="s">
        <v>120</v>
      </c>
      <c r="B23" s="91">
        <v>147.3384777844235</v>
      </c>
      <c r="C23" s="56"/>
      <c r="D23" s="56"/>
      <c r="E23" s="92">
        <f t="shared" si="1"/>
        <v>21.658756234310253</v>
      </c>
      <c r="F23" s="56"/>
      <c r="G23" s="93">
        <f t="shared" si="2"/>
        <v>125.67972155011324</v>
      </c>
      <c r="H23" s="56"/>
      <c r="I23" s="56"/>
      <c r="J23" s="92">
        <v>42.159072</v>
      </c>
      <c r="K23" s="56">
        <v>14.561931484999999</v>
      </c>
      <c r="L23" s="93">
        <v>5.10716617</v>
      </c>
      <c r="M23" s="56">
        <f t="shared" si="3"/>
        <v>61.828169654999996</v>
      </c>
      <c r="N23" s="94">
        <v>176.179376</v>
      </c>
      <c r="O23" s="56">
        <v>0</v>
      </c>
      <c r="P23" s="56">
        <v>96.1</v>
      </c>
      <c r="Q23" s="82">
        <f t="shared" si="0"/>
        <v>334.10754565499997</v>
      </c>
    </row>
    <row r="24" spans="1:17" ht="12.75">
      <c r="A24" s="3" t="s">
        <v>121</v>
      </c>
      <c r="B24" s="91">
        <v>65.86351737186007</v>
      </c>
      <c r="C24" s="56"/>
      <c r="D24" s="56"/>
      <c r="E24" s="92">
        <f t="shared" si="1"/>
        <v>9.681937053663429</v>
      </c>
      <c r="F24" s="56"/>
      <c r="G24" s="93">
        <f t="shared" si="2"/>
        <v>56.18158031819664</v>
      </c>
      <c r="H24" s="56"/>
      <c r="I24" s="56"/>
      <c r="J24" s="92">
        <v>18.862824</v>
      </c>
      <c r="K24" s="56">
        <v>6.8284403725</v>
      </c>
      <c r="L24" s="93">
        <v>3.7885775099999996</v>
      </c>
      <c r="M24" s="56">
        <f t="shared" si="3"/>
        <v>29.4798418825</v>
      </c>
      <c r="N24" s="94">
        <v>78.949083</v>
      </c>
      <c r="O24" s="56">
        <v>0</v>
      </c>
      <c r="P24" s="56">
        <v>38.6</v>
      </c>
      <c r="Q24" s="82">
        <f t="shared" si="0"/>
        <v>147.0289248825</v>
      </c>
    </row>
    <row r="25" spans="1:17" ht="12.75">
      <c r="A25" s="3" t="s">
        <v>122</v>
      </c>
      <c r="B25" s="91">
        <v>87.8106095726652</v>
      </c>
      <c r="C25" s="56"/>
      <c r="D25" s="56"/>
      <c r="E25" s="92">
        <f t="shared" si="1"/>
        <v>12.908159607181783</v>
      </c>
      <c r="F25" s="56"/>
      <c r="G25" s="93">
        <f t="shared" si="2"/>
        <v>74.90244996548341</v>
      </c>
      <c r="H25" s="56"/>
      <c r="I25" s="56"/>
      <c r="J25" s="92">
        <v>25.936799</v>
      </c>
      <c r="K25" s="56">
        <v>10.11320448</v>
      </c>
      <c r="L25" s="93">
        <v>4.01891416</v>
      </c>
      <c r="M25" s="56">
        <f t="shared" si="3"/>
        <v>40.06891764</v>
      </c>
      <c r="N25" s="94">
        <v>104.85935</v>
      </c>
      <c r="O25" s="56">
        <v>0</v>
      </c>
      <c r="P25" s="56">
        <v>42</v>
      </c>
      <c r="Q25" s="82">
        <f t="shared" si="0"/>
        <v>186.92826764</v>
      </c>
    </row>
    <row r="26" spans="1:17" ht="12.75">
      <c r="A26" s="3" t="s">
        <v>123</v>
      </c>
      <c r="B26" s="91">
        <v>92.82173551125064</v>
      </c>
      <c r="C26" s="56"/>
      <c r="D26" s="56"/>
      <c r="E26" s="92">
        <f t="shared" si="1"/>
        <v>13.644795120153843</v>
      </c>
      <c r="F26" s="56"/>
      <c r="G26" s="93">
        <f t="shared" si="2"/>
        <v>79.17694039109679</v>
      </c>
      <c r="H26" s="56"/>
      <c r="I26" s="56"/>
      <c r="J26" s="92">
        <v>24.487687</v>
      </c>
      <c r="K26" s="56">
        <v>11.1474803175</v>
      </c>
      <c r="L26" s="93">
        <v>4.11830979</v>
      </c>
      <c r="M26" s="56">
        <f t="shared" si="3"/>
        <v>39.7534771075</v>
      </c>
      <c r="N26" s="94">
        <v>106.561917</v>
      </c>
      <c r="O26" s="56">
        <v>0</v>
      </c>
      <c r="P26" s="56">
        <v>43.9</v>
      </c>
      <c r="Q26" s="82">
        <f t="shared" si="0"/>
        <v>190.2153941075</v>
      </c>
    </row>
    <row r="27" spans="1:17" ht="12.75">
      <c r="A27" s="3" t="s">
        <v>124</v>
      </c>
      <c r="B27" s="91">
        <v>166.78983263520263</v>
      </c>
      <c r="C27" s="56"/>
      <c r="D27" s="56"/>
      <c r="E27" s="92">
        <f t="shared" si="1"/>
        <v>24.518105397374786</v>
      </c>
      <c r="F27" s="56"/>
      <c r="G27" s="93">
        <f t="shared" si="2"/>
        <v>142.27172723782783</v>
      </c>
      <c r="H27" s="56"/>
      <c r="I27" s="56"/>
      <c r="J27" s="92">
        <v>72.109908</v>
      </c>
      <c r="K27" s="56">
        <v>15.597080565000002</v>
      </c>
      <c r="L27" s="93">
        <v>9.84013435</v>
      </c>
      <c r="M27" s="56">
        <f t="shared" si="3"/>
        <v>97.547122915</v>
      </c>
      <c r="N27" s="94">
        <v>196.294223</v>
      </c>
      <c r="O27" s="56">
        <v>0</v>
      </c>
      <c r="P27" s="56">
        <v>469</v>
      </c>
      <c r="Q27" s="82">
        <f t="shared" si="0"/>
        <v>762.8413459149999</v>
      </c>
    </row>
    <row r="28" spans="1:17" ht="12.75">
      <c r="A28" s="3" t="s">
        <v>125</v>
      </c>
      <c r="B28" s="91">
        <v>121.73303763255495</v>
      </c>
      <c r="C28" s="56"/>
      <c r="D28" s="56"/>
      <c r="E28" s="92">
        <f t="shared" si="1"/>
        <v>17.89475653198558</v>
      </c>
      <c r="F28" s="56"/>
      <c r="G28" s="93">
        <f t="shared" si="2"/>
        <v>103.83828110056938</v>
      </c>
      <c r="H28" s="56"/>
      <c r="I28" s="56"/>
      <c r="J28" s="92">
        <v>47.789101</v>
      </c>
      <c r="K28" s="56">
        <v>13.75117784</v>
      </c>
      <c r="L28" s="93">
        <v>6.80711316</v>
      </c>
      <c r="M28" s="56">
        <f t="shared" si="3"/>
        <v>68.347392</v>
      </c>
      <c r="N28" s="94">
        <v>144.938685</v>
      </c>
      <c r="O28" s="56">
        <v>0</v>
      </c>
      <c r="P28" s="56">
        <v>78</v>
      </c>
      <c r="Q28" s="82">
        <f t="shared" si="0"/>
        <v>291.286077</v>
      </c>
    </row>
    <row r="29" spans="1:17" ht="12.75">
      <c r="A29" s="3" t="s">
        <v>126</v>
      </c>
      <c r="B29" s="91">
        <v>28.377033144158304</v>
      </c>
      <c r="C29" s="56"/>
      <c r="D29" s="56"/>
      <c r="E29" s="92">
        <f t="shared" si="1"/>
        <v>4.17142387219127</v>
      </c>
      <c r="F29" s="56"/>
      <c r="G29" s="93">
        <f t="shared" si="2"/>
        <v>24.205609271967035</v>
      </c>
      <c r="H29" s="56"/>
      <c r="I29" s="56"/>
      <c r="J29" s="92">
        <v>14.495077</v>
      </c>
      <c r="K29" s="56">
        <v>4.1920196574999995</v>
      </c>
      <c r="L29" s="93">
        <v>2.79041506</v>
      </c>
      <c r="M29" s="56">
        <f t="shared" si="3"/>
        <v>21.4775117175</v>
      </c>
      <c r="N29" s="94">
        <v>33.071808</v>
      </c>
      <c r="O29" s="56">
        <v>0</v>
      </c>
      <c r="P29" s="56">
        <v>14.9</v>
      </c>
      <c r="Q29" s="82">
        <f t="shared" si="0"/>
        <v>69.4493197175</v>
      </c>
    </row>
    <row r="30" spans="1:17" ht="12.75">
      <c r="A30" s="3" t="s">
        <v>127</v>
      </c>
      <c r="B30" s="91">
        <v>227.13242363869247</v>
      </c>
      <c r="C30" s="56"/>
      <c r="D30" s="56"/>
      <c r="E30" s="92">
        <f t="shared" si="1"/>
        <v>33.38846627488779</v>
      </c>
      <c r="F30" s="56"/>
      <c r="G30" s="93">
        <f t="shared" si="2"/>
        <v>193.74395736380467</v>
      </c>
      <c r="H30" s="56"/>
      <c r="I30" s="56"/>
      <c r="J30" s="92">
        <v>115.662757</v>
      </c>
      <c r="K30" s="56">
        <v>25.323835347499998</v>
      </c>
      <c r="L30" s="93">
        <v>13.62805217</v>
      </c>
      <c r="M30" s="56">
        <f t="shared" si="3"/>
        <v>154.61464451749998</v>
      </c>
      <c r="N30" s="94">
        <v>295.8234</v>
      </c>
      <c r="O30" s="56">
        <v>0</v>
      </c>
      <c r="P30" s="56">
        <v>358</v>
      </c>
      <c r="Q30" s="82">
        <f t="shared" si="0"/>
        <v>808.4380445175</v>
      </c>
    </row>
    <row r="31" spans="1:17" ht="12.75">
      <c r="A31" s="3" t="s">
        <v>128</v>
      </c>
      <c r="B31" s="91">
        <v>128.81102193511197</v>
      </c>
      <c r="C31" s="56"/>
      <c r="D31" s="56"/>
      <c r="E31" s="92">
        <f t="shared" si="1"/>
        <v>18.935220224461457</v>
      </c>
      <c r="F31" s="56"/>
      <c r="G31" s="93">
        <f t="shared" si="2"/>
        <v>109.8758017106505</v>
      </c>
      <c r="H31" s="56"/>
      <c r="I31" s="56"/>
      <c r="J31" s="92">
        <v>47.542857</v>
      </c>
      <c r="K31" s="56">
        <v>12.675462147500001</v>
      </c>
      <c r="L31" s="93">
        <v>5.61451712</v>
      </c>
      <c r="M31" s="56">
        <f t="shared" si="3"/>
        <v>65.8328362675</v>
      </c>
      <c r="N31" s="94">
        <v>164.700912</v>
      </c>
      <c r="O31" s="56">
        <v>0</v>
      </c>
      <c r="P31" s="56">
        <v>125</v>
      </c>
      <c r="Q31" s="82">
        <f t="shared" si="0"/>
        <v>355.53374826749996</v>
      </c>
    </row>
    <row r="32" spans="1:17" ht="12.75">
      <c r="A32" s="3" t="s">
        <v>129</v>
      </c>
      <c r="B32" s="91">
        <v>131.70153607475652</v>
      </c>
      <c r="C32" s="56"/>
      <c r="D32" s="56"/>
      <c r="E32" s="92">
        <f t="shared" si="1"/>
        <v>19.360125802989206</v>
      </c>
      <c r="F32" s="56"/>
      <c r="G32" s="93">
        <f t="shared" si="2"/>
        <v>112.34141027176732</v>
      </c>
      <c r="H32" s="56"/>
      <c r="I32" s="56"/>
      <c r="J32" s="92">
        <v>44.373565</v>
      </c>
      <c r="K32" s="56">
        <v>14.05108729</v>
      </c>
      <c r="L32" s="93">
        <v>7.7257323</v>
      </c>
      <c r="M32" s="56">
        <f t="shared" si="3"/>
        <v>66.15038459</v>
      </c>
      <c r="N32" s="94">
        <v>163.273183</v>
      </c>
      <c r="O32" s="56">
        <v>0</v>
      </c>
      <c r="P32" s="56">
        <v>81.3</v>
      </c>
      <c r="Q32" s="82">
        <f t="shared" si="0"/>
        <v>310.72356759</v>
      </c>
    </row>
    <row r="33" spans="1:17" ht="12.75">
      <c r="A33" s="3" t="s">
        <v>130</v>
      </c>
      <c r="B33" s="91">
        <v>55.01838521992549</v>
      </c>
      <c r="C33" s="56"/>
      <c r="D33" s="56"/>
      <c r="E33" s="92">
        <f t="shared" si="1"/>
        <v>8.087702627329048</v>
      </c>
      <c r="F33" s="56"/>
      <c r="G33" s="93">
        <f t="shared" si="2"/>
        <v>46.93068259259644</v>
      </c>
      <c r="H33" s="56"/>
      <c r="I33" s="56"/>
      <c r="J33" s="92">
        <v>19.964009</v>
      </c>
      <c r="K33" s="56">
        <v>7.4307335000000005</v>
      </c>
      <c r="L33" s="93">
        <v>3.44509875</v>
      </c>
      <c r="M33" s="56">
        <f t="shared" si="3"/>
        <v>30.83984125</v>
      </c>
      <c r="N33" s="94">
        <v>65.536756</v>
      </c>
      <c r="O33" s="56">
        <v>0</v>
      </c>
      <c r="P33" s="56">
        <v>36.8</v>
      </c>
      <c r="Q33" s="82">
        <f t="shared" si="0"/>
        <v>133.17659725</v>
      </c>
    </row>
    <row r="34" spans="1:17" ht="12.75">
      <c r="A34" s="3" t="s">
        <v>131</v>
      </c>
      <c r="B34" s="91">
        <v>17.17916090621588</v>
      </c>
      <c r="C34" s="56"/>
      <c r="D34" s="56"/>
      <c r="E34" s="92">
        <f t="shared" si="1"/>
        <v>2.5253366532137345</v>
      </c>
      <c r="F34" s="56"/>
      <c r="G34" s="93">
        <f t="shared" si="2"/>
        <v>14.653824253002146</v>
      </c>
      <c r="H34" s="56"/>
      <c r="I34" s="56"/>
      <c r="J34" s="92">
        <v>8.167732</v>
      </c>
      <c r="K34" s="56">
        <v>5.64173825</v>
      </c>
      <c r="L34" s="93">
        <v>2.09271245</v>
      </c>
      <c r="M34" s="56">
        <f t="shared" si="3"/>
        <v>15.902182700000001</v>
      </c>
      <c r="N34" s="94">
        <v>18.886734</v>
      </c>
      <c r="O34" s="56">
        <v>0</v>
      </c>
      <c r="P34" s="56">
        <v>9</v>
      </c>
      <c r="Q34" s="82">
        <f t="shared" si="0"/>
        <v>43.7889167</v>
      </c>
    </row>
    <row r="35" spans="1:17" ht="12.75">
      <c r="A35" s="3" t="s">
        <v>132</v>
      </c>
      <c r="B35" s="91">
        <v>195.9088607825924</v>
      </c>
      <c r="C35" s="56"/>
      <c r="D35" s="56"/>
      <c r="E35" s="92">
        <f t="shared" si="1"/>
        <v>28.79860253504108</v>
      </c>
      <c r="F35" s="56"/>
      <c r="G35" s="93">
        <f t="shared" si="2"/>
        <v>167.11025824755131</v>
      </c>
      <c r="H35" s="56"/>
      <c r="I35" s="56"/>
      <c r="J35" s="92">
        <v>59.64241</v>
      </c>
      <c r="K35" s="56">
        <v>19.466828877499996</v>
      </c>
      <c r="L35" s="93">
        <v>10.57413922</v>
      </c>
      <c r="M35" s="56">
        <f t="shared" si="3"/>
        <v>89.6833780975</v>
      </c>
      <c r="N35" s="94">
        <v>243.141661</v>
      </c>
      <c r="O35" s="56">
        <v>0</v>
      </c>
      <c r="P35" s="56">
        <v>196</v>
      </c>
      <c r="Q35" s="82">
        <f t="shared" si="0"/>
        <v>528.8250390974999</v>
      </c>
    </row>
    <row r="36" spans="1:17" ht="12.75">
      <c r="A36" s="3" t="s">
        <v>133</v>
      </c>
      <c r="B36" s="91">
        <v>13.029619412091975</v>
      </c>
      <c r="C36" s="56"/>
      <c r="D36" s="56"/>
      <c r="E36" s="92">
        <f t="shared" si="1"/>
        <v>1.9153540535775202</v>
      </c>
      <c r="F36" s="56"/>
      <c r="G36" s="93">
        <f t="shared" si="2"/>
        <v>11.114265358514455</v>
      </c>
      <c r="H36" s="56"/>
      <c r="I36" s="56"/>
      <c r="J36" s="92">
        <v>6.729482</v>
      </c>
      <c r="K36" s="56">
        <v>5.6978258324999995</v>
      </c>
      <c r="L36" s="93">
        <v>1.70217674</v>
      </c>
      <c r="M36" s="56">
        <f t="shared" si="3"/>
        <v>14.1294845725</v>
      </c>
      <c r="N36" s="94">
        <v>15.566324</v>
      </c>
      <c r="O36" s="56">
        <v>0</v>
      </c>
      <c r="P36" s="56">
        <v>4.2</v>
      </c>
      <c r="Q36" s="82">
        <f t="shared" si="0"/>
        <v>33.8958085725</v>
      </c>
    </row>
    <row r="37" spans="1:17" ht="12.75">
      <c r="A37" s="3" t="s">
        <v>134</v>
      </c>
      <c r="B37" s="91">
        <v>42.24484901034014</v>
      </c>
      <c r="C37" s="56"/>
      <c r="D37" s="56"/>
      <c r="E37" s="92">
        <f t="shared" si="1"/>
        <v>6.209992804520001</v>
      </c>
      <c r="F37" s="56"/>
      <c r="G37" s="93">
        <f t="shared" si="2"/>
        <v>36.03485620582014</v>
      </c>
      <c r="H37" s="56"/>
      <c r="I37" s="56"/>
      <c r="J37" s="92">
        <v>13.193081</v>
      </c>
      <c r="K37" s="56">
        <v>6.7302249624999995</v>
      </c>
      <c r="L37" s="93">
        <v>2.37669599</v>
      </c>
      <c r="M37" s="56">
        <f t="shared" si="3"/>
        <v>22.300001952499997</v>
      </c>
      <c r="N37" s="94">
        <v>48.914643</v>
      </c>
      <c r="O37" s="56">
        <v>0</v>
      </c>
      <c r="P37" s="56">
        <v>17</v>
      </c>
      <c r="Q37" s="82">
        <f t="shared" si="0"/>
        <v>88.2146449525</v>
      </c>
    </row>
    <row r="38" spans="1:17" ht="12.75">
      <c r="A38" s="3" t="s">
        <v>135</v>
      </c>
      <c r="B38" s="91">
        <v>31.575518884701427</v>
      </c>
      <c r="C38" s="56"/>
      <c r="D38" s="56"/>
      <c r="E38" s="92">
        <f t="shared" si="1"/>
        <v>4.64160127605111</v>
      </c>
      <c r="F38" s="56"/>
      <c r="G38" s="93">
        <f t="shared" si="2"/>
        <v>26.93391760865032</v>
      </c>
      <c r="H38" s="56"/>
      <c r="I38" s="56"/>
      <c r="J38" s="92">
        <v>10.603361</v>
      </c>
      <c r="K38" s="56">
        <v>3.1700710649999997</v>
      </c>
      <c r="L38" s="93">
        <v>1.81918405</v>
      </c>
      <c r="M38" s="56">
        <f t="shared" si="3"/>
        <v>15.592616115</v>
      </c>
      <c r="N38" s="94">
        <v>38.868247</v>
      </c>
      <c r="O38" s="56">
        <v>0</v>
      </c>
      <c r="P38" s="56">
        <v>12.5</v>
      </c>
      <c r="Q38" s="82">
        <f t="shared" si="0"/>
        <v>66.960863115</v>
      </c>
    </row>
    <row r="39" spans="1:17" ht="12.75">
      <c r="A39" s="3" t="s">
        <v>136</v>
      </c>
      <c r="B39" s="91">
        <v>205.47099641459687</v>
      </c>
      <c r="C39" s="56"/>
      <c r="D39" s="56"/>
      <c r="E39" s="92">
        <f t="shared" si="1"/>
        <v>30.204236472945738</v>
      </c>
      <c r="F39" s="56"/>
      <c r="G39" s="93">
        <f t="shared" si="2"/>
        <v>175.26675994165112</v>
      </c>
      <c r="H39" s="56"/>
      <c r="I39" s="56"/>
      <c r="J39" s="92">
        <v>97.950988</v>
      </c>
      <c r="K39" s="56">
        <v>21.357345055</v>
      </c>
      <c r="L39" s="93">
        <v>9.586047789999999</v>
      </c>
      <c r="M39" s="56">
        <f t="shared" si="3"/>
        <v>128.894380845</v>
      </c>
      <c r="N39" s="94">
        <v>246.766801</v>
      </c>
      <c r="O39" s="56">
        <v>0</v>
      </c>
      <c r="P39" s="56">
        <v>582</v>
      </c>
      <c r="Q39" s="82">
        <f t="shared" si="0"/>
        <v>957.661181845</v>
      </c>
    </row>
    <row r="40" spans="1:17" ht="12.75">
      <c r="A40" s="3" t="s">
        <v>137</v>
      </c>
      <c r="B40" s="91">
        <v>34.30866552115153</v>
      </c>
      <c r="C40" s="56"/>
      <c r="D40" s="56"/>
      <c r="E40" s="92">
        <f t="shared" si="1"/>
        <v>5.043373831609275</v>
      </c>
      <c r="F40" s="56"/>
      <c r="G40" s="93">
        <f t="shared" si="2"/>
        <v>29.26529168954226</v>
      </c>
      <c r="H40" s="56"/>
      <c r="I40" s="56"/>
      <c r="J40" s="92">
        <v>12.407773</v>
      </c>
      <c r="K40" s="56">
        <v>6.307435185</v>
      </c>
      <c r="L40" s="93">
        <v>2.5789911500000002</v>
      </c>
      <c r="M40" s="56">
        <f t="shared" si="3"/>
        <v>21.294199335000002</v>
      </c>
      <c r="N40" s="94">
        <v>39.12932</v>
      </c>
      <c r="O40" s="56">
        <v>0</v>
      </c>
      <c r="P40" s="56">
        <v>17.7</v>
      </c>
      <c r="Q40" s="82">
        <f t="shared" si="0"/>
        <v>78.123519335</v>
      </c>
    </row>
    <row r="41" spans="1:17" ht="12.75">
      <c r="A41" s="3" t="s">
        <v>138</v>
      </c>
      <c r="B41" s="91">
        <v>61.959243012570305</v>
      </c>
      <c r="C41" s="56"/>
      <c r="D41" s="56"/>
      <c r="E41" s="92">
        <f t="shared" si="1"/>
        <v>9.108008722847835</v>
      </c>
      <c r="F41" s="56"/>
      <c r="G41" s="93">
        <f t="shared" si="2"/>
        <v>52.85123428972247</v>
      </c>
      <c r="H41" s="56"/>
      <c r="I41" s="56"/>
      <c r="J41" s="92">
        <v>27.472453</v>
      </c>
      <c r="K41" s="56">
        <v>5.6050676425</v>
      </c>
      <c r="L41" s="93">
        <v>3.1044034099999998</v>
      </c>
      <c r="M41" s="56">
        <f t="shared" si="3"/>
        <v>36.18192405250001</v>
      </c>
      <c r="N41" s="94">
        <v>69.11741</v>
      </c>
      <c r="O41" s="56">
        <v>0</v>
      </c>
      <c r="P41" s="56">
        <v>50.7</v>
      </c>
      <c r="Q41" s="82">
        <f t="shared" si="0"/>
        <v>155.99933405250002</v>
      </c>
    </row>
    <row r="42" spans="1:17" ht="12.75">
      <c r="A42" s="3" t="s">
        <v>139</v>
      </c>
      <c r="B42" s="91">
        <v>401.92723926955307</v>
      </c>
      <c r="C42" s="56"/>
      <c r="D42" s="56"/>
      <c r="E42" s="92">
        <f t="shared" si="1"/>
        <v>59.083304172624295</v>
      </c>
      <c r="F42" s="56"/>
      <c r="G42" s="93">
        <f t="shared" si="2"/>
        <v>342.84393509692876</v>
      </c>
      <c r="H42" s="56"/>
      <c r="I42" s="56"/>
      <c r="J42" s="92">
        <v>175.772819</v>
      </c>
      <c r="K42" s="56">
        <v>47.090049225</v>
      </c>
      <c r="L42" s="93">
        <v>24.18789289</v>
      </c>
      <c r="M42" s="56">
        <f t="shared" si="3"/>
        <v>247.050761115</v>
      </c>
      <c r="N42" s="94">
        <v>497.878355</v>
      </c>
      <c r="O42" s="56">
        <v>0</v>
      </c>
      <c r="P42" s="56">
        <v>735</v>
      </c>
      <c r="Q42" s="82">
        <f t="shared" si="0"/>
        <v>1479.929116115</v>
      </c>
    </row>
    <row r="43" spans="1:17" ht="12.75">
      <c r="A43" s="3" t="s">
        <v>140</v>
      </c>
      <c r="B43" s="91">
        <v>268.6757579857324</v>
      </c>
      <c r="C43" s="56"/>
      <c r="D43" s="56"/>
      <c r="E43" s="92">
        <f t="shared" si="1"/>
        <v>39.49533642390266</v>
      </c>
      <c r="F43" s="56"/>
      <c r="G43" s="93">
        <f t="shared" si="2"/>
        <v>229.18042156182975</v>
      </c>
      <c r="H43" s="56"/>
      <c r="I43" s="56"/>
      <c r="J43" s="92">
        <v>80.796161</v>
      </c>
      <c r="K43" s="56">
        <v>28.3821022725</v>
      </c>
      <c r="L43" s="93">
        <v>16.605512479999998</v>
      </c>
      <c r="M43" s="56">
        <f t="shared" si="3"/>
        <v>125.7837757525</v>
      </c>
      <c r="N43" s="94">
        <v>346.85019</v>
      </c>
      <c r="O43" s="56">
        <v>0</v>
      </c>
      <c r="P43" s="56">
        <v>226</v>
      </c>
      <c r="Q43" s="82">
        <f t="shared" si="0"/>
        <v>698.6339657525</v>
      </c>
    </row>
    <row r="44" spans="1:17" ht="12.75">
      <c r="A44" s="3" t="s">
        <v>141</v>
      </c>
      <c r="B44" s="91">
        <v>71.60787807578474</v>
      </c>
      <c r="C44" s="56"/>
      <c r="D44" s="56"/>
      <c r="E44" s="92">
        <f t="shared" si="1"/>
        <v>10.526358077140356</v>
      </c>
      <c r="F44" s="56"/>
      <c r="G44" s="93">
        <f t="shared" si="2"/>
        <v>61.08151999864438</v>
      </c>
      <c r="H44" s="56"/>
      <c r="I44" s="56"/>
      <c r="J44" s="92">
        <v>20.630027</v>
      </c>
      <c r="K44" s="56">
        <v>8.172210714999999</v>
      </c>
      <c r="L44" s="93">
        <v>5.21724683</v>
      </c>
      <c r="M44" s="56">
        <f t="shared" si="3"/>
        <v>34.019484545</v>
      </c>
      <c r="N44" s="94">
        <v>82.27088</v>
      </c>
      <c r="O44" s="56">
        <v>0</v>
      </c>
      <c r="P44" s="56">
        <v>40.3</v>
      </c>
      <c r="Q44" s="82">
        <f t="shared" si="0"/>
        <v>156.590364545</v>
      </c>
    </row>
    <row r="45" spans="1:17" ht="12.75">
      <c r="A45" s="3" t="s">
        <v>142</v>
      </c>
      <c r="B45" s="91">
        <v>79.21205704770743</v>
      </c>
      <c r="C45" s="56"/>
      <c r="D45" s="56"/>
      <c r="E45" s="92">
        <f t="shared" si="1"/>
        <v>11.644172386012992</v>
      </c>
      <c r="F45" s="56"/>
      <c r="G45" s="93">
        <f t="shared" si="2"/>
        <v>67.56788466169444</v>
      </c>
      <c r="H45" s="56"/>
      <c r="I45" s="56"/>
      <c r="J45" s="92">
        <v>48.860761</v>
      </c>
      <c r="K45" s="56">
        <v>9.9616800525</v>
      </c>
      <c r="L45" s="93">
        <v>3.66557798</v>
      </c>
      <c r="M45" s="56">
        <f t="shared" si="3"/>
        <v>62.4880190325</v>
      </c>
      <c r="N45" s="94">
        <v>99.781079</v>
      </c>
      <c r="O45" s="56">
        <v>16.8</v>
      </c>
      <c r="P45" s="56">
        <v>204</v>
      </c>
      <c r="Q45" s="82">
        <f t="shared" si="0"/>
        <v>383.06909803250005</v>
      </c>
    </row>
    <row r="46" spans="1:17" ht="12.75">
      <c r="A46" s="3" t="s">
        <v>143</v>
      </c>
      <c r="B46" s="91">
        <v>272.1217052781135</v>
      </c>
      <c r="C46" s="56"/>
      <c r="D46" s="56"/>
      <c r="E46" s="92">
        <f t="shared" si="1"/>
        <v>40.001890675882684</v>
      </c>
      <c r="F46" s="56"/>
      <c r="G46" s="93">
        <f t="shared" si="2"/>
        <v>232.1198146022308</v>
      </c>
      <c r="H46" s="56"/>
      <c r="I46" s="56"/>
      <c r="J46" s="92">
        <v>140.479058</v>
      </c>
      <c r="K46" s="56">
        <v>30.643551057500005</v>
      </c>
      <c r="L46" s="93">
        <v>17.872703379999997</v>
      </c>
      <c r="M46" s="56">
        <f t="shared" si="3"/>
        <v>188.99531243750002</v>
      </c>
      <c r="N46" s="94">
        <v>343.128697</v>
      </c>
      <c r="O46" s="56">
        <v>0</v>
      </c>
      <c r="P46" s="56">
        <v>571</v>
      </c>
      <c r="Q46" s="82">
        <f t="shared" si="0"/>
        <v>1103.1240094375</v>
      </c>
    </row>
    <row r="47" spans="1:17" ht="12.75">
      <c r="A47" s="3" t="s">
        <v>144</v>
      </c>
      <c r="B47" s="91">
        <v>41.316187216161474</v>
      </c>
      <c r="C47" s="56"/>
      <c r="D47" s="56"/>
      <c r="E47" s="92">
        <f t="shared" si="1"/>
        <v>6.073479520775736</v>
      </c>
      <c r="F47" s="56"/>
      <c r="G47" s="93">
        <f t="shared" si="2"/>
        <v>35.24270769538574</v>
      </c>
      <c r="H47" s="56"/>
      <c r="I47" s="56"/>
      <c r="J47" s="92">
        <v>16.362145</v>
      </c>
      <c r="K47" s="56">
        <v>10.503405410000001</v>
      </c>
      <c r="L47" s="93">
        <v>2.2899874</v>
      </c>
      <c r="M47" s="56">
        <f t="shared" si="3"/>
        <v>29.155537810000006</v>
      </c>
      <c r="N47" s="94">
        <v>49.585117</v>
      </c>
      <c r="O47" s="56">
        <v>0</v>
      </c>
      <c r="P47" s="56">
        <v>64.4</v>
      </c>
      <c r="Q47" s="82">
        <f t="shared" si="0"/>
        <v>143.14065481</v>
      </c>
    </row>
    <row r="48" spans="1:17" ht="12.75">
      <c r="A48" s="3" t="s">
        <v>145</v>
      </c>
      <c r="B48" s="91">
        <v>23.177139429809184</v>
      </c>
      <c r="C48" s="56"/>
      <c r="D48" s="56"/>
      <c r="E48" s="92">
        <f t="shared" si="1"/>
        <v>3.40703949618195</v>
      </c>
      <c r="F48" s="56"/>
      <c r="G48" s="93">
        <f t="shared" si="2"/>
        <v>19.770099933627236</v>
      </c>
      <c r="H48" s="56"/>
      <c r="I48" s="56"/>
      <c r="J48" s="92">
        <v>15.114229</v>
      </c>
      <c r="K48" s="56">
        <v>2.8320204875000003</v>
      </c>
      <c r="L48" s="93">
        <v>1.6547433900000001</v>
      </c>
      <c r="M48" s="56">
        <f t="shared" si="3"/>
        <v>19.6009928775</v>
      </c>
      <c r="N48" s="94">
        <v>27.738771</v>
      </c>
      <c r="O48" s="56">
        <v>0</v>
      </c>
      <c r="P48" s="56">
        <v>31.9</v>
      </c>
      <c r="Q48" s="82">
        <f t="shared" si="0"/>
        <v>79.2397638775</v>
      </c>
    </row>
    <row r="49" spans="1:17" ht="12.75">
      <c r="A49" s="3" t="s">
        <v>146</v>
      </c>
      <c r="B49" s="91">
        <v>91.02944192665825</v>
      </c>
      <c r="C49" s="56"/>
      <c r="D49" s="56"/>
      <c r="E49" s="92">
        <f t="shared" si="1"/>
        <v>13.381327963218762</v>
      </c>
      <c r="F49" s="56"/>
      <c r="G49" s="93">
        <f t="shared" si="2"/>
        <v>77.64811396343949</v>
      </c>
      <c r="H49" s="56"/>
      <c r="I49" s="56"/>
      <c r="J49" s="92">
        <v>30.75326</v>
      </c>
      <c r="K49" s="56">
        <v>10.01196655</v>
      </c>
      <c r="L49" s="93">
        <v>5.28508693</v>
      </c>
      <c r="M49" s="56">
        <f t="shared" si="3"/>
        <v>46.05031348</v>
      </c>
      <c r="N49" s="94">
        <v>109.411731</v>
      </c>
      <c r="O49" s="56">
        <v>0</v>
      </c>
      <c r="P49" s="56">
        <v>85.6</v>
      </c>
      <c r="Q49" s="82">
        <f t="shared" si="0"/>
        <v>241.06204448</v>
      </c>
    </row>
    <row r="50" spans="1:17" ht="12.75">
      <c r="A50" s="3" t="s">
        <v>147</v>
      </c>
      <c r="B50" s="91">
        <v>16.482507368447052</v>
      </c>
      <c r="C50" s="56"/>
      <c r="D50" s="56"/>
      <c r="E50" s="92">
        <f t="shared" si="1"/>
        <v>2.4229285831617164</v>
      </c>
      <c r="F50" s="56"/>
      <c r="G50" s="93">
        <f t="shared" si="2"/>
        <v>14.059578785285336</v>
      </c>
      <c r="H50" s="56"/>
      <c r="I50" s="56"/>
      <c r="J50" s="92">
        <v>5.915548</v>
      </c>
      <c r="K50" s="56">
        <v>5.272716057499999</v>
      </c>
      <c r="L50" s="93">
        <v>1.6356869500000002</v>
      </c>
      <c r="M50" s="56">
        <f t="shared" si="3"/>
        <v>12.8239510075</v>
      </c>
      <c r="N50" s="94">
        <v>19.355787</v>
      </c>
      <c r="O50" s="56">
        <v>0</v>
      </c>
      <c r="P50" s="56">
        <v>2.1</v>
      </c>
      <c r="Q50" s="82">
        <f t="shared" si="0"/>
        <v>34.2797380075</v>
      </c>
    </row>
    <row r="51" spans="1:17" ht="12.75">
      <c r="A51" s="3" t="s">
        <v>148</v>
      </c>
      <c r="B51" s="91">
        <v>137.25519654985155</v>
      </c>
      <c r="C51" s="56"/>
      <c r="D51" s="56"/>
      <c r="E51" s="92">
        <f t="shared" si="1"/>
        <v>20.176513892828176</v>
      </c>
      <c r="F51" s="56"/>
      <c r="G51" s="93">
        <f t="shared" si="2"/>
        <v>117.07868265702336</v>
      </c>
      <c r="H51" s="56"/>
      <c r="I51" s="56"/>
      <c r="J51" s="92">
        <v>33.282646</v>
      </c>
      <c r="K51" s="56">
        <v>14.032399269999999</v>
      </c>
      <c r="L51" s="93">
        <v>5.93064661</v>
      </c>
      <c r="M51" s="56">
        <f t="shared" si="3"/>
        <v>53.245691879999995</v>
      </c>
      <c r="N51" s="94">
        <v>164.019939</v>
      </c>
      <c r="O51" s="56">
        <v>0</v>
      </c>
      <c r="P51" s="56">
        <v>120</v>
      </c>
      <c r="Q51" s="82">
        <f t="shared" si="0"/>
        <v>337.26563088</v>
      </c>
    </row>
    <row r="52" spans="1:17" ht="12.75">
      <c r="A52" s="3" t="s">
        <v>149</v>
      </c>
      <c r="B52" s="91">
        <v>501.3788184903196</v>
      </c>
      <c r="C52" s="56"/>
      <c r="D52" s="56"/>
      <c r="E52" s="92">
        <f t="shared" si="1"/>
        <v>73.70268631807697</v>
      </c>
      <c r="F52" s="56"/>
      <c r="G52" s="93">
        <f t="shared" si="2"/>
        <v>427.6761321722426</v>
      </c>
      <c r="H52" s="56"/>
      <c r="I52" s="56"/>
      <c r="J52" s="92">
        <v>125.490401</v>
      </c>
      <c r="K52" s="56">
        <v>51.181129227499994</v>
      </c>
      <c r="L52" s="93">
        <v>19.17894957</v>
      </c>
      <c r="M52" s="56">
        <f t="shared" si="3"/>
        <v>195.8504797975</v>
      </c>
      <c r="N52" s="94">
        <v>601.325065</v>
      </c>
      <c r="O52" s="56">
        <v>0</v>
      </c>
      <c r="P52" s="56">
        <v>386</v>
      </c>
      <c r="Q52" s="82">
        <f t="shared" si="0"/>
        <v>1183.1755447975</v>
      </c>
    </row>
    <row r="53" spans="1:17" ht="12.75">
      <c r="A53" s="3" t="s">
        <v>150</v>
      </c>
      <c r="B53" s="91">
        <v>51.48945310860534</v>
      </c>
      <c r="C53" s="56"/>
      <c r="D53" s="56"/>
      <c r="E53" s="92">
        <f t="shared" si="1"/>
        <v>7.568949606964984</v>
      </c>
      <c r="F53" s="56"/>
      <c r="G53" s="93">
        <f t="shared" si="2"/>
        <v>43.920503501640354</v>
      </c>
      <c r="H53" s="56"/>
      <c r="I53" s="56"/>
      <c r="J53" s="92">
        <v>23.674817</v>
      </c>
      <c r="K53" s="56">
        <v>10.148904117499999</v>
      </c>
      <c r="L53" s="93">
        <v>3.88312422</v>
      </c>
      <c r="M53" s="56">
        <f t="shared" si="3"/>
        <v>37.7068453375</v>
      </c>
      <c r="N53" s="94">
        <v>62.552565</v>
      </c>
      <c r="O53" s="56">
        <v>0</v>
      </c>
      <c r="P53" s="56">
        <v>36.1</v>
      </c>
      <c r="Q53" s="82">
        <f t="shared" si="0"/>
        <v>136.3594103375</v>
      </c>
    </row>
    <row r="54" spans="1:17" ht="12.75">
      <c r="A54" s="3" t="s">
        <v>151</v>
      </c>
      <c r="B54" s="91">
        <v>177.60512072619272</v>
      </c>
      <c r="C54" s="56"/>
      <c r="D54" s="56"/>
      <c r="E54" s="92">
        <f t="shared" si="1"/>
        <v>26.10795274675033</v>
      </c>
      <c r="F54" s="56"/>
      <c r="G54" s="93">
        <f t="shared" si="2"/>
        <v>151.4971679794424</v>
      </c>
      <c r="H54" s="56"/>
      <c r="I54" s="56"/>
      <c r="J54" s="92">
        <v>40.385452</v>
      </c>
      <c r="K54" s="56">
        <v>15.938760154999999</v>
      </c>
      <c r="L54" s="93">
        <v>7.12543207</v>
      </c>
      <c r="M54" s="56">
        <f t="shared" si="3"/>
        <v>63.449644225</v>
      </c>
      <c r="N54" s="94">
        <v>216.52736</v>
      </c>
      <c r="O54" s="56">
        <v>0</v>
      </c>
      <c r="P54" s="56">
        <v>103</v>
      </c>
      <c r="Q54" s="82">
        <f t="shared" si="0"/>
        <v>382.977004225</v>
      </c>
    </row>
    <row r="55" spans="1:17" ht="12.75">
      <c r="A55" s="3" t="s">
        <v>152</v>
      </c>
      <c r="B55" s="91">
        <v>1.8748447767101646</v>
      </c>
      <c r="C55" s="56"/>
      <c r="D55" s="56"/>
      <c r="E55" s="92">
        <f t="shared" si="1"/>
        <v>0.2756021821763942</v>
      </c>
      <c r="F55" s="56"/>
      <c r="G55" s="93">
        <f t="shared" si="2"/>
        <v>1.5992425945337705</v>
      </c>
      <c r="H55" s="56"/>
      <c r="I55" s="56"/>
      <c r="J55" s="92">
        <v>2.079756</v>
      </c>
      <c r="K55" s="56">
        <v>1.6371250175</v>
      </c>
      <c r="L55" s="93">
        <v>0.26903</v>
      </c>
      <c r="M55" s="56">
        <f t="shared" si="3"/>
        <v>3.9859110175000003</v>
      </c>
      <c r="N55" s="94">
        <v>2.032628</v>
      </c>
      <c r="O55" s="56">
        <v>0</v>
      </c>
      <c r="P55" s="56">
        <v>1.7</v>
      </c>
      <c r="Q55" s="82">
        <f t="shared" si="0"/>
        <v>7.7185390175</v>
      </c>
    </row>
    <row r="56" spans="1:17" ht="12.75">
      <c r="A56" s="3" t="s">
        <v>153</v>
      </c>
      <c r="B56" s="91">
        <v>14.186341786612939</v>
      </c>
      <c r="C56" s="56"/>
      <c r="D56" s="56"/>
      <c r="E56" s="92">
        <f t="shared" si="1"/>
        <v>2.085392242632102</v>
      </c>
      <c r="F56" s="56"/>
      <c r="G56" s="93">
        <f t="shared" si="2"/>
        <v>12.100949543980837</v>
      </c>
      <c r="H56" s="56"/>
      <c r="I56" s="56"/>
      <c r="J56" s="92">
        <v>7.363969</v>
      </c>
      <c r="K56" s="56">
        <v>2.6245668299999996</v>
      </c>
      <c r="L56" s="93">
        <v>1.58862347</v>
      </c>
      <c r="M56" s="56">
        <f t="shared" si="3"/>
        <v>11.5771593</v>
      </c>
      <c r="N56" s="94">
        <v>16.699061</v>
      </c>
      <c r="O56" s="56">
        <v>0</v>
      </c>
      <c r="P56" s="56">
        <v>8.6</v>
      </c>
      <c r="Q56" s="82">
        <f t="shared" si="0"/>
        <v>36.8762203</v>
      </c>
    </row>
    <row r="57" spans="1:17" ht="12.75">
      <c r="A57" s="3" t="s">
        <v>154</v>
      </c>
      <c r="B57" s="91">
        <v>132.00360185988876</v>
      </c>
      <c r="C57" s="56"/>
      <c r="D57" s="56"/>
      <c r="E57" s="92">
        <f t="shared" si="1"/>
        <v>19.404529473403645</v>
      </c>
      <c r="F57" s="56"/>
      <c r="G57" s="93">
        <f t="shared" si="2"/>
        <v>112.59907238648512</v>
      </c>
      <c r="H57" s="56"/>
      <c r="I57" s="56"/>
      <c r="J57" s="92">
        <v>83.531499</v>
      </c>
      <c r="K57" s="56">
        <v>16.5504166925</v>
      </c>
      <c r="L57" s="93">
        <v>12.320167259999998</v>
      </c>
      <c r="M57" s="56">
        <f t="shared" si="3"/>
        <v>112.4020829525</v>
      </c>
      <c r="N57" s="94">
        <v>170.16015</v>
      </c>
      <c r="O57" s="56">
        <v>53</v>
      </c>
      <c r="P57" s="56">
        <v>332</v>
      </c>
      <c r="Q57" s="82">
        <f t="shared" si="0"/>
        <v>667.5622329524999</v>
      </c>
    </row>
    <row r="58" spans="1:17" ht="12.75">
      <c r="A58" s="3" t="s">
        <v>155</v>
      </c>
      <c r="B58" s="91">
        <v>131.23955452828088</v>
      </c>
      <c r="C58" s="56"/>
      <c r="D58" s="56"/>
      <c r="E58" s="92">
        <f t="shared" si="1"/>
        <v>19.29221451565729</v>
      </c>
      <c r="F58" s="56"/>
      <c r="G58" s="93">
        <f t="shared" si="2"/>
        <v>111.94734001262358</v>
      </c>
      <c r="H58" s="56"/>
      <c r="I58" s="56"/>
      <c r="J58" s="92">
        <v>65.172684</v>
      </c>
      <c r="K58" s="56">
        <v>14.3359522825</v>
      </c>
      <c r="L58" s="93">
        <v>7.1220501800000005</v>
      </c>
      <c r="M58" s="56">
        <f t="shared" si="3"/>
        <v>86.63068646250001</v>
      </c>
      <c r="N58" s="94">
        <v>168.602276</v>
      </c>
      <c r="O58" s="56">
        <v>0</v>
      </c>
      <c r="P58" s="56">
        <v>128</v>
      </c>
      <c r="Q58" s="82">
        <f t="shared" si="0"/>
        <v>383.2329624625</v>
      </c>
    </row>
    <row r="59" spans="1:17" ht="12.75">
      <c r="A59" s="3" t="s">
        <v>156</v>
      </c>
      <c r="B59" s="91">
        <v>32.429334033890946</v>
      </c>
      <c r="C59" s="56"/>
      <c r="D59" s="56"/>
      <c r="E59" s="92">
        <f t="shared" si="1"/>
        <v>4.767112102981969</v>
      </c>
      <c r="F59" s="56"/>
      <c r="G59" s="93">
        <f t="shared" si="2"/>
        <v>27.662221930908977</v>
      </c>
      <c r="H59" s="56"/>
      <c r="I59" s="56"/>
      <c r="J59" s="92">
        <v>13.1653</v>
      </c>
      <c r="K59" s="56">
        <v>6.125512655</v>
      </c>
      <c r="L59" s="93">
        <v>3.01054083</v>
      </c>
      <c r="M59" s="56">
        <f t="shared" si="3"/>
        <v>22.301353485</v>
      </c>
      <c r="N59" s="94">
        <v>36.791086</v>
      </c>
      <c r="O59" s="56">
        <v>0</v>
      </c>
      <c r="P59" s="56">
        <v>18.3</v>
      </c>
      <c r="Q59" s="82">
        <f t="shared" si="0"/>
        <v>77.392439485</v>
      </c>
    </row>
    <row r="60" spans="1:17" ht="13.5" thickBot="1">
      <c r="A60" s="3" t="s">
        <v>157</v>
      </c>
      <c r="B60" s="91">
        <v>11.292278977091982</v>
      </c>
      <c r="C60" s="56"/>
      <c r="D60" s="56"/>
      <c r="E60" s="92">
        <f t="shared" si="1"/>
        <v>1.6599650096325214</v>
      </c>
      <c r="F60" s="56"/>
      <c r="G60" s="93">
        <f t="shared" si="2"/>
        <v>9.63231396745946</v>
      </c>
      <c r="H60" s="56"/>
      <c r="I60" s="56"/>
      <c r="J60" s="92">
        <v>6.466299</v>
      </c>
      <c r="K60" s="56">
        <v>4.150654492500001</v>
      </c>
      <c r="L60" s="93">
        <v>1.51296046</v>
      </c>
      <c r="M60" s="56">
        <f t="shared" si="3"/>
        <v>12.129913952500003</v>
      </c>
      <c r="N60" s="94">
        <v>12.330115</v>
      </c>
      <c r="O60" s="56">
        <v>0</v>
      </c>
      <c r="P60" s="56">
        <v>2.4</v>
      </c>
      <c r="Q60" s="82">
        <f t="shared" si="0"/>
        <v>26.860028952500002</v>
      </c>
    </row>
    <row r="61" spans="1:17" ht="13.5" thickBot="1">
      <c r="A61" s="70"/>
      <c r="B61" s="74">
        <f>SUM(B8:B60)</f>
        <v>6692.77286919368</v>
      </c>
      <c r="C61" s="51"/>
      <c r="D61" s="51"/>
      <c r="E61" s="51">
        <f>SUM(E8:E60)</f>
        <v>983.8376117714707</v>
      </c>
      <c r="F61" s="51"/>
      <c r="G61" s="79">
        <f>SUM(G8:G60)</f>
        <v>5708.935257422211</v>
      </c>
      <c r="H61" s="51"/>
      <c r="I61" s="51"/>
      <c r="J61" s="74">
        <f aca="true" t="shared" si="4" ref="J61:Q61">SUM(J8:J60)</f>
        <v>2586.1374040000005</v>
      </c>
      <c r="K61" s="51">
        <f t="shared" si="4"/>
        <v>756.7198464100002</v>
      </c>
      <c r="L61" s="51">
        <f t="shared" si="4"/>
        <v>358.93130506999995</v>
      </c>
      <c r="M61" s="90">
        <f t="shared" si="4"/>
        <v>3701.7885554800005</v>
      </c>
      <c r="N61" s="106">
        <f t="shared" si="4"/>
        <v>8100</v>
      </c>
      <c r="O61" s="74">
        <f t="shared" si="4"/>
        <v>72.5</v>
      </c>
      <c r="P61" s="79">
        <f t="shared" si="4"/>
        <v>7516.6</v>
      </c>
      <c r="Q61" s="79">
        <f t="shared" si="4"/>
        <v>19390.88855548</v>
      </c>
    </row>
    <row r="62" ht="12.75">
      <c r="O62" s="36" t="s">
        <v>24</v>
      </c>
    </row>
    <row r="63" spans="1:16" ht="12.75">
      <c r="A63" s="43" t="s">
        <v>25</v>
      </c>
      <c r="G63" s="36" t="s">
        <v>26</v>
      </c>
      <c r="O63" s="49">
        <f ca="1">TODAY()</f>
        <v>39829</v>
      </c>
      <c r="P63" s="49"/>
    </row>
  </sheetData>
  <mergeCells count="6">
    <mergeCell ref="A1:Q1"/>
    <mergeCell ref="A2:Q2"/>
    <mergeCell ref="O5:P5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36" customWidth="1"/>
    <col min="2" max="2" width="9.7109375" style="36" customWidth="1"/>
    <col min="3" max="3" width="0.13671875" style="36" customWidth="1"/>
    <col min="4" max="4" width="9.140625" style="36" hidden="1" customWidth="1"/>
    <col min="5" max="5" width="9.7109375" style="36" customWidth="1"/>
    <col min="6" max="6" width="0.13671875" style="36" customWidth="1"/>
    <col min="7" max="7" width="9.7109375" style="36" customWidth="1"/>
    <col min="8" max="8" width="0.13671875" style="36" customWidth="1"/>
    <col min="9" max="9" width="9.00390625" style="36" hidden="1" customWidth="1"/>
    <col min="10" max="13" width="9.7109375" style="36" customWidth="1"/>
    <col min="14" max="14" width="8.7109375" style="36" customWidth="1"/>
    <col min="15" max="15" width="12.7109375" style="36" customWidth="1"/>
    <col min="16" max="16" width="0.2890625" style="36" customWidth="1"/>
    <col min="17" max="17" width="9.7109375" style="36" customWidth="1"/>
    <col min="18" max="16384" width="9.140625" style="36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98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s="37" customFormat="1" ht="12.75">
      <c r="A4" s="46"/>
      <c r="B4" s="131" t="s">
        <v>83</v>
      </c>
      <c r="C4" s="126"/>
      <c r="D4" s="126"/>
      <c r="E4" s="126"/>
      <c r="F4" s="126"/>
      <c r="G4" s="127"/>
      <c r="H4" s="47"/>
      <c r="I4" s="47"/>
      <c r="J4" s="125" t="s">
        <v>84</v>
      </c>
      <c r="K4" s="126"/>
      <c r="L4" s="126"/>
      <c r="M4" s="127"/>
      <c r="N4" s="48" t="s">
        <v>85</v>
      </c>
      <c r="O4" s="135" t="s">
        <v>86</v>
      </c>
      <c r="P4" s="128"/>
      <c r="Q4" s="80"/>
    </row>
    <row r="5" spans="1:17" s="37" customFormat="1" ht="12.75">
      <c r="A5" s="50"/>
      <c r="B5" s="73"/>
      <c r="C5" s="16"/>
      <c r="D5" s="16"/>
      <c r="E5" s="16"/>
      <c r="F5" s="17"/>
      <c r="G5" s="18"/>
      <c r="H5" s="17"/>
      <c r="I5" s="17"/>
      <c r="J5" s="16"/>
      <c r="K5" s="17"/>
      <c r="L5" s="18"/>
      <c r="M5" s="17"/>
      <c r="N5" s="7" t="s">
        <v>87</v>
      </c>
      <c r="O5" s="130" t="s">
        <v>88</v>
      </c>
      <c r="P5" s="123"/>
      <c r="Q5" s="66" t="s">
        <v>89</v>
      </c>
    </row>
    <row r="6" spans="1:17" s="37" customFormat="1" ht="13.5" thickBot="1">
      <c r="A6" s="8" t="s">
        <v>9</v>
      </c>
      <c r="B6" s="8" t="s">
        <v>19</v>
      </c>
      <c r="C6" s="10"/>
      <c r="D6" s="10"/>
      <c r="E6" s="10" t="s">
        <v>90</v>
      </c>
      <c r="F6" s="11"/>
      <c r="G6" s="12" t="s">
        <v>91</v>
      </c>
      <c r="H6" s="11"/>
      <c r="I6" s="11"/>
      <c r="J6" s="10" t="s">
        <v>92</v>
      </c>
      <c r="K6" s="11" t="s">
        <v>93</v>
      </c>
      <c r="L6" s="12" t="s">
        <v>18</v>
      </c>
      <c r="M6" s="11" t="s">
        <v>19</v>
      </c>
      <c r="N6" s="9" t="s">
        <v>94</v>
      </c>
      <c r="O6" s="11" t="s">
        <v>95</v>
      </c>
      <c r="P6" s="11"/>
      <c r="Q6" s="67" t="s">
        <v>97</v>
      </c>
    </row>
    <row r="7" spans="1:17" ht="12.75">
      <c r="A7" s="71"/>
      <c r="B7" s="71"/>
      <c r="C7" s="52"/>
      <c r="D7" s="52"/>
      <c r="E7" s="53"/>
      <c r="F7" s="52"/>
      <c r="G7" s="54"/>
      <c r="H7" s="52"/>
      <c r="I7" s="52"/>
      <c r="J7" s="53"/>
      <c r="K7" s="52"/>
      <c r="L7" s="54"/>
      <c r="M7" s="52"/>
      <c r="N7" s="55"/>
      <c r="O7" s="52"/>
      <c r="P7" s="52"/>
      <c r="Q7" s="88"/>
    </row>
    <row r="8" spans="1:17" ht="12.75">
      <c r="A8" s="3" t="s">
        <v>105</v>
      </c>
      <c r="B8" s="91">
        <v>14.242441225529879</v>
      </c>
      <c r="C8" s="56"/>
      <c r="D8" s="56"/>
      <c r="E8" s="92">
        <v>0</v>
      </c>
      <c r="F8" s="56"/>
      <c r="G8" s="93">
        <f>B8</f>
        <v>14.242441225529879</v>
      </c>
      <c r="H8" s="56"/>
      <c r="I8" s="56"/>
      <c r="J8" s="92">
        <v>20.797685</v>
      </c>
      <c r="K8" s="56">
        <v>7.93612581</v>
      </c>
      <c r="L8" s="93">
        <v>1.87632055</v>
      </c>
      <c r="M8" s="56">
        <f>SUM(J8:L8)</f>
        <v>30.61013136</v>
      </c>
      <c r="N8" s="94">
        <v>0.912206</v>
      </c>
      <c r="O8" s="56">
        <v>1.9</v>
      </c>
      <c r="P8" s="56"/>
      <c r="Q8" s="82">
        <f aca="true" t="shared" si="0" ref="Q8:Q60">SUM(M8:O8)</f>
        <v>33.42233736</v>
      </c>
    </row>
    <row r="9" spans="1:17" ht="12.75">
      <c r="A9" s="3" t="s">
        <v>106</v>
      </c>
      <c r="B9" s="91">
        <v>97.51662561830672</v>
      </c>
      <c r="C9" s="56"/>
      <c r="D9" s="56"/>
      <c r="E9" s="92">
        <v>0</v>
      </c>
      <c r="F9" s="56"/>
      <c r="G9" s="93">
        <f aca="true" t="shared" si="1" ref="G9:G60">B9</f>
        <v>97.51662561830672</v>
      </c>
      <c r="H9" s="56"/>
      <c r="I9" s="56"/>
      <c r="J9" s="92">
        <v>31.474324</v>
      </c>
      <c r="K9" s="56">
        <v>10.768907505</v>
      </c>
      <c r="L9" s="93">
        <v>4.4633659</v>
      </c>
      <c r="M9" s="56">
        <f aca="true" t="shared" si="2" ref="M9:M60">SUM(J9:L9)</f>
        <v>46.706597405</v>
      </c>
      <c r="N9" s="94">
        <v>1.390105</v>
      </c>
      <c r="O9" s="56">
        <v>0</v>
      </c>
      <c r="P9" s="56"/>
      <c r="Q9" s="82">
        <f t="shared" si="0"/>
        <v>48.096702404999995</v>
      </c>
    </row>
    <row r="10" spans="1:17" ht="12.75">
      <c r="A10" s="3" t="s">
        <v>107</v>
      </c>
      <c r="B10" s="91">
        <v>59.27691362098367</v>
      </c>
      <c r="C10" s="56"/>
      <c r="D10" s="56"/>
      <c r="E10" s="92">
        <v>0</v>
      </c>
      <c r="F10" s="56"/>
      <c r="G10" s="93">
        <f t="shared" si="1"/>
        <v>59.27691362098367</v>
      </c>
      <c r="H10" s="56"/>
      <c r="I10" s="56"/>
      <c r="J10" s="92">
        <v>21.713935</v>
      </c>
      <c r="K10" s="56">
        <v>6.2910724975</v>
      </c>
      <c r="L10" s="93">
        <v>3.55048304</v>
      </c>
      <c r="M10" s="56">
        <f t="shared" si="2"/>
        <v>31.5554905375</v>
      </c>
      <c r="N10" s="94">
        <v>0.9259</v>
      </c>
      <c r="O10" s="56">
        <v>0</v>
      </c>
      <c r="P10" s="56"/>
      <c r="Q10" s="82">
        <f t="shared" si="0"/>
        <v>32.4813905375</v>
      </c>
    </row>
    <row r="11" spans="1:17" ht="12.75">
      <c r="A11" s="3" t="s">
        <v>108</v>
      </c>
      <c r="B11" s="91">
        <v>129.89291311266396</v>
      </c>
      <c r="C11" s="56"/>
      <c r="D11" s="56"/>
      <c r="E11" s="92">
        <v>0</v>
      </c>
      <c r="F11" s="56"/>
      <c r="G11" s="93">
        <f t="shared" si="1"/>
        <v>129.89291311266396</v>
      </c>
      <c r="H11" s="56"/>
      <c r="I11" s="56"/>
      <c r="J11" s="92">
        <v>29.977252</v>
      </c>
      <c r="K11" s="56">
        <v>11.465550349999997</v>
      </c>
      <c r="L11" s="93">
        <v>4.33904042</v>
      </c>
      <c r="M11" s="56">
        <f t="shared" si="2"/>
        <v>45.78184277</v>
      </c>
      <c r="N11" s="94">
        <v>1.265148</v>
      </c>
      <c r="O11" s="56">
        <v>0</v>
      </c>
      <c r="P11" s="56"/>
      <c r="Q11" s="82">
        <f t="shared" si="0"/>
        <v>47.046990769999994</v>
      </c>
    </row>
    <row r="12" spans="1:17" ht="12.75">
      <c r="A12" s="3" t="s">
        <v>109</v>
      </c>
      <c r="B12" s="91">
        <v>835.7060586277694</v>
      </c>
      <c r="C12" s="56"/>
      <c r="D12" s="56"/>
      <c r="E12" s="92">
        <v>0</v>
      </c>
      <c r="F12" s="56"/>
      <c r="G12" s="93">
        <f t="shared" si="1"/>
        <v>835.7060586277694</v>
      </c>
      <c r="H12" s="56"/>
      <c r="I12" s="56"/>
      <c r="J12" s="92">
        <v>362.871786</v>
      </c>
      <c r="K12" s="56">
        <v>86.9820032025</v>
      </c>
      <c r="L12" s="93">
        <v>34.88206434999999</v>
      </c>
      <c r="M12" s="56">
        <f t="shared" si="2"/>
        <v>484.7358535525</v>
      </c>
      <c r="N12" s="94">
        <v>15.632657</v>
      </c>
      <c r="O12" s="56">
        <v>0</v>
      </c>
      <c r="P12" s="56"/>
      <c r="Q12" s="82">
        <f t="shared" si="0"/>
        <v>500.36851055249997</v>
      </c>
    </row>
    <row r="13" spans="1:17" ht="12.75">
      <c r="A13" s="3" t="s">
        <v>110</v>
      </c>
      <c r="B13" s="91">
        <v>130.6866464179188</v>
      </c>
      <c r="C13" s="56"/>
      <c r="D13" s="56"/>
      <c r="E13" s="92">
        <v>0</v>
      </c>
      <c r="F13" s="56"/>
      <c r="G13" s="93">
        <f t="shared" si="1"/>
        <v>130.6866464179188</v>
      </c>
      <c r="H13" s="56"/>
      <c r="I13" s="56"/>
      <c r="J13" s="92">
        <v>32.119198</v>
      </c>
      <c r="K13" s="56">
        <v>10.1804742225</v>
      </c>
      <c r="L13" s="93">
        <v>5.70970052</v>
      </c>
      <c r="M13" s="56">
        <f t="shared" si="2"/>
        <v>48.00937274249999</v>
      </c>
      <c r="N13" s="94">
        <v>1.417608</v>
      </c>
      <c r="O13" s="56">
        <v>0</v>
      </c>
      <c r="P13" s="56"/>
      <c r="Q13" s="82">
        <f t="shared" si="0"/>
        <v>49.42698074249999</v>
      </c>
    </row>
    <row r="14" spans="1:17" ht="12.75">
      <c r="A14" s="3" t="s">
        <v>111</v>
      </c>
      <c r="B14" s="91">
        <v>91.08973312708964</v>
      </c>
      <c r="C14" s="56"/>
      <c r="D14" s="56"/>
      <c r="E14" s="92">
        <v>0</v>
      </c>
      <c r="F14" s="56"/>
      <c r="G14" s="93">
        <f t="shared" si="1"/>
        <v>91.08973312708964</v>
      </c>
      <c r="H14" s="56"/>
      <c r="I14" s="56"/>
      <c r="J14" s="92">
        <v>46.171556</v>
      </c>
      <c r="K14" s="56">
        <v>8.361179567499999</v>
      </c>
      <c r="L14" s="93">
        <v>5.688993699999999</v>
      </c>
      <c r="M14" s="56">
        <f t="shared" si="2"/>
        <v>60.221729267499995</v>
      </c>
      <c r="N14" s="94">
        <v>2.059252</v>
      </c>
      <c r="O14" s="56">
        <v>0</v>
      </c>
      <c r="P14" s="56"/>
      <c r="Q14" s="82">
        <f t="shared" si="0"/>
        <v>62.280981267499996</v>
      </c>
    </row>
    <row r="15" spans="1:17" ht="12.75">
      <c r="A15" s="3" t="s">
        <v>112</v>
      </c>
      <c r="B15" s="91">
        <v>26.42578309930734</v>
      </c>
      <c r="C15" s="56"/>
      <c r="D15" s="56"/>
      <c r="E15" s="92">
        <v>0</v>
      </c>
      <c r="F15" s="56"/>
      <c r="G15" s="93">
        <f t="shared" si="1"/>
        <v>26.42578309930734</v>
      </c>
      <c r="H15" s="56"/>
      <c r="I15" s="56"/>
      <c r="J15" s="92">
        <v>9.961997</v>
      </c>
      <c r="K15" s="56">
        <v>3.4213755124999996</v>
      </c>
      <c r="L15" s="93">
        <v>2.35812906</v>
      </c>
      <c r="M15" s="56">
        <f t="shared" si="2"/>
        <v>15.741501572499999</v>
      </c>
      <c r="N15" s="94">
        <v>0.409108</v>
      </c>
      <c r="O15" s="56">
        <v>0</v>
      </c>
      <c r="P15" s="56"/>
      <c r="Q15" s="82">
        <f t="shared" si="0"/>
        <v>16.1506095725</v>
      </c>
    </row>
    <row r="16" spans="1:17" ht="12.75">
      <c r="A16" s="3" t="s">
        <v>113</v>
      </c>
      <c r="B16" s="91">
        <v>22.059728275891153</v>
      </c>
      <c r="C16" s="56"/>
      <c r="D16" s="56"/>
      <c r="E16" s="92">
        <v>0</v>
      </c>
      <c r="F16" s="56"/>
      <c r="G16" s="93">
        <f t="shared" si="1"/>
        <v>22.059728275891153</v>
      </c>
      <c r="H16" s="56"/>
      <c r="I16" s="56"/>
      <c r="J16" s="92">
        <v>8.592988</v>
      </c>
      <c r="K16" s="56">
        <v>2.0900839775</v>
      </c>
      <c r="L16" s="93">
        <v>1.18528796</v>
      </c>
      <c r="M16" s="56">
        <f t="shared" si="2"/>
        <v>11.8683599375</v>
      </c>
      <c r="N16" s="94">
        <v>0.36667</v>
      </c>
      <c r="O16" s="56">
        <v>0</v>
      </c>
      <c r="P16" s="56"/>
      <c r="Q16" s="82">
        <f t="shared" si="0"/>
        <v>12.235029937499998</v>
      </c>
    </row>
    <row r="17" spans="1:17" ht="12.75">
      <c r="A17" s="3" t="s">
        <v>114</v>
      </c>
      <c r="B17" s="91">
        <v>405.5725848495118</v>
      </c>
      <c r="C17" s="56"/>
      <c r="D17" s="56"/>
      <c r="E17" s="92">
        <v>0</v>
      </c>
      <c r="F17" s="56"/>
      <c r="G17" s="93">
        <f t="shared" si="1"/>
        <v>405.5725848495118</v>
      </c>
      <c r="H17" s="56"/>
      <c r="I17" s="56"/>
      <c r="J17" s="92">
        <v>69.462852</v>
      </c>
      <c r="K17" s="56">
        <v>34.403284395</v>
      </c>
      <c r="L17" s="93">
        <v>13.46612138</v>
      </c>
      <c r="M17" s="56">
        <f t="shared" si="2"/>
        <v>117.332257775</v>
      </c>
      <c r="N17" s="94">
        <v>3.010954</v>
      </c>
      <c r="O17" s="56">
        <v>0</v>
      </c>
      <c r="P17" s="56"/>
      <c r="Q17" s="82">
        <f t="shared" si="0"/>
        <v>120.343211775</v>
      </c>
    </row>
    <row r="18" spans="1:17" ht="12.75">
      <c r="A18" s="3" t="s">
        <v>115</v>
      </c>
      <c r="B18" s="91">
        <v>221.53352204238846</v>
      </c>
      <c r="C18" s="56"/>
      <c r="D18" s="56"/>
      <c r="E18" s="92">
        <v>0</v>
      </c>
      <c r="F18" s="56"/>
      <c r="G18" s="93">
        <f t="shared" si="1"/>
        <v>221.53352204238846</v>
      </c>
      <c r="H18" s="56"/>
      <c r="I18" s="56"/>
      <c r="J18" s="92">
        <v>49.642963</v>
      </c>
      <c r="K18" s="56">
        <v>19.253768377500002</v>
      </c>
      <c r="L18" s="93">
        <v>6.57551335</v>
      </c>
      <c r="M18" s="56">
        <f t="shared" si="2"/>
        <v>75.4722447275</v>
      </c>
      <c r="N18" s="94">
        <v>2.105639</v>
      </c>
      <c r="O18" s="56">
        <v>0</v>
      </c>
      <c r="P18" s="56"/>
      <c r="Q18" s="82">
        <f t="shared" si="0"/>
        <v>77.5778837275</v>
      </c>
    </row>
    <row r="19" spans="1:17" ht="12.75">
      <c r="A19" s="3" t="s">
        <v>116</v>
      </c>
      <c r="B19" s="91">
        <v>27.289484029980557</v>
      </c>
      <c r="C19" s="56"/>
      <c r="D19" s="56"/>
      <c r="E19" s="92">
        <v>0</v>
      </c>
      <c r="F19" s="56"/>
      <c r="G19" s="93">
        <f t="shared" si="1"/>
        <v>27.289484029980557</v>
      </c>
      <c r="H19" s="56"/>
      <c r="I19" s="56"/>
      <c r="J19" s="92">
        <v>12.717928</v>
      </c>
      <c r="K19" s="56">
        <v>3.248521755</v>
      </c>
      <c r="L19" s="93">
        <v>1.58503649</v>
      </c>
      <c r="M19" s="56">
        <f t="shared" si="2"/>
        <v>17.551486245</v>
      </c>
      <c r="N19" s="94">
        <v>0.563901</v>
      </c>
      <c r="O19" s="56">
        <v>0</v>
      </c>
      <c r="P19" s="56"/>
      <c r="Q19" s="82">
        <f t="shared" si="0"/>
        <v>18.115387245</v>
      </c>
    </row>
    <row r="20" spans="1:17" ht="12.75">
      <c r="A20" s="3" t="s">
        <v>117</v>
      </c>
      <c r="B20" s="91">
        <v>70.1300265375275</v>
      </c>
      <c r="C20" s="56"/>
      <c r="D20" s="56"/>
      <c r="E20" s="92">
        <v>0</v>
      </c>
      <c r="F20" s="56"/>
      <c r="G20" s="93">
        <f t="shared" si="1"/>
        <v>70.1300265375275</v>
      </c>
      <c r="H20" s="56"/>
      <c r="I20" s="56"/>
      <c r="J20" s="92">
        <v>20.93844</v>
      </c>
      <c r="K20" s="56">
        <v>6.931913424999999</v>
      </c>
      <c r="L20" s="93">
        <v>4.10633096</v>
      </c>
      <c r="M20" s="56">
        <f t="shared" si="2"/>
        <v>31.976684385</v>
      </c>
      <c r="N20" s="94">
        <v>0.877543</v>
      </c>
      <c r="O20" s="56">
        <v>0</v>
      </c>
      <c r="P20" s="56"/>
      <c r="Q20" s="82">
        <f t="shared" si="0"/>
        <v>32.854227385</v>
      </c>
    </row>
    <row r="21" spans="1:17" ht="12.75">
      <c r="A21" s="3" t="s">
        <v>118</v>
      </c>
      <c r="B21" s="91">
        <v>28.570006308208207</v>
      </c>
      <c r="C21" s="56"/>
      <c r="D21" s="56"/>
      <c r="E21" s="92">
        <v>0</v>
      </c>
      <c r="F21" s="56"/>
      <c r="G21" s="93">
        <f t="shared" si="1"/>
        <v>28.570006308208207</v>
      </c>
      <c r="H21" s="56"/>
      <c r="I21" s="56"/>
      <c r="J21" s="92">
        <v>15.867935</v>
      </c>
      <c r="K21" s="56">
        <v>6.6273513699999995</v>
      </c>
      <c r="L21" s="93">
        <v>1.52205002</v>
      </c>
      <c r="M21" s="56">
        <f t="shared" si="2"/>
        <v>24.017336389999997</v>
      </c>
      <c r="N21" s="94">
        <v>0.67194</v>
      </c>
      <c r="O21" s="56">
        <v>0</v>
      </c>
      <c r="P21" s="56"/>
      <c r="Q21" s="82">
        <f t="shared" si="0"/>
        <v>24.689276389999996</v>
      </c>
    </row>
    <row r="22" spans="1:17" ht="12.75">
      <c r="A22" s="3" t="s">
        <v>119</v>
      </c>
      <c r="B22" s="91">
        <v>316.34279008614186</v>
      </c>
      <c r="C22" s="56"/>
      <c r="D22" s="56"/>
      <c r="E22" s="92">
        <v>0</v>
      </c>
      <c r="F22" s="56"/>
      <c r="G22" s="93">
        <f t="shared" si="1"/>
        <v>316.34279008614186</v>
      </c>
      <c r="H22" s="56"/>
      <c r="I22" s="56"/>
      <c r="J22" s="92">
        <v>115.122175</v>
      </c>
      <c r="K22" s="56">
        <v>30.908805075000004</v>
      </c>
      <c r="L22" s="93">
        <v>14.42823683</v>
      </c>
      <c r="M22" s="56">
        <f t="shared" si="2"/>
        <v>160.459216905</v>
      </c>
      <c r="N22" s="94">
        <v>4.995172</v>
      </c>
      <c r="O22" s="56">
        <v>0</v>
      </c>
      <c r="P22" s="56"/>
      <c r="Q22" s="82">
        <f t="shared" si="0"/>
        <v>165.454388905</v>
      </c>
    </row>
    <row r="23" spans="1:17" ht="12.75">
      <c r="A23" s="3" t="s">
        <v>120</v>
      </c>
      <c r="B23" s="91">
        <v>153.37894164808588</v>
      </c>
      <c r="C23" s="56"/>
      <c r="D23" s="56"/>
      <c r="E23" s="92">
        <v>0</v>
      </c>
      <c r="F23" s="56"/>
      <c r="G23" s="93">
        <f t="shared" si="1"/>
        <v>153.37894164808588</v>
      </c>
      <c r="H23" s="56"/>
      <c r="I23" s="56"/>
      <c r="J23" s="92">
        <v>40.490773</v>
      </c>
      <c r="K23" s="56">
        <v>14.068540742499998</v>
      </c>
      <c r="L23" s="93">
        <v>5.61976872</v>
      </c>
      <c r="M23" s="56">
        <f t="shared" si="2"/>
        <v>60.17908246249999</v>
      </c>
      <c r="N23" s="94">
        <v>1.537301</v>
      </c>
      <c r="O23" s="56">
        <v>0</v>
      </c>
      <c r="P23" s="56"/>
      <c r="Q23" s="82">
        <f t="shared" si="0"/>
        <v>61.71638346249999</v>
      </c>
    </row>
    <row r="24" spans="1:17" ht="12.75">
      <c r="A24" s="3" t="s">
        <v>121</v>
      </c>
      <c r="B24" s="91">
        <v>67.55183589057917</v>
      </c>
      <c r="C24" s="56"/>
      <c r="D24" s="56"/>
      <c r="E24" s="92">
        <v>0</v>
      </c>
      <c r="F24" s="56"/>
      <c r="G24" s="93">
        <f t="shared" si="1"/>
        <v>67.55183589057917</v>
      </c>
      <c r="H24" s="56"/>
      <c r="I24" s="56"/>
      <c r="J24" s="92">
        <v>17.540798</v>
      </c>
      <c r="K24" s="56">
        <v>6.4865405925</v>
      </c>
      <c r="L24" s="93">
        <v>3.3271362399999997</v>
      </c>
      <c r="M24" s="56">
        <f t="shared" si="2"/>
        <v>27.354474832499996</v>
      </c>
      <c r="N24" s="94">
        <v>0.746096</v>
      </c>
      <c r="O24" s="56">
        <v>0</v>
      </c>
      <c r="P24" s="56"/>
      <c r="Q24" s="82">
        <f t="shared" si="0"/>
        <v>28.100570832499997</v>
      </c>
    </row>
    <row r="25" spans="1:17" ht="12.75">
      <c r="A25" s="3" t="s">
        <v>122</v>
      </c>
      <c r="B25" s="91">
        <v>91.00951897761641</v>
      </c>
      <c r="C25" s="56"/>
      <c r="D25" s="56"/>
      <c r="E25" s="92">
        <v>0</v>
      </c>
      <c r="F25" s="56"/>
      <c r="G25" s="93">
        <f t="shared" si="1"/>
        <v>91.00951897761641</v>
      </c>
      <c r="H25" s="56"/>
      <c r="I25" s="56"/>
      <c r="J25" s="92">
        <v>23.934075</v>
      </c>
      <c r="K25" s="56">
        <v>9.67031509</v>
      </c>
      <c r="L25" s="93">
        <v>3.57849603</v>
      </c>
      <c r="M25" s="56">
        <f t="shared" si="2"/>
        <v>37.182886120000006</v>
      </c>
      <c r="N25" s="94">
        <v>0.988728</v>
      </c>
      <c r="O25" s="56">
        <v>0</v>
      </c>
      <c r="P25" s="56"/>
      <c r="Q25" s="82">
        <f t="shared" si="0"/>
        <v>38.17161412000001</v>
      </c>
    </row>
    <row r="26" spans="1:17" ht="12.75">
      <c r="A26" s="3" t="s">
        <v>123</v>
      </c>
      <c r="B26" s="91">
        <v>94.44874011886733</v>
      </c>
      <c r="C26" s="56"/>
      <c r="D26" s="56"/>
      <c r="E26" s="92">
        <v>0</v>
      </c>
      <c r="F26" s="56"/>
      <c r="G26" s="93">
        <f t="shared" si="1"/>
        <v>94.44874011886733</v>
      </c>
      <c r="H26" s="56"/>
      <c r="I26" s="56"/>
      <c r="J26" s="92">
        <v>23.19444</v>
      </c>
      <c r="K26" s="56">
        <v>10.801069309999999</v>
      </c>
      <c r="L26" s="93">
        <v>4.21875857</v>
      </c>
      <c r="M26" s="56">
        <f t="shared" si="2"/>
        <v>38.21426788</v>
      </c>
      <c r="N26" s="94">
        <v>1.065852</v>
      </c>
      <c r="O26" s="56">
        <v>0</v>
      </c>
      <c r="P26" s="56"/>
      <c r="Q26" s="82">
        <f t="shared" si="0"/>
        <v>39.28011988</v>
      </c>
    </row>
    <row r="27" spans="1:17" ht="12.75">
      <c r="A27" s="3" t="s">
        <v>124</v>
      </c>
      <c r="B27" s="91">
        <v>180.20181247968983</v>
      </c>
      <c r="C27" s="56"/>
      <c r="D27" s="56"/>
      <c r="E27" s="92">
        <v>0</v>
      </c>
      <c r="F27" s="56"/>
      <c r="G27" s="93">
        <f t="shared" si="1"/>
        <v>180.20181247968983</v>
      </c>
      <c r="H27" s="56"/>
      <c r="I27" s="56"/>
      <c r="J27" s="92">
        <v>64.80724</v>
      </c>
      <c r="K27" s="56">
        <v>15.3217613425</v>
      </c>
      <c r="L27" s="93">
        <v>8.30060729</v>
      </c>
      <c r="M27" s="56">
        <f t="shared" si="2"/>
        <v>88.42960863249999</v>
      </c>
      <c r="N27" s="94">
        <v>2.810322</v>
      </c>
      <c r="O27" s="56">
        <v>0</v>
      </c>
      <c r="P27" s="56"/>
      <c r="Q27" s="82">
        <f t="shared" si="0"/>
        <v>91.23993063249999</v>
      </c>
    </row>
    <row r="28" spans="1:17" ht="12.75">
      <c r="A28" s="3" t="s">
        <v>125</v>
      </c>
      <c r="B28" s="91">
        <v>124.19061920307168</v>
      </c>
      <c r="C28" s="56"/>
      <c r="D28" s="56"/>
      <c r="E28" s="92">
        <v>0</v>
      </c>
      <c r="F28" s="56"/>
      <c r="G28" s="93">
        <f t="shared" si="1"/>
        <v>124.19061920307168</v>
      </c>
      <c r="H28" s="56"/>
      <c r="I28" s="56"/>
      <c r="J28" s="92">
        <v>45.081881</v>
      </c>
      <c r="K28" s="56">
        <v>13.452258760000001</v>
      </c>
      <c r="L28" s="93">
        <v>5.83006097</v>
      </c>
      <c r="M28" s="56">
        <f t="shared" si="2"/>
        <v>64.36420073000001</v>
      </c>
      <c r="N28" s="94">
        <v>1.990835</v>
      </c>
      <c r="O28" s="56">
        <v>0</v>
      </c>
      <c r="P28" s="56"/>
      <c r="Q28" s="82">
        <f t="shared" si="0"/>
        <v>66.35503573000001</v>
      </c>
    </row>
    <row r="29" spans="1:17" ht="12.75">
      <c r="A29" s="3" t="s">
        <v>126</v>
      </c>
      <c r="B29" s="91">
        <v>29.214210276537237</v>
      </c>
      <c r="C29" s="56"/>
      <c r="D29" s="56"/>
      <c r="E29" s="92">
        <v>0</v>
      </c>
      <c r="F29" s="56"/>
      <c r="G29" s="93">
        <f t="shared" si="1"/>
        <v>29.214210276537237</v>
      </c>
      <c r="H29" s="56"/>
      <c r="I29" s="56"/>
      <c r="J29" s="92">
        <v>13.804616</v>
      </c>
      <c r="K29" s="56">
        <v>3.9626381799999995</v>
      </c>
      <c r="L29" s="93">
        <v>2.59091481</v>
      </c>
      <c r="M29" s="56">
        <f t="shared" si="2"/>
        <v>20.35816899</v>
      </c>
      <c r="N29" s="94">
        <v>0.611195</v>
      </c>
      <c r="O29" s="56">
        <v>0</v>
      </c>
      <c r="P29" s="56"/>
      <c r="Q29" s="82">
        <f t="shared" si="0"/>
        <v>20.969363989999998</v>
      </c>
    </row>
    <row r="30" spans="1:17" ht="12.75">
      <c r="A30" s="3" t="s">
        <v>127</v>
      </c>
      <c r="B30" s="91">
        <v>240.79261331325307</v>
      </c>
      <c r="C30" s="56"/>
      <c r="D30" s="56"/>
      <c r="E30" s="92">
        <v>0</v>
      </c>
      <c r="F30" s="56"/>
      <c r="G30" s="93">
        <f t="shared" si="1"/>
        <v>240.79261331325307</v>
      </c>
      <c r="H30" s="56"/>
      <c r="I30" s="56"/>
      <c r="J30" s="92">
        <v>105.125778</v>
      </c>
      <c r="K30" s="56">
        <v>23.9146853075</v>
      </c>
      <c r="L30" s="93">
        <v>13.55757148</v>
      </c>
      <c r="M30" s="56">
        <f t="shared" si="2"/>
        <v>142.5980347875</v>
      </c>
      <c r="N30" s="94">
        <v>4.288471</v>
      </c>
      <c r="O30" s="56">
        <v>0</v>
      </c>
      <c r="P30" s="56"/>
      <c r="Q30" s="82">
        <f t="shared" si="0"/>
        <v>146.8865057875</v>
      </c>
    </row>
    <row r="31" spans="1:17" ht="12.75">
      <c r="A31" s="3" t="s">
        <v>128</v>
      </c>
      <c r="B31" s="91">
        <v>135.27498245351177</v>
      </c>
      <c r="C31" s="56"/>
      <c r="D31" s="56"/>
      <c r="E31" s="92">
        <v>0</v>
      </c>
      <c r="F31" s="56"/>
      <c r="G31" s="93">
        <f t="shared" si="1"/>
        <v>135.27498245351177</v>
      </c>
      <c r="H31" s="56"/>
      <c r="I31" s="56"/>
      <c r="J31" s="92">
        <v>40.520437</v>
      </c>
      <c r="K31" s="56">
        <v>11.758076644999997</v>
      </c>
      <c r="L31" s="93">
        <v>5.36843888</v>
      </c>
      <c r="M31" s="56">
        <f t="shared" si="2"/>
        <v>57.646952524999996</v>
      </c>
      <c r="N31" s="94">
        <v>1.607374</v>
      </c>
      <c r="O31" s="56">
        <v>0</v>
      </c>
      <c r="P31" s="56"/>
      <c r="Q31" s="82">
        <f t="shared" si="0"/>
        <v>59.254326524999996</v>
      </c>
    </row>
    <row r="32" spans="1:17" ht="12.75">
      <c r="A32" s="3" t="s">
        <v>129</v>
      </c>
      <c r="B32" s="91">
        <v>137.05448523475846</v>
      </c>
      <c r="C32" s="56"/>
      <c r="D32" s="56"/>
      <c r="E32" s="92">
        <v>0</v>
      </c>
      <c r="F32" s="56"/>
      <c r="G32" s="93">
        <f t="shared" si="1"/>
        <v>137.05448523475846</v>
      </c>
      <c r="H32" s="56"/>
      <c r="I32" s="56"/>
      <c r="J32" s="92">
        <v>40.134726</v>
      </c>
      <c r="K32" s="56">
        <v>13.428572814999999</v>
      </c>
      <c r="L32" s="93">
        <v>7.14311736</v>
      </c>
      <c r="M32" s="56">
        <f t="shared" si="2"/>
        <v>60.706416174999994</v>
      </c>
      <c r="N32" s="94">
        <v>1.757688</v>
      </c>
      <c r="O32" s="56">
        <v>0</v>
      </c>
      <c r="P32" s="56"/>
      <c r="Q32" s="82">
        <f t="shared" si="0"/>
        <v>62.464104174999996</v>
      </c>
    </row>
    <row r="33" spans="1:17" ht="12.75">
      <c r="A33" s="3" t="s">
        <v>130</v>
      </c>
      <c r="B33" s="91">
        <v>56.68170971763639</v>
      </c>
      <c r="C33" s="56"/>
      <c r="D33" s="56"/>
      <c r="E33" s="92">
        <v>0</v>
      </c>
      <c r="F33" s="56"/>
      <c r="G33" s="93">
        <f t="shared" si="1"/>
        <v>56.68170971763639</v>
      </c>
      <c r="H33" s="56"/>
      <c r="I33" s="56"/>
      <c r="J33" s="92">
        <v>19.001017</v>
      </c>
      <c r="K33" s="56">
        <v>6.7154271275</v>
      </c>
      <c r="L33" s="93">
        <v>3.40170081</v>
      </c>
      <c r="M33" s="56">
        <f t="shared" si="2"/>
        <v>29.118144937500002</v>
      </c>
      <c r="N33" s="94">
        <v>0.821622</v>
      </c>
      <c r="O33" s="56">
        <v>0</v>
      </c>
      <c r="P33" s="56"/>
      <c r="Q33" s="82">
        <f t="shared" si="0"/>
        <v>29.939766937500004</v>
      </c>
    </row>
    <row r="34" spans="1:17" ht="12.75">
      <c r="A34" s="3" t="s">
        <v>131</v>
      </c>
      <c r="B34" s="91">
        <v>17.099513540722118</v>
      </c>
      <c r="C34" s="56"/>
      <c r="D34" s="56"/>
      <c r="E34" s="92">
        <v>0</v>
      </c>
      <c r="F34" s="56"/>
      <c r="G34" s="93">
        <f t="shared" si="1"/>
        <v>17.099513540722118</v>
      </c>
      <c r="H34" s="56"/>
      <c r="I34" s="56"/>
      <c r="J34" s="92">
        <v>7.73929</v>
      </c>
      <c r="K34" s="56">
        <v>5.416057080000001</v>
      </c>
      <c r="L34" s="93">
        <v>1.82069113</v>
      </c>
      <c r="M34" s="56">
        <f t="shared" si="2"/>
        <v>14.97603821</v>
      </c>
      <c r="N34" s="94">
        <v>0.339233</v>
      </c>
      <c r="O34" s="56">
        <v>0</v>
      </c>
      <c r="P34" s="56"/>
      <c r="Q34" s="82">
        <f t="shared" si="0"/>
        <v>15.31527121</v>
      </c>
    </row>
    <row r="35" spans="1:17" ht="12.75">
      <c r="A35" s="3" t="s">
        <v>132</v>
      </c>
      <c r="B35" s="91">
        <v>208.4265302698432</v>
      </c>
      <c r="C35" s="56"/>
      <c r="D35" s="56"/>
      <c r="E35" s="92">
        <v>0</v>
      </c>
      <c r="F35" s="56"/>
      <c r="G35" s="93">
        <f t="shared" si="1"/>
        <v>208.4265302698432</v>
      </c>
      <c r="H35" s="56"/>
      <c r="I35" s="56"/>
      <c r="J35" s="92">
        <v>53.823192</v>
      </c>
      <c r="K35" s="56">
        <v>17.611236822500004</v>
      </c>
      <c r="L35" s="93">
        <v>9.39060344</v>
      </c>
      <c r="M35" s="56">
        <f t="shared" si="2"/>
        <v>80.8250322625</v>
      </c>
      <c r="N35" s="94">
        <v>2.137461</v>
      </c>
      <c r="O35" s="56">
        <v>0</v>
      </c>
      <c r="P35" s="56"/>
      <c r="Q35" s="82">
        <f t="shared" si="0"/>
        <v>82.9624932625</v>
      </c>
    </row>
    <row r="36" spans="1:17" ht="12.75">
      <c r="A36" s="3" t="s">
        <v>133</v>
      </c>
      <c r="B36" s="91">
        <v>13.320539293633372</v>
      </c>
      <c r="C36" s="56"/>
      <c r="D36" s="56"/>
      <c r="E36" s="92">
        <v>0</v>
      </c>
      <c r="F36" s="56"/>
      <c r="G36" s="93">
        <f t="shared" si="1"/>
        <v>13.320539293633372</v>
      </c>
      <c r="H36" s="56"/>
      <c r="I36" s="56"/>
      <c r="J36" s="92">
        <v>6.758667</v>
      </c>
      <c r="K36" s="56">
        <v>5.50278866</v>
      </c>
      <c r="L36" s="93">
        <v>1.6365830700000001</v>
      </c>
      <c r="M36" s="56">
        <f t="shared" si="2"/>
        <v>13.89803873</v>
      </c>
      <c r="N36" s="94">
        <v>0.300987</v>
      </c>
      <c r="O36" s="56">
        <v>0</v>
      </c>
      <c r="P36" s="56"/>
      <c r="Q36" s="82">
        <f t="shared" si="0"/>
        <v>14.199025729999999</v>
      </c>
    </row>
    <row r="37" spans="1:17" ht="12.75">
      <c r="A37" s="3" t="s">
        <v>134</v>
      </c>
      <c r="B37" s="91">
        <v>43.405630434261084</v>
      </c>
      <c r="C37" s="56"/>
      <c r="D37" s="56"/>
      <c r="E37" s="92">
        <v>0</v>
      </c>
      <c r="F37" s="56"/>
      <c r="G37" s="93">
        <f t="shared" si="1"/>
        <v>43.405630434261084</v>
      </c>
      <c r="H37" s="56"/>
      <c r="I37" s="56"/>
      <c r="J37" s="92">
        <v>11.864118</v>
      </c>
      <c r="K37" s="56">
        <v>6.495146675</v>
      </c>
      <c r="L37" s="93">
        <v>2.29629599</v>
      </c>
      <c r="M37" s="56">
        <f t="shared" si="2"/>
        <v>20.655560665</v>
      </c>
      <c r="N37" s="94">
        <v>0.52662</v>
      </c>
      <c r="O37" s="56">
        <v>0</v>
      </c>
      <c r="P37" s="56"/>
      <c r="Q37" s="82">
        <f t="shared" si="0"/>
        <v>21.182180665</v>
      </c>
    </row>
    <row r="38" spans="1:17" ht="12.75">
      <c r="A38" s="3" t="s">
        <v>135</v>
      </c>
      <c r="B38" s="91">
        <v>33.17628944827342</v>
      </c>
      <c r="C38" s="56"/>
      <c r="D38" s="56"/>
      <c r="E38" s="92">
        <v>0</v>
      </c>
      <c r="F38" s="56"/>
      <c r="G38" s="93">
        <f t="shared" si="1"/>
        <v>33.17628944827342</v>
      </c>
      <c r="H38" s="56"/>
      <c r="I38" s="56"/>
      <c r="J38" s="92">
        <v>9.214121</v>
      </c>
      <c r="K38" s="56">
        <v>2.95203204</v>
      </c>
      <c r="L38" s="93">
        <v>1.8600797</v>
      </c>
      <c r="M38" s="56">
        <f t="shared" si="2"/>
        <v>14.026232740000001</v>
      </c>
      <c r="N38" s="94">
        <v>0.397852</v>
      </c>
      <c r="O38" s="56">
        <v>0</v>
      </c>
      <c r="P38" s="56"/>
      <c r="Q38" s="82">
        <f t="shared" si="0"/>
        <v>14.424084740000001</v>
      </c>
    </row>
    <row r="39" spans="1:17" ht="12.75">
      <c r="A39" s="3" t="s">
        <v>136</v>
      </c>
      <c r="B39" s="91">
        <v>218.13563761340993</v>
      </c>
      <c r="C39" s="56"/>
      <c r="D39" s="56"/>
      <c r="E39" s="92">
        <v>0</v>
      </c>
      <c r="F39" s="56"/>
      <c r="G39" s="93">
        <f t="shared" si="1"/>
        <v>218.13563761340993</v>
      </c>
      <c r="H39" s="56"/>
      <c r="I39" s="56"/>
      <c r="J39" s="92">
        <v>87.498841</v>
      </c>
      <c r="K39" s="56">
        <v>20.971031884999995</v>
      </c>
      <c r="L39" s="93">
        <v>8.82018916</v>
      </c>
      <c r="M39" s="56">
        <f t="shared" si="2"/>
        <v>117.290062045</v>
      </c>
      <c r="N39" s="94">
        <v>3.874247</v>
      </c>
      <c r="O39" s="56">
        <v>0</v>
      </c>
      <c r="P39" s="56"/>
      <c r="Q39" s="82">
        <f t="shared" si="0"/>
        <v>121.164309045</v>
      </c>
    </row>
    <row r="40" spans="1:17" ht="12.75">
      <c r="A40" s="3" t="s">
        <v>137</v>
      </c>
      <c r="B40" s="91">
        <v>34.91161951308642</v>
      </c>
      <c r="C40" s="56"/>
      <c r="D40" s="56"/>
      <c r="E40" s="92">
        <v>0</v>
      </c>
      <c r="F40" s="56"/>
      <c r="G40" s="93">
        <f t="shared" si="1"/>
        <v>34.91161951308642</v>
      </c>
      <c r="H40" s="56"/>
      <c r="I40" s="56"/>
      <c r="J40" s="92">
        <v>12.638735</v>
      </c>
      <c r="K40" s="56">
        <v>6.071493354999999</v>
      </c>
      <c r="L40" s="93">
        <v>2.60847343</v>
      </c>
      <c r="M40" s="56">
        <f t="shared" si="2"/>
        <v>21.318701785</v>
      </c>
      <c r="N40" s="94">
        <v>0.545314</v>
      </c>
      <c r="O40" s="56">
        <v>0</v>
      </c>
      <c r="P40" s="56"/>
      <c r="Q40" s="82">
        <f t="shared" si="0"/>
        <v>21.864015785</v>
      </c>
    </row>
    <row r="41" spans="1:17" ht="12.75">
      <c r="A41" s="3" t="s">
        <v>138</v>
      </c>
      <c r="B41" s="91">
        <v>64.20674403310805</v>
      </c>
      <c r="C41" s="56"/>
      <c r="D41" s="56"/>
      <c r="E41" s="92">
        <v>0</v>
      </c>
      <c r="F41" s="56"/>
      <c r="G41" s="93">
        <f t="shared" si="1"/>
        <v>64.20674403310805</v>
      </c>
      <c r="H41" s="56"/>
      <c r="I41" s="56"/>
      <c r="J41" s="92">
        <v>23.11351</v>
      </c>
      <c r="K41" s="56">
        <v>5.3004667875</v>
      </c>
      <c r="L41" s="93">
        <v>2.5466178299999997</v>
      </c>
      <c r="M41" s="56">
        <f t="shared" si="2"/>
        <v>30.9605946175</v>
      </c>
      <c r="N41" s="94">
        <v>1.001229</v>
      </c>
      <c r="O41" s="56">
        <v>0</v>
      </c>
      <c r="P41" s="56"/>
      <c r="Q41" s="82">
        <f t="shared" si="0"/>
        <v>31.9618236175</v>
      </c>
    </row>
    <row r="42" spans="1:17" ht="12.75">
      <c r="A42" s="3" t="s">
        <v>139</v>
      </c>
      <c r="B42" s="91">
        <v>428.69311011796</v>
      </c>
      <c r="C42" s="56"/>
      <c r="D42" s="56"/>
      <c r="E42" s="92">
        <v>0</v>
      </c>
      <c r="F42" s="56"/>
      <c r="G42" s="93">
        <f t="shared" si="1"/>
        <v>428.69311011796</v>
      </c>
      <c r="H42" s="56"/>
      <c r="I42" s="56"/>
      <c r="J42" s="92">
        <v>155.161285</v>
      </c>
      <c r="K42" s="56">
        <v>46.5713264475</v>
      </c>
      <c r="L42" s="93">
        <v>20.9684362</v>
      </c>
      <c r="M42" s="56">
        <f t="shared" si="2"/>
        <v>222.7010476475</v>
      </c>
      <c r="N42" s="94">
        <v>6.794959</v>
      </c>
      <c r="O42" s="56">
        <v>0</v>
      </c>
      <c r="P42" s="56"/>
      <c r="Q42" s="82">
        <f t="shared" si="0"/>
        <v>229.4960066475</v>
      </c>
    </row>
    <row r="43" spans="1:17" ht="12.75">
      <c r="A43" s="3" t="s">
        <v>140</v>
      </c>
      <c r="B43" s="91">
        <v>283.91765896965785</v>
      </c>
      <c r="C43" s="56"/>
      <c r="D43" s="56"/>
      <c r="E43" s="92">
        <v>0</v>
      </c>
      <c r="F43" s="56"/>
      <c r="G43" s="93">
        <f t="shared" si="1"/>
        <v>283.91765896965785</v>
      </c>
      <c r="H43" s="56"/>
      <c r="I43" s="56"/>
      <c r="J43" s="92">
        <v>73.113908</v>
      </c>
      <c r="K43" s="56">
        <v>27.663625940000003</v>
      </c>
      <c r="L43" s="93">
        <v>14.788195720000001</v>
      </c>
      <c r="M43" s="56">
        <f t="shared" si="2"/>
        <v>115.56572966</v>
      </c>
      <c r="N43" s="94">
        <v>3.024793</v>
      </c>
      <c r="O43" s="56">
        <v>0</v>
      </c>
      <c r="P43" s="56"/>
      <c r="Q43" s="82">
        <f t="shared" si="0"/>
        <v>118.59052266</v>
      </c>
    </row>
    <row r="44" spans="1:17" ht="12.75">
      <c r="A44" s="3" t="s">
        <v>141</v>
      </c>
      <c r="B44" s="91">
        <v>73.68006735778637</v>
      </c>
      <c r="C44" s="56"/>
      <c r="D44" s="56"/>
      <c r="E44" s="92">
        <v>0</v>
      </c>
      <c r="F44" s="56"/>
      <c r="G44" s="93">
        <f t="shared" si="1"/>
        <v>73.68006735778637</v>
      </c>
      <c r="H44" s="56"/>
      <c r="I44" s="56"/>
      <c r="J44" s="92">
        <v>19.338363</v>
      </c>
      <c r="K44" s="56">
        <v>8.1119113925</v>
      </c>
      <c r="L44" s="93">
        <v>4.29057976</v>
      </c>
      <c r="M44" s="56">
        <f t="shared" si="2"/>
        <v>31.7408541525</v>
      </c>
      <c r="N44" s="94">
        <v>0.82447</v>
      </c>
      <c r="O44" s="56">
        <v>0</v>
      </c>
      <c r="P44" s="56"/>
      <c r="Q44" s="82">
        <f t="shared" si="0"/>
        <v>32.5653241525</v>
      </c>
    </row>
    <row r="45" spans="1:17" ht="12.75">
      <c r="A45" s="3" t="s">
        <v>142</v>
      </c>
      <c r="B45" s="91">
        <v>84.38910083972465</v>
      </c>
      <c r="C45" s="56"/>
      <c r="D45" s="56"/>
      <c r="E45" s="92">
        <v>0</v>
      </c>
      <c r="F45" s="56"/>
      <c r="G45" s="93">
        <f t="shared" si="1"/>
        <v>84.38910083972465</v>
      </c>
      <c r="H45" s="56"/>
      <c r="I45" s="56"/>
      <c r="J45" s="92">
        <v>43.842603</v>
      </c>
      <c r="K45" s="56">
        <v>9.46884706</v>
      </c>
      <c r="L45" s="93">
        <v>3.47522449</v>
      </c>
      <c r="M45" s="56">
        <f t="shared" si="2"/>
        <v>56.78667455</v>
      </c>
      <c r="N45" s="94">
        <v>1.766657</v>
      </c>
      <c r="O45" s="56">
        <v>0</v>
      </c>
      <c r="P45" s="56"/>
      <c r="Q45" s="82">
        <f t="shared" si="0"/>
        <v>58.55333155</v>
      </c>
    </row>
    <row r="46" spans="1:17" ht="12.75">
      <c r="A46" s="3" t="s">
        <v>143</v>
      </c>
      <c r="B46" s="91">
        <v>281.9636927011131</v>
      </c>
      <c r="C46" s="56"/>
      <c r="D46" s="56"/>
      <c r="E46" s="92">
        <v>0</v>
      </c>
      <c r="F46" s="56"/>
      <c r="G46" s="93">
        <f t="shared" si="1"/>
        <v>281.9636927011131</v>
      </c>
      <c r="H46" s="56"/>
      <c r="I46" s="56"/>
      <c r="J46" s="92">
        <v>127.03249</v>
      </c>
      <c r="K46" s="56">
        <v>29.695877547500004</v>
      </c>
      <c r="L46" s="93">
        <v>16.16077654</v>
      </c>
      <c r="M46" s="56">
        <f t="shared" si="2"/>
        <v>172.8891440875</v>
      </c>
      <c r="N46" s="94">
        <v>5.517182</v>
      </c>
      <c r="O46" s="56">
        <v>0</v>
      </c>
      <c r="P46" s="56"/>
      <c r="Q46" s="82">
        <f t="shared" si="0"/>
        <v>178.4063260875</v>
      </c>
    </row>
    <row r="47" spans="1:17" ht="12.75">
      <c r="A47" s="3" t="s">
        <v>144</v>
      </c>
      <c r="B47" s="91">
        <v>43.87790319208379</v>
      </c>
      <c r="C47" s="56"/>
      <c r="D47" s="56"/>
      <c r="E47" s="92">
        <v>0</v>
      </c>
      <c r="F47" s="56"/>
      <c r="G47" s="93">
        <f t="shared" si="1"/>
        <v>43.87790319208379</v>
      </c>
      <c r="H47" s="56"/>
      <c r="I47" s="56"/>
      <c r="J47" s="92">
        <v>16.317769</v>
      </c>
      <c r="K47" s="56">
        <v>10.318309767499999</v>
      </c>
      <c r="L47" s="93">
        <v>2.0873804199999997</v>
      </c>
      <c r="M47" s="56">
        <f t="shared" si="2"/>
        <v>28.723459187499994</v>
      </c>
      <c r="N47" s="94">
        <v>0.731612</v>
      </c>
      <c r="O47" s="56">
        <v>0</v>
      </c>
      <c r="P47" s="56"/>
      <c r="Q47" s="82">
        <f t="shared" si="0"/>
        <v>29.455071187499993</v>
      </c>
    </row>
    <row r="48" spans="1:17" ht="12.75">
      <c r="A48" s="3" t="s">
        <v>145</v>
      </c>
      <c r="B48" s="91">
        <v>23.798654813760233</v>
      </c>
      <c r="C48" s="56"/>
      <c r="D48" s="56"/>
      <c r="E48" s="92">
        <v>0</v>
      </c>
      <c r="F48" s="56"/>
      <c r="G48" s="93">
        <f t="shared" si="1"/>
        <v>23.798654813760233</v>
      </c>
      <c r="H48" s="56"/>
      <c r="I48" s="56"/>
      <c r="J48" s="92">
        <v>14.654975</v>
      </c>
      <c r="K48" s="56">
        <v>2.6226765425</v>
      </c>
      <c r="L48" s="93">
        <v>1.5803009099999998</v>
      </c>
      <c r="M48" s="56">
        <f t="shared" si="2"/>
        <v>18.857952452499998</v>
      </c>
      <c r="N48" s="94">
        <v>0.654371</v>
      </c>
      <c r="O48" s="56">
        <v>0</v>
      </c>
      <c r="P48" s="56"/>
      <c r="Q48" s="82">
        <f t="shared" si="0"/>
        <v>19.5123234525</v>
      </c>
    </row>
    <row r="49" spans="1:17" ht="12.75">
      <c r="A49" s="3" t="s">
        <v>146</v>
      </c>
      <c r="B49" s="91">
        <v>95.56322705307475</v>
      </c>
      <c r="C49" s="56"/>
      <c r="D49" s="56"/>
      <c r="E49" s="92">
        <v>0</v>
      </c>
      <c r="F49" s="56"/>
      <c r="G49" s="93">
        <f t="shared" si="1"/>
        <v>95.56322705307475</v>
      </c>
      <c r="H49" s="56"/>
      <c r="I49" s="56"/>
      <c r="J49" s="92">
        <v>30.111584</v>
      </c>
      <c r="K49" s="56">
        <v>9.6225952125</v>
      </c>
      <c r="L49" s="93">
        <v>4.3987847</v>
      </c>
      <c r="M49" s="56">
        <f t="shared" si="2"/>
        <v>44.1329639125</v>
      </c>
      <c r="N49" s="94">
        <v>1.172795</v>
      </c>
      <c r="O49" s="56">
        <v>0</v>
      </c>
      <c r="P49" s="56"/>
      <c r="Q49" s="82">
        <f t="shared" si="0"/>
        <v>45.3057589125</v>
      </c>
    </row>
    <row r="50" spans="1:17" ht="12.75">
      <c r="A50" s="3" t="s">
        <v>147</v>
      </c>
      <c r="B50" s="91">
        <v>16.899134091716608</v>
      </c>
      <c r="C50" s="56"/>
      <c r="D50" s="56"/>
      <c r="E50" s="92">
        <v>0</v>
      </c>
      <c r="F50" s="56"/>
      <c r="G50" s="93">
        <f t="shared" si="1"/>
        <v>16.899134091716608</v>
      </c>
      <c r="H50" s="56"/>
      <c r="I50" s="56"/>
      <c r="J50" s="92">
        <v>4.921155</v>
      </c>
      <c r="K50" s="56">
        <v>5.0870580575</v>
      </c>
      <c r="L50" s="93">
        <v>1.32964088</v>
      </c>
      <c r="M50" s="56">
        <f t="shared" si="2"/>
        <v>11.3378539375</v>
      </c>
      <c r="N50" s="94">
        <v>0.219085</v>
      </c>
      <c r="O50" s="56">
        <v>0</v>
      </c>
      <c r="P50" s="56"/>
      <c r="Q50" s="82">
        <f t="shared" si="0"/>
        <v>11.5569389375</v>
      </c>
    </row>
    <row r="51" spans="1:17" ht="12.75">
      <c r="A51" s="3" t="s">
        <v>148</v>
      </c>
      <c r="B51" s="91">
        <v>143.16516024245408</v>
      </c>
      <c r="C51" s="56"/>
      <c r="D51" s="56"/>
      <c r="E51" s="92">
        <v>0</v>
      </c>
      <c r="F51" s="56"/>
      <c r="G51" s="93">
        <f t="shared" si="1"/>
        <v>143.16516024245408</v>
      </c>
      <c r="H51" s="56"/>
      <c r="I51" s="56"/>
      <c r="J51" s="92">
        <v>32.546098</v>
      </c>
      <c r="K51" s="56">
        <v>13.5174449425</v>
      </c>
      <c r="L51" s="93">
        <v>5.25825279</v>
      </c>
      <c r="M51" s="56">
        <f t="shared" si="2"/>
        <v>51.3217957325</v>
      </c>
      <c r="N51" s="94">
        <v>1.307034</v>
      </c>
      <c r="O51" s="56">
        <v>0</v>
      </c>
      <c r="P51" s="56"/>
      <c r="Q51" s="82">
        <f t="shared" si="0"/>
        <v>52.6288297325</v>
      </c>
    </row>
    <row r="52" spans="1:17" ht="12.75">
      <c r="A52" s="3" t="s">
        <v>149</v>
      </c>
      <c r="B52" s="91">
        <v>523.0634736047907</v>
      </c>
      <c r="C52" s="56"/>
      <c r="D52" s="56"/>
      <c r="E52" s="92">
        <v>0</v>
      </c>
      <c r="F52" s="56"/>
      <c r="G52" s="93">
        <f t="shared" si="1"/>
        <v>523.0634736047907</v>
      </c>
      <c r="H52" s="56"/>
      <c r="I52" s="56"/>
      <c r="J52" s="92">
        <v>111.479572</v>
      </c>
      <c r="K52" s="56">
        <v>50.282864122499994</v>
      </c>
      <c r="L52" s="93">
        <v>17.27387995</v>
      </c>
      <c r="M52" s="56">
        <f t="shared" si="2"/>
        <v>179.0363160725</v>
      </c>
      <c r="N52" s="94">
        <v>4.856864</v>
      </c>
      <c r="O52" s="56">
        <v>0</v>
      </c>
      <c r="P52" s="56"/>
      <c r="Q52" s="82">
        <f t="shared" si="0"/>
        <v>183.8931800725</v>
      </c>
    </row>
    <row r="53" spans="1:17" ht="12.75">
      <c r="A53" s="3" t="s">
        <v>150</v>
      </c>
      <c r="B53" s="91">
        <v>53.43814737104312</v>
      </c>
      <c r="C53" s="56"/>
      <c r="D53" s="56"/>
      <c r="E53" s="92">
        <v>0</v>
      </c>
      <c r="F53" s="56"/>
      <c r="G53" s="93">
        <f t="shared" si="1"/>
        <v>53.43814737104312</v>
      </c>
      <c r="H53" s="56"/>
      <c r="I53" s="56"/>
      <c r="J53" s="92">
        <v>21.329806</v>
      </c>
      <c r="K53" s="56">
        <v>10.191169684999998</v>
      </c>
      <c r="L53" s="93">
        <v>3.8713545899999997</v>
      </c>
      <c r="M53" s="56">
        <f t="shared" si="2"/>
        <v>35.392330275</v>
      </c>
      <c r="N53" s="94">
        <v>0.891084</v>
      </c>
      <c r="O53" s="56">
        <v>0</v>
      </c>
      <c r="P53" s="56"/>
      <c r="Q53" s="82">
        <f t="shared" si="0"/>
        <v>36.283414275</v>
      </c>
    </row>
    <row r="54" spans="1:17" ht="12.75">
      <c r="A54" s="3" t="s">
        <v>151</v>
      </c>
      <c r="B54" s="91">
        <v>185.18741766595596</v>
      </c>
      <c r="C54" s="56"/>
      <c r="D54" s="56"/>
      <c r="E54" s="92">
        <v>0</v>
      </c>
      <c r="F54" s="56"/>
      <c r="G54" s="93">
        <f t="shared" si="1"/>
        <v>185.18741766595596</v>
      </c>
      <c r="H54" s="56"/>
      <c r="I54" s="56"/>
      <c r="J54" s="92">
        <v>35.858672</v>
      </c>
      <c r="K54" s="56">
        <v>15.633078962499997</v>
      </c>
      <c r="L54" s="93">
        <v>6.39363777</v>
      </c>
      <c r="M54" s="56">
        <f t="shared" si="2"/>
        <v>57.88538873249999</v>
      </c>
      <c r="N54" s="94">
        <v>1.56771</v>
      </c>
      <c r="O54" s="56">
        <v>0</v>
      </c>
      <c r="P54" s="56"/>
      <c r="Q54" s="82">
        <f t="shared" si="0"/>
        <v>59.45309873249999</v>
      </c>
    </row>
    <row r="55" spans="1:17" ht="12.75">
      <c r="A55" s="3" t="s">
        <v>152</v>
      </c>
      <c r="B55" s="91">
        <v>1.9546881623109902</v>
      </c>
      <c r="C55" s="56"/>
      <c r="D55" s="56"/>
      <c r="E55" s="92">
        <v>0</v>
      </c>
      <c r="F55" s="56"/>
      <c r="G55" s="93">
        <f t="shared" si="1"/>
        <v>1.9546881623109902</v>
      </c>
      <c r="H55" s="56"/>
      <c r="I55" s="56"/>
      <c r="J55" s="92">
        <v>1.716212</v>
      </c>
      <c r="K55" s="56">
        <v>1.4750399575</v>
      </c>
      <c r="L55" s="93">
        <v>0.232926</v>
      </c>
      <c r="M55" s="56">
        <f t="shared" si="2"/>
        <v>3.4241779575</v>
      </c>
      <c r="N55" s="94">
        <v>0.076705</v>
      </c>
      <c r="O55" s="56">
        <v>0</v>
      </c>
      <c r="P55" s="56"/>
      <c r="Q55" s="82">
        <f t="shared" si="0"/>
        <v>3.5008829575</v>
      </c>
    </row>
    <row r="56" spans="1:17" ht="12.75">
      <c r="A56" s="3" t="s">
        <v>153</v>
      </c>
      <c r="B56" s="91">
        <v>14.618019773205189</v>
      </c>
      <c r="C56" s="56"/>
      <c r="D56" s="56"/>
      <c r="E56" s="92">
        <v>0</v>
      </c>
      <c r="F56" s="56"/>
      <c r="G56" s="93">
        <f t="shared" si="1"/>
        <v>14.618019773205189</v>
      </c>
      <c r="H56" s="56"/>
      <c r="I56" s="56"/>
      <c r="J56" s="92">
        <v>6.635307</v>
      </c>
      <c r="K56" s="56">
        <v>2.421852835</v>
      </c>
      <c r="L56" s="93">
        <v>1.41949712</v>
      </c>
      <c r="M56" s="56">
        <f t="shared" si="2"/>
        <v>10.476656955</v>
      </c>
      <c r="N56" s="94">
        <v>0.294392</v>
      </c>
      <c r="O56" s="56">
        <v>0</v>
      </c>
      <c r="P56" s="56"/>
      <c r="Q56" s="82">
        <f t="shared" si="0"/>
        <v>10.771048955</v>
      </c>
    </row>
    <row r="57" spans="1:17" ht="12.75">
      <c r="A57" s="3" t="s">
        <v>154</v>
      </c>
      <c r="B57" s="91">
        <v>139.54599723871175</v>
      </c>
      <c r="C57" s="56"/>
      <c r="D57" s="56"/>
      <c r="E57" s="92">
        <v>0</v>
      </c>
      <c r="F57" s="56"/>
      <c r="G57" s="93">
        <f t="shared" si="1"/>
        <v>139.54599723871175</v>
      </c>
      <c r="H57" s="56"/>
      <c r="I57" s="56"/>
      <c r="J57" s="92">
        <v>73.264751</v>
      </c>
      <c r="K57" s="56">
        <v>15.512111232499999</v>
      </c>
      <c r="L57" s="93">
        <v>10.58483004</v>
      </c>
      <c r="M57" s="56">
        <f t="shared" si="2"/>
        <v>99.36169227250001</v>
      </c>
      <c r="N57" s="94">
        <v>3.158491</v>
      </c>
      <c r="O57" s="56">
        <v>0</v>
      </c>
      <c r="P57" s="56"/>
      <c r="Q57" s="82">
        <f t="shared" si="0"/>
        <v>102.5201832725</v>
      </c>
    </row>
    <row r="58" spans="1:17" ht="12.75">
      <c r="A58" s="3" t="s">
        <v>155</v>
      </c>
      <c r="B58" s="91">
        <v>136.86960365729917</v>
      </c>
      <c r="C58" s="56"/>
      <c r="D58" s="56"/>
      <c r="E58" s="92">
        <v>0</v>
      </c>
      <c r="F58" s="56"/>
      <c r="G58" s="93">
        <f t="shared" si="1"/>
        <v>136.86960365729917</v>
      </c>
      <c r="H58" s="56"/>
      <c r="I58" s="56"/>
      <c r="J58" s="92">
        <v>59.035056</v>
      </c>
      <c r="K58" s="56">
        <v>13.19774628</v>
      </c>
      <c r="L58" s="93">
        <v>6.33226126</v>
      </c>
      <c r="M58" s="56">
        <f t="shared" si="2"/>
        <v>78.56506354</v>
      </c>
      <c r="N58" s="94">
        <v>2.310709</v>
      </c>
      <c r="O58" s="56">
        <v>0</v>
      </c>
      <c r="P58" s="56"/>
      <c r="Q58" s="82">
        <f t="shared" si="0"/>
        <v>80.87577254</v>
      </c>
    </row>
    <row r="59" spans="1:17" ht="12.75">
      <c r="A59" s="3" t="s">
        <v>156</v>
      </c>
      <c r="B59" s="91">
        <v>32.672133900599064</v>
      </c>
      <c r="C59" s="56"/>
      <c r="D59" s="56"/>
      <c r="E59" s="92">
        <v>0</v>
      </c>
      <c r="F59" s="56"/>
      <c r="G59" s="93">
        <f t="shared" si="1"/>
        <v>32.672133900599064</v>
      </c>
      <c r="H59" s="56"/>
      <c r="I59" s="56"/>
      <c r="J59" s="92">
        <v>13.2858</v>
      </c>
      <c r="K59" s="56">
        <v>5.8466097675</v>
      </c>
      <c r="L59" s="93">
        <v>2.3702936</v>
      </c>
      <c r="M59" s="56">
        <f t="shared" si="2"/>
        <v>21.5027033675</v>
      </c>
      <c r="N59" s="94">
        <v>0.594707</v>
      </c>
      <c r="O59" s="56">
        <v>0</v>
      </c>
      <c r="P59" s="56"/>
      <c r="Q59" s="82">
        <f t="shared" si="0"/>
        <v>22.0974103675</v>
      </c>
    </row>
    <row r="60" spans="1:17" ht="13.5" thickBot="1">
      <c r="A60" s="3" t="s">
        <v>157</v>
      </c>
      <c r="B60" s="91">
        <v>10.930023354145735</v>
      </c>
      <c r="C60" s="56"/>
      <c r="D60" s="56"/>
      <c r="E60" s="92">
        <v>0</v>
      </c>
      <c r="F60" s="56"/>
      <c r="G60" s="93">
        <f t="shared" si="1"/>
        <v>10.930023354145735</v>
      </c>
      <c r="H60" s="56"/>
      <c r="I60" s="56"/>
      <c r="J60" s="92">
        <v>6.347388</v>
      </c>
      <c r="K60" s="56">
        <v>3.9620753375000004</v>
      </c>
      <c r="L60" s="93">
        <v>1.3106732499999998</v>
      </c>
      <c r="M60" s="56">
        <f t="shared" si="2"/>
        <v>11.6201365875</v>
      </c>
      <c r="N60" s="94">
        <v>0.28415</v>
      </c>
      <c r="O60" s="56">
        <v>0</v>
      </c>
      <c r="P60" s="56"/>
      <c r="Q60" s="82">
        <f t="shared" si="0"/>
        <v>11.9042865875</v>
      </c>
    </row>
    <row r="61" spans="1:17" ht="13.5" thickBot="1">
      <c r="A61" s="70"/>
      <c r="B61" s="74">
        <f>SUM(B8:B60)</f>
        <v>6993.044444546558</v>
      </c>
      <c r="C61" s="51"/>
      <c r="D61" s="51"/>
      <c r="E61" s="51">
        <f>SUM(E8:E60)</f>
        <v>0</v>
      </c>
      <c r="F61" s="51"/>
      <c r="G61" s="79">
        <f>SUM(G8:G60)</f>
        <v>6993.044444546558</v>
      </c>
      <c r="H61" s="51"/>
      <c r="I61" s="51"/>
      <c r="J61" s="74">
        <f aca="true" t="shared" si="3" ref="J61:Q61">SUM(J8:J60)</f>
        <v>2339.7120630000004</v>
      </c>
      <c r="K61" s="51">
        <f t="shared" si="3"/>
        <v>729.97277735</v>
      </c>
      <c r="L61" s="51">
        <f t="shared" si="3"/>
        <v>323.77970543000004</v>
      </c>
      <c r="M61" s="89">
        <f t="shared" si="3"/>
        <v>3393.4645457800007</v>
      </c>
      <c r="N61" s="90">
        <f t="shared" si="3"/>
        <v>100.00000000000003</v>
      </c>
      <c r="O61" s="79">
        <f t="shared" si="3"/>
        <v>1.9</v>
      </c>
      <c r="P61" s="51">
        <f t="shared" si="3"/>
        <v>0</v>
      </c>
      <c r="Q61" s="83">
        <f t="shared" si="3"/>
        <v>3495.36454578</v>
      </c>
    </row>
    <row r="62" ht="12.75">
      <c r="O62" s="36" t="s">
        <v>24</v>
      </c>
    </row>
    <row r="63" spans="1:16" ht="12.75">
      <c r="A63" s="43" t="s">
        <v>25</v>
      </c>
      <c r="G63" s="36" t="s">
        <v>26</v>
      </c>
      <c r="O63" s="49">
        <f ca="1">TODAY()</f>
        <v>39829</v>
      </c>
      <c r="P63" s="44"/>
    </row>
  </sheetData>
  <mergeCells count="6">
    <mergeCell ref="O5:P5"/>
    <mergeCell ref="A1:Q1"/>
    <mergeCell ref="A2:Q2"/>
    <mergeCell ref="B4:G4"/>
    <mergeCell ref="J4:M4"/>
    <mergeCell ref="O4:P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3" width="0.2890625" style="0" customWidth="1"/>
    <col min="4" max="4" width="0.42578125" style="0" hidden="1" customWidth="1"/>
    <col min="5" max="5" width="9.7109375" style="0" customWidth="1"/>
    <col min="6" max="6" width="0.13671875" style="0" customWidth="1"/>
    <col min="7" max="7" width="9.7109375" style="0" customWidth="1"/>
    <col min="8" max="9" width="9.140625" style="0" hidden="1" customWidth="1"/>
    <col min="10" max="13" width="9.7109375" style="0" customWidth="1"/>
    <col min="14" max="14" width="8.7109375" style="0" customWidth="1"/>
    <col min="15" max="15" width="12.7109375" style="0" customWidth="1"/>
    <col min="16" max="16" width="9.140625" style="0" hidden="1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"/>
      <c r="J4" s="138" t="s">
        <v>1</v>
      </c>
      <c r="K4" s="128"/>
      <c r="L4" s="128"/>
      <c r="M4" s="139"/>
      <c r="N4" s="33" t="s">
        <v>85</v>
      </c>
      <c r="O4" s="138" t="s">
        <v>2</v>
      </c>
      <c r="P4" s="139"/>
      <c r="Q4" s="84"/>
    </row>
    <row r="5" spans="1:17" ht="12.75">
      <c r="A5" s="6"/>
      <c r="B5" s="121"/>
      <c r="C5" s="20"/>
      <c r="D5" s="72"/>
      <c r="E5" s="32"/>
      <c r="F5" s="20"/>
      <c r="G5" s="20"/>
      <c r="H5" s="104" t="s">
        <v>5</v>
      </c>
      <c r="I5" s="35"/>
      <c r="J5" s="117"/>
      <c r="K5" s="14"/>
      <c r="L5" s="14"/>
      <c r="M5" s="118"/>
      <c r="N5" s="20" t="s">
        <v>87</v>
      </c>
      <c r="O5" s="136" t="s">
        <v>6</v>
      </c>
      <c r="P5" s="137"/>
      <c r="Q5" s="66" t="s">
        <v>7</v>
      </c>
    </row>
    <row r="6" spans="1:17" ht="13.5" thickBot="1">
      <c r="A6" s="8" t="s">
        <v>9</v>
      </c>
      <c r="B6" s="8" t="s">
        <v>10</v>
      </c>
      <c r="C6" s="11"/>
      <c r="D6" s="10"/>
      <c r="E6" s="10" t="s">
        <v>13</v>
      </c>
      <c r="F6" s="11" t="s">
        <v>22</v>
      </c>
      <c r="G6" s="11" t="s">
        <v>14</v>
      </c>
      <c r="H6" s="105" t="s">
        <v>15</v>
      </c>
      <c r="I6" s="60"/>
      <c r="J6" s="8" t="s">
        <v>16</v>
      </c>
      <c r="K6" s="11" t="s">
        <v>17</v>
      </c>
      <c r="L6" s="11" t="s">
        <v>18</v>
      </c>
      <c r="M6" s="29" t="s">
        <v>19</v>
      </c>
      <c r="N6" s="11" t="s">
        <v>94</v>
      </c>
      <c r="O6" s="119" t="s">
        <v>20</v>
      </c>
      <c r="P6" s="120" t="s">
        <v>80</v>
      </c>
      <c r="Q6" s="67" t="s">
        <v>21</v>
      </c>
    </row>
    <row r="7" spans="1:17" ht="12.75">
      <c r="A7" s="3"/>
      <c r="B7" s="3"/>
      <c r="C7" s="35"/>
      <c r="D7" s="58"/>
      <c r="E7" s="58"/>
      <c r="F7" s="35"/>
      <c r="G7" s="35"/>
      <c r="H7" s="35"/>
      <c r="I7" s="21"/>
      <c r="J7" s="35"/>
      <c r="K7" s="35"/>
      <c r="L7" s="35"/>
      <c r="M7" s="4"/>
      <c r="N7" s="35"/>
      <c r="O7" s="23"/>
      <c r="P7" s="35"/>
      <c r="Q7" s="87"/>
    </row>
    <row r="8" spans="1:17" ht="12.75">
      <c r="A8" s="3" t="s">
        <v>105</v>
      </c>
      <c r="B8" s="91">
        <v>13.997917390091509</v>
      </c>
      <c r="C8" s="27"/>
      <c r="D8" s="26"/>
      <c r="E8" s="26">
        <v>0</v>
      </c>
      <c r="F8" s="27"/>
      <c r="G8" s="27">
        <f>B8</f>
        <v>13.997917390091509</v>
      </c>
      <c r="H8" s="27"/>
      <c r="I8" s="25"/>
      <c r="J8" s="26">
        <v>19.873696</v>
      </c>
      <c r="K8" s="27">
        <v>7.842390345</v>
      </c>
      <c r="L8" s="27">
        <v>2.030123</v>
      </c>
      <c r="M8" s="26">
        <f>SUM(J8:L8)</f>
        <v>29.746209345</v>
      </c>
      <c r="N8" s="25">
        <v>0.889266</v>
      </c>
      <c r="O8" s="27">
        <v>2.066</v>
      </c>
      <c r="P8" s="27"/>
      <c r="Q8" s="85">
        <f aca="true" t="shared" si="0" ref="Q8:Q60">SUM(M8:P8)</f>
        <v>32.701475345</v>
      </c>
    </row>
    <row r="9" spans="1:17" ht="12.75">
      <c r="A9" s="3" t="s">
        <v>106</v>
      </c>
      <c r="B9" s="91">
        <v>98.85997666715643</v>
      </c>
      <c r="C9" s="27"/>
      <c r="D9" s="26"/>
      <c r="E9" s="26">
        <v>0</v>
      </c>
      <c r="F9" s="27"/>
      <c r="G9" s="27">
        <f aca="true" t="shared" si="1" ref="G9:G60">B9</f>
        <v>98.85997666715643</v>
      </c>
      <c r="H9" s="27"/>
      <c r="I9" s="25"/>
      <c r="J9" s="26">
        <v>30.280453</v>
      </c>
      <c r="K9" s="27">
        <v>10.524859385</v>
      </c>
      <c r="L9" s="27">
        <v>4.720421</v>
      </c>
      <c r="M9" s="26">
        <f aca="true" t="shared" si="2" ref="M9:M60">SUM(J9:L9)</f>
        <v>45.525733385</v>
      </c>
      <c r="N9" s="25">
        <v>1.430991</v>
      </c>
      <c r="O9" s="27">
        <v>0</v>
      </c>
      <c r="P9" s="27"/>
      <c r="Q9" s="85">
        <f t="shared" si="0"/>
        <v>46.956724385</v>
      </c>
    </row>
    <row r="10" spans="1:17" ht="12.75">
      <c r="A10" s="3" t="s">
        <v>107</v>
      </c>
      <c r="B10" s="91">
        <v>59.17371371918561</v>
      </c>
      <c r="C10" s="27"/>
      <c r="D10" s="26"/>
      <c r="E10" s="26">
        <v>0</v>
      </c>
      <c r="F10" s="27"/>
      <c r="G10" s="27">
        <f t="shared" si="1"/>
        <v>59.17371371918561</v>
      </c>
      <c r="H10" s="27"/>
      <c r="I10" s="25"/>
      <c r="J10" s="26">
        <v>19.255233</v>
      </c>
      <c r="K10" s="27">
        <v>6.1700114049999994</v>
      </c>
      <c r="L10" s="27">
        <v>3.6439399999999997</v>
      </c>
      <c r="M10" s="26">
        <f t="shared" si="2"/>
        <v>29.069184405</v>
      </c>
      <c r="N10" s="25">
        <v>0.94397</v>
      </c>
      <c r="O10" s="27">
        <v>0</v>
      </c>
      <c r="P10" s="27"/>
      <c r="Q10" s="85">
        <f t="shared" si="0"/>
        <v>30.013154405</v>
      </c>
    </row>
    <row r="11" spans="1:17" ht="12.75">
      <c r="A11" s="3" t="s">
        <v>108</v>
      </c>
      <c r="B11" s="91">
        <v>127.19686263823716</v>
      </c>
      <c r="C11" s="27"/>
      <c r="D11" s="26"/>
      <c r="E11" s="26">
        <v>0</v>
      </c>
      <c r="F11" s="27"/>
      <c r="G11" s="27">
        <f t="shared" si="1"/>
        <v>127.19686263823716</v>
      </c>
      <c r="H11" s="27"/>
      <c r="I11" s="25"/>
      <c r="J11" s="26">
        <v>26.43877</v>
      </c>
      <c r="K11" s="27">
        <v>10.96780843</v>
      </c>
      <c r="L11" s="27">
        <v>3.87163</v>
      </c>
      <c r="M11" s="26">
        <f t="shared" si="2"/>
        <v>41.27820843000001</v>
      </c>
      <c r="N11" s="25">
        <v>1.257757</v>
      </c>
      <c r="O11" s="27">
        <v>0</v>
      </c>
      <c r="P11" s="27"/>
      <c r="Q11" s="85">
        <f t="shared" si="0"/>
        <v>42.535965430000005</v>
      </c>
    </row>
    <row r="12" spans="1:17" ht="12.75">
      <c r="A12" s="3" t="s">
        <v>109</v>
      </c>
      <c r="B12" s="91">
        <v>827.783819204165</v>
      </c>
      <c r="C12" s="27"/>
      <c r="D12" s="26"/>
      <c r="E12" s="26">
        <v>0</v>
      </c>
      <c r="F12" s="27"/>
      <c r="G12" s="27">
        <f t="shared" si="1"/>
        <v>827.783819204165</v>
      </c>
      <c r="H12" s="27"/>
      <c r="I12" s="25"/>
      <c r="J12" s="26">
        <v>340.660558</v>
      </c>
      <c r="K12" s="27">
        <v>86.09965967749999</v>
      </c>
      <c r="L12" s="27">
        <v>35.542215</v>
      </c>
      <c r="M12" s="26">
        <f t="shared" si="2"/>
        <v>462.30243267749995</v>
      </c>
      <c r="N12" s="25">
        <v>15.227746</v>
      </c>
      <c r="O12" s="27">
        <v>0</v>
      </c>
      <c r="P12" s="27"/>
      <c r="Q12" s="85">
        <f t="shared" si="0"/>
        <v>477.5301786775</v>
      </c>
    </row>
    <row r="13" spans="1:17" ht="12.75">
      <c r="A13" s="3" t="s">
        <v>110</v>
      </c>
      <c r="B13" s="91">
        <v>125.15100725071251</v>
      </c>
      <c r="C13" s="27"/>
      <c r="D13" s="26"/>
      <c r="E13" s="26">
        <v>0</v>
      </c>
      <c r="F13" s="27"/>
      <c r="G13" s="27">
        <f t="shared" si="1"/>
        <v>125.15100725071251</v>
      </c>
      <c r="H13" s="27"/>
      <c r="I13" s="25"/>
      <c r="J13" s="26">
        <v>30.02211</v>
      </c>
      <c r="K13" s="27">
        <v>9.7550409525</v>
      </c>
      <c r="L13" s="27">
        <v>5.408601</v>
      </c>
      <c r="M13" s="26">
        <f t="shared" si="2"/>
        <v>45.1857519525</v>
      </c>
      <c r="N13" s="25">
        <v>1.421735</v>
      </c>
      <c r="O13" s="27">
        <v>0</v>
      </c>
      <c r="P13" s="27"/>
      <c r="Q13" s="85">
        <f t="shared" si="0"/>
        <v>46.6074869525</v>
      </c>
    </row>
    <row r="14" spans="1:17" ht="12.75">
      <c r="A14" s="3" t="s">
        <v>111</v>
      </c>
      <c r="B14" s="91">
        <v>90.78094569816612</v>
      </c>
      <c r="C14" s="27"/>
      <c r="D14" s="26"/>
      <c r="E14" s="26">
        <v>0</v>
      </c>
      <c r="F14" s="27"/>
      <c r="G14" s="27">
        <f t="shared" si="1"/>
        <v>90.78094569816612</v>
      </c>
      <c r="H14" s="27"/>
      <c r="I14" s="25"/>
      <c r="J14" s="26">
        <v>43.327615</v>
      </c>
      <c r="K14" s="27">
        <v>8.4908147325</v>
      </c>
      <c r="L14" s="27">
        <v>5.545661</v>
      </c>
      <c r="M14" s="26">
        <f t="shared" si="2"/>
        <v>57.3640907325</v>
      </c>
      <c r="N14" s="25">
        <v>2.061495</v>
      </c>
      <c r="O14" s="27">
        <v>0</v>
      </c>
      <c r="P14" s="27"/>
      <c r="Q14" s="85">
        <f t="shared" si="0"/>
        <v>59.425585732500004</v>
      </c>
    </row>
    <row r="15" spans="1:17" ht="12.75">
      <c r="A15" s="3" t="s">
        <v>112</v>
      </c>
      <c r="B15" s="91">
        <v>25.668144075718693</v>
      </c>
      <c r="C15" s="27"/>
      <c r="D15" s="26"/>
      <c r="E15" s="26">
        <v>0</v>
      </c>
      <c r="F15" s="27"/>
      <c r="G15" s="27">
        <f t="shared" si="1"/>
        <v>25.668144075718693</v>
      </c>
      <c r="H15" s="27"/>
      <c r="I15" s="25"/>
      <c r="J15" s="26">
        <v>9.397349</v>
      </c>
      <c r="K15" s="27">
        <v>3.44955474</v>
      </c>
      <c r="L15" s="27">
        <v>1.847465</v>
      </c>
      <c r="M15" s="26">
        <f t="shared" si="2"/>
        <v>14.69436874</v>
      </c>
      <c r="N15" s="25">
        <v>0.440352</v>
      </c>
      <c r="O15" s="27">
        <v>0</v>
      </c>
      <c r="P15" s="27"/>
      <c r="Q15" s="85">
        <f t="shared" si="0"/>
        <v>15.13472074</v>
      </c>
    </row>
    <row r="16" spans="1:17" ht="12.75">
      <c r="A16" s="3" t="s">
        <v>113</v>
      </c>
      <c r="B16" s="91">
        <v>22.08169814348629</v>
      </c>
      <c r="C16" s="27"/>
      <c r="D16" s="26"/>
      <c r="E16" s="26">
        <v>0</v>
      </c>
      <c r="F16" s="27"/>
      <c r="G16" s="27">
        <f t="shared" si="1"/>
        <v>22.08169814348629</v>
      </c>
      <c r="H16" s="27"/>
      <c r="I16" s="25"/>
      <c r="J16" s="26">
        <v>8.270829</v>
      </c>
      <c r="K16" s="27">
        <v>2.014782635</v>
      </c>
      <c r="L16" s="27">
        <v>1.070086</v>
      </c>
      <c r="M16" s="26">
        <f t="shared" si="2"/>
        <v>11.355697635</v>
      </c>
      <c r="N16" s="25">
        <v>0.384879</v>
      </c>
      <c r="O16" s="27">
        <v>0</v>
      </c>
      <c r="P16" s="27"/>
      <c r="Q16" s="85">
        <f t="shared" si="0"/>
        <v>11.740576635</v>
      </c>
    </row>
    <row r="17" spans="1:17" ht="12.75">
      <c r="A17" s="3" t="s">
        <v>114</v>
      </c>
      <c r="B17" s="91">
        <v>395.9560662766693</v>
      </c>
      <c r="C17" s="27"/>
      <c r="D17" s="26"/>
      <c r="E17" s="26">
        <v>0</v>
      </c>
      <c r="F17" s="27"/>
      <c r="G17" s="27">
        <f t="shared" si="1"/>
        <v>395.9560662766693</v>
      </c>
      <c r="H17" s="27"/>
      <c r="I17" s="25"/>
      <c r="J17" s="26">
        <v>62.190438</v>
      </c>
      <c r="K17" s="27">
        <v>34.68764765499999</v>
      </c>
      <c r="L17" s="27">
        <v>11.248137999999999</v>
      </c>
      <c r="M17" s="26">
        <f t="shared" si="2"/>
        <v>108.12622365499999</v>
      </c>
      <c r="N17" s="25">
        <v>2.958576</v>
      </c>
      <c r="O17" s="27">
        <v>0</v>
      </c>
      <c r="P17" s="27"/>
      <c r="Q17" s="85">
        <f t="shared" si="0"/>
        <v>111.08479965499998</v>
      </c>
    </row>
    <row r="18" spans="1:17" ht="12.75">
      <c r="A18" s="3" t="s">
        <v>115</v>
      </c>
      <c r="B18" s="91">
        <v>219.9648058188211</v>
      </c>
      <c r="C18" s="27"/>
      <c r="D18" s="26"/>
      <c r="E18" s="26">
        <v>0</v>
      </c>
      <c r="F18" s="27"/>
      <c r="G18" s="27">
        <f t="shared" si="1"/>
        <v>219.9648058188211</v>
      </c>
      <c r="H18" s="27"/>
      <c r="I18" s="25"/>
      <c r="J18" s="26">
        <v>45.607905</v>
      </c>
      <c r="K18" s="27">
        <v>18.513542705</v>
      </c>
      <c r="L18" s="27">
        <v>6.2335139999999996</v>
      </c>
      <c r="M18" s="26">
        <f t="shared" si="2"/>
        <v>70.35496170500001</v>
      </c>
      <c r="N18" s="25">
        <v>2.09485</v>
      </c>
      <c r="O18" s="27">
        <v>0</v>
      </c>
      <c r="P18" s="27"/>
      <c r="Q18" s="85">
        <f t="shared" si="0"/>
        <v>72.449811705</v>
      </c>
    </row>
    <row r="19" spans="1:17" ht="12.75">
      <c r="A19" s="3" t="s">
        <v>116</v>
      </c>
      <c r="B19" s="91">
        <v>26.95837322181868</v>
      </c>
      <c r="C19" s="27"/>
      <c r="D19" s="26"/>
      <c r="E19" s="26">
        <v>0</v>
      </c>
      <c r="F19" s="27"/>
      <c r="G19" s="27">
        <f t="shared" si="1"/>
        <v>26.95837322181868</v>
      </c>
      <c r="H19" s="27"/>
      <c r="I19" s="25"/>
      <c r="J19" s="26">
        <v>12.735256</v>
      </c>
      <c r="K19" s="27">
        <v>3.1489211850000003</v>
      </c>
      <c r="L19" s="27">
        <v>1.894726</v>
      </c>
      <c r="M19" s="26">
        <f t="shared" si="2"/>
        <v>17.778903185</v>
      </c>
      <c r="N19" s="25">
        <v>0.61488</v>
      </c>
      <c r="O19" s="27">
        <v>0</v>
      </c>
      <c r="P19" s="27"/>
      <c r="Q19" s="85">
        <f t="shared" si="0"/>
        <v>18.393783185</v>
      </c>
    </row>
    <row r="20" spans="1:17" ht="12.75">
      <c r="A20" s="3" t="s">
        <v>117</v>
      </c>
      <c r="B20" s="91">
        <v>70.86814892383728</v>
      </c>
      <c r="C20" s="27"/>
      <c r="D20" s="26"/>
      <c r="E20" s="26">
        <v>0</v>
      </c>
      <c r="F20" s="27"/>
      <c r="G20" s="27">
        <f t="shared" si="1"/>
        <v>70.86814892383728</v>
      </c>
      <c r="H20" s="27"/>
      <c r="I20" s="25"/>
      <c r="J20" s="26">
        <v>18.737109</v>
      </c>
      <c r="K20" s="27">
        <v>6.8940982175</v>
      </c>
      <c r="L20" s="27">
        <v>3.8972800000000003</v>
      </c>
      <c r="M20" s="26">
        <f t="shared" si="2"/>
        <v>29.5284872175</v>
      </c>
      <c r="N20" s="25">
        <v>0.86411</v>
      </c>
      <c r="O20" s="27">
        <v>0</v>
      </c>
      <c r="P20" s="27"/>
      <c r="Q20" s="85">
        <f t="shared" si="0"/>
        <v>30.3925972175</v>
      </c>
    </row>
    <row r="21" spans="1:17" ht="12.75">
      <c r="A21" s="3" t="s">
        <v>118</v>
      </c>
      <c r="B21" s="91">
        <v>27.72801648642162</v>
      </c>
      <c r="C21" s="27"/>
      <c r="D21" s="26"/>
      <c r="E21" s="26">
        <v>0</v>
      </c>
      <c r="F21" s="27"/>
      <c r="G21" s="27">
        <f t="shared" si="1"/>
        <v>27.72801648642162</v>
      </c>
      <c r="H21" s="27"/>
      <c r="I21" s="25"/>
      <c r="J21" s="26">
        <v>14.741141</v>
      </c>
      <c r="K21" s="27">
        <v>6.5339294575</v>
      </c>
      <c r="L21" s="27">
        <v>1.7488260000000002</v>
      </c>
      <c r="M21" s="26">
        <f t="shared" si="2"/>
        <v>23.0238964575</v>
      </c>
      <c r="N21" s="25">
        <v>0.69754</v>
      </c>
      <c r="O21" s="27">
        <v>0</v>
      </c>
      <c r="P21" s="27"/>
      <c r="Q21" s="85">
        <f t="shared" si="0"/>
        <v>23.7214364575</v>
      </c>
    </row>
    <row r="22" spans="1:17" ht="12.75">
      <c r="A22" s="3" t="s">
        <v>119</v>
      </c>
      <c r="B22" s="91">
        <v>316.63448687175446</v>
      </c>
      <c r="C22" s="27"/>
      <c r="D22" s="26"/>
      <c r="E22" s="26">
        <v>0</v>
      </c>
      <c r="F22" s="27"/>
      <c r="G22" s="27">
        <f t="shared" si="1"/>
        <v>316.63448687175446</v>
      </c>
      <c r="H22" s="27"/>
      <c r="I22" s="25"/>
      <c r="J22" s="26">
        <v>103.287311</v>
      </c>
      <c r="K22" s="27">
        <v>30.113509107499997</v>
      </c>
      <c r="L22" s="27">
        <v>12.916336000000001</v>
      </c>
      <c r="M22" s="26">
        <f t="shared" si="2"/>
        <v>146.3171561075</v>
      </c>
      <c r="N22" s="25">
        <v>4.772677</v>
      </c>
      <c r="O22" s="27">
        <v>0</v>
      </c>
      <c r="P22" s="27"/>
      <c r="Q22" s="85">
        <f t="shared" si="0"/>
        <v>151.0898331075</v>
      </c>
    </row>
    <row r="23" spans="1:17" ht="12.75">
      <c r="A23" s="3" t="s">
        <v>120</v>
      </c>
      <c r="B23" s="91">
        <v>157.43005067807738</v>
      </c>
      <c r="C23" s="27"/>
      <c r="D23" s="26"/>
      <c r="E23" s="26">
        <v>0</v>
      </c>
      <c r="F23" s="27"/>
      <c r="G23" s="27">
        <f t="shared" si="1"/>
        <v>157.43005067807738</v>
      </c>
      <c r="H23" s="27"/>
      <c r="I23" s="25"/>
      <c r="J23" s="26">
        <v>33.235037</v>
      </c>
      <c r="K23" s="27">
        <v>14.082209982499998</v>
      </c>
      <c r="L23" s="27">
        <v>6.026103</v>
      </c>
      <c r="M23" s="26">
        <f t="shared" si="2"/>
        <v>53.343349982499994</v>
      </c>
      <c r="N23" s="25">
        <v>1.498135</v>
      </c>
      <c r="O23" s="27">
        <v>0</v>
      </c>
      <c r="P23" s="27"/>
      <c r="Q23" s="85">
        <f t="shared" si="0"/>
        <v>54.84148498249999</v>
      </c>
    </row>
    <row r="24" spans="1:17" ht="12.75">
      <c r="A24" s="3" t="s">
        <v>121</v>
      </c>
      <c r="B24" s="91">
        <v>67.75584884167512</v>
      </c>
      <c r="C24" s="27"/>
      <c r="D24" s="26"/>
      <c r="E24" s="26">
        <v>0</v>
      </c>
      <c r="F24" s="27"/>
      <c r="G24" s="27">
        <f t="shared" si="1"/>
        <v>67.75584884167512</v>
      </c>
      <c r="H24" s="27"/>
      <c r="I24" s="25"/>
      <c r="J24" s="26">
        <v>15.394412</v>
      </c>
      <c r="K24" s="27">
        <v>6.299453539999999</v>
      </c>
      <c r="L24" s="27">
        <v>3.060919</v>
      </c>
      <c r="M24" s="26">
        <f t="shared" si="2"/>
        <v>24.754784540000003</v>
      </c>
      <c r="N24" s="25">
        <v>0.721374</v>
      </c>
      <c r="O24" s="27">
        <v>0</v>
      </c>
      <c r="P24" s="27"/>
      <c r="Q24" s="85">
        <f t="shared" si="0"/>
        <v>25.476158540000004</v>
      </c>
    </row>
    <row r="25" spans="1:17" ht="12.75">
      <c r="A25" s="3" t="s">
        <v>122</v>
      </c>
      <c r="B25" s="91">
        <v>91.34267288829167</v>
      </c>
      <c r="C25" s="27"/>
      <c r="D25" s="26"/>
      <c r="E25" s="26">
        <v>0</v>
      </c>
      <c r="F25" s="27"/>
      <c r="G25" s="27">
        <f t="shared" si="1"/>
        <v>91.34267288829167</v>
      </c>
      <c r="H25" s="27"/>
      <c r="I25" s="25"/>
      <c r="J25" s="26">
        <v>20.851594</v>
      </c>
      <c r="K25" s="27">
        <v>9.537064735</v>
      </c>
      <c r="L25" s="27">
        <v>3.177949</v>
      </c>
      <c r="M25" s="26">
        <f t="shared" si="2"/>
        <v>33.566607735</v>
      </c>
      <c r="N25" s="25">
        <v>1.003745</v>
      </c>
      <c r="O25" s="27">
        <v>0</v>
      </c>
      <c r="P25" s="27"/>
      <c r="Q25" s="85">
        <f t="shared" si="0"/>
        <v>34.570352735</v>
      </c>
    </row>
    <row r="26" spans="1:17" ht="12.75">
      <c r="A26" s="3" t="s">
        <v>123</v>
      </c>
      <c r="B26" s="91">
        <v>94.54028904810858</v>
      </c>
      <c r="C26" s="27"/>
      <c r="D26" s="26"/>
      <c r="E26" s="26">
        <v>0</v>
      </c>
      <c r="F26" s="27"/>
      <c r="G26" s="27">
        <f t="shared" si="1"/>
        <v>94.54028904810858</v>
      </c>
      <c r="H26" s="27"/>
      <c r="I26" s="25"/>
      <c r="J26" s="26">
        <v>22.654362</v>
      </c>
      <c r="K26" s="27">
        <v>10.6288746675</v>
      </c>
      <c r="L26" s="27">
        <v>4.134246</v>
      </c>
      <c r="M26" s="26">
        <f t="shared" si="2"/>
        <v>37.417482667499996</v>
      </c>
      <c r="N26" s="25">
        <v>1.040889</v>
      </c>
      <c r="O26" s="27">
        <v>0</v>
      </c>
      <c r="P26" s="27"/>
      <c r="Q26" s="85">
        <f t="shared" si="0"/>
        <v>38.458371667499996</v>
      </c>
    </row>
    <row r="27" spans="1:17" ht="12.75">
      <c r="A27" s="3" t="s">
        <v>124</v>
      </c>
      <c r="B27" s="91">
        <v>174.07937909468208</v>
      </c>
      <c r="C27" s="27"/>
      <c r="D27" s="26"/>
      <c r="E27" s="26">
        <v>0</v>
      </c>
      <c r="F27" s="27"/>
      <c r="G27" s="27">
        <f t="shared" si="1"/>
        <v>174.07937909468208</v>
      </c>
      <c r="H27" s="27"/>
      <c r="I27" s="25"/>
      <c r="J27" s="26">
        <v>60.823696</v>
      </c>
      <c r="K27" s="27">
        <v>15.405451244999998</v>
      </c>
      <c r="L27" s="27">
        <v>7.444999</v>
      </c>
      <c r="M27" s="26">
        <f t="shared" si="2"/>
        <v>83.67414624499999</v>
      </c>
      <c r="N27" s="25">
        <v>2.914056</v>
      </c>
      <c r="O27" s="27">
        <v>0</v>
      </c>
      <c r="P27" s="27"/>
      <c r="Q27" s="85">
        <f t="shared" si="0"/>
        <v>86.58820224499999</v>
      </c>
    </row>
    <row r="28" spans="1:17" ht="12.75">
      <c r="A28" s="3" t="s">
        <v>125</v>
      </c>
      <c r="B28" s="91">
        <v>121.38860275109212</v>
      </c>
      <c r="C28" s="27"/>
      <c r="D28" s="26"/>
      <c r="E28" s="26">
        <v>0</v>
      </c>
      <c r="F28" s="27"/>
      <c r="G28" s="27">
        <f t="shared" si="1"/>
        <v>121.38860275109212</v>
      </c>
      <c r="H28" s="27"/>
      <c r="I28" s="25"/>
      <c r="J28" s="26">
        <v>43.94223</v>
      </c>
      <c r="K28" s="27">
        <v>13.523306895</v>
      </c>
      <c r="L28" s="27">
        <v>5.173668</v>
      </c>
      <c r="M28" s="26">
        <f t="shared" si="2"/>
        <v>62.639204895</v>
      </c>
      <c r="N28" s="25">
        <v>2.038124</v>
      </c>
      <c r="O28" s="27">
        <v>0</v>
      </c>
      <c r="P28" s="27"/>
      <c r="Q28" s="85">
        <f t="shared" si="0"/>
        <v>64.677328895</v>
      </c>
    </row>
    <row r="29" spans="1:17" ht="12.75">
      <c r="A29" s="3" t="s">
        <v>126</v>
      </c>
      <c r="B29" s="91">
        <v>29.28680374678081</v>
      </c>
      <c r="C29" s="27"/>
      <c r="D29" s="26"/>
      <c r="E29" s="26">
        <v>0</v>
      </c>
      <c r="F29" s="27"/>
      <c r="G29" s="27">
        <f t="shared" si="1"/>
        <v>29.28680374678081</v>
      </c>
      <c r="H29" s="27"/>
      <c r="I29" s="25"/>
      <c r="J29" s="26">
        <v>13.416274</v>
      </c>
      <c r="K29" s="27">
        <v>3.8857858075</v>
      </c>
      <c r="L29" s="27">
        <v>2.5044969999999998</v>
      </c>
      <c r="M29" s="26">
        <f t="shared" si="2"/>
        <v>19.8065568075</v>
      </c>
      <c r="N29" s="25">
        <v>0.637564</v>
      </c>
      <c r="O29" s="27">
        <v>0</v>
      </c>
      <c r="P29" s="27"/>
      <c r="Q29" s="85">
        <f t="shared" si="0"/>
        <v>20.444120807500003</v>
      </c>
    </row>
    <row r="30" spans="1:17" ht="12.75">
      <c r="A30" s="3" t="s">
        <v>127</v>
      </c>
      <c r="B30" s="91">
        <v>245.30417341704114</v>
      </c>
      <c r="C30" s="27"/>
      <c r="D30" s="26"/>
      <c r="E30" s="26">
        <v>0</v>
      </c>
      <c r="F30" s="27"/>
      <c r="G30" s="27">
        <f t="shared" si="1"/>
        <v>245.30417341704114</v>
      </c>
      <c r="H30" s="27"/>
      <c r="I30" s="25"/>
      <c r="J30" s="26">
        <v>90.615086</v>
      </c>
      <c r="K30" s="27">
        <v>23.605492715</v>
      </c>
      <c r="L30" s="27">
        <v>11.891715</v>
      </c>
      <c r="M30" s="26">
        <f t="shared" si="2"/>
        <v>126.112293715</v>
      </c>
      <c r="N30" s="25">
        <v>4.340005</v>
      </c>
      <c r="O30" s="27">
        <v>0</v>
      </c>
      <c r="P30" s="27"/>
      <c r="Q30" s="85">
        <f t="shared" si="0"/>
        <v>130.452298715</v>
      </c>
    </row>
    <row r="31" spans="1:17" ht="12.75">
      <c r="A31" s="3" t="s">
        <v>128</v>
      </c>
      <c r="B31" s="91">
        <v>133.18906076104358</v>
      </c>
      <c r="C31" s="27"/>
      <c r="D31" s="26"/>
      <c r="E31" s="26">
        <v>0</v>
      </c>
      <c r="F31" s="27"/>
      <c r="G31" s="27">
        <f t="shared" si="1"/>
        <v>133.18906076104358</v>
      </c>
      <c r="H31" s="27"/>
      <c r="I31" s="25"/>
      <c r="J31" s="26">
        <v>36.055578</v>
      </c>
      <c r="K31" s="27">
        <v>11.503727125000001</v>
      </c>
      <c r="L31" s="27">
        <v>5.935476</v>
      </c>
      <c r="M31" s="26">
        <f t="shared" si="2"/>
        <v>53.494781124999996</v>
      </c>
      <c r="N31" s="25">
        <v>1.617845</v>
      </c>
      <c r="O31" s="27">
        <v>0</v>
      </c>
      <c r="P31" s="27"/>
      <c r="Q31" s="85">
        <f t="shared" si="0"/>
        <v>55.112626125</v>
      </c>
    </row>
    <row r="32" spans="1:17" ht="12.75">
      <c r="A32" s="3" t="s">
        <v>129</v>
      </c>
      <c r="B32" s="91">
        <v>136.96746568385177</v>
      </c>
      <c r="C32" s="27"/>
      <c r="D32" s="26"/>
      <c r="E32" s="26">
        <v>0</v>
      </c>
      <c r="F32" s="27"/>
      <c r="G32" s="27">
        <f t="shared" si="1"/>
        <v>136.96746568385177</v>
      </c>
      <c r="H32" s="27"/>
      <c r="I32" s="25"/>
      <c r="J32" s="26">
        <v>37.777033</v>
      </c>
      <c r="K32" s="27">
        <v>13.435218527500002</v>
      </c>
      <c r="L32" s="27">
        <v>6.432528</v>
      </c>
      <c r="M32" s="26">
        <f t="shared" si="2"/>
        <v>57.6447795275</v>
      </c>
      <c r="N32" s="25">
        <v>1.800775</v>
      </c>
      <c r="O32" s="27">
        <v>0</v>
      </c>
      <c r="P32" s="27"/>
      <c r="Q32" s="85">
        <f t="shared" si="0"/>
        <v>59.4455545275</v>
      </c>
    </row>
    <row r="33" spans="1:17" ht="12.75">
      <c r="A33" s="3" t="s">
        <v>130</v>
      </c>
      <c r="B33" s="91">
        <v>58.95204311545594</v>
      </c>
      <c r="C33" s="27"/>
      <c r="D33" s="26"/>
      <c r="E33" s="26">
        <v>0</v>
      </c>
      <c r="F33" s="27"/>
      <c r="G33" s="27">
        <f t="shared" si="1"/>
        <v>58.95204311545594</v>
      </c>
      <c r="H33" s="27"/>
      <c r="I33" s="25"/>
      <c r="J33" s="26">
        <v>17.283154</v>
      </c>
      <c r="K33" s="27">
        <v>6.462144607499999</v>
      </c>
      <c r="L33" s="27">
        <v>3.2860739999999997</v>
      </c>
      <c r="M33" s="26">
        <f t="shared" si="2"/>
        <v>27.031372607499996</v>
      </c>
      <c r="N33" s="25">
        <v>0.813544</v>
      </c>
      <c r="O33" s="27">
        <v>0</v>
      </c>
      <c r="P33" s="27"/>
      <c r="Q33" s="85">
        <f t="shared" si="0"/>
        <v>27.844916607499997</v>
      </c>
    </row>
    <row r="34" spans="1:17" ht="12.75">
      <c r="A34" s="3" t="s">
        <v>131</v>
      </c>
      <c r="B34" s="91">
        <v>17.060008989166228</v>
      </c>
      <c r="C34" s="27"/>
      <c r="D34" s="26"/>
      <c r="E34" s="26">
        <v>0</v>
      </c>
      <c r="F34" s="27"/>
      <c r="G34" s="27">
        <f t="shared" si="1"/>
        <v>17.060008989166228</v>
      </c>
      <c r="H34" s="27"/>
      <c r="I34" s="25"/>
      <c r="J34" s="26">
        <v>7.39574</v>
      </c>
      <c r="K34" s="27">
        <v>5.339783555</v>
      </c>
      <c r="L34" s="27">
        <v>1.79925377</v>
      </c>
      <c r="M34" s="26">
        <f t="shared" si="2"/>
        <v>14.534777325</v>
      </c>
      <c r="N34" s="25">
        <v>0.348497</v>
      </c>
      <c r="O34" s="27">
        <v>0</v>
      </c>
      <c r="P34" s="27"/>
      <c r="Q34" s="85">
        <f t="shared" si="0"/>
        <v>14.883274325</v>
      </c>
    </row>
    <row r="35" spans="1:17" ht="12.75">
      <c r="A35" s="3" t="s">
        <v>132</v>
      </c>
      <c r="B35" s="91">
        <v>207.05789959075105</v>
      </c>
      <c r="C35" s="27"/>
      <c r="D35" s="26"/>
      <c r="E35" s="26">
        <v>0</v>
      </c>
      <c r="F35" s="27"/>
      <c r="G35" s="27">
        <f t="shared" si="1"/>
        <v>207.05789959075105</v>
      </c>
      <c r="H35" s="27"/>
      <c r="I35" s="25"/>
      <c r="J35" s="26">
        <v>46.780826</v>
      </c>
      <c r="K35" s="27">
        <v>17.2191587</v>
      </c>
      <c r="L35" s="27">
        <v>8.344243</v>
      </c>
      <c r="M35" s="26">
        <f t="shared" si="2"/>
        <v>72.3442277</v>
      </c>
      <c r="N35" s="25">
        <v>2.078049</v>
      </c>
      <c r="O35" s="27">
        <v>0</v>
      </c>
      <c r="P35" s="27"/>
      <c r="Q35" s="85">
        <f t="shared" si="0"/>
        <v>74.4222767</v>
      </c>
    </row>
    <row r="36" spans="1:17" ht="12.75">
      <c r="A36" s="3" t="s">
        <v>133</v>
      </c>
      <c r="B36" s="91">
        <v>13.651943017388039</v>
      </c>
      <c r="C36" s="27"/>
      <c r="D36" s="26"/>
      <c r="E36" s="26">
        <v>0</v>
      </c>
      <c r="F36" s="27"/>
      <c r="G36" s="27">
        <f t="shared" si="1"/>
        <v>13.651943017388039</v>
      </c>
      <c r="H36" s="27"/>
      <c r="I36" s="25"/>
      <c r="J36" s="26">
        <v>7.62295</v>
      </c>
      <c r="K36" s="27">
        <v>5.436961064999999</v>
      </c>
      <c r="L36" s="27">
        <v>1.659962</v>
      </c>
      <c r="M36" s="26">
        <f t="shared" si="2"/>
        <v>14.719873065</v>
      </c>
      <c r="N36" s="25">
        <v>0.32565</v>
      </c>
      <c r="O36" s="27">
        <v>0</v>
      </c>
      <c r="P36" s="27"/>
      <c r="Q36" s="85">
        <f t="shared" si="0"/>
        <v>15.045523065</v>
      </c>
    </row>
    <row r="37" spans="1:17" ht="12.75">
      <c r="A37" s="3" t="s">
        <v>134</v>
      </c>
      <c r="B37" s="91">
        <v>43.668198339531486</v>
      </c>
      <c r="C37" s="27"/>
      <c r="D37" s="26"/>
      <c r="E37" s="26">
        <v>0</v>
      </c>
      <c r="F37" s="27"/>
      <c r="G37" s="27">
        <f t="shared" si="1"/>
        <v>43.668198339531486</v>
      </c>
      <c r="H37" s="27"/>
      <c r="I37" s="25"/>
      <c r="J37" s="26">
        <v>10.727595</v>
      </c>
      <c r="K37" s="27">
        <v>6.417422757500001</v>
      </c>
      <c r="L37" s="27">
        <v>2.0559580000000004</v>
      </c>
      <c r="M37" s="26">
        <f t="shared" si="2"/>
        <v>19.2009757575</v>
      </c>
      <c r="N37" s="25">
        <v>0.518611</v>
      </c>
      <c r="O37" s="27">
        <v>0</v>
      </c>
      <c r="P37" s="27"/>
      <c r="Q37" s="85">
        <f t="shared" si="0"/>
        <v>19.7195867575</v>
      </c>
    </row>
    <row r="38" spans="1:17" ht="12.75">
      <c r="A38" s="3" t="s">
        <v>135</v>
      </c>
      <c r="B38" s="91">
        <v>32.171428571197865</v>
      </c>
      <c r="C38" s="27"/>
      <c r="D38" s="26"/>
      <c r="E38" s="26">
        <v>0</v>
      </c>
      <c r="F38" s="27"/>
      <c r="G38" s="27">
        <f t="shared" si="1"/>
        <v>32.171428571197865</v>
      </c>
      <c r="H38" s="27"/>
      <c r="I38" s="25"/>
      <c r="J38" s="26">
        <v>8.333473</v>
      </c>
      <c r="K38" s="27">
        <v>2.9006033675</v>
      </c>
      <c r="L38" s="27">
        <v>1.76443</v>
      </c>
      <c r="M38" s="26">
        <f t="shared" si="2"/>
        <v>12.9985063675</v>
      </c>
      <c r="N38" s="25">
        <v>0.404529</v>
      </c>
      <c r="O38" s="27">
        <v>0</v>
      </c>
      <c r="P38" s="27"/>
      <c r="Q38" s="85">
        <f t="shared" si="0"/>
        <v>13.4030353675</v>
      </c>
    </row>
    <row r="39" spans="1:17" ht="12.75">
      <c r="A39" s="3" t="s">
        <v>136</v>
      </c>
      <c r="B39" s="91">
        <v>213.93518224477967</v>
      </c>
      <c r="C39" s="27"/>
      <c r="D39" s="26"/>
      <c r="E39" s="26">
        <v>0</v>
      </c>
      <c r="F39" s="27"/>
      <c r="G39" s="27">
        <f t="shared" si="1"/>
        <v>213.93518224477967</v>
      </c>
      <c r="H39" s="27"/>
      <c r="I39" s="25"/>
      <c r="J39" s="26">
        <v>81.263979</v>
      </c>
      <c r="K39" s="27">
        <v>20.9163207325</v>
      </c>
      <c r="L39" s="27">
        <v>7.968064</v>
      </c>
      <c r="M39" s="26">
        <f t="shared" si="2"/>
        <v>110.1483637325</v>
      </c>
      <c r="N39" s="25">
        <v>3.787698</v>
      </c>
      <c r="O39" s="27">
        <v>0</v>
      </c>
      <c r="P39" s="27"/>
      <c r="Q39" s="85">
        <f t="shared" si="0"/>
        <v>113.93606173250001</v>
      </c>
    </row>
    <row r="40" spans="1:17" ht="12.75">
      <c r="A40" s="3" t="s">
        <v>137</v>
      </c>
      <c r="B40" s="91">
        <v>34.12480019422408</v>
      </c>
      <c r="C40" s="27"/>
      <c r="D40" s="26"/>
      <c r="E40" s="26">
        <v>0</v>
      </c>
      <c r="F40" s="27"/>
      <c r="G40" s="27">
        <f t="shared" si="1"/>
        <v>34.12480019422408</v>
      </c>
      <c r="H40" s="27"/>
      <c r="I40" s="25"/>
      <c r="J40" s="26">
        <v>11.656603</v>
      </c>
      <c r="K40" s="27">
        <v>5.9917557175</v>
      </c>
      <c r="L40" s="27">
        <v>2.3429189999999998</v>
      </c>
      <c r="M40" s="26">
        <f t="shared" si="2"/>
        <v>19.9912777175</v>
      </c>
      <c r="N40" s="25">
        <v>0.557688</v>
      </c>
      <c r="O40" s="27">
        <v>0</v>
      </c>
      <c r="P40" s="27"/>
      <c r="Q40" s="85">
        <f t="shared" si="0"/>
        <v>20.5489657175</v>
      </c>
    </row>
    <row r="41" spans="1:17" ht="12.75">
      <c r="A41" s="3" t="s">
        <v>138</v>
      </c>
      <c r="B41" s="91">
        <v>62.13254894740215</v>
      </c>
      <c r="C41" s="27"/>
      <c r="D41" s="26"/>
      <c r="E41" s="26">
        <v>0</v>
      </c>
      <c r="F41" s="27"/>
      <c r="G41" s="27">
        <f t="shared" si="1"/>
        <v>62.13254894740215</v>
      </c>
      <c r="H41" s="27"/>
      <c r="I41" s="25"/>
      <c r="J41" s="26">
        <v>22.691533</v>
      </c>
      <c r="K41" s="27">
        <v>5.1905119525</v>
      </c>
      <c r="L41" s="27">
        <v>1.62558588</v>
      </c>
      <c r="M41" s="26">
        <f t="shared" si="2"/>
        <v>29.5076308325</v>
      </c>
      <c r="N41" s="25">
        <v>0.969391</v>
      </c>
      <c r="O41" s="27">
        <v>0</v>
      </c>
      <c r="P41" s="27"/>
      <c r="Q41" s="85">
        <f t="shared" si="0"/>
        <v>30.4770218325</v>
      </c>
    </row>
    <row r="42" spans="1:17" ht="12.75">
      <c r="A42" s="3" t="s">
        <v>139</v>
      </c>
      <c r="B42" s="91">
        <v>422.8820151628318</v>
      </c>
      <c r="C42" s="27"/>
      <c r="D42" s="26"/>
      <c r="E42" s="26">
        <v>0</v>
      </c>
      <c r="F42" s="27"/>
      <c r="G42" s="27">
        <f t="shared" si="1"/>
        <v>422.8820151628318</v>
      </c>
      <c r="H42" s="27"/>
      <c r="I42" s="25"/>
      <c r="J42" s="26">
        <v>148.964583</v>
      </c>
      <c r="K42" s="27">
        <v>46.4946159375</v>
      </c>
      <c r="L42" s="27">
        <v>19.688994</v>
      </c>
      <c r="M42" s="26">
        <f t="shared" si="2"/>
        <v>215.1481929375</v>
      </c>
      <c r="N42" s="25">
        <v>7.160728</v>
      </c>
      <c r="O42" s="27">
        <v>0</v>
      </c>
      <c r="P42" s="27"/>
      <c r="Q42" s="85">
        <f t="shared" si="0"/>
        <v>222.3089209375</v>
      </c>
    </row>
    <row r="43" spans="1:17" ht="12.75">
      <c r="A43" s="3" t="s">
        <v>140</v>
      </c>
      <c r="B43" s="91">
        <v>289.06748285618755</v>
      </c>
      <c r="C43" s="27"/>
      <c r="D43" s="26"/>
      <c r="E43" s="26">
        <v>0</v>
      </c>
      <c r="F43" s="27"/>
      <c r="G43" s="27">
        <f t="shared" si="1"/>
        <v>289.06748285618755</v>
      </c>
      <c r="H43" s="27"/>
      <c r="I43" s="25"/>
      <c r="J43" s="26">
        <v>65.044382</v>
      </c>
      <c r="K43" s="27">
        <v>27.327238427499996</v>
      </c>
      <c r="L43" s="27">
        <v>14.064250999999999</v>
      </c>
      <c r="M43" s="26">
        <f t="shared" si="2"/>
        <v>106.43587142749999</v>
      </c>
      <c r="N43" s="25">
        <v>3.09592</v>
      </c>
      <c r="O43" s="27">
        <v>0</v>
      </c>
      <c r="P43" s="27"/>
      <c r="Q43" s="85">
        <f t="shared" si="0"/>
        <v>109.5317914275</v>
      </c>
    </row>
    <row r="44" spans="1:17" ht="12.75">
      <c r="A44" s="3" t="s">
        <v>141</v>
      </c>
      <c r="B44" s="91">
        <v>72.03490010566873</v>
      </c>
      <c r="C44" s="27"/>
      <c r="D44" s="26"/>
      <c r="E44" s="26">
        <v>0</v>
      </c>
      <c r="F44" s="27"/>
      <c r="G44" s="27">
        <f t="shared" si="1"/>
        <v>72.03490010566873</v>
      </c>
      <c r="H44" s="27"/>
      <c r="I44" s="25"/>
      <c r="J44" s="26">
        <v>17.408159</v>
      </c>
      <c r="K44" s="27">
        <v>8.164372144999998</v>
      </c>
      <c r="L44" s="27">
        <v>4.050268</v>
      </c>
      <c r="M44" s="26">
        <f t="shared" si="2"/>
        <v>29.622799145</v>
      </c>
      <c r="N44" s="25">
        <v>0.840671</v>
      </c>
      <c r="O44" s="27">
        <v>0</v>
      </c>
      <c r="P44" s="27"/>
      <c r="Q44" s="85">
        <f t="shared" si="0"/>
        <v>30.463470145</v>
      </c>
    </row>
    <row r="45" spans="1:17" ht="12.75">
      <c r="A45" s="3" t="s">
        <v>142</v>
      </c>
      <c r="B45" s="91">
        <v>83.31116333970594</v>
      </c>
      <c r="C45" s="27"/>
      <c r="D45" s="26"/>
      <c r="E45" s="26">
        <v>0</v>
      </c>
      <c r="F45" s="27"/>
      <c r="G45" s="27">
        <f t="shared" si="1"/>
        <v>83.31116333970594</v>
      </c>
      <c r="H45" s="27"/>
      <c r="I45" s="25"/>
      <c r="J45" s="26">
        <v>43.185539</v>
      </c>
      <c r="K45" s="27">
        <v>9.052897237500002</v>
      </c>
      <c r="L45" s="27">
        <v>5.572243</v>
      </c>
      <c r="M45" s="26">
        <f t="shared" si="2"/>
        <v>57.8106792375</v>
      </c>
      <c r="N45" s="25">
        <v>1.798027</v>
      </c>
      <c r="O45" s="27">
        <v>0</v>
      </c>
      <c r="P45" s="27"/>
      <c r="Q45" s="85">
        <f t="shared" si="0"/>
        <v>59.608706237499995</v>
      </c>
    </row>
    <row r="46" spans="1:17" ht="12.75">
      <c r="A46" s="3" t="s">
        <v>143</v>
      </c>
      <c r="B46" s="91">
        <v>278.1916925418146</v>
      </c>
      <c r="C46" s="27"/>
      <c r="D46" s="26"/>
      <c r="E46" s="26">
        <v>0</v>
      </c>
      <c r="F46" s="27"/>
      <c r="G46" s="27">
        <f t="shared" si="1"/>
        <v>278.1916925418146</v>
      </c>
      <c r="H46" s="27"/>
      <c r="I46" s="25"/>
      <c r="J46" s="26">
        <v>115.246449</v>
      </c>
      <c r="K46" s="27">
        <v>29.4997711925</v>
      </c>
      <c r="L46" s="27">
        <v>15.215888</v>
      </c>
      <c r="M46" s="26">
        <f t="shared" si="2"/>
        <v>159.9621081925</v>
      </c>
      <c r="N46" s="25">
        <v>5.433534</v>
      </c>
      <c r="O46" s="27">
        <v>0</v>
      </c>
      <c r="P46" s="27"/>
      <c r="Q46" s="85">
        <f t="shared" si="0"/>
        <v>165.39564219250002</v>
      </c>
    </row>
    <row r="47" spans="1:17" ht="12.75">
      <c r="A47" s="3" t="s">
        <v>144</v>
      </c>
      <c r="B47" s="91">
        <v>43.83689396294392</v>
      </c>
      <c r="C47" s="27"/>
      <c r="D47" s="26"/>
      <c r="E47" s="26">
        <v>0</v>
      </c>
      <c r="F47" s="27"/>
      <c r="G47" s="27">
        <f t="shared" si="1"/>
        <v>43.83689396294392</v>
      </c>
      <c r="H47" s="27"/>
      <c r="I47" s="25"/>
      <c r="J47" s="26">
        <v>16.020091</v>
      </c>
      <c r="K47" s="27">
        <v>10.3516651575</v>
      </c>
      <c r="L47" s="27">
        <v>1.911407</v>
      </c>
      <c r="M47" s="26">
        <f t="shared" si="2"/>
        <v>28.283163157500002</v>
      </c>
      <c r="N47" s="25">
        <v>0.746384</v>
      </c>
      <c r="O47" s="27">
        <v>0</v>
      </c>
      <c r="P47" s="27"/>
      <c r="Q47" s="85">
        <f t="shared" si="0"/>
        <v>29.0295471575</v>
      </c>
    </row>
    <row r="48" spans="1:17" ht="12.75">
      <c r="A48" s="3" t="s">
        <v>145</v>
      </c>
      <c r="B48" s="91">
        <v>23.386263759108843</v>
      </c>
      <c r="C48" s="27"/>
      <c r="D48" s="26"/>
      <c r="E48" s="26">
        <v>0</v>
      </c>
      <c r="F48" s="27"/>
      <c r="G48" s="27">
        <f t="shared" si="1"/>
        <v>23.386263759108843</v>
      </c>
      <c r="H48" s="27"/>
      <c r="I48" s="25"/>
      <c r="J48" s="26">
        <v>14.181636</v>
      </c>
      <c r="K48" s="27">
        <v>2.5812798525</v>
      </c>
      <c r="L48" s="27">
        <v>1.5473700000000001</v>
      </c>
      <c r="M48" s="26">
        <f t="shared" si="2"/>
        <v>18.3102858525</v>
      </c>
      <c r="N48" s="25">
        <v>0.669742</v>
      </c>
      <c r="O48" s="27">
        <v>0</v>
      </c>
      <c r="P48" s="27"/>
      <c r="Q48" s="85">
        <f t="shared" si="0"/>
        <v>18.9800278525</v>
      </c>
    </row>
    <row r="49" spans="1:17" ht="12.75">
      <c r="A49" s="3" t="s">
        <v>146</v>
      </c>
      <c r="B49" s="91">
        <v>97.27324770027701</v>
      </c>
      <c r="C49" s="27"/>
      <c r="D49" s="26"/>
      <c r="E49" s="26">
        <v>0</v>
      </c>
      <c r="F49" s="27"/>
      <c r="G49" s="27">
        <f t="shared" si="1"/>
        <v>97.27324770027701</v>
      </c>
      <c r="H49" s="27"/>
      <c r="I49" s="25"/>
      <c r="J49" s="26">
        <v>24.990937</v>
      </c>
      <c r="K49" s="27">
        <v>9.2550830675</v>
      </c>
      <c r="L49" s="27">
        <v>6.068775</v>
      </c>
      <c r="M49" s="26">
        <f t="shared" si="2"/>
        <v>40.3147950675</v>
      </c>
      <c r="N49" s="25">
        <v>1.196917</v>
      </c>
      <c r="O49" s="27">
        <v>0</v>
      </c>
      <c r="P49" s="27"/>
      <c r="Q49" s="85">
        <f t="shared" si="0"/>
        <v>41.5117120675</v>
      </c>
    </row>
    <row r="50" spans="1:17" ht="12.75">
      <c r="A50" s="3" t="s">
        <v>147</v>
      </c>
      <c r="B50" s="91">
        <v>17.142583439104495</v>
      </c>
      <c r="C50" s="27"/>
      <c r="D50" s="26"/>
      <c r="E50" s="26">
        <v>0</v>
      </c>
      <c r="F50" s="27"/>
      <c r="G50" s="27">
        <f t="shared" si="1"/>
        <v>17.142583439104495</v>
      </c>
      <c r="H50" s="27"/>
      <c r="I50" s="25"/>
      <c r="J50" s="26">
        <v>5.294173</v>
      </c>
      <c r="K50" s="27">
        <v>5.025504767499999</v>
      </c>
      <c r="L50" s="27">
        <v>1.22554</v>
      </c>
      <c r="M50" s="26">
        <f t="shared" si="2"/>
        <v>11.5452177675</v>
      </c>
      <c r="N50" s="25">
        <v>0.231528</v>
      </c>
      <c r="O50" s="27">
        <v>0</v>
      </c>
      <c r="P50" s="27"/>
      <c r="Q50" s="85">
        <f t="shared" si="0"/>
        <v>11.776745767500001</v>
      </c>
    </row>
    <row r="51" spans="1:17" ht="12.75">
      <c r="A51" s="3" t="s">
        <v>148</v>
      </c>
      <c r="B51" s="91">
        <v>146.70070569617357</v>
      </c>
      <c r="C51" s="27"/>
      <c r="D51" s="26"/>
      <c r="E51" s="26">
        <v>0</v>
      </c>
      <c r="F51" s="27"/>
      <c r="G51" s="27">
        <f t="shared" si="1"/>
        <v>146.70070569617357</v>
      </c>
      <c r="H51" s="27"/>
      <c r="I51" s="25"/>
      <c r="J51" s="26">
        <v>28.814059</v>
      </c>
      <c r="K51" s="27">
        <v>13.4080274875</v>
      </c>
      <c r="L51" s="27">
        <v>5.1623090000000005</v>
      </c>
      <c r="M51" s="26">
        <f t="shared" si="2"/>
        <v>47.3843954875</v>
      </c>
      <c r="N51" s="25">
        <v>1.333898</v>
      </c>
      <c r="O51" s="27">
        <v>0</v>
      </c>
      <c r="P51" s="27"/>
      <c r="Q51" s="85">
        <f t="shared" si="0"/>
        <v>48.7182934875</v>
      </c>
    </row>
    <row r="52" spans="1:17" ht="12.75">
      <c r="A52" s="3" t="s">
        <v>149</v>
      </c>
      <c r="B52" s="91">
        <v>507.34978205040227</v>
      </c>
      <c r="C52" s="27"/>
      <c r="D52" s="26"/>
      <c r="E52" s="26">
        <v>0</v>
      </c>
      <c r="F52" s="27"/>
      <c r="G52" s="27">
        <f t="shared" si="1"/>
        <v>507.34978205040227</v>
      </c>
      <c r="H52" s="27"/>
      <c r="I52" s="25"/>
      <c r="J52" s="26">
        <v>102.434084</v>
      </c>
      <c r="K52" s="27">
        <v>49.531376265</v>
      </c>
      <c r="L52" s="27">
        <v>15.536203</v>
      </c>
      <c r="M52" s="26">
        <f t="shared" si="2"/>
        <v>167.501663265</v>
      </c>
      <c r="N52" s="25">
        <v>4.736924</v>
      </c>
      <c r="O52" s="27">
        <v>0</v>
      </c>
      <c r="P52" s="27"/>
      <c r="Q52" s="85">
        <f t="shared" si="0"/>
        <v>172.23858726499998</v>
      </c>
    </row>
    <row r="53" spans="1:17" ht="12.75">
      <c r="A53" s="3" t="s">
        <v>150</v>
      </c>
      <c r="B53" s="91">
        <v>53.26436748682624</v>
      </c>
      <c r="C53" s="27"/>
      <c r="D53" s="26"/>
      <c r="E53" s="26">
        <v>0</v>
      </c>
      <c r="F53" s="27"/>
      <c r="G53" s="27">
        <f t="shared" si="1"/>
        <v>53.26436748682624</v>
      </c>
      <c r="H53" s="27"/>
      <c r="I53" s="25"/>
      <c r="J53" s="26">
        <v>19.630306</v>
      </c>
      <c r="K53" s="27">
        <v>10.3884136075</v>
      </c>
      <c r="L53" s="27">
        <v>3.6477450000000005</v>
      </c>
      <c r="M53" s="26">
        <f t="shared" si="2"/>
        <v>33.666464607500004</v>
      </c>
      <c r="N53" s="25">
        <v>0.878518</v>
      </c>
      <c r="O53" s="27">
        <v>0</v>
      </c>
      <c r="P53" s="27"/>
      <c r="Q53" s="85">
        <f t="shared" si="0"/>
        <v>34.5449826075</v>
      </c>
    </row>
    <row r="54" spans="1:17" ht="12.75">
      <c r="A54" s="3" t="s">
        <v>151</v>
      </c>
      <c r="B54" s="91">
        <v>180.9160760671205</v>
      </c>
      <c r="C54" s="27"/>
      <c r="D54" s="26"/>
      <c r="E54" s="26">
        <v>0</v>
      </c>
      <c r="F54" s="27"/>
      <c r="G54" s="27">
        <f t="shared" si="1"/>
        <v>180.9160760671205</v>
      </c>
      <c r="H54" s="27"/>
      <c r="I54" s="25"/>
      <c r="J54" s="26">
        <v>35.504593</v>
      </c>
      <c r="K54" s="27">
        <v>15.764857099999999</v>
      </c>
      <c r="L54" s="27">
        <v>5.166993</v>
      </c>
      <c r="M54" s="26">
        <f t="shared" si="2"/>
        <v>56.4364431</v>
      </c>
      <c r="N54" s="25">
        <v>1.638887</v>
      </c>
      <c r="O54" s="27">
        <v>0</v>
      </c>
      <c r="P54" s="27"/>
      <c r="Q54" s="85">
        <f t="shared" si="0"/>
        <v>58.075330099999995</v>
      </c>
    </row>
    <row r="55" spans="1:17" ht="12.75">
      <c r="A55" s="3" t="s">
        <v>152</v>
      </c>
      <c r="B55" s="91">
        <v>1.7576918052311508</v>
      </c>
      <c r="C55" s="27"/>
      <c r="D55" s="26"/>
      <c r="E55" s="26">
        <v>0</v>
      </c>
      <c r="F55" s="27"/>
      <c r="G55" s="27">
        <f t="shared" si="1"/>
        <v>1.7576918052311508</v>
      </c>
      <c r="H55" s="27"/>
      <c r="I55" s="25"/>
      <c r="J55" s="26">
        <v>1.758371</v>
      </c>
      <c r="K55" s="27">
        <v>1.4210395725</v>
      </c>
      <c r="L55" s="27">
        <v>0.15223799999999998</v>
      </c>
      <c r="M55" s="26">
        <f t="shared" si="2"/>
        <v>3.3316485725000002</v>
      </c>
      <c r="N55" s="25">
        <v>0.085399</v>
      </c>
      <c r="O55" s="27">
        <v>0</v>
      </c>
      <c r="P55" s="27"/>
      <c r="Q55" s="85">
        <f t="shared" si="0"/>
        <v>3.4170475725000005</v>
      </c>
    </row>
    <row r="56" spans="1:17" ht="12.75">
      <c r="A56" s="3" t="s">
        <v>153</v>
      </c>
      <c r="B56" s="91">
        <v>14.266503192526281</v>
      </c>
      <c r="C56" s="27"/>
      <c r="D56" s="26"/>
      <c r="E56" s="26">
        <v>0</v>
      </c>
      <c r="F56" s="27"/>
      <c r="G56" s="27">
        <f t="shared" si="1"/>
        <v>14.266503192526281</v>
      </c>
      <c r="H56" s="27"/>
      <c r="I56" s="25"/>
      <c r="J56" s="26">
        <v>6.360427</v>
      </c>
      <c r="K56" s="27">
        <v>2.3541781175</v>
      </c>
      <c r="L56" s="27">
        <v>1.225686</v>
      </c>
      <c r="M56" s="26">
        <f t="shared" si="2"/>
        <v>9.9402911175</v>
      </c>
      <c r="N56" s="25">
        <v>0.319891</v>
      </c>
      <c r="O56" s="27">
        <v>0</v>
      </c>
      <c r="P56" s="27"/>
      <c r="Q56" s="85">
        <f t="shared" si="0"/>
        <v>10.2601821175</v>
      </c>
    </row>
    <row r="57" spans="1:17" ht="12.75">
      <c r="A57" s="3" t="s">
        <v>154</v>
      </c>
      <c r="B57" s="91">
        <v>137.94126197152605</v>
      </c>
      <c r="C57" s="27"/>
      <c r="D57" s="26"/>
      <c r="E57" s="26">
        <v>0</v>
      </c>
      <c r="F57" s="27"/>
      <c r="G57" s="27">
        <f t="shared" si="1"/>
        <v>137.94126197152605</v>
      </c>
      <c r="H57" s="27"/>
      <c r="I57" s="25"/>
      <c r="J57" s="26">
        <v>68.046606</v>
      </c>
      <c r="K57" s="27">
        <v>14.9149491625</v>
      </c>
      <c r="L57" s="27">
        <v>9.671493</v>
      </c>
      <c r="M57" s="26">
        <f t="shared" si="2"/>
        <v>92.63304816249999</v>
      </c>
      <c r="N57" s="25">
        <v>3.18114</v>
      </c>
      <c r="O57" s="27">
        <v>0</v>
      </c>
      <c r="P57" s="27"/>
      <c r="Q57" s="85">
        <f t="shared" si="0"/>
        <v>95.81418816249999</v>
      </c>
    </row>
    <row r="58" spans="1:17" ht="12.75">
      <c r="A58" s="3" t="s">
        <v>155</v>
      </c>
      <c r="B58" s="91">
        <v>137.85923137499066</v>
      </c>
      <c r="C58" s="27"/>
      <c r="D58" s="26"/>
      <c r="E58" s="26">
        <v>0</v>
      </c>
      <c r="F58" s="27"/>
      <c r="G58" s="27">
        <f t="shared" si="1"/>
        <v>137.85923137499066</v>
      </c>
      <c r="H58" s="27"/>
      <c r="I58" s="25"/>
      <c r="J58" s="26">
        <v>50.188739</v>
      </c>
      <c r="K58" s="27">
        <v>12.911691824999998</v>
      </c>
      <c r="L58" s="27">
        <v>7.514448</v>
      </c>
      <c r="M58" s="26">
        <f t="shared" si="2"/>
        <v>70.61487882499999</v>
      </c>
      <c r="N58" s="25">
        <v>2.2638</v>
      </c>
      <c r="O58" s="27">
        <v>0</v>
      </c>
      <c r="P58" s="27"/>
      <c r="Q58" s="85">
        <f t="shared" si="0"/>
        <v>72.878678825</v>
      </c>
    </row>
    <row r="59" spans="1:17" ht="12.75">
      <c r="A59" s="3" t="s">
        <v>156</v>
      </c>
      <c r="B59" s="91">
        <v>32.501856377870446</v>
      </c>
      <c r="C59" s="27"/>
      <c r="D59" s="26"/>
      <c r="E59" s="26">
        <v>0</v>
      </c>
      <c r="F59" s="27"/>
      <c r="G59" s="27">
        <f t="shared" si="1"/>
        <v>32.501856377870446</v>
      </c>
      <c r="H59" s="27"/>
      <c r="I59" s="25"/>
      <c r="J59" s="26">
        <v>12.624976</v>
      </c>
      <c r="K59" s="27">
        <v>5.7520658075</v>
      </c>
      <c r="L59" s="27">
        <v>2.061415</v>
      </c>
      <c r="M59" s="26">
        <f t="shared" si="2"/>
        <v>20.4384568075</v>
      </c>
      <c r="N59" s="25">
        <v>0.605114</v>
      </c>
      <c r="O59" s="27">
        <v>0</v>
      </c>
      <c r="P59" s="27"/>
      <c r="Q59" s="85">
        <f t="shared" si="0"/>
        <v>21.0435708075</v>
      </c>
    </row>
    <row r="60" spans="1:17" ht="13.5" thickBot="1">
      <c r="A60" s="3" t="s">
        <v>157</v>
      </c>
      <c r="B60" s="91">
        <v>10.608941144055425</v>
      </c>
      <c r="C60" s="27"/>
      <c r="D60" s="26"/>
      <c r="E60" s="26">
        <v>0</v>
      </c>
      <c r="F60" s="27"/>
      <c r="G60" s="27">
        <f t="shared" si="1"/>
        <v>10.608941144055425</v>
      </c>
      <c r="H60" s="27"/>
      <c r="I60" s="25"/>
      <c r="J60" s="26">
        <v>6.35513</v>
      </c>
      <c r="K60" s="27">
        <v>3.8985422775</v>
      </c>
      <c r="L60" s="27">
        <v>1.116781</v>
      </c>
      <c r="M60" s="26">
        <f t="shared" si="2"/>
        <v>11.3704532775</v>
      </c>
      <c r="N60" s="25">
        <v>0.305985</v>
      </c>
      <c r="O60" s="27">
        <v>0</v>
      </c>
      <c r="P60" s="27"/>
      <c r="Q60" s="85">
        <f t="shared" si="0"/>
        <v>11.676438277499999</v>
      </c>
    </row>
    <row r="61" spans="1:17" ht="13.5" thickBot="1">
      <c r="A61" s="70"/>
      <c r="B61" s="74">
        <f>SUM(B8:B60)</f>
        <v>6933.135042341148</v>
      </c>
      <c r="C61" s="51"/>
      <c r="D61" s="51"/>
      <c r="E61" s="106">
        <f>SUM(E8:E60)</f>
        <v>0</v>
      </c>
      <c r="F61" s="51"/>
      <c r="G61" s="79">
        <f>SUM(G8:G60)</f>
        <v>6933.135042341148</v>
      </c>
      <c r="H61" s="51"/>
      <c r="I61" s="51"/>
      <c r="J61" s="74">
        <f aca="true" t="shared" si="3" ref="J61:Q61">SUM(J8:J60)</f>
        <v>2155.400168</v>
      </c>
      <c r="K61" s="51">
        <f t="shared" si="3"/>
        <v>721.0853873325001</v>
      </c>
      <c r="L61" s="51">
        <f t="shared" si="3"/>
        <v>308.84759865</v>
      </c>
      <c r="M61" s="90">
        <f t="shared" si="3"/>
        <v>3185.3331539825003</v>
      </c>
      <c r="N61" s="90">
        <f t="shared" si="3"/>
        <v>100.00000000000001</v>
      </c>
      <c r="O61" s="79">
        <f t="shared" si="3"/>
        <v>2.066</v>
      </c>
      <c r="P61" s="51">
        <f t="shared" si="3"/>
        <v>0</v>
      </c>
      <c r="Q61" s="83">
        <f t="shared" si="3"/>
        <v>3287.3991539825</v>
      </c>
    </row>
    <row r="62" ht="12.75">
      <c r="O62" s="36" t="s">
        <v>24</v>
      </c>
    </row>
    <row r="63" spans="1:16" ht="12.75">
      <c r="A63" t="s">
        <v>25</v>
      </c>
      <c r="G63" t="s">
        <v>26</v>
      </c>
      <c r="O63" s="49">
        <f ca="1">TODAY()</f>
        <v>39829</v>
      </c>
      <c r="P63" s="31">
        <v>37824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9.7109375" style="0" customWidth="1"/>
    <col min="3" max="4" width="9.140625" style="0" hidden="1" customWidth="1"/>
    <col min="5" max="5" width="9.7109375" style="0" customWidth="1"/>
    <col min="6" max="6" width="0.13671875" style="0" customWidth="1"/>
    <col min="7" max="7" width="9.7109375" style="0" customWidth="1"/>
    <col min="8" max="9" width="9.140625" style="0" hidden="1" customWidth="1"/>
    <col min="10" max="13" width="9.7109375" style="0" customWidth="1"/>
    <col min="14" max="14" width="8.7109375" style="0" customWidth="1"/>
    <col min="15" max="15" width="12.7109375" style="0" customWidth="1"/>
    <col min="16" max="16" width="0.13671875" style="0" customWidth="1"/>
    <col min="17" max="17" width="9.7109375" style="0" customWidth="1"/>
  </cols>
  <sheetData>
    <row r="1" spans="1:17" ht="15.7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5.75">
      <c r="A2" s="124" t="s">
        <v>159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ht="13.5" thickBot="1"/>
    <row r="4" spans="1:17" ht="13.5" thickBot="1">
      <c r="A4" s="1"/>
      <c r="B4" s="140" t="s">
        <v>0</v>
      </c>
      <c r="C4" s="141"/>
      <c r="D4" s="141"/>
      <c r="E4" s="141"/>
      <c r="F4" s="141"/>
      <c r="G4" s="141"/>
      <c r="H4" s="142"/>
      <c r="I4" s="2"/>
      <c r="J4" s="135" t="s">
        <v>1</v>
      </c>
      <c r="K4" s="128"/>
      <c r="L4" s="128"/>
      <c r="M4" s="129"/>
      <c r="N4" s="32" t="s">
        <v>85</v>
      </c>
      <c r="O4" s="135" t="s">
        <v>2</v>
      </c>
      <c r="P4" s="128"/>
      <c r="Q4" s="84"/>
    </row>
    <row r="5" spans="1:17" ht="12.75">
      <c r="A5" s="6"/>
      <c r="B5" s="76"/>
      <c r="C5" s="38" t="s">
        <v>3</v>
      </c>
      <c r="D5" s="7" t="s">
        <v>4</v>
      </c>
      <c r="E5" s="72"/>
      <c r="F5" s="20"/>
      <c r="G5" s="20"/>
      <c r="H5" s="38" t="s">
        <v>5</v>
      </c>
      <c r="I5" s="58"/>
      <c r="J5" s="13"/>
      <c r="K5" s="14"/>
      <c r="L5" s="14"/>
      <c r="M5" s="19"/>
      <c r="N5" s="20" t="s">
        <v>87</v>
      </c>
      <c r="O5" s="130" t="s">
        <v>6</v>
      </c>
      <c r="P5" s="123"/>
      <c r="Q5" s="66" t="s">
        <v>7</v>
      </c>
    </row>
    <row r="6" spans="1:17" ht="13.5" thickBot="1">
      <c r="A6" s="8" t="s">
        <v>9</v>
      </c>
      <c r="B6" s="77" t="s">
        <v>10</v>
      </c>
      <c r="C6" s="12" t="s">
        <v>11</v>
      </c>
      <c r="D6" s="9" t="s">
        <v>12</v>
      </c>
      <c r="E6" s="10" t="s">
        <v>13</v>
      </c>
      <c r="F6" s="11" t="s">
        <v>22</v>
      </c>
      <c r="G6" s="11" t="s">
        <v>14</v>
      </c>
      <c r="H6" s="12" t="s">
        <v>15</v>
      </c>
      <c r="I6" s="59"/>
      <c r="J6" s="10" t="s">
        <v>16</v>
      </c>
      <c r="K6" s="11" t="s">
        <v>17</v>
      </c>
      <c r="L6" s="11" t="s">
        <v>18</v>
      </c>
      <c r="M6" s="9" t="s">
        <v>19</v>
      </c>
      <c r="N6" s="11" t="s">
        <v>94</v>
      </c>
      <c r="O6" s="22" t="s">
        <v>20</v>
      </c>
      <c r="P6" s="34" t="s">
        <v>80</v>
      </c>
      <c r="Q6" s="67" t="s">
        <v>21</v>
      </c>
    </row>
    <row r="7" spans="1:17" ht="12.75">
      <c r="A7" s="1"/>
      <c r="B7" s="75"/>
      <c r="C7" s="2"/>
      <c r="D7" s="2"/>
      <c r="E7" s="2"/>
      <c r="F7" s="2"/>
      <c r="G7" s="2"/>
      <c r="H7" s="2"/>
      <c r="I7" s="2"/>
      <c r="J7" s="23"/>
      <c r="K7" s="2"/>
      <c r="L7" s="2"/>
      <c r="M7" s="21"/>
      <c r="N7" s="2"/>
      <c r="O7" s="23"/>
      <c r="P7" s="2"/>
      <c r="Q7" s="84"/>
    </row>
    <row r="8" spans="1:17" ht="12.75">
      <c r="A8" s="3" t="s">
        <v>105</v>
      </c>
      <c r="B8" s="91">
        <v>13.24623578138383</v>
      </c>
      <c r="C8" s="27"/>
      <c r="D8" s="27"/>
      <c r="E8" s="26">
        <v>0</v>
      </c>
      <c r="F8" s="27"/>
      <c r="G8" s="27">
        <f aca="true" t="shared" si="0" ref="G8:G60">B8</f>
        <v>13.24623578138383</v>
      </c>
      <c r="H8" s="27"/>
      <c r="I8" s="27"/>
      <c r="J8" s="26">
        <v>19.964445</v>
      </c>
      <c r="K8" s="27">
        <v>7.8424499999999995</v>
      </c>
      <c r="L8" s="27">
        <v>2.27319259</v>
      </c>
      <c r="M8" s="25">
        <f>SUM(J8:L8)</f>
        <v>30.08008759</v>
      </c>
      <c r="N8" s="27">
        <v>0.031869970000000004</v>
      </c>
      <c r="O8" s="26">
        <v>3.052</v>
      </c>
      <c r="P8" s="27"/>
      <c r="Q8" s="85">
        <f aca="true" t="shared" si="1" ref="Q8:Q60">SUM(M8:P8)</f>
        <v>33.16395756</v>
      </c>
    </row>
    <row r="9" spans="1:17" ht="12.75">
      <c r="A9" s="3" t="s">
        <v>106</v>
      </c>
      <c r="B9" s="91">
        <v>96.07200504201249</v>
      </c>
      <c r="C9" s="27"/>
      <c r="D9" s="27"/>
      <c r="E9" s="26">
        <v>0</v>
      </c>
      <c r="F9" s="27"/>
      <c r="G9" s="27">
        <f t="shared" si="0"/>
        <v>96.07200504201249</v>
      </c>
      <c r="H9" s="27"/>
      <c r="I9" s="27"/>
      <c r="J9" s="26">
        <v>32.995964</v>
      </c>
      <c r="K9" s="27">
        <v>10.557965</v>
      </c>
      <c r="L9" s="27">
        <v>4.89062931</v>
      </c>
      <c r="M9" s="25">
        <f aca="true" t="shared" si="2" ref="M9:M60">SUM(J9:L9)</f>
        <v>48.44455831</v>
      </c>
      <c r="N9" s="27">
        <v>0.23265080999999999</v>
      </c>
      <c r="O9" s="26">
        <v>0</v>
      </c>
      <c r="P9" s="27"/>
      <c r="Q9" s="85">
        <f t="shared" si="1"/>
        <v>48.67720912</v>
      </c>
    </row>
    <row r="10" spans="1:17" ht="12.75">
      <c r="A10" s="3" t="s">
        <v>107</v>
      </c>
      <c r="B10" s="91">
        <v>56.99526187768759</v>
      </c>
      <c r="C10" s="27"/>
      <c r="D10" s="27"/>
      <c r="E10" s="26">
        <v>0</v>
      </c>
      <c r="F10" s="27"/>
      <c r="G10" s="27">
        <f t="shared" si="0"/>
        <v>56.99526187768759</v>
      </c>
      <c r="H10" s="27"/>
      <c r="I10" s="27"/>
      <c r="J10" s="26">
        <v>21.587021</v>
      </c>
      <c r="K10" s="27">
        <v>6.071715</v>
      </c>
      <c r="L10" s="27">
        <v>3.81491611</v>
      </c>
      <c r="M10" s="25">
        <f t="shared" si="2"/>
        <v>31.47365211</v>
      </c>
      <c r="N10" s="27">
        <v>0.13226039</v>
      </c>
      <c r="O10" s="26">
        <v>0</v>
      </c>
      <c r="P10" s="27"/>
      <c r="Q10" s="85">
        <f t="shared" si="1"/>
        <v>31.6059125</v>
      </c>
    </row>
    <row r="11" spans="1:17" ht="12.75">
      <c r="A11" s="3" t="s">
        <v>108</v>
      </c>
      <c r="B11" s="91">
        <v>120.19938327753819</v>
      </c>
      <c r="C11" s="27"/>
      <c r="D11" s="27"/>
      <c r="E11" s="26">
        <v>0</v>
      </c>
      <c r="F11" s="27"/>
      <c r="G11" s="27">
        <f t="shared" si="0"/>
        <v>120.19938327753819</v>
      </c>
      <c r="H11" s="27"/>
      <c r="I11" s="27"/>
      <c r="J11" s="26">
        <v>27.963767</v>
      </c>
      <c r="K11" s="27">
        <v>10.877094999999999</v>
      </c>
      <c r="L11" s="27">
        <v>4.10946272</v>
      </c>
      <c r="M11" s="25">
        <f t="shared" si="2"/>
        <v>42.95032472</v>
      </c>
      <c r="N11" s="27">
        <v>0.27408177</v>
      </c>
      <c r="O11" s="26">
        <v>0</v>
      </c>
      <c r="P11" s="27"/>
      <c r="Q11" s="85">
        <f t="shared" si="1"/>
        <v>43.22440649</v>
      </c>
    </row>
    <row r="12" spans="1:17" ht="12.75">
      <c r="A12" s="3" t="s">
        <v>109</v>
      </c>
      <c r="B12" s="91">
        <v>755.3528857029706</v>
      </c>
      <c r="C12" s="27"/>
      <c r="D12" s="27"/>
      <c r="E12" s="26">
        <v>0</v>
      </c>
      <c r="F12" s="27"/>
      <c r="G12" s="27">
        <f t="shared" si="0"/>
        <v>755.3528857029706</v>
      </c>
      <c r="H12" s="27"/>
      <c r="I12" s="27"/>
      <c r="J12" s="26">
        <v>347.549886</v>
      </c>
      <c r="K12" s="27">
        <v>86.21602499999999</v>
      </c>
      <c r="L12" s="27">
        <v>33.43289436</v>
      </c>
      <c r="M12" s="25">
        <f t="shared" si="2"/>
        <v>467.19880536</v>
      </c>
      <c r="N12" s="27">
        <v>1.86758047</v>
      </c>
      <c r="O12" s="26">
        <v>0</v>
      </c>
      <c r="P12" s="27"/>
      <c r="Q12" s="85">
        <f t="shared" si="1"/>
        <v>469.06638583</v>
      </c>
    </row>
    <row r="13" spans="1:17" ht="12.75">
      <c r="A13" s="3" t="s">
        <v>110</v>
      </c>
      <c r="B13" s="91">
        <v>117.48107618676723</v>
      </c>
      <c r="C13" s="27"/>
      <c r="D13" s="27"/>
      <c r="E13" s="26">
        <v>0</v>
      </c>
      <c r="F13" s="27"/>
      <c r="G13" s="27">
        <f t="shared" si="0"/>
        <v>117.48107618676723</v>
      </c>
      <c r="H13" s="27"/>
      <c r="I13" s="27"/>
      <c r="J13" s="26">
        <v>29.482152</v>
      </c>
      <c r="K13" s="27">
        <v>9.527824999999998</v>
      </c>
      <c r="L13" s="27">
        <v>5.38128747</v>
      </c>
      <c r="M13" s="25">
        <f t="shared" si="2"/>
        <v>44.391264469999996</v>
      </c>
      <c r="N13" s="27">
        <v>0.26611428000000004</v>
      </c>
      <c r="O13" s="26">
        <v>0</v>
      </c>
      <c r="P13" s="27"/>
      <c r="Q13" s="85">
        <f t="shared" si="1"/>
        <v>44.65737874999999</v>
      </c>
    </row>
    <row r="14" spans="1:17" ht="12.75">
      <c r="A14" s="3" t="s">
        <v>111</v>
      </c>
      <c r="B14" s="91">
        <v>87.91190070912697</v>
      </c>
      <c r="C14" s="27"/>
      <c r="D14" s="27"/>
      <c r="E14" s="26">
        <v>0</v>
      </c>
      <c r="F14" s="27"/>
      <c r="G14" s="27">
        <f t="shared" si="0"/>
        <v>87.91190070912697</v>
      </c>
      <c r="H14" s="27"/>
      <c r="I14" s="27"/>
      <c r="J14" s="26">
        <v>44.772144</v>
      </c>
      <c r="K14" s="27">
        <v>8.63688</v>
      </c>
      <c r="L14" s="27">
        <v>5.44580783</v>
      </c>
      <c r="M14" s="25">
        <f t="shared" si="2"/>
        <v>58.854831829999995</v>
      </c>
      <c r="N14" s="27">
        <v>0.20874832999999998</v>
      </c>
      <c r="O14" s="26">
        <v>0</v>
      </c>
      <c r="P14" s="27"/>
      <c r="Q14" s="85">
        <f t="shared" si="1"/>
        <v>59.063580159999994</v>
      </c>
    </row>
    <row r="15" spans="1:17" ht="12.75">
      <c r="A15" s="3" t="s">
        <v>112</v>
      </c>
      <c r="B15" s="91">
        <v>23.701911189817682</v>
      </c>
      <c r="C15" s="27"/>
      <c r="D15" s="27"/>
      <c r="E15" s="26">
        <v>0</v>
      </c>
      <c r="F15" s="27"/>
      <c r="G15" s="27">
        <f t="shared" si="0"/>
        <v>23.701911189817682</v>
      </c>
      <c r="H15" s="27"/>
      <c r="I15" s="27"/>
      <c r="J15" s="26">
        <v>11.200157</v>
      </c>
      <c r="K15" s="27">
        <v>3.5186749999999996</v>
      </c>
      <c r="L15" s="27">
        <v>3.37511246</v>
      </c>
      <c r="M15" s="25">
        <f t="shared" si="2"/>
        <v>18.09394446</v>
      </c>
      <c r="N15" s="27">
        <v>0.04939846</v>
      </c>
      <c r="O15" s="26">
        <v>0</v>
      </c>
      <c r="P15" s="27"/>
      <c r="Q15" s="85">
        <f t="shared" si="1"/>
        <v>18.14334292</v>
      </c>
    </row>
    <row r="16" spans="1:17" ht="12.75">
      <c r="A16" s="3" t="s">
        <v>113</v>
      </c>
      <c r="B16" s="91">
        <v>21.11983354521432</v>
      </c>
      <c r="C16" s="27"/>
      <c r="D16" s="27"/>
      <c r="E16" s="26">
        <v>0</v>
      </c>
      <c r="F16" s="27"/>
      <c r="G16" s="27">
        <f t="shared" si="0"/>
        <v>21.11983354521432</v>
      </c>
      <c r="H16" s="27"/>
      <c r="I16" s="27"/>
      <c r="J16" s="26">
        <v>8.765728</v>
      </c>
      <c r="K16" s="27">
        <v>2.01469</v>
      </c>
      <c r="L16" s="27">
        <v>1.14521219</v>
      </c>
      <c r="M16" s="25">
        <f t="shared" si="2"/>
        <v>11.92563019</v>
      </c>
      <c r="N16" s="27">
        <v>0.050991959999999996</v>
      </c>
      <c r="O16" s="26">
        <v>0</v>
      </c>
      <c r="P16" s="27"/>
      <c r="Q16" s="85">
        <f t="shared" si="1"/>
        <v>11.976622149999999</v>
      </c>
    </row>
    <row r="17" spans="1:17" ht="12.75">
      <c r="A17" s="3" t="s">
        <v>114</v>
      </c>
      <c r="B17" s="91">
        <v>374.3039386009182</v>
      </c>
      <c r="C17" s="27"/>
      <c r="D17" s="27"/>
      <c r="E17" s="26">
        <v>0</v>
      </c>
      <c r="F17" s="27"/>
      <c r="G17" s="27">
        <f t="shared" si="0"/>
        <v>374.3039386009182</v>
      </c>
      <c r="H17" s="27"/>
      <c r="I17" s="27"/>
      <c r="J17" s="26">
        <v>63.5636</v>
      </c>
      <c r="K17" s="27">
        <v>34.396685</v>
      </c>
      <c r="L17" s="27">
        <v>12.06366489</v>
      </c>
      <c r="M17" s="25">
        <f t="shared" si="2"/>
        <v>110.02394989</v>
      </c>
      <c r="N17" s="27">
        <v>0.8509283000000001</v>
      </c>
      <c r="O17" s="26">
        <v>0</v>
      </c>
      <c r="P17" s="27"/>
      <c r="Q17" s="85">
        <f t="shared" si="1"/>
        <v>110.87487819</v>
      </c>
    </row>
    <row r="18" spans="1:17" ht="12.75">
      <c r="A18" s="3" t="s">
        <v>115</v>
      </c>
      <c r="B18" s="91">
        <v>208.0094862265389</v>
      </c>
      <c r="C18" s="27"/>
      <c r="D18" s="27"/>
      <c r="E18" s="26">
        <v>0</v>
      </c>
      <c r="F18" s="27"/>
      <c r="G18" s="27">
        <f t="shared" si="0"/>
        <v>208.0094862265389</v>
      </c>
      <c r="H18" s="27"/>
      <c r="I18" s="27"/>
      <c r="J18" s="26">
        <v>43.406564</v>
      </c>
      <c r="K18" s="27">
        <v>18.3439125</v>
      </c>
      <c r="L18" s="27">
        <v>6.324638439999999</v>
      </c>
      <c r="M18" s="25">
        <f t="shared" si="2"/>
        <v>68.07511494</v>
      </c>
      <c r="N18" s="27">
        <v>0.47964311</v>
      </c>
      <c r="O18" s="26">
        <v>0</v>
      </c>
      <c r="P18" s="27"/>
      <c r="Q18" s="85">
        <f t="shared" si="1"/>
        <v>68.55475805</v>
      </c>
    </row>
    <row r="19" spans="1:17" ht="12.75">
      <c r="A19" s="3" t="s">
        <v>116</v>
      </c>
      <c r="B19" s="91">
        <v>25.758334036342262</v>
      </c>
      <c r="C19" s="27"/>
      <c r="D19" s="27"/>
      <c r="E19" s="26">
        <v>0</v>
      </c>
      <c r="F19" s="27"/>
      <c r="G19" s="27">
        <f t="shared" si="0"/>
        <v>25.758334036342262</v>
      </c>
      <c r="H19" s="27"/>
      <c r="I19" s="27"/>
      <c r="J19" s="26">
        <v>15.114648</v>
      </c>
      <c r="K19" s="27">
        <v>3.13795</v>
      </c>
      <c r="L19" s="27">
        <v>1.63056262</v>
      </c>
      <c r="M19" s="25">
        <f t="shared" si="2"/>
        <v>19.883160619999998</v>
      </c>
      <c r="N19" s="27">
        <v>0.06533345</v>
      </c>
      <c r="O19" s="26">
        <v>0</v>
      </c>
      <c r="P19" s="27"/>
      <c r="Q19" s="85">
        <f t="shared" si="1"/>
        <v>19.94849407</v>
      </c>
    </row>
    <row r="20" spans="1:17" ht="12.75">
      <c r="A20" s="3" t="s">
        <v>117</v>
      </c>
      <c r="B20" s="91">
        <v>68.55549152280479</v>
      </c>
      <c r="C20" s="27"/>
      <c r="D20" s="27"/>
      <c r="E20" s="26">
        <v>0</v>
      </c>
      <c r="F20" s="27"/>
      <c r="G20" s="27">
        <f t="shared" si="0"/>
        <v>68.55549152280479</v>
      </c>
      <c r="H20" s="27"/>
      <c r="I20" s="27"/>
      <c r="J20" s="26">
        <v>21.216665</v>
      </c>
      <c r="K20" s="27">
        <v>6.9619325</v>
      </c>
      <c r="L20" s="27">
        <v>3.76204272</v>
      </c>
      <c r="M20" s="25">
        <f t="shared" si="2"/>
        <v>31.94064022</v>
      </c>
      <c r="N20" s="27">
        <v>0.16891086</v>
      </c>
      <c r="O20" s="26">
        <v>0</v>
      </c>
      <c r="P20" s="27"/>
      <c r="Q20" s="85">
        <f t="shared" si="1"/>
        <v>32.109551079999996</v>
      </c>
    </row>
    <row r="21" spans="1:17" ht="12.75">
      <c r="A21" s="3" t="s">
        <v>118</v>
      </c>
      <c r="B21" s="91">
        <v>26.035270847484433</v>
      </c>
      <c r="C21" s="27"/>
      <c r="D21" s="27"/>
      <c r="E21" s="26">
        <v>0</v>
      </c>
      <c r="F21" s="27"/>
      <c r="G21" s="27">
        <f t="shared" si="0"/>
        <v>26.035270847484433</v>
      </c>
      <c r="H21" s="27"/>
      <c r="I21" s="27"/>
      <c r="J21" s="26">
        <v>16.236908</v>
      </c>
      <c r="K21" s="27">
        <v>6.53392</v>
      </c>
      <c r="L21" s="27">
        <v>2.01644201</v>
      </c>
      <c r="M21" s="25">
        <f t="shared" si="2"/>
        <v>24.78727001</v>
      </c>
      <c r="N21" s="27">
        <v>0.06214645</v>
      </c>
      <c r="O21" s="26">
        <v>0</v>
      </c>
      <c r="P21" s="27"/>
      <c r="Q21" s="85">
        <f t="shared" si="1"/>
        <v>24.84941646</v>
      </c>
    </row>
    <row r="22" spans="1:17" ht="12.75">
      <c r="A22" s="3" t="s">
        <v>119</v>
      </c>
      <c r="B22" s="91">
        <v>304.7999826221304</v>
      </c>
      <c r="C22" s="27"/>
      <c r="D22" s="27"/>
      <c r="E22" s="26">
        <v>0</v>
      </c>
      <c r="F22" s="27"/>
      <c r="G22" s="27">
        <f t="shared" si="0"/>
        <v>304.7999826221304</v>
      </c>
      <c r="H22" s="27"/>
      <c r="I22" s="27"/>
      <c r="J22" s="26">
        <v>103.590185</v>
      </c>
      <c r="K22" s="27">
        <v>30.0586025</v>
      </c>
      <c r="L22" s="27">
        <v>12.50026847</v>
      </c>
      <c r="M22" s="25">
        <f t="shared" si="2"/>
        <v>146.14905597</v>
      </c>
      <c r="N22" s="27">
        <v>0.76806637</v>
      </c>
      <c r="O22" s="26">
        <v>0</v>
      </c>
      <c r="P22" s="27"/>
      <c r="Q22" s="85">
        <f t="shared" si="1"/>
        <v>146.91712234000002</v>
      </c>
    </row>
    <row r="23" spans="1:17" ht="12.75">
      <c r="A23" s="3" t="s">
        <v>120</v>
      </c>
      <c r="B23" s="91">
        <v>152.10747662374007</v>
      </c>
      <c r="C23" s="27"/>
      <c r="D23" s="27"/>
      <c r="E23" s="26">
        <v>0</v>
      </c>
      <c r="F23" s="27"/>
      <c r="G23" s="27">
        <f t="shared" si="0"/>
        <v>152.10747662374007</v>
      </c>
      <c r="H23" s="27"/>
      <c r="I23" s="27"/>
      <c r="J23" s="26">
        <v>34.740777</v>
      </c>
      <c r="K23" s="27">
        <v>14.2243225</v>
      </c>
      <c r="L23" s="27">
        <v>5.838953559999999</v>
      </c>
      <c r="M23" s="25">
        <f t="shared" si="2"/>
        <v>54.80405306</v>
      </c>
      <c r="N23" s="27">
        <v>0.35535021</v>
      </c>
      <c r="O23" s="26">
        <v>0</v>
      </c>
      <c r="P23" s="27"/>
      <c r="Q23" s="85">
        <f t="shared" si="1"/>
        <v>55.15940327</v>
      </c>
    </row>
    <row r="24" spans="1:17" ht="12.75">
      <c r="A24" s="3" t="s">
        <v>121</v>
      </c>
      <c r="B24" s="91">
        <v>64.94967540806766</v>
      </c>
      <c r="C24" s="27"/>
      <c r="D24" s="27"/>
      <c r="E24" s="26">
        <v>0</v>
      </c>
      <c r="F24" s="27"/>
      <c r="G24" s="27">
        <f t="shared" si="0"/>
        <v>64.94967540806766</v>
      </c>
      <c r="H24" s="27"/>
      <c r="I24" s="27"/>
      <c r="J24" s="26">
        <v>15.458431</v>
      </c>
      <c r="K24" s="27">
        <v>6.248497499999999</v>
      </c>
      <c r="L24" s="27">
        <v>3.24095529</v>
      </c>
      <c r="M24" s="25">
        <f t="shared" si="2"/>
        <v>24.947883789999995</v>
      </c>
      <c r="N24" s="27">
        <v>0.16094337</v>
      </c>
      <c r="O24" s="26">
        <v>0</v>
      </c>
      <c r="P24" s="27"/>
      <c r="Q24" s="85">
        <f t="shared" si="1"/>
        <v>25.108827159999993</v>
      </c>
    </row>
    <row r="25" spans="1:17" ht="12.75">
      <c r="A25" s="3" t="s">
        <v>122</v>
      </c>
      <c r="B25" s="91">
        <v>87.67834213671435</v>
      </c>
      <c r="C25" s="27"/>
      <c r="D25" s="27"/>
      <c r="E25" s="26">
        <v>0</v>
      </c>
      <c r="F25" s="27"/>
      <c r="G25" s="27">
        <f t="shared" si="0"/>
        <v>87.67834213671435</v>
      </c>
      <c r="H25" s="27"/>
      <c r="I25" s="27"/>
      <c r="J25" s="26">
        <v>22.364574</v>
      </c>
      <c r="K25" s="27">
        <v>9.5751125</v>
      </c>
      <c r="L25" s="27">
        <v>3.04531679</v>
      </c>
      <c r="M25" s="25">
        <f t="shared" si="2"/>
        <v>34.98500329</v>
      </c>
      <c r="N25" s="27">
        <v>0.21034182999999998</v>
      </c>
      <c r="O25" s="26">
        <v>0</v>
      </c>
      <c r="P25" s="27"/>
      <c r="Q25" s="85">
        <f t="shared" si="1"/>
        <v>35.19534512</v>
      </c>
    </row>
    <row r="26" spans="1:17" ht="12.75">
      <c r="A26" s="3" t="s">
        <v>123</v>
      </c>
      <c r="B26" s="91">
        <v>93.17064708963177</v>
      </c>
      <c r="C26" s="27"/>
      <c r="D26" s="27"/>
      <c r="E26" s="26">
        <v>0</v>
      </c>
      <c r="F26" s="27"/>
      <c r="G26" s="27">
        <f t="shared" si="0"/>
        <v>93.17064708963177</v>
      </c>
      <c r="H26" s="27"/>
      <c r="I26" s="27"/>
      <c r="J26" s="26">
        <v>26.483034</v>
      </c>
      <c r="K26" s="27">
        <v>10.62247</v>
      </c>
      <c r="L26" s="27">
        <v>4.06991932</v>
      </c>
      <c r="M26" s="25">
        <f t="shared" si="2"/>
        <v>41.17542331999999</v>
      </c>
      <c r="N26" s="27">
        <v>0.22468332000000002</v>
      </c>
      <c r="O26" s="26">
        <v>0</v>
      </c>
      <c r="P26" s="27"/>
      <c r="Q26" s="85">
        <f t="shared" si="1"/>
        <v>41.40010663999999</v>
      </c>
    </row>
    <row r="27" spans="1:17" ht="12.75">
      <c r="A27" s="3" t="s">
        <v>124</v>
      </c>
      <c r="B27" s="91">
        <v>163.28291023843337</v>
      </c>
      <c r="C27" s="27"/>
      <c r="D27" s="27"/>
      <c r="E27" s="26">
        <v>0</v>
      </c>
      <c r="F27" s="27"/>
      <c r="G27" s="27">
        <f t="shared" si="0"/>
        <v>163.28291023843337</v>
      </c>
      <c r="H27" s="27"/>
      <c r="I27" s="27"/>
      <c r="J27" s="26">
        <v>62.701196</v>
      </c>
      <c r="K27" s="27">
        <v>15.594689999999998</v>
      </c>
      <c r="L27" s="27">
        <v>6.0689091699999995</v>
      </c>
      <c r="M27" s="25">
        <f t="shared" si="2"/>
        <v>84.36479517</v>
      </c>
      <c r="N27" s="27">
        <v>0.39359418</v>
      </c>
      <c r="O27" s="26">
        <v>0</v>
      </c>
      <c r="P27" s="27"/>
      <c r="Q27" s="85">
        <f t="shared" si="1"/>
        <v>84.75838934999999</v>
      </c>
    </row>
    <row r="28" spans="1:17" ht="12.75">
      <c r="A28" s="3" t="s">
        <v>125</v>
      </c>
      <c r="B28" s="91">
        <v>115.62059315067545</v>
      </c>
      <c r="C28" s="27"/>
      <c r="D28" s="27"/>
      <c r="E28" s="26">
        <v>0</v>
      </c>
      <c r="F28" s="27"/>
      <c r="G28" s="27">
        <f t="shared" si="0"/>
        <v>115.62059315067545</v>
      </c>
      <c r="H28" s="27"/>
      <c r="I28" s="27"/>
      <c r="J28" s="26">
        <v>45.992768</v>
      </c>
      <c r="K28" s="27">
        <v>13.59552</v>
      </c>
      <c r="L28" s="27">
        <v>5.77308066</v>
      </c>
      <c r="M28" s="25">
        <f t="shared" si="2"/>
        <v>65.36136866</v>
      </c>
      <c r="N28" s="27">
        <v>0.28045577</v>
      </c>
      <c r="O28" s="26">
        <v>0</v>
      </c>
      <c r="P28" s="27"/>
      <c r="Q28" s="85">
        <f t="shared" si="1"/>
        <v>65.64182443</v>
      </c>
    </row>
    <row r="29" spans="1:17" ht="12.75">
      <c r="A29" s="3" t="s">
        <v>126</v>
      </c>
      <c r="B29" s="91">
        <v>27.72495208023298</v>
      </c>
      <c r="C29" s="27"/>
      <c r="D29" s="27"/>
      <c r="E29" s="26">
        <v>0</v>
      </c>
      <c r="F29" s="27"/>
      <c r="G29" s="27">
        <f t="shared" si="0"/>
        <v>27.72495208023298</v>
      </c>
      <c r="H29" s="27"/>
      <c r="I29" s="27"/>
      <c r="J29" s="26">
        <v>14.054613</v>
      </c>
      <c r="K29" s="27">
        <v>3.88582</v>
      </c>
      <c r="L29" s="27">
        <v>2.45545198</v>
      </c>
      <c r="M29" s="25">
        <f t="shared" si="2"/>
        <v>20.395884979999998</v>
      </c>
      <c r="N29" s="27">
        <v>0.06533345</v>
      </c>
      <c r="O29" s="26">
        <v>0</v>
      </c>
      <c r="P29" s="27"/>
      <c r="Q29" s="85">
        <f t="shared" si="1"/>
        <v>20.46121843</v>
      </c>
    </row>
    <row r="30" spans="1:17" ht="12.75">
      <c r="A30" s="3" t="s">
        <v>127</v>
      </c>
      <c r="B30" s="91">
        <v>231.16577643697968</v>
      </c>
      <c r="C30" s="27"/>
      <c r="D30" s="27"/>
      <c r="E30" s="26">
        <v>0</v>
      </c>
      <c r="F30" s="27"/>
      <c r="G30" s="27">
        <f t="shared" si="0"/>
        <v>231.16577643697968</v>
      </c>
      <c r="H30" s="27"/>
      <c r="I30" s="27"/>
      <c r="J30" s="26">
        <v>103.057995</v>
      </c>
      <c r="K30" s="27">
        <v>23.702434999999998</v>
      </c>
      <c r="L30" s="27">
        <v>12.06068265</v>
      </c>
      <c r="M30" s="25">
        <f t="shared" si="2"/>
        <v>138.82111265</v>
      </c>
      <c r="N30" s="27">
        <v>0.57844002</v>
      </c>
      <c r="O30" s="26">
        <v>0</v>
      </c>
      <c r="P30" s="27"/>
      <c r="Q30" s="85">
        <f t="shared" si="1"/>
        <v>139.39955267</v>
      </c>
    </row>
    <row r="31" spans="1:17" ht="12.75">
      <c r="A31" s="3" t="s">
        <v>128</v>
      </c>
      <c r="B31" s="91">
        <v>127.93641946827583</v>
      </c>
      <c r="C31" s="27"/>
      <c r="D31" s="27"/>
      <c r="E31" s="26">
        <v>0</v>
      </c>
      <c r="F31" s="27"/>
      <c r="G31" s="27">
        <f t="shared" si="0"/>
        <v>127.93641946827583</v>
      </c>
      <c r="H31" s="27"/>
      <c r="I31" s="27"/>
      <c r="J31" s="26">
        <v>38.181925</v>
      </c>
      <c r="K31" s="27">
        <v>11.568705</v>
      </c>
      <c r="L31" s="27">
        <v>6.07170897</v>
      </c>
      <c r="M31" s="25">
        <f t="shared" si="2"/>
        <v>55.822338970000004</v>
      </c>
      <c r="N31" s="27">
        <v>0.32188674</v>
      </c>
      <c r="O31" s="26">
        <v>0</v>
      </c>
      <c r="P31" s="27"/>
      <c r="Q31" s="85">
        <f t="shared" si="1"/>
        <v>56.14422571</v>
      </c>
    </row>
    <row r="32" spans="1:17" ht="12.75">
      <c r="A32" s="3" t="s">
        <v>129</v>
      </c>
      <c r="B32" s="91">
        <v>131.97129232821922</v>
      </c>
      <c r="C32" s="27"/>
      <c r="D32" s="27"/>
      <c r="E32" s="26">
        <v>0</v>
      </c>
      <c r="F32" s="27"/>
      <c r="G32" s="27">
        <f t="shared" si="0"/>
        <v>131.97129232821922</v>
      </c>
      <c r="H32" s="27"/>
      <c r="I32" s="27"/>
      <c r="J32" s="26">
        <v>40.249764</v>
      </c>
      <c r="K32" s="27">
        <v>13.4429875</v>
      </c>
      <c r="L32" s="27">
        <v>6.35873973</v>
      </c>
      <c r="M32" s="25">
        <f t="shared" si="2"/>
        <v>60.051491229999996</v>
      </c>
      <c r="N32" s="27">
        <v>0.33144773</v>
      </c>
      <c r="O32" s="26">
        <v>0</v>
      </c>
      <c r="P32" s="27"/>
      <c r="Q32" s="85">
        <f t="shared" si="1"/>
        <v>60.38293896</v>
      </c>
    </row>
    <row r="33" spans="1:17" ht="12.75">
      <c r="A33" s="3" t="s">
        <v>130</v>
      </c>
      <c r="B33" s="91">
        <v>58.08377282303678</v>
      </c>
      <c r="C33" s="27"/>
      <c r="D33" s="27"/>
      <c r="E33" s="26">
        <v>0</v>
      </c>
      <c r="F33" s="27"/>
      <c r="G33" s="27">
        <f t="shared" si="0"/>
        <v>58.08377282303678</v>
      </c>
      <c r="H33" s="27"/>
      <c r="I33" s="27"/>
      <c r="J33" s="26">
        <v>19.150017</v>
      </c>
      <c r="K33" s="27">
        <v>6.4645649999999995</v>
      </c>
      <c r="L33" s="27">
        <v>3.26720345</v>
      </c>
      <c r="M33" s="25">
        <f t="shared" si="2"/>
        <v>28.88178545</v>
      </c>
      <c r="N33" s="27">
        <v>0.13385389</v>
      </c>
      <c r="O33" s="26">
        <v>0</v>
      </c>
      <c r="P33" s="27"/>
      <c r="Q33" s="85">
        <f t="shared" si="1"/>
        <v>29.01563934</v>
      </c>
    </row>
    <row r="34" spans="1:17" ht="12.75">
      <c r="A34" s="3" t="s">
        <v>131</v>
      </c>
      <c r="B34" s="91">
        <v>16.437444376483054</v>
      </c>
      <c r="C34" s="27"/>
      <c r="D34" s="27"/>
      <c r="E34" s="26">
        <v>0</v>
      </c>
      <c r="F34" s="27"/>
      <c r="G34" s="27">
        <f t="shared" si="0"/>
        <v>16.437444376483054</v>
      </c>
      <c r="H34" s="27"/>
      <c r="I34" s="27"/>
      <c r="J34" s="26">
        <v>11.067074</v>
      </c>
      <c r="K34" s="27">
        <v>5.339849999999999</v>
      </c>
      <c r="L34" s="27">
        <v>1.79529059</v>
      </c>
      <c r="M34" s="25">
        <f t="shared" si="2"/>
        <v>18.20221459</v>
      </c>
      <c r="N34" s="27">
        <v>0.03824397</v>
      </c>
      <c r="O34" s="26">
        <v>0</v>
      </c>
      <c r="P34" s="27"/>
      <c r="Q34" s="85">
        <f t="shared" si="1"/>
        <v>18.24045856</v>
      </c>
    </row>
    <row r="35" spans="1:17" ht="12.75">
      <c r="A35" s="3" t="s">
        <v>132</v>
      </c>
      <c r="B35" s="91">
        <v>200.91203328666066</v>
      </c>
      <c r="C35" s="27"/>
      <c r="D35" s="27"/>
      <c r="E35" s="26">
        <v>0</v>
      </c>
      <c r="F35" s="27"/>
      <c r="G35" s="27">
        <f t="shared" si="0"/>
        <v>200.91203328666066</v>
      </c>
      <c r="H35" s="27"/>
      <c r="I35" s="27"/>
      <c r="J35" s="26">
        <v>47.406779</v>
      </c>
      <c r="K35" s="27">
        <v>17.28152</v>
      </c>
      <c r="L35" s="27">
        <v>8.5117118</v>
      </c>
      <c r="M35" s="25">
        <f t="shared" si="2"/>
        <v>73.2000108</v>
      </c>
      <c r="N35" s="27">
        <v>0.47964311</v>
      </c>
      <c r="O35" s="26">
        <v>0</v>
      </c>
      <c r="P35" s="27"/>
      <c r="Q35" s="85">
        <f t="shared" si="1"/>
        <v>73.67965391</v>
      </c>
    </row>
    <row r="36" spans="1:17" ht="12.75">
      <c r="A36" s="3" t="s">
        <v>133</v>
      </c>
      <c r="B36" s="91">
        <v>13.004593373354158</v>
      </c>
      <c r="C36" s="27"/>
      <c r="D36" s="27"/>
      <c r="E36" s="26">
        <v>0</v>
      </c>
      <c r="F36" s="27"/>
      <c r="G36" s="27">
        <f t="shared" si="0"/>
        <v>13.004593373354158</v>
      </c>
      <c r="H36" s="27"/>
      <c r="I36" s="27"/>
      <c r="J36" s="26">
        <v>8.392033</v>
      </c>
      <c r="K36" s="27">
        <v>5.43685</v>
      </c>
      <c r="L36" s="27">
        <v>1.6963259000000002</v>
      </c>
      <c r="M36" s="25">
        <f t="shared" si="2"/>
        <v>15.525208899999999</v>
      </c>
      <c r="N36" s="27">
        <v>0.031869970000000004</v>
      </c>
      <c r="O36" s="26">
        <v>0</v>
      </c>
      <c r="P36" s="27"/>
      <c r="Q36" s="85">
        <f t="shared" si="1"/>
        <v>15.55707887</v>
      </c>
    </row>
    <row r="37" spans="1:17" ht="12.75">
      <c r="A37" s="3" t="s">
        <v>134</v>
      </c>
      <c r="B37" s="91">
        <v>42.091258274105726</v>
      </c>
      <c r="C37" s="27"/>
      <c r="D37" s="27"/>
      <c r="E37" s="26">
        <v>0</v>
      </c>
      <c r="F37" s="27"/>
      <c r="G37" s="27">
        <f t="shared" si="0"/>
        <v>42.091258274105726</v>
      </c>
      <c r="H37" s="27"/>
      <c r="I37" s="27"/>
      <c r="J37" s="26">
        <v>11.546004</v>
      </c>
      <c r="K37" s="27">
        <v>6.41752</v>
      </c>
      <c r="L37" s="27">
        <v>2.1394477199999997</v>
      </c>
      <c r="M37" s="25">
        <f t="shared" si="2"/>
        <v>20.10297172</v>
      </c>
      <c r="N37" s="27">
        <v>0.09720342</v>
      </c>
      <c r="O37" s="26">
        <v>0</v>
      </c>
      <c r="P37" s="27"/>
      <c r="Q37" s="85">
        <f t="shared" si="1"/>
        <v>20.20017514</v>
      </c>
    </row>
    <row r="38" spans="1:17" ht="12.75">
      <c r="A38" s="3" t="s">
        <v>135</v>
      </c>
      <c r="B38" s="91">
        <v>30.606457284338983</v>
      </c>
      <c r="C38" s="27"/>
      <c r="D38" s="27"/>
      <c r="E38" s="26">
        <v>0</v>
      </c>
      <c r="F38" s="27"/>
      <c r="G38" s="27">
        <f t="shared" si="0"/>
        <v>30.606457284338983</v>
      </c>
      <c r="H38" s="27"/>
      <c r="I38" s="27"/>
      <c r="J38" s="26">
        <v>9.941546</v>
      </c>
      <c r="K38" s="27">
        <v>2.9286725000000002</v>
      </c>
      <c r="L38" s="27">
        <v>1.78314722</v>
      </c>
      <c r="M38" s="25">
        <f t="shared" si="2"/>
        <v>14.65336572</v>
      </c>
      <c r="N38" s="27">
        <v>0.07489444</v>
      </c>
      <c r="O38" s="26">
        <v>0</v>
      </c>
      <c r="P38" s="27"/>
      <c r="Q38" s="85">
        <f t="shared" si="1"/>
        <v>14.72826016</v>
      </c>
    </row>
    <row r="39" spans="1:17" ht="12.75">
      <c r="A39" s="3" t="s">
        <v>136</v>
      </c>
      <c r="B39" s="91">
        <v>203.3758837510458</v>
      </c>
      <c r="C39" s="27"/>
      <c r="D39" s="27"/>
      <c r="E39" s="26">
        <v>0</v>
      </c>
      <c r="F39" s="27"/>
      <c r="G39" s="27">
        <f t="shared" si="0"/>
        <v>203.3758837510458</v>
      </c>
      <c r="H39" s="27"/>
      <c r="I39" s="27"/>
      <c r="J39" s="26">
        <v>86.165724</v>
      </c>
      <c r="K39" s="27">
        <v>20.9973475</v>
      </c>
      <c r="L39" s="27">
        <v>7.98666919</v>
      </c>
      <c r="M39" s="25">
        <f t="shared" si="2"/>
        <v>115.14974069</v>
      </c>
      <c r="N39" s="27">
        <v>0.48123659999999996</v>
      </c>
      <c r="O39" s="26">
        <v>0</v>
      </c>
      <c r="P39" s="27"/>
      <c r="Q39" s="85">
        <f t="shared" si="1"/>
        <v>115.63097729</v>
      </c>
    </row>
    <row r="40" spans="1:17" ht="12.75">
      <c r="A40" s="3" t="s">
        <v>137</v>
      </c>
      <c r="B40" s="91">
        <v>32.71109563952999</v>
      </c>
      <c r="C40" s="27"/>
      <c r="D40" s="27"/>
      <c r="E40" s="26">
        <v>0</v>
      </c>
      <c r="F40" s="27"/>
      <c r="G40" s="27">
        <f t="shared" si="0"/>
        <v>32.71109563952999</v>
      </c>
      <c r="H40" s="27"/>
      <c r="I40" s="27"/>
      <c r="J40" s="26">
        <v>20.671803</v>
      </c>
      <c r="K40" s="27">
        <v>5.991689999999999</v>
      </c>
      <c r="L40" s="27">
        <v>2.4477195800000002</v>
      </c>
      <c r="M40" s="25">
        <f t="shared" si="2"/>
        <v>29.11121258</v>
      </c>
      <c r="N40" s="27">
        <v>0.07967492999999999</v>
      </c>
      <c r="O40" s="26">
        <v>0</v>
      </c>
      <c r="P40" s="27"/>
      <c r="Q40" s="85">
        <f t="shared" si="1"/>
        <v>29.19088751</v>
      </c>
    </row>
    <row r="41" spans="1:17" ht="12.75">
      <c r="A41" s="3" t="s">
        <v>138</v>
      </c>
      <c r="B41" s="91">
        <v>58.97531285641988</v>
      </c>
      <c r="C41" s="27"/>
      <c r="D41" s="27"/>
      <c r="E41" s="26">
        <v>0</v>
      </c>
      <c r="F41" s="27"/>
      <c r="G41" s="27">
        <f t="shared" si="0"/>
        <v>58.97531285641988</v>
      </c>
      <c r="H41" s="27"/>
      <c r="I41" s="27"/>
      <c r="J41" s="26">
        <v>21.927642</v>
      </c>
      <c r="K41" s="27">
        <v>5.19047</v>
      </c>
      <c r="L41" s="27">
        <v>2.4491381600000004</v>
      </c>
      <c r="M41" s="25">
        <f t="shared" si="2"/>
        <v>29.56725016</v>
      </c>
      <c r="N41" s="27">
        <v>0.12747989</v>
      </c>
      <c r="O41" s="26">
        <v>0</v>
      </c>
      <c r="P41" s="27"/>
      <c r="Q41" s="85">
        <f t="shared" si="1"/>
        <v>29.69473005</v>
      </c>
    </row>
    <row r="42" spans="1:17" ht="12.75">
      <c r="A42" s="3" t="s">
        <v>139</v>
      </c>
      <c r="B42" s="91">
        <v>408.6030181321867</v>
      </c>
      <c r="C42" s="27"/>
      <c r="D42" s="27"/>
      <c r="E42" s="26">
        <v>0</v>
      </c>
      <c r="F42" s="27"/>
      <c r="G42" s="27">
        <f t="shared" si="0"/>
        <v>408.6030181321867</v>
      </c>
      <c r="H42" s="27"/>
      <c r="I42" s="27"/>
      <c r="J42" s="26">
        <v>155.292449</v>
      </c>
      <c r="K42" s="27">
        <v>46.626445</v>
      </c>
      <c r="L42" s="27">
        <v>19.555417419999998</v>
      </c>
      <c r="M42" s="25">
        <f t="shared" si="2"/>
        <v>221.47431142</v>
      </c>
      <c r="N42" s="27">
        <v>0.9720342</v>
      </c>
      <c r="O42" s="26">
        <v>0</v>
      </c>
      <c r="P42" s="27"/>
      <c r="Q42" s="85">
        <f t="shared" si="1"/>
        <v>222.44634562</v>
      </c>
    </row>
    <row r="43" spans="1:17" ht="12.75">
      <c r="A43" s="3" t="s">
        <v>140</v>
      </c>
      <c r="B43" s="91">
        <v>279.29097121149584</v>
      </c>
      <c r="C43" s="27"/>
      <c r="D43" s="27"/>
      <c r="E43" s="26">
        <v>0</v>
      </c>
      <c r="F43" s="27"/>
      <c r="G43" s="27">
        <f t="shared" si="0"/>
        <v>279.29097121149584</v>
      </c>
      <c r="H43" s="27"/>
      <c r="I43" s="27"/>
      <c r="J43" s="26">
        <v>66.147863</v>
      </c>
      <c r="K43" s="27">
        <v>27.17843</v>
      </c>
      <c r="L43" s="27">
        <v>13.076827100000001</v>
      </c>
      <c r="M43" s="25">
        <f t="shared" si="2"/>
        <v>106.4031201</v>
      </c>
      <c r="N43" s="27">
        <v>0.7075134200000001</v>
      </c>
      <c r="O43" s="26">
        <v>0</v>
      </c>
      <c r="P43" s="27"/>
      <c r="Q43" s="85">
        <f t="shared" si="1"/>
        <v>107.11063352</v>
      </c>
    </row>
    <row r="44" spans="1:17" ht="12.75">
      <c r="A44" s="3" t="s">
        <v>141</v>
      </c>
      <c r="B44" s="91">
        <v>69.47867764964184</v>
      </c>
      <c r="C44" s="27"/>
      <c r="D44" s="27"/>
      <c r="E44" s="26">
        <v>0</v>
      </c>
      <c r="F44" s="27"/>
      <c r="G44" s="27">
        <f t="shared" si="0"/>
        <v>69.47867764964184</v>
      </c>
      <c r="H44" s="27"/>
      <c r="I44" s="27"/>
      <c r="J44" s="26">
        <v>17.064724</v>
      </c>
      <c r="K44" s="27">
        <v>8.2918025</v>
      </c>
      <c r="L44" s="27">
        <v>4.09118839</v>
      </c>
      <c r="M44" s="25">
        <f t="shared" si="2"/>
        <v>29.447714889999997</v>
      </c>
      <c r="N44" s="27">
        <v>0.16413035999999998</v>
      </c>
      <c r="O44" s="26">
        <v>0</v>
      </c>
      <c r="P44" s="27"/>
      <c r="Q44" s="85">
        <f t="shared" si="1"/>
        <v>29.61184525</v>
      </c>
    </row>
    <row r="45" spans="1:17" ht="12.75">
      <c r="A45" s="3" t="s">
        <v>142</v>
      </c>
      <c r="B45" s="91">
        <v>80.24896535965978</v>
      </c>
      <c r="C45" s="27"/>
      <c r="D45" s="27"/>
      <c r="E45" s="26">
        <v>0</v>
      </c>
      <c r="F45" s="27"/>
      <c r="G45" s="27">
        <f t="shared" si="0"/>
        <v>80.24896535965978</v>
      </c>
      <c r="H45" s="27"/>
      <c r="I45" s="27"/>
      <c r="J45" s="26">
        <v>40.136668</v>
      </c>
      <c r="K45" s="27">
        <v>8.884229999999999</v>
      </c>
      <c r="L45" s="27">
        <v>5.38258654</v>
      </c>
      <c r="M45" s="25">
        <f t="shared" si="2"/>
        <v>54.40348454</v>
      </c>
      <c r="N45" s="27">
        <v>0.19918734</v>
      </c>
      <c r="O45" s="26">
        <v>0</v>
      </c>
      <c r="P45" s="27"/>
      <c r="Q45" s="85">
        <f t="shared" si="1"/>
        <v>54.60267188</v>
      </c>
    </row>
    <row r="46" spans="1:17" ht="12.75">
      <c r="A46" s="3" t="s">
        <v>143</v>
      </c>
      <c r="B46" s="91">
        <v>267.74359346249895</v>
      </c>
      <c r="C46" s="27"/>
      <c r="D46" s="27"/>
      <c r="E46" s="26">
        <v>0</v>
      </c>
      <c r="F46" s="27"/>
      <c r="G46" s="27">
        <f t="shared" si="0"/>
        <v>267.74359346249895</v>
      </c>
      <c r="H46" s="27"/>
      <c r="I46" s="27"/>
      <c r="J46" s="26">
        <v>120.184494</v>
      </c>
      <c r="K46" s="27">
        <v>29.642715</v>
      </c>
      <c r="L46" s="27">
        <v>14.84633707</v>
      </c>
      <c r="M46" s="25">
        <f t="shared" si="2"/>
        <v>164.67354607000001</v>
      </c>
      <c r="N46" s="27">
        <v>0.68042394</v>
      </c>
      <c r="O46" s="26">
        <v>0</v>
      </c>
      <c r="P46" s="27"/>
      <c r="Q46" s="85">
        <f t="shared" si="1"/>
        <v>165.35397001</v>
      </c>
    </row>
    <row r="47" spans="1:17" ht="12.75">
      <c r="A47" s="3" t="s">
        <v>144</v>
      </c>
      <c r="B47" s="91">
        <v>42.266482635319875</v>
      </c>
      <c r="C47" s="27"/>
      <c r="D47" s="27"/>
      <c r="E47" s="26">
        <v>0</v>
      </c>
      <c r="F47" s="27"/>
      <c r="G47" s="27">
        <f t="shared" si="0"/>
        <v>42.266482635319875</v>
      </c>
      <c r="H47" s="27"/>
      <c r="I47" s="27"/>
      <c r="J47" s="26">
        <v>16.801436</v>
      </c>
      <c r="K47" s="27">
        <v>10.012825</v>
      </c>
      <c r="L47" s="27">
        <v>1.74901055</v>
      </c>
      <c r="M47" s="25">
        <f t="shared" si="2"/>
        <v>28.56327155</v>
      </c>
      <c r="N47" s="27">
        <v>0.10039042</v>
      </c>
      <c r="O47" s="26">
        <v>5.47</v>
      </c>
      <c r="P47" s="27"/>
      <c r="Q47" s="85">
        <f t="shared" si="1"/>
        <v>34.13366197</v>
      </c>
    </row>
    <row r="48" spans="1:17" ht="12.75">
      <c r="A48" s="3" t="s">
        <v>145</v>
      </c>
      <c r="B48" s="91">
        <v>22.010071679117775</v>
      </c>
      <c r="C48" s="27"/>
      <c r="D48" s="27"/>
      <c r="E48" s="26">
        <v>0</v>
      </c>
      <c r="F48" s="27"/>
      <c r="G48" s="27">
        <f t="shared" si="0"/>
        <v>22.010071679117775</v>
      </c>
      <c r="H48" s="27"/>
      <c r="I48" s="27"/>
      <c r="J48" s="26">
        <v>16.067461</v>
      </c>
      <c r="K48" s="27">
        <v>2.6080875</v>
      </c>
      <c r="L48" s="27">
        <v>1.71542356</v>
      </c>
      <c r="M48" s="25">
        <f t="shared" si="2"/>
        <v>20.390972060000003</v>
      </c>
      <c r="N48" s="27">
        <v>0.05417896</v>
      </c>
      <c r="O48" s="26">
        <v>0</v>
      </c>
      <c r="P48" s="27"/>
      <c r="Q48" s="85">
        <f t="shared" si="1"/>
        <v>20.445151020000004</v>
      </c>
    </row>
    <row r="49" spans="1:17" ht="12.75">
      <c r="A49" s="3" t="s">
        <v>146</v>
      </c>
      <c r="B49" s="91">
        <v>94.05760623772649</v>
      </c>
      <c r="C49" s="27"/>
      <c r="D49" s="27"/>
      <c r="E49" s="26">
        <v>0</v>
      </c>
      <c r="F49" s="27"/>
      <c r="G49" s="27">
        <f t="shared" si="0"/>
        <v>94.05760623772649</v>
      </c>
      <c r="H49" s="27"/>
      <c r="I49" s="27"/>
      <c r="J49" s="26">
        <v>25.479069</v>
      </c>
      <c r="K49" s="27">
        <v>9.2574375</v>
      </c>
      <c r="L49" s="27">
        <v>5.63333565</v>
      </c>
      <c r="M49" s="25">
        <f t="shared" si="2"/>
        <v>40.36984215</v>
      </c>
      <c r="N49" s="27">
        <v>0.21830932</v>
      </c>
      <c r="O49" s="26">
        <v>0</v>
      </c>
      <c r="P49" s="27"/>
      <c r="Q49" s="85">
        <f t="shared" si="1"/>
        <v>40.58815147</v>
      </c>
    </row>
    <row r="50" spans="1:17" ht="12.75">
      <c r="A50" s="3" t="s">
        <v>147</v>
      </c>
      <c r="B50" s="91">
        <v>16.293158473738444</v>
      </c>
      <c r="C50" s="27"/>
      <c r="D50" s="27"/>
      <c r="E50" s="26">
        <v>0</v>
      </c>
      <c r="F50" s="27"/>
      <c r="G50" s="27">
        <f t="shared" si="0"/>
        <v>16.293158473738444</v>
      </c>
      <c r="H50" s="27"/>
      <c r="I50" s="27"/>
      <c r="J50" s="26">
        <v>5.2174</v>
      </c>
      <c r="K50" s="27">
        <v>5.02557</v>
      </c>
      <c r="L50" s="27">
        <v>1.43142952</v>
      </c>
      <c r="M50" s="25">
        <f t="shared" si="2"/>
        <v>11.67439952</v>
      </c>
      <c r="N50" s="27">
        <v>0.03824397</v>
      </c>
      <c r="O50" s="26">
        <v>0</v>
      </c>
      <c r="P50" s="27"/>
      <c r="Q50" s="85">
        <f t="shared" si="1"/>
        <v>11.71264349</v>
      </c>
    </row>
    <row r="51" spans="1:17" ht="12.75">
      <c r="A51" s="3" t="s">
        <v>148</v>
      </c>
      <c r="B51" s="91">
        <v>139.96322559095756</v>
      </c>
      <c r="C51" s="27"/>
      <c r="D51" s="27"/>
      <c r="E51" s="26">
        <v>0</v>
      </c>
      <c r="F51" s="27"/>
      <c r="G51" s="27">
        <f t="shared" si="0"/>
        <v>139.96322559095756</v>
      </c>
      <c r="H51" s="27"/>
      <c r="I51" s="27"/>
      <c r="J51" s="26">
        <v>29.232903</v>
      </c>
      <c r="K51" s="27">
        <v>13.4555975</v>
      </c>
      <c r="L51" s="27">
        <v>5.11917679</v>
      </c>
      <c r="M51" s="25">
        <f t="shared" si="2"/>
        <v>47.80767729</v>
      </c>
      <c r="N51" s="27">
        <v>0.33622821999999997</v>
      </c>
      <c r="O51" s="26">
        <v>0</v>
      </c>
      <c r="P51" s="27"/>
      <c r="Q51" s="85">
        <f t="shared" si="1"/>
        <v>48.14390551</v>
      </c>
    </row>
    <row r="52" spans="1:17" ht="12.75">
      <c r="A52" s="3" t="s">
        <v>149</v>
      </c>
      <c r="B52" s="91">
        <v>482.8551450139997</v>
      </c>
      <c r="C52" s="27"/>
      <c r="D52" s="27"/>
      <c r="E52" s="26">
        <v>0</v>
      </c>
      <c r="F52" s="27"/>
      <c r="G52" s="27">
        <f t="shared" si="0"/>
        <v>482.8551450139997</v>
      </c>
      <c r="H52" s="27"/>
      <c r="I52" s="27"/>
      <c r="J52" s="26">
        <v>104.750349</v>
      </c>
      <c r="K52" s="27">
        <v>49.151112499999996</v>
      </c>
      <c r="L52" s="27">
        <v>16.01949448</v>
      </c>
      <c r="M52" s="25">
        <f t="shared" si="2"/>
        <v>169.92095597999997</v>
      </c>
      <c r="N52" s="27">
        <v>1.14572556</v>
      </c>
      <c r="O52" s="26">
        <v>0</v>
      </c>
      <c r="P52" s="27"/>
      <c r="Q52" s="85">
        <f t="shared" si="1"/>
        <v>171.06668153999996</v>
      </c>
    </row>
    <row r="53" spans="1:17" ht="12.75">
      <c r="A53" s="3" t="s">
        <v>150</v>
      </c>
      <c r="B53" s="91">
        <v>50.509945908435675</v>
      </c>
      <c r="C53" s="27"/>
      <c r="D53" s="27"/>
      <c r="E53" s="26">
        <v>0</v>
      </c>
      <c r="F53" s="27"/>
      <c r="G53" s="27">
        <f t="shared" si="0"/>
        <v>50.509945908435675</v>
      </c>
      <c r="H53" s="27"/>
      <c r="I53" s="27"/>
      <c r="J53" s="26">
        <v>18.952836</v>
      </c>
      <c r="K53" s="27">
        <v>10.596522499999999</v>
      </c>
      <c r="L53" s="27">
        <v>3.90544284</v>
      </c>
      <c r="M53" s="25">
        <f t="shared" si="2"/>
        <v>33.45480134</v>
      </c>
      <c r="N53" s="27">
        <v>0.1226994</v>
      </c>
      <c r="O53" s="26">
        <v>0</v>
      </c>
      <c r="P53" s="27"/>
      <c r="Q53" s="85">
        <f t="shared" si="1"/>
        <v>33.577500740000005</v>
      </c>
    </row>
    <row r="54" spans="1:17" ht="12.75">
      <c r="A54" s="3" t="s">
        <v>151</v>
      </c>
      <c r="B54" s="91">
        <v>170.97510606473054</v>
      </c>
      <c r="C54" s="27"/>
      <c r="D54" s="27"/>
      <c r="E54" s="26">
        <v>0</v>
      </c>
      <c r="F54" s="27"/>
      <c r="G54" s="27">
        <f t="shared" si="0"/>
        <v>170.97510606473054</v>
      </c>
      <c r="H54" s="27"/>
      <c r="I54" s="27"/>
      <c r="J54" s="26">
        <v>35.166882</v>
      </c>
      <c r="K54" s="27">
        <v>15.8932075</v>
      </c>
      <c r="L54" s="27">
        <v>4.993508820000001</v>
      </c>
      <c r="M54" s="25">
        <f t="shared" si="2"/>
        <v>56.053598320000006</v>
      </c>
      <c r="N54" s="27">
        <v>0.41590316</v>
      </c>
      <c r="O54" s="26">
        <v>0</v>
      </c>
      <c r="P54" s="27"/>
      <c r="Q54" s="85">
        <f t="shared" si="1"/>
        <v>56.469501480000005</v>
      </c>
    </row>
    <row r="55" spans="1:17" ht="12.75">
      <c r="A55" s="3" t="s">
        <v>152</v>
      </c>
      <c r="B55" s="91">
        <v>1.6339023391783976</v>
      </c>
      <c r="C55" s="27"/>
      <c r="D55" s="27"/>
      <c r="E55" s="26">
        <v>0</v>
      </c>
      <c r="F55" s="27"/>
      <c r="G55" s="27">
        <f t="shared" si="0"/>
        <v>1.6339023391783976</v>
      </c>
      <c r="H55" s="27"/>
      <c r="I55" s="27"/>
      <c r="J55" s="26">
        <v>2.849453</v>
      </c>
      <c r="K55" s="27">
        <v>1.42105</v>
      </c>
      <c r="L55" s="27">
        <v>0.202872</v>
      </c>
      <c r="M55" s="25">
        <f t="shared" si="2"/>
        <v>4.473375</v>
      </c>
      <c r="N55" s="27">
        <v>0.0047805</v>
      </c>
      <c r="O55" s="26">
        <v>0</v>
      </c>
      <c r="P55" s="27"/>
      <c r="Q55" s="85">
        <f t="shared" si="1"/>
        <v>4.4781555</v>
      </c>
    </row>
    <row r="56" spans="1:17" ht="12.75">
      <c r="A56" s="3" t="s">
        <v>153</v>
      </c>
      <c r="B56" s="91">
        <v>13.591505575607487</v>
      </c>
      <c r="C56" s="27"/>
      <c r="D56" s="27"/>
      <c r="E56" s="26">
        <v>0</v>
      </c>
      <c r="F56" s="27"/>
      <c r="G56" s="27">
        <f t="shared" si="0"/>
        <v>13.591505575607487</v>
      </c>
      <c r="H56" s="27"/>
      <c r="I56" s="27"/>
      <c r="J56" s="26">
        <v>6.831814</v>
      </c>
      <c r="K56" s="27">
        <v>2.35419</v>
      </c>
      <c r="L56" s="27">
        <v>1.43086293</v>
      </c>
      <c r="M56" s="25">
        <f t="shared" si="2"/>
        <v>10.61686693</v>
      </c>
      <c r="N56" s="27">
        <v>0.03346347</v>
      </c>
      <c r="O56" s="26">
        <v>0</v>
      </c>
      <c r="P56" s="27"/>
      <c r="Q56" s="85">
        <f t="shared" si="1"/>
        <v>10.6503304</v>
      </c>
    </row>
    <row r="57" spans="1:17" ht="12.75">
      <c r="A57" s="3" t="s">
        <v>154</v>
      </c>
      <c r="B57" s="91">
        <v>130.3874014089837</v>
      </c>
      <c r="C57" s="27"/>
      <c r="D57" s="27"/>
      <c r="E57" s="26">
        <v>0</v>
      </c>
      <c r="F57" s="27"/>
      <c r="G57" s="27">
        <f t="shared" si="0"/>
        <v>130.3874014089837</v>
      </c>
      <c r="H57" s="27"/>
      <c r="I57" s="27"/>
      <c r="J57" s="26">
        <v>71.621465</v>
      </c>
      <c r="K57" s="27">
        <v>14.8790725</v>
      </c>
      <c r="L57" s="27">
        <v>9.68823089</v>
      </c>
      <c r="M57" s="25">
        <f t="shared" si="2"/>
        <v>96.18876839</v>
      </c>
      <c r="N57" s="27">
        <v>0.32666723</v>
      </c>
      <c r="O57" s="26">
        <v>0</v>
      </c>
      <c r="P57" s="27"/>
      <c r="Q57" s="85">
        <f t="shared" si="1"/>
        <v>96.51543562</v>
      </c>
    </row>
    <row r="58" spans="1:17" ht="12.75">
      <c r="A58" s="3" t="s">
        <v>155</v>
      </c>
      <c r="B58" s="91">
        <v>132.84862989913356</v>
      </c>
      <c r="C58" s="27"/>
      <c r="D58" s="27"/>
      <c r="E58" s="26">
        <v>0</v>
      </c>
      <c r="F58" s="27"/>
      <c r="G58" s="27">
        <f t="shared" si="0"/>
        <v>132.84862989913356</v>
      </c>
      <c r="H58" s="27"/>
      <c r="I58" s="27"/>
      <c r="J58" s="26">
        <v>54.163239</v>
      </c>
      <c r="K58" s="27">
        <v>12.951197500000001</v>
      </c>
      <c r="L58" s="27">
        <v>7.414095649999999</v>
      </c>
      <c r="M58" s="25">
        <f t="shared" si="2"/>
        <v>74.52853214999999</v>
      </c>
      <c r="N58" s="27">
        <v>0.33782172</v>
      </c>
      <c r="O58" s="26">
        <v>0</v>
      </c>
      <c r="P58" s="27"/>
      <c r="Q58" s="85">
        <f t="shared" si="1"/>
        <v>74.86635386999998</v>
      </c>
    </row>
    <row r="59" spans="1:17" ht="12.75">
      <c r="A59" s="3" t="s">
        <v>156</v>
      </c>
      <c r="B59" s="91">
        <v>31.760214436996495</v>
      </c>
      <c r="C59" s="27"/>
      <c r="D59" s="27"/>
      <c r="E59" s="26">
        <v>0</v>
      </c>
      <c r="F59" s="27"/>
      <c r="G59" s="27">
        <f t="shared" si="0"/>
        <v>31.760214436996495</v>
      </c>
      <c r="H59" s="27"/>
      <c r="I59" s="27"/>
      <c r="J59" s="26">
        <v>13.029547</v>
      </c>
      <c r="K59" s="27">
        <v>5.7520999999999995</v>
      </c>
      <c r="L59" s="27">
        <v>2.02311115</v>
      </c>
      <c r="M59" s="25">
        <f t="shared" si="2"/>
        <v>20.804758149999998</v>
      </c>
      <c r="N59" s="27">
        <v>0.07808144</v>
      </c>
      <c r="O59" s="26">
        <v>0</v>
      </c>
      <c r="P59" s="27"/>
      <c r="Q59" s="85">
        <f t="shared" si="1"/>
        <v>20.882839589999996</v>
      </c>
    </row>
    <row r="60" spans="1:17" ht="13.5" thickBot="1">
      <c r="A60" s="3" t="s">
        <v>157</v>
      </c>
      <c r="B60" s="91">
        <v>10.028296698554959</v>
      </c>
      <c r="C60" s="27"/>
      <c r="D60" s="27"/>
      <c r="E60" s="26">
        <v>0</v>
      </c>
      <c r="F60" s="27"/>
      <c r="G60" s="27">
        <f t="shared" si="0"/>
        <v>10.028296698554959</v>
      </c>
      <c r="H60" s="27"/>
      <c r="I60" s="27"/>
      <c r="J60" s="26">
        <v>7.163741</v>
      </c>
      <c r="K60" s="27">
        <v>3.89843</v>
      </c>
      <c r="L60" s="27">
        <v>1.35472026</v>
      </c>
      <c r="M60" s="25">
        <f t="shared" si="2"/>
        <v>12.41689126</v>
      </c>
      <c r="N60" s="27">
        <v>0.02390248</v>
      </c>
      <c r="O60" s="26">
        <v>0</v>
      </c>
      <c r="P60" s="27"/>
      <c r="Q60" s="85">
        <f t="shared" si="1"/>
        <v>12.44079374</v>
      </c>
    </row>
    <row r="61" spans="1:17" ht="13.5" thickBot="1">
      <c r="A61" s="70"/>
      <c r="B61" s="74">
        <f>SUM(B8:B60)</f>
        <v>6595.894851572648</v>
      </c>
      <c r="C61" s="51"/>
      <c r="D61" s="51"/>
      <c r="E61" s="106">
        <f>SUM(E8:E60)</f>
        <v>0</v>
      </c>
      <c r="F61" s="51"/>
      <c r="G61" s="79">
        <f>SUM(G8:G60)</f>
        <v>6595.894851572648</v>
      </c>
      <c r="H61" s="51"/>
      <c r="I61" s="51"/>
      <c r="J61" s="74">
        <f aca="true" t="shared" si="3" ref="J61:Q61">SUM(J8:J60)</f>
        <v>2253.117326</v>
      </c>
      <c r="K61" s="51">
        <f t="shared" si="3"/>
        <v>721.0853900000001</v>
      </c>
      <c r="L61" s="51">
        <f t="shared" si="3"/>
        <v>308.8595775299999</v>
      </c>
      <c r="M61" s="89">
        <f t="shared" si="3"/>
        <v>3283.06229353</v>
      </c>
      <c r="N61" s="90">
        <f t="shared" si="3"/>
        <v>15.934986929999999</v>
      </c>
      <c r="O61" s="79">
        <f t="shared" si="3"/>
        <v>8.522</v>
      </c>
      <c r="P61" s="51">
        <f t="shared" si="3"/>
        <v>0</v>
      </c>
      <c r="Q61" s="83">
        <f t="shared" si="3"/>
        <v>3307.5192804599997</v>
      </c>
    </row>
    <row r="62" ht="12.75">
      <c r="O62" s="36" t="s">
        <v>24</v>
      </c>
    </row>
    <row r="63" spans="1:16" ht="12.75">
      <c r="A63" t="s">
        <v>25</v>
      </c>
      <c r="G63" t="s">
        <v>26</v>
      </c>
      <c r="O63" s="49">
        <f ca="1">TODAY()</f>
        <v>39829</v>
      </c>
      <c r="P63">
        <v>37306</v>
      </c>
    </row>
  </sheetData>
  <mergeCells count="6">
    <mergeCell ref="O5:P5"/>
    <mergeCell ref="A1:Q1"/>
    <mergeCell ref="A2:Q2"/>
    <mergeCell ref="J4:M4"/>
    <mergeCell ref="O4:P4"/>
    <mergeCell ref="B4:H4"/>
  </mergeCells>
  <printOptions/>
  <pageMargins left="0.75" right="0.7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dcornell</dc:creator>
  <cp:keywords/>
  <dc:description/>
  <cp:lastModifiedBy>cornell.dyana</cp:lastModifiedBy>
  <cp:lastPrinted>2009-01-12T14:21:37Z</cp:lastPrinted>
  <dcterms:created xsi:type="dcterms:W3CDTF">2003-07-22T13:38:19Z</dcterms:created>
  <dcterms:modified xsi:type="dcterms:W3CDTF">2009-01-16T15:26:11Z</dcterms:modified>
  <cp:category/>
  <cp:version/>
  <cp:contentType/>
  <cp:contentStatus/>
</cp:coreProperties>
</file>