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2120" windowHeight="8580" activeTab="0"/>
  </bookViews>
  <sheets>
    <sheet name="Highway profile" sheetId="1" r:id="rId1"/>
  </sheets>
  <definedNames>
    <definedName name="_xlnm.Print_Area" localSheetId="0">'Highway profile'!$A$1:$O$132</definedName>
  </definedNames>
  <calcPr fullCalcOnLoad="1"/>
</workbook>
</file>

<file path=xl/sharedStrings.xml><?xml version="1.0" encoding="utf-8"?>
<sst xmlns="http://schemas.openxmlformats.org/spreadsheetml/2006/main" count="267" uniqueCount="172">
  <si>
    <t>Other</t>
  </si>
  <si>
    <t>Local</t>
  </si>
  <si>
    <t>N</t>
  </si>
  <si>
    <t xml:space="preserve">Interstate </t>
  </si>
  <si>
    <t>Interstate</t>
  </si>
  <si>
    <t>Collector</t>
  </si>
  <si>
    <t>Rural</t>
  </si>
  <si>
    <t>Urban</t>
  </si>
  <si>
    <t>U</t>
  </si>
  <si>
    <t>Fatalities</t>
  </si>
  <si>
    <t>Crashes</t>
  </si>
  <si>
    <t>State and D.C.</t>
  </si>
  <si>
    <t>Other freeways and expressways</t>
  </si>
  <si>
    <t>Number of employees</t>
  </si>
  <si>
    <t>Percent unpaved</t>
  </si>
  <si>
    <t>County roads</t>
  </si>
  <si>
    <t>Minor arterial</t>
  </si>
  <si>
    <t>Other principal arterial</t>
  </si>
  <si>
    <t>Under local control</t>
  </si>
  <si>
    <t>Major collector</t>
  </si>
  <si>
    <t>Minor collector</t>
  </si>
  <si>
    <t>Percent paved</t>
  </si>
  <si>
    <t>Highway Profile</t>
  </si>
  <si>
    <t>Under state control</t>
  </si>
  <si>
    <t>Injured persons</t>
  </si>
  <si>
    <t>17,854</t>
  </si>
  <si>
    <t>1,272</t>
  </si>
  <si>
    <t>47,699</t>
  </si>
  <si>
    <t>25,759</t>
  </si>
  <si>
    <t>965</t>
  </si>
  <si>
    <t>341</t>
  </si>
  <si>
    <t>55,569</t>
  </si>
  <si>
    <t>33,317</t>
  </si>
  <si>
    <t>101</t>
  </si>
  <si>
    <t>4,505</t>
  </si>
  <si>
    <t>875</t>
  </si>
  <si>
    <t>2,708</t>
  </si>
  <si>
    <t>46,437</t>
  </si>
  <si>
    <t>173,650</t>
  </si>
  <si>
    <t>2,228,788</t>
  </si>
  <si>
    <t>1,624,982</t>
  </si>
  <si>
    <t>423,908</t>
  </si>
  <si>
    <t>179,898</t>
  </si>
  <si>
    <t>3,092,810</t>
  </si>
  <si>
    <t>109,947</t>
  </si>
  <si>
    <t>1,484</t>
  </si>
  <si>
    <t>702,354</t>
  </si>
  <si>
    <t>115,388</t>
  </si>
  <si>
    <t>74,630</t>
  </si>
  <si>
    <t>512,336</t>
  </si>
  <si>
    <t>813,785</t>
  </si>
  <si>
    <t>97,175</t>
  </si>
  <si>
    <t>138,120</t>
  </si>
  <si>
    <t>431,115</t>
  </si>
  <si>
    <t>282,011</t>
  </si>
  <si>
    <t>2,111,932</t>
  </si>
  <si>
    <t>13,126</t>
  </si>
  <si>
    <t>8,994</t>
  </si>
  <si>
    <t>53,110</t>
  </si>
  <si>
    <t>87,857</t>
  </si>
  <si>
    <t>86,089</t>
  </si>
  <si>
    <t>564,609</t>
  </si>
  <si>
    <t>2,342,179</t>
  </si>
  <si>
    <t>1,564,416</t>
  </si>
  <si>
    <t>544,000</t>
  </si>
  <si>
    <t>207,569</t>
  </si>
  <si>
    <t>149,760</t>
  </si>
  <si>
    <t>182,000</t>
  </si>
  <si>
    <t>48,529</t>
  </si>
  <si>
    <t>104,915</t>
  </si>
  <si>
    <t>908,341</t>
  </si>
  <si>
    <t>330,577</t>
  </si>
  <si>
    <t>147,534</t>
  </si>
  <si>
    <t>364,200</t>
  </si>
  <si>
    <t>286,165</t>
  </si>
  <si>
    <t>120,088</t>
  </si>
  <si>
    <t>200,683</t>
  </si>
  <si>
    <t>1,449,247</t>
  </si>
  <si>
    <t>3,266,000</t>
  </si>
  <si>
    <t>6,496,000</t>
  </si>
  <si>
    <t>Earlier editions of NTS, particularly the 1993 Historical Compendium, used crash and injury figures estimated by the National Safety Council, which employed a different set of methods to arrive at its figures. Thus, the injury and crash figures in this edition of NTS may not be comparable with those found in earlier editions.</t>
  </si>
  <si>
    <t>In 1998, FHWA instituted a new method of creating mileage based tables derived from the Highway Performance Monitoring System (HPMS).  See Chapter 1 accuracy profiles for more information about the HPMS.</t>
  </si>
  <si>
    <r>
      <t>a</t>
    </r>
    <r>
      <rPr>
        <sz val="9"/>
        <rFont val="Arial"/>
        <family val="2"/>
      </rPr>
      <t xml:space="preserve"> The Federal Highway Trust Fund was created with the enactment of the Highway Revenue Act of 1956. The total receipts shown for 1995 are overstated by approximately $1.59 billion due to a fiscal year (FY) 1994 error by the Treasury Department in reconciling estimated deposits to the actual tax revenue. The correction was made after the close of FY1994 and is shown in FY1995 receipts.</t>
    </r>
  </si>
  <si>
    <r>
      <t>b</t>
    </r>
    <r>
      <rPr>
        <sz val="9"/>
        <rFont val="Arial"/>
        <family val="2"/>
      </rPr>
      <t xml:space="preserve"> Figures obtained by addition/subtraction and may not appear directly in data source.</t>
    </r>
  </si>
  <si>
    <r>
      <t>f</t>
    </r>
    <r>
      <rPr>
        <sz val="9"/>
        <rFont val="Arial"/>
        <family val="2"/>
      </rPr>
      <t xml:space="preserve"> Includes carrier gross receipt taxes; mileage, ton-mile and passenger-mile taxes; special license fees and franchise taxes; and certificate or permit fees.</t>
    </r>
  </si>
  <si>
    <r>
      <t>c</t>
    </r>
    <r>
      <rPr>
        <sz val="9"/>
        <rFont val="Arial"/>
        <family val="2"/>
      </rPr>
      <t xml:space="preserve"> Gross amounts collected by state governments from highway users. Does not include tolls. Not all revenues allocated to highway expenditures.</t>
    </r>
  </si>
  <si>
    <r>
      <t>e</t>
    </r>
    <r>
      <rPr>
        <sz val="9"/>
        <rFont val="Arial"/>
        <family val="2"/>
      </rPr>
      <t xml:space="preserve"> Includes drivers licenses, title fees, special title taxes, fines and penalties; estimated service charges and local collections.</t>
    </r>
  </si>
  <si>
    <r>
      <t xml:space="preserve">KEY: </t>
    </r>
    <r>
      <rPr>
        <sz val="9"/>
        <rFont val="Arial"/>
        <family val="2"/>
      </rPr>
      <t xml:space="preserve"> N = data do not exist; R = revised; U = data are not available.</t>
    </r>
  </si>
  <si>
    <t>NOTES</t>
  </si>
  <si>
    <t>Motor vehicle injury and crash data in this profile come from the National Highway Traffic Safety Administration's General Estimates System (GES). The data from GES, which began operation in 1988, are obtained from a nationally representative probability sample selected from all police-reported crashes, and the GES sample includes only crashes where a police accident report was completed and the crash resulted in property damage, injury, or death. The resulting figures do not take into account crashes which were not reported to the police or which did not result in at least property damage.</t>
  </si>
  <si>
    <t>SOURCES</t>
  </si>
  <si>
    <t>Unless otherwise noted, please refer to chapter tables for sources.</t>
  </si>
  <si>
    <r>
      <t>g</t>
    </r>
    <r>
      <rPr>
        <sz val="9"/>
        <rFont val="Arial"/>
        <family val="2"/>
      </rPr>
      <t xml:space="preserve"> Mileage in federal parks, forests, and reservations that are not a part of the state and local highway system. </t>
    </r>
  </si>
  <si>
    <t>1960</t>
  </si>
  <si>
    <t>1970</t>
  </si>
  <si>
    <t>1980</t>
  </si>
  <si>
    <t>1990</t>
  </si>
  <si>
    <t>1994</t>
  </si>
  <si>
    <t>1995</t>
  </si>
  <si>
    <t>1996</t>
  </si>
  <si>
    <t>1997</t>
  </si>
  <si>
    <t>1998</t>
  </si>
  <si>
    <t>1999</t>
  </si>
  <si>
    <t>2000</t>
  </si>
  <si>
    <r>
      <t>Highway trust fund</t>
    </r>
    <r>
      <rPr>
        <vertAlign val="superscript"/>
        <sz val="11"/>
        <rFont val="Arial Narrow"/>
        <family val="2"/>
      </rPr>
      <t>a</t>
    </r>
  </si>
  <si>
    <t>State and local, total</t>
  </si>
  <si>
    <t>Federal, total</t>
  </si>
  <si>
    <r>
      <t>Other</t>
    </r>
    <r>
      <rPr>
        <vertAlign val="superscript"/>
        <sz val="11"/>
        <rFont val="Arial Narrow"/>
        <family val="2"/>
      </rPr>
      <t>b</t>
    </r>
  </si>
  <si>
    <t>FINANCIAL</t>
  </si>
  <si>
    <r>
      <t>State highway user tax revenues</t>
    </r>
    <r>
      <rPr>
        <b/>
        <vertAlign val="superscript"/>
        <sz val="11"/>
        <rFont val="Arial Narrow"/>
        <family val="2"/>
      </rPr>
      <t>c</t>
    </r>
    <r>
      <rPr>
        <b/>
        <sz val="11"/>
        <rFont val="Arial Narrow"/>
        <family val="2"/>
      </rPr>
      <t>, total ($ millions)</t>
    </r>
  </si>
  <si>
    <t xml:space="preserve">INVENTORY  </t>
  </si>
  <si>
    <t>Rural mileage, total</t>
  </si>
  <si>
    <r>
      <t>Under federal control</t>
    </r>
    <r>
      <rPr>
        <vertAlign val="superscript"/>
        <sz val="11"/>
        <rFont val="Arial Narrow"/>
        <family val="2"/>
      </rPr>
      <t>g</t>
    </r>
  </si>
  <si>
    <r>
      <t>Town, township and municipal roads</t>
    </r>
    <r>
      <rPr>
        <vertAlign val="superscript"/>
        <sz val="11"/>
        <rFont val="Arial Narrow"/>
        <family val="2"/>
      </rPr>
      <t>h</t>
    </r>
  </si>
  <si>
    <r>
      <t>Other local roads</t>
    </r>
    <r>
      <rPr>
        <vertAlign val="superscript"/>
        <sz val="11"/>
        <rFont val="Arial Narrow"/>
        <family val="2"/>
      </rPr>
      <t>h</t>
    </r>
  </si>
  <si>
    <t>Urban mileage, total</t>
  </si>
  <si>
    <r>
      <t>Town and township roads</t>
    </r>
    <r>
      <rPr>
        <vertAlign val="superscript"/>
        <sz val="11"/>
        <rFont val="Arial Narrow"/>
        <family val="2"/>
      </rPr>
      <t>h</t>
    </r>
  </si>
  <si>
    <t>Paved mileage, total</t>
  </si>
  <si>
    <t>Unpaved mileage, total</t>
  </si>
  <si>
    <t>PERFORMANCE</t>
  </si>
  <si>
    <t>Highway demand for petroleum, total (thousand barrels)</t>
  </si>
  <si>
    <t>2001</t>
  </si>
  <si>
    <r>
      <t>Government receipts, total ($ millions)</t>
    </r>
    <r>
      <rPr>
        <b/>
        <vertAlign val="superscript"/>
        <sz val="11"/>
        <rFont val="Arial Narrow"/>
        <family val="2"/>
      </rPr>
      <t>1</t>
    </r>
  </si>
  <si>
    <r>
      <t>Government expenditures, total ($ millions)</t>
    </r>
    <r>
      <rPr>
        <b/>
        <vertAlign val="superscript"/>
        <sz val="11"/>
        <rFont val="Arial Narrow"/>
        <family val="2"/>
      </rPr>
      <t>1</t>
    </r>
  </si>
  <si>
    <t xml:space="preserve"> 25,860</t>
  </si>
  <si>
    <r>
      <t>Other motor fuel receipts</t>
    </r>
    <r>
      <rPr>
        <vertAlign val="superscript"/>
        <sz val="11"/>
        <rFont val="Arial Narrow"/>
        <family val="2"/>
      </rPr>
      <t>d, 2</t>
    </r>
  </si>
  <si>
    <r>
      <t>Motor vehicle registration fees</t>
    </r>
    <r>
      <rPr>
        <vertAlign val="superscript"/>
        <sz val="11"/>
        <rFont val="Arial Narrow"/>
        <family val="2"/>
      </rPr>
      <t xml:space="preserve"> 3</t>
    </r>
  </si>
  <si>
    <t xml:space="preserve"> 12,388</t>
  </si>
  <si>
    <r>
      <t>Motor fuel tax</t>
    </r>
    <r>
      <rPr>
        <vertAlign val="superscript"/>
        <sz val="11"/>
        <rFont val="Arial Narrow"/>
        <family val="2"/>
      </rPr>
      <t>2</t>
    </r>
  </si>
  <si>
    <r>
      <t>Other motor vehicle fees</t>
    </r>
    <r>
      <rPr>
        <vertAlign val="superscript"/>
        <sz val="11"/>
        <rFont val="Arial Narrow"/>
        <family val="2"/>
      </rPr>
      <t>e, 3</t>
    </r>
  </si>
  <si>
    <r>
      <t>Motor carrier taxes</t>
    </r>
    <r>
      <rPr>
        <vertAlign val="superscript"/>
        <sz val="11"/>
        <rFont val="Arial Narrow"/>
        <family val="2"/>
      </rPr>
      <t>f, 3</t>
    </r>
  </si>
  <si>
    <r>
      <t>Miscellaneous fees</t>
    </r>
    <r>
      <rPr>
        <vertAlign val="superscript"/>
        <sz val="11"/>
        <rFont val="Arial Narrow"/>
        <family val="2"/>
      </rPr>
      <t>3</t>
    </r>
  </si>
  <si>
    <r>
      <t>Rural / urban mileage by ownership, total</t>
    </r>
    <r>
      <rPr>
        <b/>
        <vertAlign val="superscript"/>
        <sz val="11"/>
        <rFont val="Arial Narrow"/>
        <family val="2"/>
      </rPr>
      <t>4</t>
    </r>
  </si>
  <si>
    <t xml:space="preserve"> 690,372</t>
  </si>
  <si>
    <r>
      <t>Rural / urban mileage by functional system, total</t>
    </r>
    <r>
      <rPr>
        <b/>
        <vertAlign val="superscript"/>
        <sz val="11"/>
        <rFont val="Arial Narrow"/>
        <family val="2"/>
      </rPr>
      <t>5</t>
    </r>
  </si>
  <si>
    <t>32,457</t>
  </si>
  <si>
    <r>
      <t>U.S. roads and streets by surface</t>
    </r>
    <r>
      <rPr>
        <b/>
        <vertAlign val="superscript"/>
        <sz val="11"/>
        <rFont val="Arial Narrow"/>
        <family val="2"/>
      </rPr>
      <t>6</t>
    </r>
  </si>
  <si>
    <t>1,561,649</t>
  </si>
  <si>
    <r>
      <t>State and local govt. streets and highways</t>
    </r>
    <r>
      <rPr>
        <vertAlign val="superscript"/>
        <sz val="11"/>
        <rFont val="Arial Narrow"/>
        <family val="2"/>
      </rPr>
      <t>7</t>
    </r>
  </si>
  <si>
    <r>
      <t>Motor fuel</t>
    </r>
    <r>
      <rPr>
        <vertAlign val="superscript"/>
        <sz val="11"/>
        <rFont val="Arial Narrow"/>
        <family val="2"/>
      </rPr>
      <t>10</t>
    </r>
  </si>
  <si>
    <t>176,751</t>
  </si>
  <si>
    <r>
      <t>Asphalt and road oil</t>
    </r>
    <r>
      <rPr>
        <vertAlign val="superscript"/>
        <sz val="11"/>
        <rFont val="Arial Narrow"/>
        <family val="2"/>
      </rPr>
      <t>11</t>
    </r>
  </si>
  <si>
    <r>
      <t>SAFETY</t>
    </r>
    <r>
      <rPr>
        <b/>
        <vertAlign val="superscript"/>
        <sz val="11"/>
        <rFont val="Arial Narrow"/>
        <family val="2"/>
      </rPr>
      <t>12</t>
    </r>
  </si>
  <si>
    <r>
      <t>j</t>
    </r>
    <r>
      <rPr>
        <sz val="9"/>
        <rFont val="Arial"/>
        <family val="2"/>
      </rPr>
      <t xml:space="preserve"> Highway category classifications changed several times before 1980. Actual 1960 data categories were: Main Rural Roads, Local Rural Roads and Urban Streets; 1970 data categories were: Rural Interstate, Rural Other Arterial, Other Rural, Urban Interstate and Other Urban.</t>
    </r>
  </si>
  <si>
    <r>
      <t>Highway, street and bridge construction</t>
    </r>
    <r>
      <rPr>
        <vertAlign val="superscript"/>
        <sz val="11"/>
        <rFont val="Arial Narrow"/>
        <family val="2"/>
      </rPr>
      <t>i,8</t>
    </r>
  </si>
  <si>
    <r>
      <t>2</t>
    </r>
    <r>
      <rPr>
        <sz val="9"/>
        <rFont val="Arial"/>
        <family val="2"/>
      </rPr>
      <t xml:space="preserve"> 1960-95:  Ibid., </t>
    </r>
    <r>
      <rPr>
        <i/>
        <sz val="9"/>
        <rFont val="Arial"/>
        <family val="2"/>
      </rPr>
      <t>Highway Statistics</t>
    </r>
    <r>
      <rPr>
        <sz val="9"/>
        <rFont val="Arial"/>
        <family val="2"/>
      </rPr>
      <t>,</t>
    </r>
    <r>
      <rPr>
        <i/>
        <sz val="9"/>
        <rFont val="Arial"/>
        <family val="2"/>
      </rPr>
      <t xml:space="preserve"> Summary to 1995</t>
    </r>
    <r>
      <rPr>
        <sz val="9"/>
        <rFont val="Arial"/>
        <family val="2"/>
      </rPr>
      <t xml:space="preserve">, FHWA-PL-97-009 (Washington, DC: July 1997), table MF-201. </t>
    </r>
  </si>
  <si>
    <r>
      <t>3</t>
    </r>
    <r>
      <rPr>
        <sz val="9"/>
        <rFont val="Arial"/>
        <family val="2"/>
      </rPr>
      <t xml:space="preserve"> 1960-95:  Ibid., </t>
    </r>
    <r>
      <rPr>
        <i/>
        <sz val="9"/>
        <rFont val="Arial"/>
        <family val="2"/>
      </rPr>
      <t>Highway Statistics, Summary to 1995</t>
    </r>
    <r>
      <rPr>
        <sz val="9"/>
        <rFont val="Arial"/>
        <family val="2"/>
      </rPr>
      <t>, FHWA-PL-97-009 (Washington, DC: July 1997), table MV-202.</t>
    </r>
  </si>
  <si>
    <r>
      <t>4</t>
    </r>
    <r>
      <rPr>
        <sz val="9"/>
        <rFont val="Arial"/>
        <family val="2"/>
      </rPr>
      <t xml:space="preserve"> 1960-70: </t>
    </r>
    <r>
      <rPr>
        <i/>
        <sz val="9"/>
        <rFont val="Arial"/>
        <family val="2"/>
      </rPr>
      <t xml:space="preserve">Highway Statistics, Summary to 1985 </t>
    </r>
    <r>
      <rPr>
        <sz val="9"/>
        <rFont val="Arial"/>
        <family val="2"/>
      </rPr>
      <t>(Washington, DC: July 1997), table M-203.</t>
    </r>
  </si>
  <si>
    <r>
      <t xml:space="preserve">6 </t>
    </r>
    <r>
      <rPr>
        <sz val="9"/>
        <rFont val="Arial"/>
        <family val="2"/>
      </rPr>
      <t xml:space="preserve">1960-95:  Ibid., </t>
    </r>
    <r>
      <rPr>
        <i/>
        <sz val="9"/>
        <rFont val="Arial"/>
        <family val="2"/>
      </rPr>
      <t>Highway Statistics</t>
    </r>
    <r>
      <rPr>
        <sz val="9"/>
        <rFont val="Arial"/>
        <family val="2"/>
      </rPr>
      <t xml:space="preserve">, </t>
    </r>
    <r>
      <rPr>
        <i/>
        <sz val="9"/>
        <rFont val="Arial"/>
        <family val="2"/>
      </rPr>
      <t>Summary to 1995</t>
    </r>
    <r>
      <rPr>
        <sz val="9"/>
        <rFont val="Arial"/>
        <family val="2"/>
      </rPr>
      <t>, FHWA-PL-97-009 (Washington, DC: July 1997), table HM-212.</t>
    </r>
  </si>
  <si>
    <r>
      <t>5</t>
    </r>
    <r>
      <rPr>
        <sz val="9"/>
        <rFont val="Arial"/>
        <family val="2"/>
      </rPr>
      <t xml:space="preserve"> 1960-95:  Ibid., </t>
    </r>
    <r>
      <rPr>
        <i/>
        <sz val="9"/>
        <rFont val="Arial"/>
        <family val="2"/>
      </rPr>
      <t>Highway Statistics, Summary to 1995</t>
    </r>
    <r>
      <rPr>
        <sz val="9"/>
        <rFont val="Arial"/>
        <family val="2"/>
      </rPr>
      <t xml:space="preserve">, FHWA-PL-97-009 (Washington, DC: July 1997), tables HM-212 and HM-220. </t>
    </r>
  </si>
  <si>
    <r>
      <t>Vehicle-miles of travel by functional system (millions), total</t>
    </r>
    <r>
      <rPr>
        <vertAlign val="superscript"/>
        <sz val="11"/>
        <rFont val="Arial Narrow"/>
        <family val="2"/>
      </rPr>
      <t xml:space="preserve"> j, 9</t>
    </r>
  </si>
  <si>
    <r>
      <t xml:space="preserve">1980-1995:  Ibid., </t>
    </r>
    <r>
      <rPr>
        <i/>
        <sz val="9"/>
        <rFont val="Arial"/>
        <family val="2"/>
      </rPr>
      <t>Highway Statistics, Summary to 1995</t>
    </r>
    <r>
      <rPr>
        <sz val="9"/>
        <rFont val="Arial"/>
        <family val="2"/>
      </rPr>
      <t>, FHWA-PL-97-009 (Washington, DC: July 1997), table HM-210.</t>
    </r>
  </si>
  <si>
    <r>
      <t>9</t>
    </r>
    <r>
      <rPr>
        <sz val="9"/>
        <rFont val="Arial"/>
        <family val="2"/>
      </rPr>
      <t xml:space="preserve"> 1960-70: U.S. Department of Transportation, Federal Highway Administration,</t>
    </r>
    <r>
      <rPr>
        <i/>
        <sz val="9"/>
        <rFont val="Arial"/>
        <family val="2"/>
      </rPr>
      <t xml:space="preserve"> Highway Statistics, Summary to 1985, </t>
    </r>
    <r>
      <rPr>
        <sz val="9"/>
        <rFont val="Arial"/>
        <family val="2"/>
      </rPr>
      <t>FHWA-PL-97-009 (Washington, DC: April 1987), table VM-201.</t>
    </r>
  </si>
  <si>
    <r>
      <t xml:space="preserve">12 </t>
    </r>
    <r>
      <rPr>
        <sz val="9"/>
        <rFont val="Arial"/>
        <family val="2"/>
      </rPr>
      <t>1960-80:  U.S. Department of Transportation, National Highway Traffic Safety Administration, National Center for Statistics and Analysis, NRD-30, personal communication.</t>
    </r>
  </si>
  <si>
    <r>
      <t>10</t>
    </r>
    <r>
      <rPr>
        <sz val="9"/>
        <rFont val="Arial"/>
        <family val="2"/>
      </rPr>
      <t xml:space="preserve"> 1960-90:  Ibid., </t>
    </r>
    <r>
      <rPr>
        <i/>
        <sz val="9"/>
        <rFont val="Arial"/>
        <family val="2"/>
      </rPr>
      <t>Highway Statistics, Summary to 1995</t>
    </r>
    <r>
      <rPr>
        <sz val="9"/>
        <rFont val="Arial"/>
        <family val="2"/>
      </rPr>
      <t>, FHWA-PL-97-009 (Washington, DC: July 1997), table VM-201A (total fuel consumed in thousands of gallons divided by 42).</t>
    </r>
  </si>
  <si>
    <r>
      <t>1</t>
    </r>
    <r>
      <rPr>
        <sz val="9"/>
        <rFont val="Arial"/>
        <family val="2"/>
      </rPr>
      <t xml:space="preserve"> 1960-94:</t>
    </r>
    <r>
      <rPr>
        <b/>
        <sz val="9"/>
        <rFont val="Arial"/>
        <family val="2"/>
      </rPr>
      <t xml:space="preserve"> </t>
    </r>
    <r>
      <rPr>
        <sz val="9"/>
        <rFont val="Arial"/>
        <family val="2"/>
      </rPr>
      <t xml:space="preserve">U.S. Department of Transportation, Federal Highway Administration, </t>
    </r>
    <r>
      <rPr>
        <i/>
        <sz val="9"/>
        <rFont val="Arial"/>
        <family val="2"/>
      </rPr>
      <t>Highway Statistics, Summary to 1995</t>
    </r>
    <r>
      <rPr>
        <sz val="9"/>
        <rFont val="Arial"/>
        <family val="2"/>
      </rPr>
      <t xml:space="preserve">, FHWA-PL-97-009 (Washington, DC: July 1997), table HF-210.  </t>
    </r>
  </si>
  <si>
    <r>
      <t>1995-2003:  Ibid.,</t>
    </r>
    <r>
      <rPr>
        <i/>
        <sz val="9"/>
        <rFont val="Arial"/>
        <family val="2"/>
      </rPr>
      <t xml:space="preserve"> Highway Statistics</t>
    </r>
    <r>
      <rPr>
        <sz val="9"/>
        <rFont val="Arial"/>
        <family val="2"/>
      </rPr>
      <t xml:space="preserve"> (Washington, DC: Annual issues), tables HF-10A and HF-10.</t>
    </r>
  </si>
  <si>
    <r>
      <t xml:space="preserve">1996-2003:  Ibid.,  </t>
    </r>
    <r>
      <rPr>
        <i/>
        <sz val="9"/>
        <rFont val="Arial"/>
        <family val="2"/>
      </rPr>
      <t xml:space="preserve">Highway Statistics </t>
    </r>
    <r>
      <rPr>
        <sz val="9"/>
        <rFont val="Arial"/>
        <family val="2"/>
      </rPr>
      <t>(Washington, DC: Annual isssues), table MF-1.</t>
    </r>
  </si>
  <si>
    <r>
      <t>1996-2003:  Ibid.,</t>
    </r>
    <r>
      <rPr>
        <i/>
        <sz val="9"/>
        <rFont val="Arial"/>
        <family val="2"/>
      </rPr>
      <t xml:space="preserve"> Highway Statistics</t>
    </r>
    <r>
      <rPr>
        <sz val="9"/>
        <rFont val="Arial"/>
        <family val="2"/>
      </rPr>
      <t xml:space="preserve"> (Washington, DC: Annual issues), table HM-10.</t>
    </r>
  </si>
  <si>
    <r>
      <t xml:space="preserve">1996-2003:  Ibid., </t>
    </r>
    <r>
      <rPr>
        <i/>
        <sz val="9"/>
        <rFont val="Arial"/>
        <family val="2"/>
      </rPr>
      <t xml:space="preserve"> Highway Statistics </t>
    </r>
    <r>
      <rPr>
        <sz val="9"/>
        <rFont val="Arial"/>
        <family val="2"/>
      </rPr>
      <t>(Washington, DC: Annual issues), table HM-20.</t>
    </r>
  </si>
  <si>
    <r>
      <t xml:space="preserve">1996-2003:  Ibid., </t>
    </r>
    <r>
      <rPr>
        <i/>
        <sz val="9"/>
        <rFont val="Arial"/>
        <family val="2"/>
      </rPr>
      <t>Highway Statistics</t>
    </r>
    <r>
      <rPr>
        <sz val="9"/>
        <rFont val="Arial"/>
        <family val="2"/>
      </rPr>
      <t xml:space="preserve"> (Washington, DC: Annual issues), table HM-12.</t>
    </r>
  </si>
  <si>
    <r>
      <t xml:space="preserve">1980-2003:  Ibid., </t>
    </r>
    <r>
      <rPr>
        <i/>
        <sz val="9"/>
        <rFont val="Arial"/>
        <family val="2"/>
      </rPr>
      <t>Highway Statistics</t>
    </r>
    <r>
      <rPr>
        <sz val="9"/>
        <rFont val="Arial"/>
        <family val="2"/>
      </rPr>
      <t xml:space="preserve"> (Washington, DC: Annual issues), tables VM-2 and VM-2A.</t>
    </r>
  </si>
  <si>
    <r>
      <t xml:space="preserve">1994-2003: Ibid.,  </t>
    </r>
    <r>
      <rPr>
        <i/>
        <sz val="9"/>
        <rFont val="Arial"/>
        <family val="2"/>
      </rPr>
      <t xml:space="preserve">Highway Statistics </t>
    </r>
    <r>
      <rPr>
        <sz val="9"/>
        <rFont val="Arial"/>
        <family val="2"/>
      </rPr>
      <t>(Washington, DC: Annual issues), table VM-1 (total fuel consumed in thousands of gallons divided by 42).</t>
    </r>
  </si>
  <si>
    <r>
      <t>d</t>
    </r>
    <r>
      <rPr>
        <sz val="9"/>
        <rFont val="Arial"/>
        <family val="2"/>
      </rPr>
      <t xml:space="preserve"> Includes distributors and dealers licenses, inspection fees, fines and penalties, and miscellaneous receipts.</t>
    </r>
  </si>
  <si>
    <r>
      <t>h</t>
    </r>
    <r>
      <rPr>
        <sz val="9"/>
        <rFont val="Arial"/>
        <family val="2"/>
      </rPr>
      <t xml:space="preserve"> Prior to 1999, mileage for municipal roads is included with the "other local roads" jurisdiction. Mileage for municipal roads is included in "Town, Township and Municipal Road" jurisdiction after 1999.</t>
    </r>
  </si>
  <si>
    <r>
      <t>i</t>
    </r>
    <r>
      <rPr>
        <sz val="9"/>
        <rFont val="Arial"/>
        <family val="2"/>
      </rPr>
      <t xml:space="preserve"> Data for years 1994 and later are based on the North American Industry Classification System (NAICS).  Prior to 1994, data are based on the Standard Industrial Classification System (SIC).  </t>
    </r>
  </si>
  <si>
    <r>
      <t xml:space="preserve">1996-2003:  Ibid.,  </t>
    </r>
    <r>
      <rPr>
        <i/>
        <sz val="9"/>
        <rFont val="Arial"/>
        <family val="2"/>
      </rPr>
      <t>Highway Statistics</t>
    </r>
    <r>
      <rPr>
        <sz val="9"/>
        <rFont val="Arial"/>
        <family val="2"/>
      </rPr>
      <t xml:space="preserve"> (Washington, DC: Annual issues), table MV-2.</t>
    </r>
  </si>
  <si>
    <r>
      <t xml:space="preserve">7 </t>
    </r>
    <r>
      <rPr>
        <sz val="9"/>
        <rFont val="Arial"/>
        <family val="2"/>
      </rPr>
      <t xml:space="preserve"> U.S. Department of Commerce, </t>
    </r>
    <r>
      <rPr>
        <i/>
        <sz val="9"/>
        <rFont val="Arial"/>
        <family val="2"/>
      </rPr>
      <t>Statistical Abstract of the United States</t>
    </r>
    <r>
      <rPr>
        <sz val="9"/>
        <rFont val="Arial"/>
        <family val="2"/>
      </rPr>
      <t>, (Washington, DC: Annual issues), State and Local Government Section.</t>
    </r>
  </si>
  <si>
    <r>
      <t>11</t>
    </r>
    <r>
      <rPr>
        <sz val="9"/>
        <rFont val="Arial"/>
        <family val="2"/>
      </rPr>
      <t xml:space="preserve"> 1960-80:  U.S. Department of Energy, Energy Information Administration, </t>
    </r>
    <r>
      <rPr>
        <i/>
        <sz val="9"/>
        <rFont val="Arial"/>
        <family val="2"/>
      </rPr>
      <t xml:space="preserve">State Energy Data Report </t>
    </r>
    <r>
      <rPr>
        <sz val="9"/>
        <rFont val="Arial"/>
        <family val="2"/>
      </rPr>
      <t>(Washington, DC: July 1982), p. 13.</t>
    </r>
  </si>
  <si>
    <r>
      <t xml:space="preserve">1990-2003: U.S. Department of Energy, Energy Information Administration, </t>
    </r>
    <r>
      <rPr>
        <i/>
        <sz val="9"/>
        <rFont val="Arial"/>
        <family val="2"/>
      </rPr>
      <t xml:space="preserve">Petroleum Supply Annual: Volume 1 </t>
    </r>
    <r>
      <rPr>
        <sz val="9"/>
        <rFont val="Arial"/>
        <family val="2"/>
      </rPr>
      <t>(Washington, DC: Annual issues), table 2.</t>
    </r>
  </si>
  <si>
    <r>
      <t>8</t>
    </r>
    <r>
      <rPr>
        <sz val="9"/>
        <rFont val="Arial"/>
        <family val="2"/>
      </rPr>
      <t xml:space="preserve"> U.S. Department of Labor, Bureau of Labor Statistics, Internet site http://www.bls.gov/data/sa.htm as of Jan. 19, 2005.</t>
    </r>
  </si>
  <si>
    <r>
      <t xml:space="preserve">1990-2003: Ibid., </t>
    </r>
    <r>
      <rPr>
        <i/>
        <sz val="9"/>
        <rFont val="Arial"/>
        <family val="2"/>
      </rPr>
      <t xml:space="preserve">Traffic Safety Facts </t>
    </r>
    <r>
      <rPr>
        <sz val="9"/>
        <rFont val="Arial"/>
        <family val="2"/>
      </rPr>
      <t>(Washington, DC: Annual issues), tables 1 and 4.</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</si>
</sst>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0.0%"/>
    <numFmt numFmtId="168" formatCode="&quot;(R)&quot;\ #,##0;&quot;(R) -&quot;#,##0;&quot;(R) &quot;\ 0"/>
  </numFmts>
  <fonts count="30">
    <font>
      <sz val="10"/>
      <name val="Arial"/>
      <family val="0"/>
    </font>
    <font>
      <b/>
      <sz val="10"/>
      <name val="Arial"/>
      <family val="0"/>
    </font>
    <font>
      <i/>
      <sz val="10"/>
      <name val="Arial"/>
      <family val="0"/>
    </font>
    <font>
      <b/>
      <i/>
      <sz val="10"/>
      <name val="Arial"/>
      <family val="0"/>
    </font>
    <font>
      <sz val="10"/>
      <name val="Times New Roman"/>
      <family val="1"/>
    </font>
    <font>
      <sz val="9"/>
      <name val="Times New Roman"/>
      <family val="1"/>
    </font>
    <font>
      <sz val="9"/>
      <name val="Arial"/>
      <family val="0"/>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b/>
      <sz val="9"/>
      <name val="Arial"/>
      <family val="2"/>
    </font>
    <font>
      <b/>
      <sz val="12"/>
      <name val="Arial"/>
      <family val="2"/>
    </font>
    <font>
      <b/>
      <sz val="11"/>
      <name val="Arial Narrow"/>
      <family val="2"/>
    </font>
    <font>
      <sz val="11"/>
      <name val="Arial Narrow"/>
      <family val="2"/>
    </font>
    <font>
      <vertAlign val="superscript"/>
      <sz val="11"/>
      <name val="Arial Narrow"/>
      <family val="2"/>
    </font>
    <font>
      <vertAlign val="superscript"/>
      <sz val="9"/>
      <name val="Arial"/>
      <family val="2"/>
    </font>
    <font>
      <i/>
      <sz val="9"/>
      <name val="Arial"/>
      <family val="2"/>
    </font>
    <font>
      <b/>
      <vertAlign val="superscript"/>
      <sz val="11"/>
      <name val="Arial Narrow"/>
      <family val="2"/>
    </font>
    <font>
      <vertAlign val="superscript"/>
      <sz val="8"/>
      <name val="Helv"/>
      <family val="0"/>
    </font>
    <font>
      <vertAlign val="superscript"/>
      <sz val="10"/>
      <name val="Arial"/>
      <family val="0"/>
    </font>
    <font>
      <sz val="11"/>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9" fillId="0" borderId="1" applyNumberFormat="0">
      <alignment horizontal="right"/>
      <protection/>
    </xf>
    <xf numFmtId="0" fontId="29" fillId="0" borderId="0" applyNumberFormat="0" applyFill="0" applyBorder="0" applyAlignment="0" applyProtection="0"/>
    <xf numFmtId="0" fontId="8" fillId="0" borderId="2">
      <alignment horizontal="left" vertical="center"/>
      <protection/>
    </xf>
    <xf numFmtId="0" fontId="8" fillId="2" borderId="0">
      <alignment horizontal="centerContinuous" wrapText="1"/>
      <protection/>
    </xf>
    <xf numFmtId="49" fontId="11" fillId="2" borderId="3">
      <alignment horizontal="left" vertical="center"/>
      <protection/>
    </xf>
    <xf numFmtId="0" fontId="28" fillId="0" borderId="0" applyNumberFormat="0" applyFill="0" applyBorder="0" applyAlignment="0" applyProtection="0"/>
    <xf numFmtId="9" fontId="0" fillId="0" borderId="0" applyFont="0" applyFill="0" applyBorder="0" applyAlignment="0" applyProtection="0"/>
    <xf numFmtId="0" fontId="9" fillId="0" borderId="0">
      <alignment horizontal="right"/>
      <protection/>
    </xf>
    <xf numFmtId="49" fontId="9" fillId="0" borderId="0">
      <alignment horizontal="center"/>
      <protection/>
    </xf>
    <xf numFmtId="0" fontId="10" fillId="0" borderId="0">
      <alignment horizontal="right"/>
      <protection/>
    </xf>
    <xf numFmtId="0" fontId="9" fillId="0" borderId="0">
      <alignment horizontal="left"/>
      <protection/>
    </xf>
    <xf numFmtId="49" fontId="15" fillId="0" borderId="1" applyFill="0">
      <alignment horizontal="left"/>
      <protection/>
    </xf>
    <xf numFmtId="165"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2" fillId="0" borderId="0">
      <alignment horizontal="left" vertical="top"/>
      <protection/>
    </xf>
    <xf numFmtId="0" fontId="8" fillId="0" borderId="0">
      <alignment horizontal="left"/>
      <protection/>
    </xf>
    <xf numFmtId="0" fontId="13" fillId="0" borderId="0">
      <alignment horizontal="left"/>
      <protection/>
    </xf>
    <xf numFmtId="0" fontId="14" fillId="0" borderId="0">
      <alignment horizontal="left"/>
      <protection/>
    </xf>
    <xf numFmtId="0" fontId="12" fillId="0" borderId="0">
      <alignment horizontal="left" vertical="top"/>
      <protection/>
    </xf>
    <xf numFmtId="0" fontId="13" fillId="0" borderId="0">
      <alignment horizontal="left"/>
      <protection/>
    </xf>
    <xf numFmtId="0" fontId="14" fillId="0" borderId="0">
      <alignment horizontal="left"/>
      <protection/>
    </xf>
    <xf numFmtId="49" fontId="9" fillId="0" borderId="1">
      <alignment horizontal="left"/>
      <protection/>
    </xf>
    <xf numFmtId="0" fontId="16" fillId="0" borderId="1">
      <alignment horizontal="left"/>
      <protection/>
    </xf>
    <xf numFmtId="0" fontId="8" fillId="0" borderId="0">
      <alignment horizontal="left" vertical="center"/>
      <protection/>
    </xf>
  </cellStyleXfs>
  <cellXfs count="103">
    <xf numFmtId="0" fontId="0" fillId="0" borderId="0" xfId="0" applyAlignment="1">
      <alignment/>
    </xf>
    <xf numFmtId="0" fontId="6" fillId="0" borderId="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xf>
    <xf numFmtId="3" fontId="9" fillId="0" borderId="0" xfId="19" applyFont="1" applyFill="1" applyBorder="1" applyAlignment="1">
      <alignment horizontal="right"/>
      <protection/>
    </xf>
    <xf numFmtId="0" fontId="0" fillId="0" borderId="0" xfId="0" applyFont="1" applyFill="1" applyBorder="1" applyAlignment="1">
      <alignment/>
    </xf>
    <xf numFmtId="49" fontId="19" fillId="0" borderId="3" xfId="23" applyFont="1" applyFill="1" applyBorder="1" applyAlignment="1">
      <alignment horizontal="left" vertical="center"/>
      <protection/>
    </xf>
    <xf numFmtId="3" fontId="20" fillId="0" borderId="0" xfId="19" applyFont="1" applyFill="1" applyBorder="1">
      <alignment horizontal="right"/>
      <protection/>
    </xf>
    <xf numFmtId="49" fontId="20" fillId="0" borderId="0" xfId="30" applyFont="1" applyFill="1" applyBorder="1" applyAlignment="1">
      <alignment horizontal="right"/>
      <protection/>
    </xf>
    <xf numFmtId="3" fontId="20" fillId="0" borderId="0" xfId="19" applyFont="1" applyFill="1" applyBorder="1" applyAlignment="1">
      <alignment horizontal="right"/>
      <protection/>
    </xf>
    <xf numFmtId="49" fontId="19" fillId="0" borderId="5" xfId="23" applyFont="1" applyFill="1" applyBorder="1">
      <alignment horizontal="left" vertical="center"/>
      <protection/>
    </xf>
    <xf numFmtId="3" fontId="20" fillId="0" borderId="5" xfId="19" applyFont="1" applyFill="1" applyBorder="1">
      <alignment horizontal="right"/>
      <protection/>
    </xf>
    <xf numFmtId="49" fontId="20" fillId="0" borderId="5" xfId="30" applyFont="1" applyFill="1" applyBorder="1" applyAlignment="1">
      <alignment horizontal="right"/>
      <protection/>
    </xf>
    <xf numFmtId="167" fontId="20" fillId="0" borderId="0" xfId="19" applyNumberFormat="1" applyFont="1" applyFill="1" applyBorder="1">
      <alignment horizontal="right"/>
      <protection/>
    </xf>
    <xf numFmtId="167" fontId="20" fillId="0" borderId="0" xfId="19" applyNumberFormat="1" applyFont="1" applyFill="1" applyBorder="1" applyAlignment="1">
      <alignment horizontal="right"/>
      <protection/>
    </xf>
    <xf numFmtId="10" fontId="20" fillId="0" borderId="0" xfId="30" applyNumberFormat="1" applyFont="1" applyFill="1" applyBorder="1" applyAlignment="1">
      <alignment horizontal="right"/>
      <protection/>
    </xf>
    <xf numFmtId="49" fontId="19" fillId="0" borderId="5" xfId="23" applyFont="1" applyFill="1" applyBorder="1" applyAlignment="1">
      <alignment horizontal="left" vertical="center"/>
      <protection/>
    </xf>
    <xf numFmtId="3" fontId="20" fillId="0" borderId="6" xfId="19" applyFont="1" applyFill="1" applyBorder="1">
      <alignment horizontal="right"/>
      <protection/>
    </xf>
    <xf numFmtId="10" fontId="20" fillId="0" borderId="6" xfId="30" applyNumberFormat="1" applyFont="1" applyFill="1" applyBorder="1" applyAlignment="1">
      <alignment horizontal="right"/>
      <protection/>
    </xf>
    <xf numFmtId="49" fontId="19" fillId="0" borderId="5" xfId="22" applyNumberFormat="1" applyFont="1" applyFill="1" applyBorder="1" applyAlignment="1">
      <alignment horizontal="right" vertical="center"/>
      <protection/>
    </xf>
    <xf numFmtId="0" fontId="0" fillId="0" borderId="0" xfId="0" applyFont="1" applyFill="1" applyBorder="1" applyAlignment="1">
      <alignment/>
    </xf>
    <xf numFmtId="3" fontId="0" fillId="0" borderId="0" xfId="0" applyNumberFormat="1" applyFont="1" applyFill="1" applyBorder="1" applyAlignment="1">
      <alignment/>
    </xf>
    <xf numFmtId="49" fontId="25" fillId="0" borderId="0" xfId="30" applyFont="1" applyFill="1" applyBorder="1" applyAlignment="1">
      <alignment horizontal="left"/>
      <protection/>
    </xf>
    <xf numFmtId="49" fontId="15" fillId="0" borderId="0" xfId="30" applyFont="1" applyFill="1" applyBorder="1" applyAlignment="1">
      <alignment horizontal="left"/>
      <protection/>
    </xf>
    <xf numFmtId="0" fontId="26" fillId="0" borderId="0" xfId="0" applyFont="1" applyFill="1" applyBorder="1" applyAlignment="1">
      <alignment/>
    </xf>
    <xf numFmtId="0" fontId="22" fillId="0" borderId="0" xfId="0" applyFont="1" applyFill="1" applyBorder="1" applyAlignment="1">
      <alignment/>
    </xf>
    <xf numFmtId="49" fontId="9" fillId="0" borderId="0" xfId="41" applyFont="1" applyFill="1" applyBorder="1">
      <alignment horizontal="left"/>
      <protection/>
    </xf>
    <xf numFmtId="0" fontId="0" fillId="0" borderId="0" xfId="0" applyFont="1" applyFill="1" applyAlignment="1">
      <alignment/>
    </xf>
    <xf numFmtId="2" fontId="15" fillId="0" borderId="0" xfId="30" applyNumberFormat="1" applyFont="1" applyFill="1" applyBorder="1" applyAlignment="1">
      <alignment horizontal="left"/>
      <protection/>
    </xf>
    <xf numFmtId="49" fontId="25" fillId="0" borderId="0" xfId="30" applyFont="1" applyFill="1" applyBorder="1">
      <alignment horizontal="left"/>
      <protection/>
    </xf>
    <xf numFmtId="2" fontId="15" fillId="0" borderId="0" xfId="30" applyNumberFormat="1" applyFont="1" applyFill="1" applyBorder="1">
      <alignment horizontal="left"/>
      <protection/>
    </xf>
    <xf numFmtId="49" fontId="15" fillId="0" borderId="0" xfId="30" applyFont="1" applyFill="1" applyBorder="1">
      <alignment horizontal="left"/>
      <protection/>
    </xf>
    <xf numFmtId="3" fontId="9" fillId="0" borderId="0" xfId="19" applyFont="1" applyFill="1" applyBorder="1">
      <alignment horizontal="right"/>
      <protection/>
    </xf>
    <xf numFmtId="3" fontId="20" fillId="0" borderId="6" xfId="19" applyFont="1" applyFill="1" applyBorder="1" applyAlignment="1">
      <alignment horizontal="right"/>
      <protection/>
    </xf>
    <xf numFmtId="0" fontId="19" fillId="0" borderId="7" xfId="42" applyFont="1" applyFill="1" applyBorder="1" applyAlignment="1">
      <alignment horizontal="left"/>
      <protection/>
    </xf>
    <xf numFmtId="49" fontId="20" fillId="0" borderId="0" xfId="41" applyFont="1" applyFill="1" applyBorder="1" applyAlignment="1">
      <alignment horizontal="left"/>
      <protection/>
    </xf>
    <xf numFmtId="49" fontId="20" fillId="0" borderId="0" xfId="41" applyFont="1" applyFill="1" applyBorder="1" applyAlignment="1">
      <alignment horizontal="left" vertical="top" indent="1"/>
      <protection/>
    </xf>
    <xf numFmtId="49" fontId="20" fillId="0" borderId="0" xfId="41" applyFont="1" applyFill="1" applyBorder="1" applyAlignment="1">
      <alignment horizontal="left" indent="1"/>
      <protection/>
    </xf>
    <xf numFmtId="49" fontId="20" fillId="0" borderId="0" xfId="41" applyFont="1" applyFill="1" applyBorder="1" applyAlignment="1">
      <alignment horizontal="left" indent="2"/>
      <protection/>
    </xf>
    <xf numFmtId="0" fontId="19" fillId="0" borderId="0" xfId="42" applyFont="1" applyFill="1" applyBorder="1">
      <alignment horizontal="left"/>
      <protection/>
    </xf>
    <xf numFmtId="49" fontId="20" fillId="0" borderId="0" xfId="41" applyFont="1" applyFill="1" applyBorder="1" applyAlignment="1">
      <alignment horizontal="left" vertical="top"/>
      <protection/>
    </xf>
    <xf numFmtId="0" fontId="19" fillId="0" borderId="7" xfId="42" applyFont="1" applyFill="1" applyBorder="1">
      <alignment horizontal="left"/>
      <protection/>
    </xf>
    <xf numFmtId="49" fontId="20" fillId="0" borderId="0" xfId="41" applyFont="1" applyFill="1" applyBorder="1" applyAlignment="1">
      <alignment horizontal="left" vertical="top" indent="2"/>
      <protection/>
    </xf>
    <xf numFmtId="49" fontId="20" fillId="0" borderId="0" xfId="41" applyFont="1" applyFill="1" applyBorder="1">
      <alignment horizontal="left"/>
      <protection/>
    </xf>
    <xf numFmtId="0" fontId="19" fillId="0" borderId="0" xfId="0" applyFont="1" applyFill="1" applyBorder="1" applyAlignment="1">
      <alignment/>
    </xf>
    <xf numFmtId="49" fontId="19" fillId="0" borderId="3" xfId="22" applyNumberFormat="1" applyFont="1" applyFill="1" applyBorder="1" applyAlignment="1">
      <alignment horizontal="center" vertical="center"/>
      <protection/>
    </xf>
    <xf numFmtId="0" fontId="27" fillId="0" borderId="0" xfId="0" applyFont="1" applyFill="1" applyBorder="1" applyAlignment="1">
      <alignment/>
    </xf>
    <xf numFmtId="0" fontId="19" fillId="0" borderId="7" xfId="42" applyFont="1" applyFill="1" applyBorder="1" applyAlignment="1">
      <alignment horizontal="left" wrapText="1"/>
      <protection/>
    </xf>
    <xf numFmtId="0" fontId="19" fillId="0" borderId="0" xfId="42" applyFont="1" applyFill="1" applyBorder="1" applyAlignment="1">
      <alignment horizontal="left" wrapText="1"/>
      <protection/>
    </xf>
    <xf numFmtId="3" fontId="20" fillId="0" borderId="0" xfId="30" applyNumberFormat="1" applyFont="1" applyFill="1" applyBorder="1" applyAlignment="1">
      <alignment horizontal="right"/>
      <protection/>
    </xf>
    <xf numFmtId="0" fontId="19" fillId="0" borderId="6" xfId="42" applyFont="1" applyFill="1" applyBorder="1">
      <alignment horizontal="left"/>
      <protection/>
    </xf>
    <xf numFmtId="0" fontId="1" fillId="0" borderId="5" xfId="0" applyFont="1" applyFill="1" applyBorder="1" applyAlignment="1">
      <alignment/>
    </xf>
    <xf numFmtId="0" fontId="0" fillId="0" borderId="5" xfId="0" applyFont="1" applyFill="1" applyBorder="1" applyAlignment="1">
      <alignment/>
    </xf>
    <xf numFmtId="3" fontId="20" fillId="0" borderId="0" xfId="0" applyNumberFormat="1" applyFont="1" applyFill="1" applyBorder="1" applyAlignment="1">
      <alignment/>
    </xf>
    <xf numFmtId="3" fontId="0" fillId="0" borderId="0" xfId="0" applyNumberFormat="1" applyFont="1" applyFill="1" applyBorder="1" applyAlignment="1">
      <alignment horizontal="right"/>
    </xf>
    <xf numFmtId="0" fontId="1" fillId="0" borderId="5" xfId="0" applyFont="1" applyFill="1" applyBorder="1" applyAlignment="1">
      <alignment horizontal="right"/>
    </xf>
    <xf numFmtId="3" fontId="20" fillId="0" borderId="3" xfId="0" applyNumberFormat="1" applyFont="1" applyFill="1" applyBorder="1" applyAlignment="1">
      <alignment/>
    </xf>
    <xf numFmtId="49" fontId="19" fillId="0" borderId="8" xfId="22" applyNumberFormat="1" applyFont="1" applyFill="1" applyBorder="1" applyAlignment="1">
      <alignment horizontal="center" vertical="center"/>
      <protection/>
    </xf>
    <xf numFmtId="3" fontId="20" fillId="0" borderId="0" xfId="0" applyNumberFormat="1" applyFont="1" applyFill="1" applyBorder="1" applyAlignment="1">
      <alignment horizontal="right"/>
    </xf>
    <xf numFmtId="3" fontId="20" fillId="0" borderId="6" xfId="0" applyNumberFormat="1" applyFont="1" applyFill="1" applyBorder="1" applyAlignment="1">
      <alignment horizontal="right"/>
    </xf>
    <xf numFmtId="0" fontId="0" fillId="0" borderId="0" xfId="0" applyFill="1" applyAlignment="1">
      <alignment horizontal="left"/>
    </xf>
    <xf numFmtId="3" fontId="20" fillId="0" borderId="0" xfId="19" applyNumberFormat="1" applyFont="1" applyFill="1" applyBorder="1" applyAlignment="1">
      <alignment horizontal="right" vertical="top"/>
      <protection/>
    </xf>
    <xf numFmtId="3" fontId="20" fillId="0" borderId="0" xfId="19" applyFont="1" applyFill="1" applyBorder="1" applyAlignment="1">
      <alignment horizontal="right" vertical="top"/>
      <protection/>
    </xf>
    <xf numFmtId="49" fontId="20" fillId="0" borderId="0" xfId="30" applyFont="1" applyFill="1" applyBorder="1" applyAlignment="1">
      <alignment horizontal="right" vertical="top"/>
      <protection/>
    </xf>
    <xf numFmtId="3" fontId="20" fillId="0" borderId="0" xfId="30" applyNumberFormat="1" applyFont="1" applyFill="1" applyBorder="1" applyAlignment="1">
      <alignment horizontal="right" vertical="top"/>
      <protection/>
    </xf>
    <xf numFmtId="49" fontId="20" fillId="0" borderId="0" xfId="30" applyNumberFormat="1" applyFont="1" applyFill="1" applyBorder="1" applyAlignment="1">
      <alignment horizontal="right" vertical="top"/>
      <protection/>
    </xf>
    <xf numFmtId="3" fontId="20" fillId="0" borderId="0" xfId="19" applyNumberFormat="1" applyFont="1" applyFill="1" applyBorder="1">
      <alignment horizontal="right"/>
      <protection/>
    </xf>
    <xf numFmtId="0" fontId="19" fillId="0" borderId="3" xfId="0" applyFont="1" applyFill="1" applyBorder="1" applyAlignment="1">
      <alignment horizontal="center"/>
    </xf>
    <xf numFmtId="3" fontId="20" fillId="0" borderId="0" xfId="19" applyNumberFormat="1" applyFont="1" applyFill="1" applyBorder="1" applyAlignment="1">
      <alignment horizontal="right"/>
      <protection/>
    </xf>
    <xf numFmtId="167" fontId="20" fillId="0" borderId="0" xfId="25" applyNumberFormat="1" applyFont="1" applyFill="1" applyBorder="1" applyAlignment="1">
      <alignment/>
    </xf>
    <xf numFmtId="49" fontId="20" fillId="0" borderId="3" xfId="41" applyFont="1" applyFill="1" applyBorder="1" applyAlignment="1">
      <alignment horizontal="left" vertical="top"/>
      <protection/>
    </xf>
    <xf numFmtId="168" fontId="20" fillId="0" borderId="0" xfId="19" applyNumberFormat="1" applyFont="1" applyFill="1" applyBorder="1" applyAlignment="1">
      <alignment horizontal="right"/>
      <protection/>
    </xf>
    <xf numFmtId="3" fontId="20" fillId="0" borderId="3" xfId="0" applyNumberFormat="1" applyFont="1" applyFill="1" applyBorder="1" applyAlignment="1">
      <alignment horizontal="right"/>
    </xf>
    <xf numFmtId="3" fontId="20" fillId="0" borderId="6" xfId="0" applyNumberFormat="1" applyFont="1" applyFill="1" applyBorder="1" applyAlignment="1">
      <alignment/>
    </xf>
    <xf numFmtId="0" fontId="0" fillId="0" borderId="0" xfId="0" applyFill="1" applyAlignment="1">
      <alignment horizontal="left" vertical="top" wrapText="1"/>
    </xf>
    <xf numFmtId="0" fontId="17" fillId="0" borderId="0" xfId="0" applyNumberFormat="1" applyFont="1" applyFill="1" applyBorder="1" applyAlignment="1">
      <alignment horizontal="left" vertical="top" wrapText="1"/>
    </xf>
    <xf numFmtId="0" fontId="0" fillId="0" borderId="9" xfId="0" applyFont="1" applyFill="1" applyBorder="1" applyAlignment="1">
      <alignment wrapText="1"/>
    </xf>
    <xf numFmtId="0" fontId="6" fillId="0" borderId="0" xfId="0" applyFont="1" applyFill="1" applyBorder="1" applyAlignment="1">
      <alignment wrapText="1"/>
    </xf>
    <xf numFmtId="0" fontId="0" fillId="0" borderId="0" xfId="0" applyFont="1" applyFill="1" applyBorder="1" applyAlignment="1">
      <alignment wrapText="1"/>
    </xf>
    <xf numFmtId="0" fontId="18" fillId="0" borderId="6" xfId="38" applyFont="1" applyFill="1" applyBorder="1" applyAlignment="1">
      <alignment wrapText="1"/>
      <protection/>
    </xf>
    <xf numFmtId="0" fontId="0" fillId="0" borderId="6" xfId="0" applyFont="1" applyFill="1" applyBorder="1" applyAlignment="1">
      <alignment wrapText="1"/>
    </xf>
    <xf numFmtId="0" fontId="0" fillId="0" borderId="6" xfId="0" applyFill="1" applyBorder="1" applyAlignment="1">
      <alignment wrapText="1"/>
    </xf>
    <xf numFmtId="0" fontId="17" fillId="0" borderId="9" xfId="29" applyFont="1" applyFill="1" applyBorder="1" applyAlignment="1">
      <alignment wrapText="1"/>
      <protection/>
    </xf>
    <xf numFmtId="0" fontId="22" fillId="0" borderId="0" xfId="0" applyNumberFormat="1" applyFont="1" applyFill="1" applyBorder="1" applyAlignment="1">
      <alignment wrapText="1"/>
    </xf>
    <xf numFmtId="0" fontId="0" fillId="0" borderId="0" xfId="0" applyFill="1" applyAlignment="1">
      <alignment wrapText="1"/>
    </xf>
    <xf numFmtId="0" fontId="22" fillId="0" borderId="0" xfId="0" applyFont="1" applyFill="1" applyBorder="1" applyAlignment="1">
      <alignment wrapText="1"/>
    </xf>
    <xf numFmtId="0" fontId="0" fillId="0" borderId="0" xfId="0" applyFont="1" applyFill="1" applyAlignment="1">
      <alignment wrapText="1"/>
    </xf>
    <xf numFmtId="0" fontId="17" fillId="0" borderId="0" xfId="29" applyNumberFormat="1" applyFont="1" applyFill="1" applyBorder="1" applyAlignment="1">
      <alignment wrapText="1"/>
      <protection/>
    </xf>
    <xf numFmtId="0" fontId="6" fillId="0" borderId="0" xfId="29" applyNumberFormat="1" applyFont="1" applyFill="1" applyBorder="1" applyAlignment="1">
      <alignment wrapText="1"/>
      <protection/>
    </xf>
    <xf numFmtId="0" fontId="0" fillId="0" borderId="0" xfId="0" applyFont="1" applyFill="1" applyAlignment="1">
      <alignment wrapText="1"/>
    </xf>
    <xf numFmtId="0" fontId="6" fillId="0" borderId="0" xfId="29" applyFont="1" applyFill="1" applyBorder="1" applyAlignment="1">
      <alignment wrapText="1"/>
      <protection/>
    </xf>
    <xf numFmtId="0" fontId="17" fillId="0" borderId="0" xfId="0" applyFont="1" applyFill="1" applyBorder="1" applyAlignment="1">
      <alignment wrapText="1"/>
    </xf>
    <xf numFmtId="0" fontId="19" fillId="0" borderId="8" xfId="0" applyFont="1" applyFill="1" applyBorder="1" applyAlignment="1">
      <alignment horizontal="center"/>
    </xf>
    <xf numFmtId="3" fontId="20" fillId="0" borderId="3" xfId="19" applyNumberFormat="1" applyFont="1" applyFill="1" applyBorder="1" applyAlignment="1">
      <alignment horizontal="right"/>
      <protection/>
    </xf>
    <xf numFmtId="168" fontId="20" fillId="0" borderId="0" xfId="0" applyNumberFormat="1" applyFont="1" applyFill="1" applyBorder="1" applyAlignment="1">
      <alignment/>
    </xf>
    <xf numFmtId="168" fontId="20" fillId="0" borderId="0" xfId="19" applyNumberFormat="1" applyFont="1" applyFill="1" applyBorder="1" applyAlignment="1">
      <alignment horizontal="right" vertical="top"/>
      <protection/>
    </xf>
    <xf numFmtId="168" fontId="20" fillId="0" borderId="0" xfId="0" applyNumberFormat="1" applyFont="1" applyFill="1" applyBorder="1" applyAlignment="1">
      <alignment horizontal="right"/>
    </xf>
    <xf numFmtId="168" fontId="20" fillId="0" borderId="0" xfId="15" applyNumberFormat="1" applyFont="1" applyFill="1" applyBorder="1" applyAlignment="1">
      <alignment horizontal="right"/>
    </xf>
    <xf numFmtId="3" fontId="20" fillId="0" borderId="0" xfId="15" applyNumberFormat="1" applyFont="1" applyFill="1" applyBorder="1" applyAlignment="1">
      <alignment horizontal="right"/>
    </xf>
    <xf numFmtId="0" fontId="0" fillId="0" borderId="9" xfId="0" applyFill="1" applyBorder="1" applyAlignment="1">
      <alignment wrapText="1"/>
    </xf>
  </cellXfs>
  <cellStyles count="30">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ed Top - SECTION" xfId="23"/>
    <cellStyle name="Hyperlink" xfId="24"/>
    <cellStyle name="Percent" xfId="25"/>
    <cellStyle name="Source Hed" xfId="26"/>
    <cellStyle name="Source Letter" xfId="27"/>
    <cellStyle name="Source Superscript" xfId="28"/>
    <cellStyle name="Source Text" xfId="29"/>
    <cellStyle name="Superscript" xfId="30"/>
    <cellStyle name="Table Data" xfId="31"/>
    <cellStyle name="Table Head Top" xfId="32"/>
    <cellStyle name="Table Hed Side" xfId="33"/>
    <cellStyle name="Table Title" xfId="34"/>
    <cellStyle name="Title Text" xfId="35"/>
    <cellStyle name="Title Text 1" xfId="36"/>
    <cellStyle name="Title Text 2" xfId="37"/>
    <cellStyle name="Title-1" xfId="38"/>
    <cellStyle name="Title-2" xfId="39"/>
    <cellStyle name="Title-3" xfId="40"/>
    <cellStyle name="Wrap" xfId="41"/>
    <cellStyle name="Wrap Bold" xfId="42"/>
    <cellStyle name="Wrap Title"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56"/>
  <sheetViews>
    <sheetView tabSelected="1" zoomScaleSheetLayoutView="50" workbookViewId="0" topLeftCell="A1">
      <selection activeCell="A1" sqref="A1:O1"/>
    </sheetView>
  </sheetViews>
  <sheetFormatPr defaultColWidth="9.140625" defaultRowHeight="12.75"/>
  <cols>
    <col min="1" max="1" width="45.28125" style="29" bestFit="1" customWidth="1"/>
    <col min="2" max="5" width="10.7109375" style="35" customWidth="1"/>
    <col min="6" max="6" width="10.7109375" style="32" customWidth="1"/>
    <col min="7" max="7" width="10.7109375" style="5" customWidth="1"/>
    <col min="8" max="11" width="10.7109375" style="3" customWidth="1"/>
    <col min="12" max="13" width="11.7109375" style="3" customWidth="1"/>
    <col min="14" max="14" width="12.140625" style="3" bestFit="1" customWidth="1"/>
    <col min="15" max="15" width="10.7109375" style="3" customWidth="1"/>
    <col min="16" max="16384" width="9.140625" style="3" customWidth="1"/>
  </cols>
  <sheetData>
    <row r="1" spans="1:15" s="23" customFormat="1" ht="14.25" thickBot="1">
      <c r="A1" s="82" t="s">
        <v>22</v>
      </c>
      <c r="B1" s="83"/>
      <c r="C1" s="83"/>
      <c r="D1" s="83"/>
      <c r="E1" s="83"/>
      <c r="F1" s="83"/>
      <c r="G1" s="83"/>
      <c r="H1" s="83"/>
      <c r="I1" s="83"/>
      <c r="J1" s="83"/>
      <c r="K1" s="83"/>
      <c r="L1" s="83"/>
      <c r="M1" s="84"/>
      <c r="N1" s="84"/>
      <c r="O1" s="84"/>
    </row>
    <row r="2" spans="1:15" s="23" customFormat="1" ht="13.5">
      <c r="A2" s="9" t="s">
        <v>108</v>
      </c>
      <c r="B2" s="48" t="s">
        <v>93</v>
      </c>
      <c r="C2" s="48" t="s">
        <v>94</v>
      </c>
      <c r="D2" s="48" t="s">
        <v>95</v>
      </c>
      <c r="E2" s="48" t="s">
        <v>96</v>
      </c>
      <c r="F2" s="48" t="s">
        <v>97</v>
      </c>
      <c r="G2" s="48" t="s">
        <v>98</v>
      </c>
      <c r="H2" s="48" t="s">
        <v>99</v>
      </c>
      <c r="I2" s="48" t="s">
        <v>100</v>
      </c>
      <c r="J2" s="48" t="s">
        <v>101</v>
      </c>
      <c r="K2" s="48" t="s">
        <v>102</v>
      </c>
      <c r="L2" s="48" t="s">
        <v>103</v>
      </c>
      <c r="M2" s="60" t="s">
        <v>121</v>
      </c>
      <c r="N2" s="70">
        <v>2002</v>
      </c>
      <c r="O2" s="95">
        <v>2003</v>
      </c>
    </row>
    <row r="3" spans="1:15" s="23" customFormat="1" ht="15.75">
      <c r="A3" s="37" t="s">
        <v>122</v>
      </c>
      <c r="B3" s="12">
        <f>+B4+B7</f>
        <v>11193</v>
      </c>
      <c r="C3" s="12">
        <f>+C4+C7</f>
        <v>21763</v>
      </c>
      <c r="D3" s="12">
        <f aca="true" t="shared" si="0" ref="D3:K3">+D4+D7</f>
        <v>39834</v>
      </c>
      <c r="E3" s="12">
        <f t="shared" si="0"/>
        <v>75444</v>
      </c>
      <c r="F3" s="12">
        <f t="shared" si="0"/>
        <v>91312</v>
      </c>
      <c r="G3" s="12">
        <f t="shared" si="0"/>
        <v>96347</v>
      </c>
      <c r="H3" s="12">
        <f t="shared" si="0"/>
        <v>102771</v>
      </c>
      <c r="I3" s="12">
        <f t="shared" si="0"/>
        <v>107421</v>
      </c>
      <c r="J3" s="12">
        <f t="shared" si="0"/>
        <v>111581</v>
      </c>
      <c r="K3" s="12">
        <f t="shared" si="0"/>
        <v>121650</v>
      </c>
      <c r="L3" s="71">
        <v>131115</v>
      </c>
      <c r="M3" s="12">
        <f>SUM(M4+M7)</f>
        <v>132324</v>
      </c>
      <c r="N3" s="56">
        <v>134765</v>
      </c>
      <c r="O3" s="61">
        <v>138384</v>
      </c>
    </row>
    <row r="4" spans="1:15" s="23" customFormat="1" ht="13.5">
      <c r="A4" s="38" t="s">
        <v>106</v>
      </c>
      <c r="B4" s="12">
        <v>2771</v>
      </c>
      <c r="C4" s="12">
        <v>6160</v>
      </c>
      <c r="D4" s="12">
        <v>9949</v>
      </c>
      <c r="E4" s="12">
        <v>14576</v>
      </c>
      <c r="F4" s="11" t="s">
        <v>25</v>
      </c>
      <c r="G4" s="12">
        <v>19851</v>
      </c>
      <c r="H4" s="12">
        <v>23196</v>
      </c>
      <c r="I4" s="12">
        <v>21648</v>
      </c>
      <c r="J4" s="12">
        <v>24509</v>
      </c>
      <c r="K4" s="12">
        <v>26008</v>
      </c>
      <c r="L4" s="71">
        <v>30819</v>
      </c>
      <c r="M4" s="12">
        <v>27670</v>
      </c>
      <c r="N4" s="56">
        <v>28527</v>
      </c>
      <c r="O4" s="61">
        <f>27755+2120</f>
        <v>29875</v>
      </c>
    </row>
    <row r="5" spans="1:15" s="24" customFormat="1" ht="15.75">
      <c r="A5" s="39" t="s">
        <v>104</v>
      </c>
      <c r="B5" s="12">
        <v>2531</v>
      </c>
      <c r="C5" s="12">
        <v>5464</v>
      </c>
      <c r="D5" s="12">
        <v>7615</v>
      </c>
      <c r="E5" s="12">
        <v>13380</v>
      </c>
      <c r="F5" s="61">
        <v>16582</v>
      </c>
      <c r="G5" s="12">
        <v>18835</v>
      </c>
      <c r="H5" s="12">
        <v>22036</v>
      </c>
      <c r="I5" s="12">
        <v>20500</v>
      </c>
      <c r="J5" s="12">
        <v>23396</v>
      </c>
      <c r="K5" s="12">
        <v>25085</v>
      </c>
      <c r="L5" s="71">
        <v>29445</v>
      </c>
      <c r="M5" s="12">
        <v>26365</v>
      </c>
      <c r="N5" s="71">
        <v>26808</v>
      </c>
      <c r="O5" s="71">
        <v>27755</v>
      </c>
    </row>
    <row r="6" spans="1:15" s="24" customFormat="1" ht="13.5">
      <c r="A6" s="40" t="s">
        <v>0</v>
      </c>
      <c r="B6" s="12">
        <v>240</v>
      </c>
      <c r="C6" s="12">
        <v>696</v>
      </c>
      <c r="D6" s="12">
        <v>2334</v>
      </c>
      <c r="E6" s="12">
        <v>1196</v>
      </c>
      <c r="F6" s="11" t="s">
        <v>26</v>
      </c>
      <c r="G6" s="12">
        <v>1016</v>
      </c>
      <c r="H6" s="12">
        <v>1160</v>
      </c>
      <c r="I6" s="12">
        <v>1148</v>
      </c>
      <c r="J6" s="12">
        <v>1113</v>
      </c>
      <c r="K6" s="12">
        <v>923</v>
      </c>
      <c r="L6" s="71">
        <v>1374</v>
      </c>
      <c r="M6" s="12">
        <v>1305</v>
      </c>
      <c r="N6" s="56">
        <v>1719</v>
      </c>
      <c r="O6" s="61">
        <v>2120</v>
      </c>
    </row>
    <row r="7" spans="1:15" s="23" customFormat="1" ht="13.5">
      <c r="A7" s="38" t="s">
        <v>105</v>
      </c>
      <c r="B7" s="12">
        <f>+B8+B9</f>
        <v>8422</v>
      </c>
      <c r="C7" s="12">
        <f aca="true" t="shared" si="1" ref="C7:K7">+C8+C9</f>
        <v>15603</v>
      </c>
      <c r="D7" s="12">
        <f t="shared" si="1"/>
        <v>29885</v>
      </c>
      <c r="E7" s="12">
        <f t="shared" si="1"/>
        <v>60868</v>
      </c>
      <c r="F7" s="12">
        <f t="shared" si="1"/>
        <v>73458</v>
      </c>
      <c r="G7" s="12">
        <f t="shared" si="1"/>
        <v>76496</v>
      </c>
      <c r="H7" s="12">
        <f t="shared" si="1"/>
        <v>79575</v>
      </c>
      <c r="I7" s="12">
        <f t="shared" si="1"/>
        <v>85773</v>
      </c>
      <c r="J7" s="12">
        <f t="shared" si="1"/>
        <v>87072</v>
      </c>
      <c r="K7" s="12">
        <f t="shared" si="1"/>
        <v>95642</v>
      </c>
      <c r="L7" s="71">
        <v>100296</v>
      </c>
      <c r="M7" s="12">
        <f>SUM(M8:M9)</f>
        <v>104654</v>
      </c>
      <c r="N7" s="56">
        <f>SUM(N8:N9)</f>
        <v>106238</v>
      </c>
      <c r="O7" s="56">
        <f>SUM(O8:O9)</f>
        <v>108509</v>
      </c>
    </row>
    <row r="8" spans="1:15" s="24" customFormat="1" ht="13.5">
      <c r="A8" s="40" t="s">
        <v>11</v>
      </c>
      <c r="B8" s="12">
        <v>6055</v>
      </c>
      <c r="C8" s="12">
        <v>11737</v>
      </c>
      <c r="D8" s="12">
        <v>19666</v>
      </c>
      <c r="E8" s="12">
        <v>40026</v>
      </c>
      <c r="F8" s="11" t="s">
        <v>27</v>
      </c>
      <c r="G8" s="12">
        <v>50064</v>
      </c>
      <c r="H8" s="12">
        <v>52808</v>
      </c>
      <c r="I8" s="12">
        <v>58087</v>
      </c>
      <c r="J8" s="12">
        <v>58806</v>
      </c>
      <c r="K8" s="12">
        <v>63274</v>
      </c>
      <c r="L8" s="71">
        <v>66434</v>
      </c>
      <c r="M8" s="12">
        <v>68873</v>
      </c>
      <c r="N8" s="56">
        <v>68430</v>
      </c>
      <c r="O8" s="61">
        <v>67792</v>
      </c>
    </row>
    <row r="9" spans="1:15" s="24" customFormat="1" ht="13.5">
      <c r="A9" s="40" t="s">
        <v>1</v>
      </c>
      <c r="B9" s="12">
        <v>2367</v>
      </c>
      <c r="C9" s="12">
        <v>3866</v>
      </c>
      <c r="D9" s="12">
        <v>10219</v>
      </c>
      <c r="E9" s="12">
        <v>20842</v>
      </c>
      <c r="F9" s="11" t="s">
        <v>28</v>
      </c>
      <c r="G9" s="12">
        <v>26432</v>
      </c>
      <c r="H9" s="12">
        <v>26767</v>
      </c>
      <c r="I9" s="12">
        <v>27686</v>
      </c>
      <c r="J9" s="12">
        <v>28266</v>
      </c>
      <c r="K9" s="12">
        <v>32368</v>
      </c>
      <c r="L9" s="71">
        <v>33862</v>
      </c>
      <c r="M9" s="12">
        <v>35781</v>
      </c>
      <c r="N9" s="56">
        <v>37808</v>
      </c>
      <c r="O9" s="61">
        <v>40717</v>
      </c>
    </row>
    <row r="10" spans="1:15" s="49" customFormat="1" ht="15.75">
      <c r="A10" s="42" t="s">
        <v>123</v>
      </c>
      <c r="B10" s="56">
        <f aca="true" t="shared" si="2" ref="B10:K10">+B11+B14</f>
        <v>10757</v>
      </c>
      <c r="C10" s="56">
        <f t="shared" si="2"/>
        <v>20829</v>
      </c>
      <c r="D10" s="56">
        <f t="shared" si="2"/>
        <v>41763</v>
      </c>
      <c r="E10" s="56">
        <f t="shared" si="2"/>
        <v>75408</v>
      </c>
      <c r="F10" s="56">
        <f t="shared" si="2"/>
        <v>90192</v>
      </c>
      <c r="G10" s="56">
        <f t="shared" si="2"/>
        <v>93478</v>
      </c>
      <c r="H10" s="56">
        <f t="shared" si="2"/>
        <v>98082</v>
      </c>
      <c r="I10" s="56">
        <f t="shared" si="2"/>
        <v>101953</v>
      </c>
      <c r="J10" s="56">
        <f t="shared" si="2"/>
        <v>107975</v>
      </c>
      <c r="K10" s="56">
        <f t="shared" si="2"/>
        <v>116011</v>
      </c>
      <c r="L10" s="61">
        <v>122697</v>
      </c>
      <c r="M10" s="12">
        <f>SUM(M11+M14)</f>
        <v>129900</v>
      </c>
      <c r="N10" s="56">
        <v>135919</v>
      </c>
      <c r="O10" s="61">
        <v>143812</v>
      </c>
    </row>
    <row r="11" spans="1:15" s="23" customFormat="1" ht="13.5">
      <c r="A11" s="38" t="s">
        <v>106</v>
      </c>
      <c r="B11" s="12">
        <f>+B12+B13</f>
        <v>197</v>
      </c>
      <c r="C11" s="12">
        <f aca="true" t="shared" si="3" ref="C11:K11">+C12+C13</f>
        <v>425</v>
      </c>
      <c r="D11" s="12">
        <f t="shared" si="3"/>
        <v>874</v>
      </c>
      <c r="E11" s="12">
        <f t="shared" si="3"/>
        <v>664</v>
      </c>
      <c r="F11" s="12">
        <f t="shared" si="3"/>
        <v>1306</v>
      </c>
      <c r="G11" s="12">
        <f t="shared" si="3"/>
        <v>1402</v>
      </c>
      <c r="H11" s="12">
        <f t="shared" si="3"/>
        <v>1598</v>
      </c>
      <c r="I11" s="12">
        <f t="shared" si="3"/>
        <v>1315</v>
      </c>
      <c r="J11" s="12">
        <f t="shared" si="3"/>
        <v>1375</v>
      </c>
      <c r="K11" s="12">
        <f t="shared" si="3"/>
        <v>1428</v>
      </c>
      <c r="L11" s="71">
        <v>1680</v>
      </c>
      <c r="M11" s="12">
        <f>SUM(M12:M13)</f>
        <v>1913</v>
      </c>
      <c r="N11" s="56">
        <v>1761</v>
      </c>
      <c r="O11" s="61">
        <v>2388</v>
      </c>
    </row>
    <row r="12" spans="1:15" s="23" customFormat="1" ht="15.75">
      <c r="A12" s="39" t="s">
        <v>104</v>
      </c>
      <c r="B12" s="12">
        <v>27</v>
      </c>
      <c r="C12" s="12">
        <v>83</v>
      </c>
      <c r="D12" s="12">
        <v>315</v>
      </c>
      <c r="E12" s="12">
        <v>358</v>
      </c>
      <c r="F12" s="11" t="s">
        <v>29</v>
      </c>
      <c r="G12" s="12">
        <v>1092</v>
      </c>
      <c r="H12" s="12">
        <v>1384</v>
      </c>
      <c r="I12" s="12">
        <v>1103</v>
      </c>
      <c r="J12" s="12">
        <v>1170</v>
      </c>
      <c r="K12" s="12">
        <v>1249</v>
      </c>
      <c r="L12" s="71">
        <v>1304</v>
      </c>
      <c r="M12" s="12">
        <v>1463</v>
      </c>
      <c r="N12" s="56">
        <v>1261</v>
      </c>
      <c r="O12" s="61">
        <v>1690</v>
      </c>
    </row>
    <row r="13" spans="1:15" s="23" customFormat="1" ht="15.75">
      <c r="A13" s="39" t="s">
        <v>107</v>
      </c>
      <c r="B13" s="12">
        <v>170</v>
      </c>
      <c r="C13" s="12">
        <v>342</v>
      </c>
      <c r="D13" s="12">
        <v>559</v>
      </c>
      <c r="E13" s="12">
        <v>306</v>
      </c>
      <c r="F13" s="11" t="s">
        <v>30</v>
      </c>
      <c r="G13" s="12">
        <v>310</v>
      </c>
      <c r="H13" s="12">
        <v>214</v>
      </c>
      <c r="I13" s="12">
        <v>212</v>
      </c>
      <c r="J13" s="12">
        <v>205</v>
      </c>
      <c r="K13" s="12">
        <v>179</v>
      </c>
      <c r="L13" s="71">
        <v>376</v>
      </c>
      <c r="M13" s="12">
        <v>450</v>
      </c>
      <c r="N13" s="56">
        <v>500</v>
      </c>
      <c r="O13" s="61">
        <v>698</v>
      </c>
    </row>
    <row r="14" spans="1:15" s="23" customFormat="1" ht="13.5">
      <c r="A14" s="38" t="s">
        <v>105</v>
      </c>
      <c r="B14" s="12">
        <f>+B15+B16</f>
        <v>10560</v>
      </c>
      <c r="C14" s="12">
        <f aca="true" t="shared" si="4" ref="C14:K14">+C15+C16</f>
        <v>20404</v>
      </c>
      <c r="D14" s="12">
        <f t="shared" si="4"/>
        <v>40889</v>
      </c>
      <c r="E14" s="12">
        <f t="shared" si="4"/>
        <v>74744</v>
      </c>
      <c r="F14" s="12">
        <f t="shared" si="4"/>
        <v>88886</v>
      </c>
      <c r="G14" s="12">
        <f t="shared" si="4"/>
        <v>92076</v>
      </c>
      <c r="H14" s="12">
        <f t="shared" si="4"/>
        <v>96484</v>
      </c>
      <c r="I14" s="12">
        <f t="shared" si="4"/>
        <v>100638</v>
      </c>
      <c r="J14" s="12">
        <f t="shared" si="4"/>
        <v>106600</v>
      </c>
      <c r="K14" s="12">
        <f t="shared" si="4"/>
        <v>114583</v>
      </c>
      <c r="L14" s="71">
        <v>121017</v>
      </c>
      <c r="M14" s="12">
        <f>SUM(M15:M16)</f>
        <v>127987</v>
      </c>
      <c r="N14" s="56">
        <f>SUM(N15:N16)</f>
        <v>134158</v>
      </c>
      <c r="O14" s="56">
        <f>SUM(O15:O16)</f>
        <v>141424</v>
      </c>
    </row>
    <row r="15" spans="1:15" s="24" customFormat="1" ht="13.5">
      <c r="A15" s="40" t="s">
        <v>11</v>
      </c>
      <c r="B15" s="12">
        <v>7125</v>
      </c>
      <c r="C15" s="12">
        <v>14100</v>
      </c>
      <c r="D15" s="12">
        <v>25936</v>
      </c>
      <c r="E15" s="12">
        <v>45609</v>
      </c>
      <c r="F15" s="11" t="s">
        <v>31</v>
      </c>
      <c r="G15" s="12">
        <v>56981</v>
      </c>
      <c r="H15" s="12">
        <v>59709</v>
      </c>
      <c r="I15" s="12">
        <v>61534</v>
      </c>
      <c r="J15" s="12">
        <v>65507</v>
      </c>
      <c r="K15" s="12">
        <v>71415</v>
      </c>
      <c r="L15" s="71">
        <v>76997</v>
      </c>
      <c r="M15" s="12">
        <v>81803</v>
      </c>
      <c r="N15" s="56">
        <v>85653</v>
      </c>
      <c r="O15" s="61">
        <v>88377</v>
      </c>
    </row>
    <row r="16" spans="1:15" s="24" customFormat="1" ht="13.5">
      <c r="A16" s="40" t="s">
        <v>1</v>
      </c>
      <c r="B16" s="12">
        <v>3435</v>
      </c>
      <c r="C16" s="12">
        <v>6304</v>
      </c>
      <c r="D16" s="12">
        <v>14953</v>
      </c>
      <c r="E16" s="12">
        <v>29135</v>
      </c>
      <c r="F16" s="11" t="s">
        <v>32</v>
      </c>
      <c r="G16" s="12">
        <v>35095</v>
      </c>
      <c r="H16" s="12">
        <v>36775</v>
      </c>
      <c r="I16" s="12">
        <v>39104</v>
      </c>
      <c r="J16" s="12">
        <v>41093</v>
      </c>
      <c r="K16" s="12">
        <v>43168</v>
      </c>
      <c r="L16" s="71">
        <v>44020</v>
      </c>
      <c r="M16" s="12">
        <v>46184</v>
      </c>
      <c r="N16" s="56">
        <v>48505</v>
      </c>
      <c r="O16" s="61">
        <v>53047</v>
      </c>
    </row>
    <row r="17" spans="1:15" s="23" customFormat="1" ht="15.75">
      <c r="A17" s="42" t="s">
        <v>109</v>
      </c>
      <c r="B17" s="12">
        <v>5323</v>
      </c>
      <c r="C17" s="12">
        <v>10284</v>
      </c>
      <c r="D17" s="12">
        <v>17177</v>
      </c>
      <c r="E17" s="12">
        <v>35944</v>
      </c>
      <c r="F17" s="11" t="s">
        <v>37</v>
      </c>
      <c r="G17" s="12">
        <v>47424</v>
      </c>
      <c r="H17" s="12">
        <v>49756</v>
      </c>
      <c r="I17" s="12">
        <v>51381</v>
      </c>
      <c r="J17" s="12">
        <v>54507</v>
      </c>
      <c r="K17" s="12">
        <v>56269</v>
      </c>
      <c r="L17" s="12">
        <v>56454</v>
      </c>
      <c r="M17" s="12">
        <v>58508</v>
      </c>
      <c r="N17" s="56">
        <f>SUM(N18:N23)</f>
        <v>58298.804000000004</v>
      </c>
      <c r="O17" s="56">
        <f>SUM(O18:O23)</f>
        <v>59641.799999999996</v>
      </c>
    </row>
    <row r="18" spans="1:15" s="24" customFormat="1" ht="15.75">
      <c r="A18" s="40" t="s">
        <v>128</v>
      </c>
      <c r="B18" s="12">
        <v>3374</v>
      </c>
      <c r="C18" s="12">
        <v>6433</v>
      </c>
      <c r="D18" s="12">
        <v>9485</v>
      </c>
      <c r="E18" s="12">
        <v>19658</v>
      </c>
      <c r="F18" s="11" t="s">
        <v>124</v>
      </c>
      <c r="G18" s="12">
        <v>26881</v>
      </c>
      <c r="H18" s="12">
        <v>27555</v>
      </c>
      <c r="I18" s="12">
        <v>28477</v>
      </c>
      <c r="J18" s="12">
        <v>29803</v>
      </c>
      <c r="K18" s="12">
        <v>30753</v>
      </c>
      <c r="L18" s="71">
        <v>31981</v>
      </c>
      <c r="M18" s="12">
        <v>32519</v>
      </c>
      <c r="N18" s="71">
        <v>33046</v>
      </c>
      <c r="O18" s="71">
        <v>34015.791</v>
      </c>
    </row>
    <row r="19" spans="1:15" s="24" customFormat="1" ht="15.75">
      <c r="A19" s="39" t="s">
        <v>125</v>
      </c>
      <c r="B19" s="12">
        <v>22</v>
      </c>
      <c r="C19" s="12">
        <v>44</v>
      </c>
      <c r="D19" s="12">
        <v>92</v>
      </c>
      <c r="E19" s="12">
        <v>220</v>
      </c>
      <c r="F19" s="11" t="s">
        <v>33</v>
      </c>
      <c r="G19" s="12">
        <v>108</v>
      </c>
      <c r="H19" s="12">
        <v>63</v>
      </c>
      <c r="I19" s="12">
        <v>55</v>
      </c>
      <c r="J19" s="12">
        <v>58</v>
      </c>
      <c r="K19" s="12">
        <v>134</v>
      </c>
      <c r="L19" s="12">
        <v>179</v>
      </c>
      <c r="M19" s="12">
        <v>298</v>
      </c>
      <c r="N19" s="56">
        <v>297.237</v>
      </c>
      <c r="O19" s="56">
        <v>276.948</v>
      </c>
    </row>
    <row r="20" spans="1:15" s="24" customFormat="1" ht="15.75">
      <c r="A20" s="40" t="s">
        <v>126</v>
      </c>
      <c r="B20" s="12">
        <v>1514</v>
      </c>
      <c r="C20" s="12">
        <v>2873</v>
      </c>
      <c r="D20" s="12">
        <v>5173</v>
      </c>
      <c r="E20" s="12">
        <v>10257</v>
      </c>
      <c r="F20" s="11" t="s">
        <v>127</v>
      </c>
      <c r="G20" s="12">
        <v>11942</v>
      </c>
      <c r="H20" s="12">
        <v>13234</v>
      </c>
      <c r="I20" s="12">
        <v>13631</v>
      </c>
      <c r="J20" s="12">
        <v>14552</v>
      </c>
      <c r="K20" s="12">
        <v>14882</v>
      </c>
      <c r="L20" s="12">
        <v>13704</v>
      </c>
      <c r="M20" s="12">
        <v>14437</v>
      </c>
      <c r="N20" s="71">
        <v>13316</v>
      </c>
      <c r="O20" s="71">
        <v>13605.941</v>
      </c>
    </row>
    <row r="21" spans="1:15" s="24" customFormat="1" ht="15.75">
      <c r="A21" s="39" t="s">
        <v>129</v>
      </c>
      <c r="B21" s="12">
        <v>235</v>
      </c>
      <c r="C21" s="12">
        <v>577</v>
      </c>
      <c r="D21" s="12">
        <v>1490</v>
      </c>
      <c r="E21" s="12">
        <v>3353</v>
      </c>
      <c r="F21" s="11" t="s">
        <v>34</v>
      </c>
      <c r="G21" s="12">
        <v>4415.867</v>
      </c>
      <c r="H21" s="12">
        <v>4688.848</v>
      </c>
      <c r="I21" s="12">
        <v>4704</v>
      </c>
      <c r="J21" s="12">
        <v>5068</v>
      </c>
      <c r="K21" s="12">
        <v>5350</v>
      </c>
      <c r="L21" s="12">
        <v>5696</v>
      </c>
      <c r="M21" s="12">
        <v>5764</v>
      </c>
      <c r="N21" s="56">
        <v>6076.673</v>
      </c>
      <c r="O21" s="56">
        <v>5884.963</v>
      </c>
    </row>
    <row r="22" spans="1:15" s="24" customFormat="1" ht="15.75">
      <c r="A22" s="39" t="s">
        <v>130</v>
      </c>
      <c r="B22" s="12">
        <v>110</v>
      </c>
      <c r="C22" s="12">
        <v>176</v>
      </c>
      <c r="D22" s="12">
        <v>323</v>
      </c>
      <c r="E22" s="12">
        <v>695</v>
      </c>
      <c r="F22" s="11" t="s">
        <v>35</v>
      </c>
      <c r="G22" s="12">
        <v>770.114</v>
      </c>
      <c r="H22" s="12">
        <v>725.986</v>
      </c>
      <c r="I22" s="12">
        <v>729</v>
      </c>
      <c r="J22" s="12">
        <v>861</v>
      </c>
      <c r="K22" s="12">
        <v>740</v>
      </c>
      <c r="L22" s="12">
        <v>784</v>
      </c>
      <c r="M22" s="12">
        <v>753</v>
      </c>
      <c r="N22" s="56">
        <v>702.802</v>
      </c>
      <c r="O22" s="56">
        <v>709.096</v>
      </c>
    </row>
    <row r="23" spans="1:15" s="24" customFormat="1" ht="15.75">
      <c r="A23" s="40" t="s">
        <v>131</v>
      </c>
      <c r="B23" s="12">
        <v>68</v>
      </c>
      <c r="C23" s="12">
        <v>181</v>
      </c>
      <c r="D23" s="12">
        <v>615</v>
      </c>
      <c r="E23" s="12">
        <v>1761</v>
      </c>
      <c r="F23" s="11" t="s">
        <v>36</v>
      </c>
      <c r="G23" s="12">
        <v>3307</v>
      </c>
      <c r="H23" s="12">
        <v>3489</v>
      </c>
      <c r="I23" s="12">
        <v>3785</v>
      </c>
      <c r="J23" s="12">
        <v>4165</v>
      </c>
      <c r="K23" s="12">
        <v>4410</v>
      </c>
      <c r="L23" s="12">
        <v>4800</v>
      </c>
      <c r="M23" s="12">
        <v>4737</v>
      </c>
      <c r="N23" s="59">
        <v>4860.092</v>
      </c>
      <c r="O23" s="59">
        <v>5149.061</v>
      </c>
    </row>
    <row r="24" spans="1:15" s="4" customFormat="1" ht="13.5">
      <c r="A24" s="13" t="s">
        <v>110</v>
      </c>
      <c r="B24" s="22"/>
      <c r="C24" s="22"/>
      <c r="D24" s="22"/>
      <c r="E24" s="22"/>
      <c r="F24" s="22"/>
      <c r="G24" s="22"/>
      <c r="H24" s="22"/>
      <c r="I24" s="22"/>
      <c r="J24" s="22"/>
      <c r="K24" s="22"/>
      <c r="L24" s="22"/>
      <c r="M24" s="58"/>
      <c r="N24" s="54"/>
      <c r="O24" s="54"/>
    </row>
    <row r="25" spans="1:15" s="4" customFormat="1" ht="15.75">
      <c r="A25" s="44" t="s">
        <v>132</v>
      </c>
      <c r="B25" s="10">
        <f>+B26+B33</f>
        <v>3545693</v>
      </c>
      <c r="C25" s="10">
        <f aca="true" t="shared" si="5" ref="C25:L25">+C26+C33</f>
        <v>3730082</v>
      </c>
      <c r="D25" s="10">
        <f t="shared" si="5"/>
        <v>3859837</v>
      </c>
      <c r="E25" s="10">
        <f t="shared" si="5"/>
        <v>3866926</v>
      </c>
      <c r="F25" s="10">
        <f t="shared" si="5"/>
        <v>3906595</v>
      </c>
      <c r="G25" s="10">
        <f t="shared" si="5"/>
        <v>3912226</v>
      </c>
      <c r="H25" s="10">
        <f t="shared" si="5"/>
        <v>3919652</v>
      </c>
      <c r="I25" s="10">
        <f t="shared" si="5"/>
        <v>3944601</v>
      </c>
      <c r="J25" s="10">
        <f t="shared" si="5"/>
        <v>3906304</v>
      </c>
      <c r="K25" s="10">
        <f t="shared" si="5"/>
        <v>3917245</v>
      </c>
      <c r="L25" s="10">
        <f t="shared" si="5"/>
        <v>3936241</v>
      </c>
      <c r="M25" s="10">
        <f>(M26+M33)</f>
        <v>3948335</v>
      </c>
      <c r="N25" s="56">
        <v>3966494</v>
      </c>
      <c r="O25" s="56">
        <v>3974103</v>
      </c>
    </row>
    <row r="26" spans="1:15" s="23" customFormat="1" ht="13.5">
      <c r="A26" s="38" t="s">
        <v>111</v>
      </c>
      <c r="B26" s="10">
        <v>3116125</v>
      </c>
      <c r="C26" s="10">
        <v>3169412</v>
      </c>
      <c r="D26" s="10">
        <v>3230936</v>
      </c>
      <c r="E26" s="10">
        <v>3122282</v>
      </c>
      <c r="F26" s="11" t="s">
        <v>43</v>
      </c>
      <c r="G26" s="10">
        <v>3092520</v>
      </c>
      <c r="H26" s="10">
        <v>3092887</v>
      </c>
      <c r="I26" s="10">
        <v>3108493</v>
      </c>
      <c r="J26" s="10">
        <v>3064650</v>
      </c>
      <c r="K26" s="12">
        <v>3071181</v>
      </c>
      <c r="L26" s="10">
        <v>3084000</v>
      </c>
      <c r="M26" s="12">
        <v>3071332</v>
      </c>
      <c r="N26" s="56">
        <v>3071768</v>
      </c>
      <c r="O26" s="56">
        <v>3033133</v>
      </c>
    </row>
    <row r="27" spans="1:15" s="24" customFormat="1" ht="13.5">
      <c r="A27" s="40" t="s">
        <v>23</v>
      </c>
      <c r="B27" s="65">
        <v>658896</v>
      </c>
      <c r="C27" s="65">
        <v>707002</v>
      </c>
      <c r="D27" s="65">
        <v>750479</v>
      </c>
      <c r="E27" s="65">
        <v>702486</v>
      </c>
      <c r="F27" s="66" t="s">
        <v>133</v>
      </c>
      <c r="G27" s="65">
        <v>690924</v>
      </c>
      <c r="H27" s="65">
        <v>691156</v>
      </c>
      <c r="I27" s="65">
        <v>692767</v>
      </c>
      <c r="J27" s="65">
        <v>660834</v>
      </c>
      <c r="K27" s="65">
        <v>660682</v>
      </c>
      <c r="L27" s="65">
        <v>661798</v>
      </c>
      <c r="M27" s="65">
        <v>663134</v>
      </c>
      <c r="N27" s="71">
        <v>662855</v>
      </c>
      <c r="O27" s="71">
        <v>652522</v>
      </c>
    </row>
    <row r="28" spans="1:15" s="24" customFormat="1" ht="15.75">
      <c r="A28" s="39" t="s">
        <v>112</v>
      </c>
      <c r="B28" s="10">
        <v>111912</v>
      </c>
      <c r="C28" s="10">
        <v>187696</v>
      </c>
      <c r="D28" s="10">
        <v>246130</v>
      </c>
      <c r="E28" s="10">
        <v>178188</v>
      </c>
      <c r="F28" s="11" t="s">
        <v>38</v>
      </c>
      <c r="G28" s="10">
        <v>170568</v>
      </c>
      <c r="H28" s="10">
        <v>168938</v>
      </c>
      <c r="I28" s="10">
        <v>167369</v>
      </c>
      <c r="J28" s="10">
        <v>118369</v>
      </c>
      <c r="K28" s="12">
        <v>116846</v>
      </c>
      <c r="L28" s="10">
        <v>116698</v>
      </c>
      <c r="M28" s="12">
        <v>119270</v>
      </c>
      <c r="N28" s="56">
        <v>117751</v>
      </c>
      <c r="O28" s="56">
        <v>120208</v>
      </c>
    </row>
    <row r="29" spans="1:15" s="24" customFormat="1" ht="13.5">
      <c r="A29" s="40" t="s">
        <v>18</v>
      </c>
      <c r="B29" s="10">
        <v>2345317</v>
      </c>
      <c r="C29" s="10">
        <v>2274714</v>
      </c>
      <c r="D29" s="10">
        <v>2234327</v>
      </c>
      <c r="E29" s="10">
        <v>2241608</v>
      </c>
      <c r="F29" s="11" t="s">
        <v>39</v>
      </c>
      <c r="G29" s="10">
        <v>2231029</v>
      </c>
      <c r="H29" s="10">
        <v>2232793</v>
      </c>
      <c r="I29" s="10">
        <v>2248357</v>
      </c>
      <c r="J29" s="10">
        <v>2285447</v>
      </c>
      <c r="K29" s="12">
        <v>2293653</v>
      </c>
      <c r="L29" s="10">
        <v>2305504</v>
      </c>
      <c r="M29" s="12">
        <f>SUM(M30:M32)</f>
        <v>2288928</v>
      </c>
      <c r="N29" s="56">
        <f>SUM(N30:N32)</f>
        <v>2291162</v>
      </c>
      <c r="O29" s="56">
        <f>SUM(O30:O32)</f>
        <v>2260403</v>
      </c>
    </row>
    <row r="30" spans="1:15" s="24" customFormat="1" ht="13.5">
      <c r="A30" s="41" t="s">
        <v>15</v>
      </c>
      <c r="B30" s="10">
        <v>1742404</v>
      </c>
      <c r="C30" s="10">
        <v>1732981</v>
      </c>
      <c r="D30" s="10">
        <v>1542984</v>
      </c>
      <c r="E30" s="10">
        <v>1616634</v>
      </c>
      <c r="F30" s="11" t="s">
        <v>40</v>
      </c>
      <c r="G30" s="10">
        <v>1626927</v>
      </c>
      <c r="H30" s="10">
        <v>1627639</v>
      </c>
      <c r="I30" s="10">
        <v>1642468</v>
      </c>
      <c r="J30" s="10">
        <v>1647025</v>
      </c>
      <c r="K30" s="12">
        <v>1649291</v>
      </c>
      <c r="L30" s="10">
        <v>1656906</v>
      </c>
      <c r="M30" s="12">
        <v>1637616</v>
      </c>
      <c r="N30" s="56">
        <v>1628510</v>
      </c>
      <c r="O30" s="56">
        <v>1623786</v>
      </c>
    </row>
    <row r="31" spans="1:15" s="24" customFormat="1" ht="15.75">
      <c r="A31" s="45" t="s">
        <v>113</v>
      </c>
      <c r="B31" s="10">
        <v>538651</v>
      </c>
      <c r="C31" s="10">
        <v>510174</v>
      </c>
      <c r="D31" s="10">
        <v>458231</v>
      </c>
      <c r="E31" s="10">
        <v>437460</v>
      </c>
      <c r="F31" s="11" t="s">
        <v>41</v>
      </c>
      <c r="G31" s="10">
        <v>424529</v>
      </c>
      <c r="H31" s="10">
        <v>426170</v>
      </c>
      <c r="I31" s="10">
        <v>426433</v>
      </c>
      <c r="J31" s="10">
        <v>426340</v>
      </c>
      <c r="K31" s="12">
        <v>590206</v>
      </c>
      <c r="L31" s="10">
        <v>592623</v>
      </c>
      <c r="M31" s="12">
        <v>595197</v>
      </c>
      <c r="N31" s="56">
        <v>606398</v>
      </c>
      <c r="O31" s="56">
        <v>580825</v>
      </c>
    </row>
    <row r="32" spans="1:15" s="24" customFormat="1" ht="15.75">
      <c r="A32" s="45" t="s">
        <v>114</v>
      </c>
      <c r="B32" s="10">
        <v>64262</v>
      </c>
      <c r="C32" s="10">
        <v>31559</v>
      </c>
      <c r="D32" s="10">
        <v>233112</v>
      </c>
      <c r="E32" s="10">
        <v>187514</v>
      </c>
      <c r="F32" s="11" t="s">
        <v>42</v>
      </c>
      <c r="G32" s="10">
        <v>179573</v>
      </c>
      <c r="H32" s="10">
        <v>178984</v>
      </c>
      <c r="I32" s="10">
        <v>179456</v>
      </c>
      <c r="J32" s="10">
        <v>212082</v>
      </c>
      <c r="K32" s="12">
        <v>54156</v>
      </c>
      <c r="L32" s="10">
        <v>55975</v>
      </c>
      <c r="M32" s="12">
        <v>56115</v>
      </c>
      <c r="N32" s="56">
        <v>56254</v>
      </c>
      <c r="O32" s="56">
        <v>55792</v>
      </c>
    </row>
    <row r="33" spans="1:15" s="23" customFormat="1" ht="13.5">
      <c r="A33" s="46" t="s">
        <v>115</v>
      </c>
      <c r="B33" s="10">
        <v>429568</v>
      </c>
      <c r="C33" s="10">
        <v>560670</v>
      </c>
      <c r="D33" s="10">
        <v>628901</v>
      </c>
      <c r="E33" s="10">
        <v>744644</v>
      </c>
      <c r="F33" s="11" t="s">
        <v>50</v>
      </c>
      <c r="G33" s="10">
        <v>819706</v>
      </c>
      <c r="H33" s="10">
        <v>826765</v>
      </c>
      <c r="I33" s="10">
        <v>836108</v>
      </c>
      <c r="J33" s="10">
        <v>841654</v>
      </c>
      <c r="K33" s="12">
        <v>846064</v>
      </c>
      <c r="L33" s="10">
        <v>852241</v>
      </c>
      <c r="M33" s="12">
        <f>SUM(M34:M36)</f>
        <v>877003</v>
      </c>
      <c r="N33" s="56">
        <f>SUM(N34:N36)</f>
        <v>894726</v>
      </c>
      <c r="O33" s="56">
        <v>940970</v>
      </c>
    </row>
    <row r="34" spans="1:15" s="24" customFormat="1" ht="13.5">
      <c r="A34" s="40" t="s">
        <v>23</v>
      </c>
      <c r="B34" s="10">
        <v>50158</v>
      </c>
      <c r="C34" s="10">
        <v>74103</v>
      </c>
      <c r="D34" s="10">
        <v>97287</v>
      </c>
      <c r="E34" s="10">
        <v>95778</v>
      </c>
      <c r="F34" s="11" t="s">
        <v>44</v>
      </c>
      <c r="G34" s="10">
        <v>111766</v>
      </c>
      <c r="H34" s="10">
        <v>111924</v>
      </c>
      <c r="I34" s="10">
        <v>112226</v>
      </c>
      <c r="J34" s="10">
        <v>110017</v>
      </c>
      <c r="K34" s="12">
        <v>109956</v>
      </c>
      <c r="L34" s="10">
        <v>110195</v>
      </c>
      <c r="M34" s="12">
        <v>109136</v>
      </c>
      <c r="N34" s="56">
        <v>110434</v>
      </c>
      <c r="O34" s="56">
        <v>120033</v>
      </c>
    </row>
    <row r="35" spans="1:15" s="24" customFormat="1" ht="15.75">
      <c r="A35" s="39" t="s">
        <v>112</v>
      </c>
      <c r="B35" s="10" t="s">
        <v>2</v>
      </c>
      <c r="C35" s="10" t="s">
        <v>2</v>
      </c>
      <c r="D35" s="10">
        <v>1495</v>
      </c>
      <c r="E35" s="10">
        <v>1024</v>
      </c>
      <c r="F35" s="11" t="s">
        <v>45</v>
      </c>
      <c r="G35" s="10">
        <v>1509</v>
      </c>
      <c r="H35" s="10">
        <v>1470</v>
      </c>
      <c r="I35" s="10">
        <v>1464</v>
      </c>
      <c r="J35" s="10">
        <v>1485</v>
      </c>
      <c r="K35" s="12">
        <v>1503</v>
      </c>
      <c r="L35" s="10">
        <v>1484</v>
      </c>
      <c r="M35" s="12">
        <v>2234</v>
      </c>
      <c r="N35" s="56">
        <v>2819</v>
      </c>
      <c r="O35" s="56">
        <v>3560</v>
      </c>
    </row>
    <row r="36" spans="1:15" s="24" customFormat="1" ht="13.5">
      <c r="A36" s="40" t="s">
        <v>18</v>
      </c>
      <c r="B36" s="10" t="s">
        <v>2</v>
      </c>
      <c r="C36" s="10" t="s">
        <v>2</v>
      </c>
      <c r="D36" s="10">
        <v>530119</v>
      </c>
      <c r="E36" s="10">
        <v>647842</v>
      </c>
      <c r="F36" s="11" t="s">
        <v>46</v>
      </c>
      <c r="G36" s="10">
        <v>706431</v>
      </c>
      <c r="H36" s="10">
        <v>713371</v>
      </c>
      <c r="I36" s="10">
        <v>722418</v>
      </c>
      <c r="J36" s="10">
        <v>730152</v>
      </c>
      <c r="K36" s="12">
        <v>734605</v>
      </c>
      <c r="L36" s="10">
        <v>740562</v>
      </c>
      <c r="M36" s="12">
        <f>SUM(M37:M39)</f>
        <v>765633</v>
      </c>
      <c r="N36" s="56">
        <f>SUM(N37:N39)</f>
        <v>781473</v>
      </c>
      <c r="O36" s="56">
        <f>SUM(O37:O39)</f>
        <v>817377</v>
      </c>
    </row>
    <row r="37" spans="1:15" s="24" customFormat="1" ht="13.5">
      <c r="A37" s="41" t="s">
        <v>15</v>
      </c>
      <c r="B37" s="10" t="s">
        <v>2</v>
      </c>
      <c r="C37" s="10" t="s">
        <v>2</v>
      </c>
      <c r="D37" s="10">
        <v>71357</v>
      </c>
      <c r="E37" s="10">
        <v>95929</v>
      </c>
      <c r="F37" s="11" t="s">
        <v>47</v>
      </c>
      <c r="G37" s="10">
        <v>117518</v>
      </c>
      <c r="H37" s="10">
        <v>117181</v>
      </c>
      <c r="I37" s="10">
        <v>117487</v>
      </c>
      <c r="J37" s="10">
        <v>117016</v>
      </c>
      <c r="K37" s="12">
        <v>117105</v>
      </c>
      <c r="L37" s="10">
        <v>116918</v>
      </c>
      <c r="M37" s="12">
        <v>144065</v>
      </c>
      <c r="N37" s="56">
        <v>144615</v>
      </c>
      <c r="O37" s="56">
        <v>156598</v>
      </c>
    </row>
    <row r="38" spans="1:15" s="24" customFormat="1" ht="15.75">
      <c r="A38" s="45" t="s">
        <v>116</v>
      </c>
      <c r="B38" s="10" t="s">
        <v>2</v>
      </c>
      <c r="C38" s="10" t="s">
        <v>2</v>
      </c>
      <c r="D38" s="10">
        <v>37583</v>
      </c>
      <c r="E38" s="10">
        <v>42752</v>
      </c>
      <c r="F38" s="11" t="s">
        <v>48</v>
      </c>
      <c r="G38" s="10">
        <v>60561</v>
      </c>
      <c r="H38" s="10">
        <v>60926</v>
      </c>
      <c r="I38" s="10">
        <v>74402</v>
      </c>
      <c r="J38" s="10">
        <v>75195</v>
      </c>
      <c r="K38" s="12">
        <v>605255</v>
      </c>
      <c r="L38" s="10">
        <v>611473</v>
      </c>
      <c r="M38" s="12">
        <v>608859</v>
      </c>
      <c r="N38" s="56">
        <v>624163</v>
      </c>
      <c r="O38" s="56">
        <v>647448</v>
      </c>
    </row>
    <row r="39" spans="1:15" s="24" customFormat="1" ht="15.75">
      <c r="A39" s="45" t="s">
        <v>114</v>
      </c>
      <c r="B39" s="10">
        <v>379410</v>
      </c>
      <c r="C39" s="10">
        <v>486567</v>
      </c>
      <c r="D39" s="10">
        <v>421179</v>
      </c>
      <c r="E39" s="10">
        <v>509161</v>
      </c>
      <c r="F39" s="11" t="s">
        <v>49</v>
      </c>
      <c r="G39" s="10">
        <v>528352</v>
      </c>
      <c r="H39" s="10">
        <v>535264</v>
      </c>
      <c r="I39" s="10">
        <v>530529</v>
      </c>
      <c r="J39" s="10">
        <v>537941</v>
      </c>
      <c r="K39" s="12">
        <v>12245</v>
      </c>
      <c r="L39" s="10">
        <v>12171</v>
      </c>
      <c r="M39" s="12">
        <v>12709</v>
      </c>
      <c r="N39" s="56">
        <v>12695</v>
      </c>
      <c r="O39" s="56">
        <v>13331</v>
      </c>
    </row>
    <row r="40" spans="1:15" s="23" customFormat="1" ht="15.75">
      <c r="A40" s="42" t="s">
        <v>134</v>
      </c>
      <c r="B40" s="10">
        <f>3116125+B48</f>
        <v>3545693</v>
      </c>
      <c r="C40" s="10">
        <f>3169412+C48</f>
        <v>3730082</v>
      </c>
      <c r="D40" s="10">
        <f aca="true" t="shared" si="6" ref="D40:M40">+D41+D48</f>
        <v>3859837</v>
      </c>
      <c r="E40" s="10">
        <f t="shared" si="6"/>
        <v>3866926</v>
      </c>
      <c r="F40" s="10">
        <f t="shared" si="6"/>
        <v>3906595</v>
      </c>
      <c r="G40" s="10">
        <f t="shared" si="6"/>
        <v>3912226</v>
      </c>
      <c r="H40" s="10">
        <f t="shared" si="6"/>
        <v>3919652</v>
      </c>
      <c r="I40" s="10">
        <f t="shared" si="6"/>
        <v>3945872</v>
      </c>
      <c r="J40" s="10">
        <f t="shared" si="6"/>
        <v>3906290</v>
      </c>
      <c r="K40" s="10">
        <f t="shared" si="6"/>
        <v>3917240</v>
      </c>
      <c r="L40" s="10">
        <f t="shared" si="6"/>
        <v>3936229</v>
      </c>
      <c r="M40" s="12">
        <f t="shared" si="6"/>
        <v>3948335</v>
      </c>
      <c r="N40" s="56">
        <v>3966485</v>
      </c>
      <c r="O40" s="56">
        <v>3974107</v>
      </c>
    </row>
    <row r="41" spans="1:15" s="23" customFormat="1" ht="13.5">
      <c r="A41" s="46" t="s">
        <v>111</v>
      </c>
      <c r="B41" s="65">
        <v>3116125</v>
      </c>
      <c r="C41" s="65">
        <v>3169412</v>
      </c>
      <c r="D41" s="12">
        <v>3230936</v>
      </c>
      <c r="E41" s="12">
        <v>3122282</v>
      </c>
      <c r="F41" s="11" t="s">
        <v>43</v>
      </c>
      <c r="G41" s="12">
        <v>3092520</v>
      </c>
      <c r="H41" s="12">
        <v>3092887</v>
      </c>
      <c r="I41" s="12">
        <v>3109132</v>
      </c>
      <c r="J41" s="12">
        <v>3064648</v>
      </c>
      <c r="K41" s="12">
        <v>3071181</v>
      </c>
      <c r="L41" s="12">
        <v>3083988</v>
      </c>
      <c r="M41" s="12">
        <f>SUM(M43:M47)+33061</f>
        <v>3071331</v>
      </c>
      <c r="N41" s="56">
        <f>SUM(N42:N47)</f>
        <v>3071761</v>
      </c>
      <c r="O41" s="56">
        <f>SUM(O42:O47)</f>
        <v>3033138</v>
      </c>
    </row>
    <row r="42" spans="1:15" s="24" customFormat="1" ht="13.5">
      <c r="A42" s="40" t="s">
        <v>3</v>
      </c>
      <c r="B42" s="10" t="s">
        <v>2</v>
      </c>
      <c r="C42" s="10" t="s">
        <v>2</v>
      </c>
      <c r="D42" s="65">
        <v>31905</v>
      </c>
      <c r="E42" s="65">
        <v>33547</v>
      </c>
      <c r="F42" s="66" t="s">
        <v>135</v>
      </c>
      <c r="G42" s="65">
        <v>32580</v>
      </c>
      <c r="H42" s="65">
        <v>32820</v>
      </c>
      <c r="I42" s="65">
        <v>32817</v>
      </c>
      <c r="J42" s="65">
        <v>32813</v>
      </c>
      <c r="K42" s="65">
        <v>32974</v>
      </c>
      <c r="L42" s="65">
        <v>33048</v>
      </c>
      <c r="M42" s="65">
        <v>33061</v>
      </c>
      <c r="N42" s="61">
        <v>32992</v>
      </c>
      <c r="O42" s="61">
        <v>32048</v>
      </c>
    </row>
    <row r="43" spans="1:15" s="24" customFormat="1" ht="13.5">
      <c r="A43" s="40" t="s">
        <v>17</v>
      </c>
      <c r="B43" s="10" t="s">
        <v>2</v>
      </c>
      <c r="C43" s="10" t="s">
        <v>2</v>
      </c>
      <c r="D43" s="12">
        <v>82569</v>
      </c>
      <c r="E43" s="12">
        <v>83802</v>
      </c>
      <c r="F43" s="11" t="s">
        <v>51</v>
      </c>
      <c r="G43" s="12">
        <v>97948</v>
      </c>
      <c r="H43" s="12">
        <v>98131</v>
      </c>
      <c r="I43" s="12">
        <v>98257</v>
      </c>
      <c r="J43" s="12">
        <v>98852</v>
      </c>
      <c r="K43" s="12">
        <v>98856</v>
      </c>
      <c r="L43" s="12">
        <v>98911</v>
      </c>
      <c r="M43" s="12">
        <v>99185</v>
      </c>
      <c r="N43" s="56">
        <v>98853</v>
      </c>
      <c r="O43" s="56">
        <v>97038</v>
      </c>
    </row>
    <row r="44" spans="1:15" s="24" customFormat="1" ht="13.5">
      <c r="A44" s="40" t="s">
        <v>16</v>
      </c>
      <c r="B44" s="10" t="s">
        <v>2</v>
      </c>
      <c r="C44" s="10" t="s">
        <v>2</v>
      </c>
      <c r="D44" s="12">
        <v>149057</v>
      </c>
      <c r="E44" s="12">
        <v>144774</v>
      </c>
      <c r="F44" s="11" t="s">
        <v>52</v>
      </c>
      <c r="G44" s="12">
        <v>137151</v>
      </c>
      <c r="H44" s="12">
        <v>137359</v>
      </c>
      <c r="I44" s="12">
        <v>137497</v>
      </c>
      <c r="J44" s="12">
        <v>137308</v>
      </c>
      <c r="K44" s="12">
        <v>137463</v>
      </c>
      <c r="L44" s="12">
        <v>137574</v>
      </c>
      <c r="M44" s="12">
        <v>137587</v>
      </c>
      <c r="N44" s="56">
        <v>137568</v>
      </c>
      <c r="O44" s="56">
        <v>135596</v>
      </c>
    </row>
    <row r="45" spans="1:15" s="24" customFormat="1" ht="13.5">
      <c r="A45" s="40" t="s">
        <v>19</v>
      </c>
      <c r="B45" s="10" t="s">
        <v>2</v>
      </c>
      <c r="C45" s="10" t="s">
        <v>2</v>
      </c>
      <c r="D45" s="12">
        <v>439000</v>
      </c>
      <c r="E45" s="12">
        <v>436352</v>
      </c>
      <c r="F45" s="11" t="s">
        <v>53</v>
      </c>
      <c r="G45" s="12">
        <v>431712</v>
      </c>
      <c r="H45" s="12">
        <v>432117</v>
      </c>
      <c r="I45" s="12">
        <v>432714</v>
      </c>
      <c r="J45" s="12">
        <v>432408</v>
      </c>
      <c r="K45" s="12">
        <v>432954</v>
      </c>
      <c r="L45" s="12">
        <v>433121</v>
      </c>
      <c r="M45" s="12">
        <v>433284</v>
      </c>
      <c r="N45" s="56">
        <v>430946</v>
      </c>
      <c r="O45" s="56">
        <v>424288</v>
      </c>
    </row>
    <row r="46" spans="1:15" s="24" customFormat="1" ht="13.5">
      <c r="A46" s="40" t="s">
        <v>20</v>
      </c>
      <c r="B46" s="10" t="s">
        <v>2</v>
      </c>
      <c r="C46" s="10" t="s">
        <v>2</v>
      </c>
      <c r="D46" s="12">
        <v>299613</v>
      </c>
      <c r="E46" s="12">
        <v>293922</v>
      </c>
      <c r="F46" s="11" t="s">
        <v>54</v>
      </c>
      <c r="G46" s="12">
        <v>274081</v>
      </c>
      <c r="H46" s="12">
        <v>273198</v>
      </c>
      <c r="I46" s="12">
        <v>272362</v>
      </c>
      <c r="J46" s="12">
        <v>272140</v>
      </c>
      <c r="K46" s="12">
        <v>271690</v>
      </c>
      <c r="L46" s="12">
        <v>271815</v>
      </c>
      <c r="M46" s="12">
        <v>271377</v>
      </c>
      <c r="N46" s="56">
        <v>270700</v>
      </c>
      <c r="O46" s="56">
        <v>267524</v>
      </c>
    </row>
    <row r="47" spans="1:15" s="24" customFormat="1" ht="13.5">
      <c r="A47" s="40" t="s">
        <v>1</v>
      </c>
      <c r="B47" s="10" t="s">
        <v>2</v>
      </c>
      <c r="C47" s="10" t="s">
        <v>2</v>
      </c>
      <c r="D47" s="12">
        <v>2228792</v>
      </c>
      <c r="E47" s="12">
        <v>2129885</v>
      </c>
      <c r="F47" s="11" t="s">
        <v>55</v>
      </c>
      <c r="G47" s="12">
        <v>2119048</v>
      </c>
      <c r="H47" s="12">
        <v>2119262</v>
      </c>
      <c r="I47" s="12">
        <v>2135485</v>
      </c>
      <c r="J47" s="12">
        <v>2091127</v>
      </c>
      <c r="K47" s="12">
        <v>2097244</v>
      </c>
      <c r="L47" s="12">
        <v>2109519</v>
      </c>
      <c r="M47" s="12">
        <v>2096837</v>
      </c>
      <c r="N47" s="56">
        <v>2100702</v>
      </c>
      <c r="O47" s="56">
        <v>2076644</v>
      </c>
    </row>
    <row r="48" spans="1:15" s="23" customFormat="1" ht="13.5">
      <c r="A48" s="46" t="s">
        <v>115</v>
      </c>
      <c r="B48" s="12">
        <v>429568</v>
      </c>
      <c r="C48" s="12">
        <v>560670</v>
      </c>
      <c r="D48" s="12">
        <v>628901</v>
      </c>
      <c r="E48" s="12">
        <v>744644</v>
      </c>
      <c r="F48" s="11" t="s">
        <v>50</v>
      </c>
      <c r="G48" s="12">
        <v>819706</v>
      </c>
      <c r="H48" s="12">
        <v>826765</v>
      </c>
      <c r="I48" s="12">
        <v>836740</v>
      </c>
      <c r="J48" s="12">
        <v>841642</v>
      </c>
      <c r="K48" s="12">
        <v>846059</v>
      </c>
      <c r="L48" s="12">
        <v>852241</v>
      </c>
      <c r="M48" s="12">
        <f>SUM(M49:M54)</f>
        <v>877004</v>
      </c>
      <c r="N48" s="56">
        <f>SUM(N49:N54)</f>
        <v>894724</v>
      </c>
      <c r="O48" s="56">
        <f>SUM(O49:O54)</f>
        <v>940969</v>
      </c>
    </row>
    <row r="49" spans="1:15" s="24" customFormat="1" ht="13.5">
      <c r="A49" s="40" t="s">
        <v>4</v>
      </c>
      <c r="B49" s="12" t="s">
        <v>2</v>
      </c>
      <c r="C49" s="12" t="s">
        <v>2</v>
      </c>
      <c r="D49" s="12">
        <v>9215</v>
      </c>
      <c r="E49" s="12">
        <v>11527</v>
      </c>
      <c r="F49" s="11" t="s">
        <v>56</v>
      </c>
      <c r="G49" s="12">
        <v>13164</v>
      </c>
      <c r="H49" s="12">
        <v>13217</v>
      </c>
      <c r="I49" s="12">
        <v>13247</v>
      </c>
      <c r="J49" s="12">
        <v>13312</v>
      </c>
      <c r="K49" s="12">
        <v>13343</v>
      </c>
      <c r="L49" s="12">
        <v>13379</v>
      </c>
      <c r="M49" s="12">
        <v>13406</v>
      </c>
      <c r="N49" s="56">
        <v>13491</v>
      </c>
      <c r="O49" s="56">
        <v>14460</v>
      </c>
    </row>
    <row r="50" spans="1:15" s="24" customFormat="1" ht="13.5">
      <c r="A50" s="40" t="s">
        <v>12</v>
      </c>
      <c r="B50" s="12" t="s">
        <v>2</v>
      </c>
      <c r="C50" s="12" t="s">
        <v>2</v>
      </c>
      <c r="D50" s="12">
        <v>6774</v>
      </c>
      <c r="E50" s="12">
        <v>7668</v>
      </c>
      <c r="F50" s="11" t="s">
        <v>57</v>
      </c>
      <c r="G50" s="12">
        <v>8970</v>
      </c>
      <c r="H50" s="12">
        <v>9027</v>
      </c>
      <c r="I50" s="12">
        <v>9063</v>
      </c>
      <c r="J50" s="12">
        <v>9127</v>
      </c>
      <c r="K50" s="12">
        <v>9125</v>
      </c>
      <c r="L50" s="12">
        <v>9140</v>
      </c>
      <c r="M50" s="12">
        <v>9126</v>
      </c>
      <c r="N50" s="56">
        <v>9323</v>
      </c>
      <c r="O50" s="56">
        <v>9870</v>
      </c>
    </row>
    <row r="51" spans="1:15" s="24" customFormat="1" ht="13.5">
      <c r="A51" s="40" t="s">
        <v>17</v>
      </c>
      <c r="B51" s="12" t="s">
        <v>2</v>
      </c>
      <c r="C51" s="12" t="s">
        <v>2</v>
      </c>
      <c r="D51" s="12">
        <v>44155</v>
      </c>
      <c r="E51" s="12">
        <v>51968</v>
      </c>
      <c r="F51" s="11" t="s">
        <v>58</v>
      </c>
      <c r="G51" s="12">
        <v>52796</v>
      </c>
      <c r="H51" s="12">
        <v>52983</v>
      </c>
      <c r="I51" s="12">
        <v>53223</v>
      </c>
      <c r="J51" s="12">
        <v>53132</v>
      </c>
      <c r="K51" s="12">
        <v>53206</v>
      </c>
      <c r="L51" s="12">
        <v>53312</v>
      </c>
      <c r="M51" s="12">
        <v>53056</v>
      </c>
      <c r="N51" s="56">
        <v>53439</v>
      </c>
      <c r="O51" s="56">
        <v>56870</v>
      </c>
    </row>
    <row r="52" spans="1:15" s="24" customFormat="1" ht="13.5">
      <c r="A52" s="40" t="s">
        <v>16</v>
      </c>
      <c r="B52" s="12" t="s">
        <v>2</v>
      </c>
      <c r="C52" s="12" t="s">
        <v>2</v>
      </c>
      <c r="D52" s="12">
        <v>66377</v>
      </c>
      <c r="E52" s="12">
        <v>74659</v>
      </c>
      <c r="F52" s="11" t="s">
        <v>59</v>
      </c>
      <c r="G52" s="12">
        <v>88510</v>
      </c>
      <c r="H52" s="12">
        <v>89020</v>
      </c>
      <c r="I52" s="12">
        <v>89185</v>
      </c>
      <c r="J52" s="12">
        <v>89496</v>
      </c>
      <c r="K52" s="12">
        <v>89399</v>
      </c>
      <c r="L52" s="12">
        <v>89789</v>
      </c>
      <c r="M52" s="12">
        <v>89962</v>
      </c>
      <c r="N52" s="56">
        <v>90411</v>
      </c>
      <c r="O52" s="56">
        <v>93888</v>
      </c>
    </row>
    <row r="53" spans="1:15" s="24" customFormat="1" ht="13.5">
      <c r="A53" s="40" t="s">
        <v>5</v>
      </c>
      <c r="B53" s="12" t="s">
        <v>2</v>
      </c>
      <c r="C53" s="12" t="s">
        <v>2</v>
      </c>
      <c r="D53" s="12">
        <v>68387</v>
      </c>
      <c r="E53" s="12">
        <v>78254</v>
      </c>
      <c r="F53" s="11" t="s">
        <v>60</v>
      </c>
      <c r="G53" s="12">
        <v>87331</v>
      </c>
      <c r="H53" s="12">
        <v>87790</v>
      </c>
      <c r="I53" s="12">
        <v>88049</v>
      </c>
      <c r="J53" s="12">
        <v>88071</v>
      </c>
      <c r="K53" s="12">
        <v>88008</v>
      </c>
      <c r="L53" s="12">
        <v>88200</v>
      </c>
      <c r="M53" s="12">
        <v>88713</v>
      </c>
      <c r="N53" s="56">
        <v>89247</v>
      </c>
      <c r="O53" s="56">
        <v>97114</v>
      </c>
    </row>
    <row r="54" spans="1:15" s="24" customFormat="1" ht="13.5">
      <c r="A54" s="40" t="s">
        <v>1</v>
      </c>
      <c r="B54" s="12" t="s">
        <v>2</v>
      </c>
      <c r="C54" s="12" t="s">
        <v>2</v>
      </c>
      <c r="D54" s="12">
        <v>433993</v>
      </c>
      <c r="E54" s="12">
        <v>520568</v>
      </c>
      <c r="F54" s="11" t="s">
        <v>61</v>
      </c>
      <c r="G54" s="12">
        <v>568935</v>
      </c>
      <c r="H54" s="12">
        <v>574728</v>
      </c>
      <c r="I54" s="12">
        <v>583973</v>
      </c>
      <c r="J54" s="12">
        <v>588504</v>
      </c>
      <c r="K54" s="12">
        <v>592978</v>
      </c>
      <c r="L54" s="12">
        <v>598421</v>
      </c>
      <c r="M54" s="12">
        <v>622741</v>
      </c>
      <c r="N54" s="56">
        <v>638813</v>
      </c>
      <c r="O54" s="56">
        <v>668767</v>
      </c>
    </row>
    <row r="55" spans="1:15" s="23" customFormat="1" ht="15.75">
      <c r="A55" s="42" t="s">
        <v>136</v>
      </c>
      <c r="B55" s="10"/>
      <c r="C55" s="10"/>
      <c r="D55" s="10"/>
      <c r="E55" s="10"/>
      <c r="F55" s="11"/>
      <c r="G55" s="10"/>
      <c r="H55" s="10"/>
      <c r="I55" s="10"/>
      <c r="J55" s="10"/>
      <c r="K55" s="10"/>
      <c r="L55" s="10"/>
      <c r="M55" s="57"/>
      <c r="N55" s="56"/>
      <c r="O55" s="56"/>
    </row>
    <row r="56" spans="1:15" s="23" customFormat="1" ht="13.5">
      <c r="A56" s="38" t="s">
        <v>117</v>
      </c>
      <c r="B56" s="10">
        <f>+B57+B58</f>
        <v>1230469</v>
      </c>
      <c r="C56" s="10">
        <f>+C57+C58</f>
        <v>1658421</v>
      </c>
      <c r="D56" s="10">
        <v>2072692</v>
      </c>
      <c r="E56" s="10">
        <v>2254822</v>
      </c>
      <c r="F56" s="11" t="s">
        <v>62</v>
      </c>
      <c r="G56" s="10">
        <v>2378268</v>
      </c>
      <c r="H56" s="10">
        <v>2380650</v>
      </c>
      <c r="I56" s="10">
        <v>2409935</v>
      </c>
      <c r="J56" s="10">
        <v>2420344</v>
      </c>
      <c r="K56" s="12">
        <v>2451426</v>
      </c>
      <c r="L56" s="10">
        <v>2504494</v>
      </c>
      <c r="M56" s="12">
        <v>2523468</v>
      </c>
      <c r="N56" s="56">
        <f>SUM(N57:N58)</f>
        <v>2577693</v>
      </c>
      <c r="O56" s="56">
        <f>SUM(O57:O58)</f>
        <v>2612069</v>
      </c>
    </row>
    <row r="57" spans="1:15" s="23" customFormat="1" ht="13.5">
      <c r="A57" s="40" t="s">
        <v>6</v>
      </c>
      <c r="B57" s="10">
        <v>919082</v>
      </c>
      <c r="C57" s="10">
        <v>1188080</v>
      </c>
      <c r="D57" s="65">
        <v>1490050</v>
      </c>
      <c r="E57" s="65">
        <v>1550283</v>
      </c>
      <c r="F57" s="66" t="s">
        <v>137</v>
      </c>
      <c r="G57" s="65">
        <v>1591334</v>
      </c>
      <c r="H57" s="65">
        <v>1582166</v>
      </c>
      <c r="I57" s="65">
        <v>1605804</v>
      </c>
      <c r="J57" s="65">
        <v>1612251</v>
      </c>
      <c r="K57" s="65">
        <v>1641877</v>
      </c>
      <c r="L57" s="65">
        <v>1684922</v>
      </c>
      <c r="M57" s="65">
        <v>1678782</v>
      </c>
      <c r="N57" s="71">
        <v>1714714</v>
      </c>
      <c r="O57" s="71">
        <v>1702175</v>
      </c>
    </row>
    <row r="58" spans="1:15" s="23" customFormat="1" ht="13.5">
      <c r="A58" s="40" t="s">
        <v>7</v>
      </c>
      <c r="B58" s="10">
        <v>311387</v>
      </c>
      <c r="C58" s="10">
        <v>470341</v>
      </c>
      <c r="D58" s="10">
        <v>582642</v>
      </c>
      <c r="E58" s="10">
        <v>704539</v>
      </c>
      <c r="F58" s="12">
        <v>780530</v>
      </c>
      <c r="G58" s="10">
        <v>786934</v>
      </c>
      <c r="H58" s="10">
        <v>798484</v>
      </c>
      <c r="I58" s="10">
        <v>804131</v>
      </c>
      <c r="J58" s="10">
        <v>808093</v>
      </c>
      <c r="K58" s="12">
        <v>809549</v>
      </c>
      <c r="L58" s="10">
        <v>819572</v>
      </c>
      <c r="M58" s="12">
        <v>844686</v>
      </c>
      <c r="N58" s="56">
        <v>862979</v>
      </c>
      <c r="O58" s="56">
        <v>909894</v>
      </c>
    </row>
    <row r="59" spans="1:15" s="23" customFormat="1" ht="13.5">
      <c r="A59" s="38" t="s">
        <v>21</v>
      </c>
      <c r="B59" s="16">
        <v>0.34703201884652735</v>
      </c>
      <c r="C59" s="16">
        <v>0.44460711587573676</v>
      </c>
      <c r="D59" s="16">
        <v>0.5369895153603637</v>
      </c>
      <c r="E59" s="16">
        <v>0.5831045124732152</v>
      </c>
      <c r="F59" s="17">
        <v>0.6</v>
      </c>
      <c r="G59" s="16">
        <v>0.6079065984429325</v>
      </c>
      <c r="H59" s="16">
        <v>0.605</v>
      </c>
      <c r="I59" s="16">
        <v>0.609</v>
      </c>
      <c r="J59" s="16">
        <v>0.613</v>
      </c>
      <c r="K59" s="17">
        <v>0.6237085611831662</v>
      </c>
      <c r="L59" s="16">
        <v>0.6340423722076879</v>
      </c>
      <c r="M59" s="16">
        <v>0.6368863723264504</v>
      </c>
      <c r="N59" s="72">
        <v>0.6475496196</v>
      </c>
      <c r="O59" s="72">
        <f>2612069/3988352</f>
        <v>0.654924389823165</v>
      </c>
    </row>
    <row r="60" spans="1:15" s="23" customFormat="1" ht="13.5">
      <c r="A60" s="38" t="s">
        <v>118</v>
      </c>
      <c r="B60" s="10">
        <v>2315224</v>
      </c>
      <c r="C60" s="10">
        <v>2071661</v>
      </c>
      <c r="D60" s="10">
        <v>1787145</v>
      </c>
      <c r="E60" s="10">
        <v>1612104</v>
      </c>
      <c r="F60" s="11" t="s">
        <v>63</v>
      </c>
      <c r="G60" s="10">
        <v>1533958</v>
      </c>
      <c r="H60" s="10">
        <v>1553537</v>
      </c>
      <c r="I60" s="10">
        <v>1548349</v>
      </c>
      <c r="J60" s="10">
        <v>1528549</v>
      </c>
      <c r="K60" s="12">
        <v>1478977</v>
      </c>
      <c r="L60" s="10">
        <v>1445548</v>
      </c>
      <c r="M60" s="12">
        <v>1438727</v>
      </c>
      <c r="N60" s="56">
        <f>SUM(N61:N62)</f>
        <v>1402995</v>
      </c>
      <c r="O60" s="56">
        <f>SUM(O61:O62)</f>
        <v>1376283</v>
      </c>
    </row>
    <row r="61" spans="1:15" s="23" customFormat="1" ht="13.5">
      <c r="A61" s="40" t="s">
        <v>6</v>
      </c>
      <c r="B61" s="12">
        <v>2197043</v>
      </c>
      <c r="C61" s="12">
        <v>1981332</v>
      </c>
      <c r="D61" s="12">
        <v>1740886</v>
      </c>
      <c r="E61" s="12">
        <v>1571999</v>
      </c>
      <c r="F61" s="52">
        <v>1531161</v>
      </c>
      <c r="G61" s="12">
        <v>1501186</v>
      </c>
      <c r="H61" s="12">
        <v>1518310</v>
      </c>
      <c r="I61" s="12">
        <v>1510330</v>
      </c>
      <c r="J61" s="12">
        <v>1490488</v>
      </c>
      <c r="K61" s="12">
        <v>1436969</v>
      </c>
      <c r="L61" s="12">
        <v>1406508</v>
      </c>
      <c r="M61" s="12">
        <v>1400134</v>
      </c>
      <c r="N61" s="61">
        <v>1364900</v>
      </c>
      <c r="O61" s="61">
        <v>1333969</v>
      </c>
    </row>
    <row r="62" spans="1:15" s="23" customFormat="1" ht="13.5">
      <c r="A62" s="40" t="s">
        <v>7</v>
      </c>
      <c r="B62" s="10">
        <v>118181</v>
      </c>
      <c r="C62" s="10">
        <v>90329</v>
      </c>
      <c r="D62" s="10">
        <v>46259</v>
      </c>
      <c r="E62" s="10">
        <v>40105</v>
      </c>
      <c r="F62" s="12">
        <v>33255</v>
      </c>
      <c r="G62" s="10">
        <v>32772</v>
      </c>
      <c r="H62" s="10">
        <v>35227</v>
      </c>
      <c r="I62" s="10">
        <v>38019</v>
      </c>
      <c r="J62" s="10">
        <v>38061</v>
      </c>
      <c r="K62" s="12">
        <v>42008</v>
      </c>
      <c r="L62" s="10">
        <v>39040</v>
      </c>
      <c r="M62" s="12">
        <v>38593</v>
      </c>
      <c r="N62" s="56">
        <v>38095</v>
      </c>
      <c r="O62" s="56">
        <v>42314</v>
      </c>
    </row>
    <row r="63" spans="1:15" s="23" customFormat="1" ht="13.5">
      <c r="A63" s="38" t="s">
        <v>14</v>
      </c>
      <c r="B63" s="16">
        <v>0.6529679811534727</v>
      </c>
      <c r="C63" s="16">
        <v>0.5553928841242632</v>
      </c>
      <c r="D63" s="16">
        <v>0.46301048463963634</v>
      </c>
      <c r="E63" s="16">
        <v>0.41689548752678485</v>
      </c>
      <c r="F63" s="17">
        <v>0.4</v>
      </c>
      <c r="G63" s="16">
        <v>0.3920934015570675</v>
      </c>
      <c r="H63" s="16">
        <v>0.395</v>
      </c>
      <c r="I63" s="16">
        <v>0.391</v>
      </c>
      <c r="J63" s="16">
        <v>0.387</v>
      </c>
      <c r="K63" s="17">
        <v>0.3762914388168338</v>
      </c>
      <c r="L63" s="16">
        <v>0.366</v>
      </c>
      <c r="M63" s="17">
        <v>0.36311362767354965</v>
      </c>
      <c r="N63" s="72">
        <v>0.3524531512</v>
      </c>
      <c r="O63" s="72">
        <f>1376283/3988352</f>
        <v>0.34507561017683497</v>
      </c>
    </row>
    <row r="64" spans="1:15" s="23" customFormat="1" ht="13.5">
      <c r="A64" s="47" t="s">
        <v>13</v>
      </c>
      <c r="B64" s="10"/>
      <c r="C64" s="10"/>
      <c r="D64" s="10"/>
      <c r="E64" s="10"/>
      <c r="F64" s="11"/>
      <c r="G64" s="10"/>
      <c r="H64" s="10"/>
      <c r="I64" s="10"/>
      <c r="J64" s="10"/>
      <c r="K64" s="10"/>
      <c r="L64" s="10"/>
      <c r="M64" s="57"/>
      <c r="N64" s="56"/>
      <c r="O64" s="56"/>
    </row>
    <row r="65" spans="1:15" s="23" customFormat="1" ht="15.75">
      <c r="A65" s="43" t="s">
        <v>138</v>
      </c>
      <c r="B65" s="12">
        <v>532000</v>
      </c>
      <c r="C65" s="12">
        <v>607000</v>
      </c>
      <c r="D65" s="12">
        <v>559000</v>
      </c>
      <c r="E65" s="12">
        <v>569000</v>
      </c>
      <c r="F65" s="18" t="s">
        <v>64</v>
      </c>
      <c r="G65" s="12">
        <v>543000</v>
      </c>
      <c r="H65" s="12" t="s">
        <v>8</v>
      </c>
      <c r="I65" s="12">
        <v>531000</v>
      </c>
      <c r="J65" s="12">
        <v>530000</v>
      </c>
      <c r="K65" s="12">
        <v>543000</v>
      </c>
      <c r="L65" s="12">
        <v>546000</v>
      </c>
      <c r="M65" s="12">
        <v>552000</v>
      </c>
      <c r="N65" s="56">
        <v>545000</v>
      </c>
      <c r="O65" s="56">
        <v>546000</v>
      </c>
    </row>
    <row r="66" spans="1:15" s="23" customFormat="1" ht="15.75">
      <c r="A66" s="73" t="s">
        <v>144</v>
      </c>
      <c r="B66" s="12" t="s">
        <v>8</v>
      </c>
      <c r="C66" s="12" t="s">
        <v>8</v>
      </c>
      <c r="D66" s="12" t="s">
        <v>8</v>
      </c>
      <c r="E66" s="74" t="s">
        <v>8</v>
      </c>
      <c r="F66" s="52">
        <v>274000</v>
      </c>
      <c r="G66" s="71">
        <v>278000</v>
      </c>
      <c r="H66" s="71">
        <v>288000</v>
      </c>
      <c r="I66" s="71">
        <v>294000</v>
      </c>
      <c r="J66" s="71">
        <v>308000</v>
      </c>
      <c r="K66" s="71">
        <v>336000</v>
      </c>
      <c r="L66" s="96">
        <v>340000</v>
      </c>
      <c r="M66" s="61">
        <v>346000</v>
      </c>
      <c r="N66" s="59">
        <v>346000</v>
      </c>
      <c r="O66" s="59">
        <v>341000</v>
      </c>
    </row>
    <row r="67" spans="1:15" s="4" customFormat="1" ht="13.5">
      <c r="A67" s="13" t="s">
        <v>119</v>
      </c>
      <c r="B67" s="14"/>
      <c r="C67" s="14"/>
      <c r="D67" s="14"/>
      <c r="E67" s="14"/>
      <c r="F67" s="15"/>
      <c r="G67" s="14"/>
      <c r="H67" s="14"/>
      <c r="I67" s="14"/>
      <c r="J67" s="14"/>
      <c r="K67" s="14"/>
      <c r="L67" s="14"/>
      <c r="M67" s="54"/>
      <c r="N67" s="59"/>
      <c r="O67" s="59"/>
    </row>
    <row r="68" spans="1:15" s="23" customFormat="1" ht="30">
      <c r="A68" s="50" t="s">
        <v>150</v>
      </c>
      <c r="B68" s="10">
        <f aca="true" t="shared" si="7" ref="B68:L68">+B69+B76</f>
        <v>718762</v>
      </c>
      <c r="C68" s="10">
        <f t="shared" si="7"/>
        <v>1109724</v>
      </c>
      <c r="D68" s="10">
        <f t="shared" si="7"/>
        <v>1527295</v>
      </c>
      <c r="E68" s="10">
        <f t="shared" si="7"/>
        <v>2144362</v>
      </c>
      <c r="F68" s="10">
        <f t="shared" si="7"/>
        <v>2357588</v>
      </c>
      <c r="G68" s="10">
        <f t="shared" si="7"/>
        <v>2422696</v>
      </c>
      <c r="H68" s="10">
        <f t="shared" si="7"/>
        <v>2484080</v>
      </c>
      <c r="I68" s="71">
        <v>2552233</v>
      </c>
      <c r="J68" s="71">
        <v>2628148</v>
      </c>
      <c r="K68" s="71">
        <v>2690241</v>
      </c>
      <c r="L68" s="69">
        <f t="shared" si="7"/>
        <v>2746925</v>
      </c>
      <c r="M68" s="61">
        <v>2781462</v>
      </c>
      <c r="N68" s="56">
        <v>2855756</v>
      </c>
      <c r="O68" s="56">
        <v>2890893</v>
      </c>
    </row>
    <row r="69" spans="1:15" s="23" customFormat="1" ht="13.5">
      <c r="A69" s="46" t="s">
        <v>111</v>
      </c>
      <c r="B69" s="10">
        <v>400463</v>
      </c>
      <c r="C69" s="10">
        <v>539472</v>
      </c>
      <c r="D69" s="10">
        <v>672030</v>
      </c>
      <c r="E69" s="10">
        <v>868878</v>
      </c>
      <c r="F69" s="18" t="s">
        <v>70</v>
      </c>
      <c r="G69" s="10">
        <v>933289</v>
      </c>
      <c r="H69" s="10">
        <v>960194</v>
      </c>
      <c r="I69" s="12">
        <v>999277</v>
      </c>
      <c r="J69" s="12">
        <v>1032528</v>
      </c>
      <c r="K69" s="12">
        <v>1062623</v>
      </c>
      <c r="L69" s="69">
        <v>1083152</v>
      </c>
      <c r="M69" s="61">
        <v>1105083</v>
      </c>
      <c r="N69" s="56">
        <v>1128160</v>
      </c>
      <c r="O69" s="56">
        <v>1085385</v>
      </c>
    </row>
    <row r="70" spans="1:15" s="24" customFormat="1" ht="13.5">
      <c r="A70" s="40" t="s">
        <v>3</v>
      </c>
      <c r="B70" s="65">
        <v>10514</v>
      </c>
      <c r="C70" s="65">
        <v>79516</v>
      </c>
      <c r="D70" s="65">
        <v>135084</v>
      </c>
      <c r="E70" s="65">
        <v>200173</v>
      </c>
      <c r="F70" s="67">
        <v>215568</v>
      </c>
      <c r="G70" s="65">
        <v>223382</v>
      </c>
      <c r="H70" s="65">
        <v>232565</v>
      </c>
      <c r="I70" s="65">
        <v>240255</v>
      </c>
      <c r="J70" s="65">
        <v>251520</v>
      </c>
      <c r="K70" s="65">
        <v>260166</v>
      </c>
      <c r="L70" s="64">
        <v>268180</v>
      </c>
      <c r="M70" s="65">
        <v>274024</v>
      </c>
      <c r="N70" s="61">
        <v>279962</v>
      </c>
      <c r="O70" s="61">
        <v>269945</v>
      </c>
    </row>
    <row r="71" spans="1:15" s="24" customFormat="1" ht="13.5">
      <c r="A71" s="40" t="s">
        <v>17</v>
      </c>
      <c r="B71" s="10" t="s">
        <v>2</v>
      </c>
      <c r="C71" s="10" t="s">
        <v>2</v>
      </c>
      <c r="D71" s="10">
        <v>132958</v>
      </c>
      <c r="E71" s="10">
        <v>175133</v>
      </c>
      <c r="F71" s="18" t="s">
        <v>65</v>
      </c>
      <c r="G71" s="10">
        <v>215567</v>
      </c>
      <c r="H71" s="10">
        <v>221403</v>
      </c>
      <c r="I71" s="12">
        <v>228716</v>
      </c>
      <c r="J71" s="12">
        <v>237704</v>
      </c>
      <c r="K71" s="12">
        <v>244045</v>
      </c>
      <c r="L71" s="69">
        <v>248725</v>
      </c>
      <c r="M71" s="61">
        <v>253056</v>
      </c>
      <c r="N71" s="56">
        <v>257587</v>
      </c>
      <c r="O71" s="56">
        <v>245345</v>
      </c>
    </row>
    <row r="72" spans="1:15" s="24" customFormat="1" ht="13.5">
      <c r="A72" s="40" t="s">
        <v>16</v>
      </c>
      <c r="B72" s="10" t="s">
        <v>2</v>
      </c>
      <c r="C72" s="10" t="s">
        <v>2</v>
      </c>
      <c r="D72" s="10">
        <v>129816</v>
      </c>
      <c r="E72" s="10">
        <v>155733</v>
      </c>
      <c r="F72" s="18" t="s">
        <v>66</v>
      </c>
      <c r="G72" s="10">
        <v>153028</v>
      </c>
      <c r="H72" s="10">
        <v>157444</v>
      </c>
      <c r="I72" s="71">
        <v>163341</v>
      </c>
      <c r="J72" s="12">
        <v>165780</v>
      </c>
      <c r="K72" s="12">
        <v>169275</v>
      </c>
      <c r="L72" s="71">
        <v>171874</v>
      </c>
      <c r="M72" s="61">
        <v>173889</v>
      </c>
      <c r="N72" s="56">
        <v>176218</v>
      </c>
      <c r="O72" s="56">
        <v>171251</v>
      </c>
    </row>
    <row r="73" spans="1:15" s="24" customFormat="1" ht="13.5">
      <c r="A73" s="40" t="s">
        <v>19</v>
      </c>
      <c r="B73" s="10" t="s">
        <v>2</v>
      </c>
      <c r="C73" s="10" t="s">
        <v>2</v>
      </c>
      <c r="D73" s="10">
        <v>150186</v>
      </c>
      <c r="E73" s="10">
        <v>190512</v>
      </c>
      <c r="F73" s="18" t="s">
        <v>67</v>
      </c>
      <c r="G73" s="10">
        <v>186212</v>
      </c>
      <c r="H73" s="10">
        <v>190923</v>
      </c>
      <c r="I73" s="12">
        <v>201790</v>
      </c>
      <c r="J73" s="12">
        <v>203580</v>
      </c>
      <c r="K73" s="12">
        <v>206831</v>
      </c>
      <c r="L73" s="69">
        <v>209659</v>
      </c>
      <c r="M73" s="61">
        <v>211312</v>
      </c>
      <c r="N73" s="56">
        <v>213503</v>
      </c>
      <c r="O73" s="56">
        <v>203368</v>
      </c>
    </row>
    <row r="74" spans="1:15" s="24" customFormat="1" ht="13.5">
      <c r="A74" s="40" t="s">
        <v>20</v>
      </c>
      <c r="B74" s="10" t="s">
        <v>2</v>
      </c>
      <c r="C74" s="10" t="s">
        <v>2</v>
      </c>
      <c r="D74" s="10">
        <v>39282</v>
      </c>
      <c r="E74" s="10">
        <v>49948</v>
      </c>
      <c r="F74" s="18" t="s">
        <v>68</v>
      </c>
      <c r="G74" s="10">
        <v>49936</v>
      </c>
      <c r="H74" s="10">
        <v>50107</v>
      </c>
      <c r="I74" s="71">
        <v>52310</v>
      </c>
      <c r="J74" s="71">
        <v>54288</v>
      </c>
      <c r="K74" s="12">
        <v>57622</v>
      </c>
      <c r="L74" s="69">
        <v>57572</v>
      </c>
      <c r="M74" s="61">
        <v>59650</v>
      </c>
      <c r="N74" s="56">
        <v>61504</v>
      </c>
      <c r="O74" s="56">
        <v>60294</v>
      </c>
    </row>
    <row r="75" spans="1:15" s="24" customFormat="1" ht="13.5">
      <c r="A75" s="40" t="s">
        <v>1</v>
      </c>
      <c r="B75" s="10" t="s">
        <v>2</v>
      </c>
      <c r="C75" s="10" t="s">
        <v>2</v>
      </c>
      <c r="D75" s="10">
        <v>84704</v>
      </c>
      <c r="E75" s="10">
        <v>97379</v>
      </c>
      <c r="F75" s="18" t="s">
        <v>69</v>
      </c>
      <c r="G75" s="10">
        <v>105164</v>
      </c>
      <c r="H75" s="10">
        <v>107752</v>
      </c>
      <c r="I75" s="12">
        <v>112865</v>
      </c>
      <c r="J75" s="12">
        <v>119656</v>
      </c>
      <c r="K75" s="12">
        <v>124684</v>
      </c>
      <c r="L75" s="69">
        <v>127142</v>
      </c>
      <c r="M75" s="61">
        <v>133152</v>
      </c>
      <c r="N75" s="56">
        <v>139386</v>
      </c>
      <c r="O75" s="56">
        <v>135182</v>
      </c>
    </row>
    <row r="76" spans="1:15" s="23" customFormat="1" ht="13.5">
      <c r="A76" s="46" t="s">
        <v>115</v>
      </c>
      <c r="B76" s="10">
        <v>318299</v>
      </c>
      <c r="C76" s="10">
        <v>570252</v>
      </c>
      <c r="D76" s="10">
        <v>855265</v>
      </c>
      <c r="E76" s="10">
        <v>1275484</v>
      </c>
      <c r="F76" s="18" t="s">
        <v>77</v>
      </c>
      <c r="G76" s="12">
        <v>1489407</v>
      </c>
      <c r="H76" s="10">
        <v>1523886</v>
      </c>
      <c r="I76" s="12">
        <v>1552956</v>
      </c>
      <c r="J76" s="12">
        <v>1595620</v>
      </c>
      <c r="K76" s="12">
        <v>1627618</v>
      </c>
      <c r="L76" s="69">
        <v>1663773</v>
      </c>
      <c r="M76" s="61">
        <f>SUM(M77:M82)</f>
        <v>1676379</v>
      </c>
      <c r="N76" s="56">
        <f>SUM(N77:N82)</f>
        <v>1727596</v>
      </c>
      <c r="O76" s="56">
        <v>1805508</v>
      </c>
    </row>
    <row r="77" spans="1:15" s="24" customFormat="1" ht="13.5">
      <c r="A77" s="40" t="s">
        <v>4</v>
      </c>
      <c r="B77" s="10">
        <v>13365</v>
      </c>
      <c r="C77" s="10">
        <v>81532</v>
      </c>
      <c r="D77" s="10">
        <v>161242</v>
      </c>
      <c r="E77" s="10">
        <v>278901</v>
      </c>
      <c r="F77" s="18" t="s">
        <v>71</v>
      </c>
      <c r="G77" s="12">
        <v>341515</v>
      </c>
      <c r="H77" s="10">
        <v>351579</v>
      </c>
      <c r="I77" s="12">
        <v>361433</v>
      </c>
      <c r="J77" s="12">
        <v>374622</v>
      </c>
      <c r="K77" s="12">
        <v>383259</v>
      </c>
      <c r="L77" s="69">
        <v>393465</v>
      </c>
      <c r="M77" s="61">
        <v>399890</v>
      </c>
      <c r="N77" s="56">
        <v>408618</v>
      </c>
      <c r="O77" s="56">
        <v>432633</v>
      </c>
    </row>
    <row r="78" spans="1:15" s="24" customFormat="1" ht="13.5">
      <c r="A78" s="40" t="s">
        <v>12</v>
      </c>
      <c r="B78" s="10" t="s">
        <v>2</v>
      </c>
      <c r="C78" s="10" t="s">
        <v>2</v>
      </c>
      <c r="D78" s="10">
        <v>79690</v>
      </c>
      <c r="E78" s="10">
        <v>127465</v>
      </c>
      <c r="F78" s="18" t="s">
        <v>72</v>
      </c>
      <c r="G78" s="12">
        <v>151509</v>
      </c>
      <c r="H78" s="10">
        <v>157502</v>
      </c>
      <c r="I78" s="12">
        <v>159572</v>
      </c>
      <c r="J78" s="12">
        <v>165632</v>
      </c>
      <c r="K78" s="12">
        <v>171515</v>
      </c>
      <c r="L78" s="69">
        <v>177222</v>
      </c>
      <c r="M78" s="61">
        <v>182758</v>
      </c>
      <c r="N78" s="56">
        <v>189634</v>
      </c>
      <c r="O78" s="56">
        <v>199520</v>
      </c>
    </row>
    <row r="79" spans="1:15" s="24" customFormat="1" ht="13.5">
      <c r="A79" s="40" t="s">
        <v>17</v>
      </c>
      <c r="B79" s="10" t="s">
        <v>2</v>
      </c>
      <c r="C79" s="10" t="s">
        <v>2</v>
      </c>
      <c r="D79" s="10">
        <v>229469</v>
      </c>
      <c r="E79" s="10">
        <v>335543</v>
      </c>
      <c r="F79" s="18" t="s">
        <v>73</v>
      </c>
      <c r="G79" s="12">
        <v>370365</v>
      </c>
      <c r="H79" s="10">
        <v>377776</v>
      </c>
      <c r="I79" s="12">
        <v>385123</v>
      </c>
      <c r="J79" s="71">
        <v>388071</v>
      </c>
      <c r="K79" s="12">
        <v>392688</v>
      </c>
      <c r="L79" s="69">
        <v>398772</v>
      </c>
      <c r="M79" s="61">
        <v>401037</v>
      </c>
      <c r="N79" s="56">
        <v>408336</v>
      </c>
      <c r="O79" s="56">
        <v>425622</v>
      </c>
    </row>
    <row r="80" spans="1:15" s="24" customFormat="1" ht="13.5">
      <c r="A80" s="40" t="s">
        <v>16</v>
      </c>
      <c r="B80" s="10" t="s">
        <v>2</v>
      </c>
      <c r="C80" s="10" t="s">
        <v>2</v>
      </c>
      <c r="D80" s="10">
        <v>175030</v>
      </c>
      <c r="E80" s="10">
        <v>236225</v>
      </c>
      <c r="F80" s="18" t="s">
        <v>74</v>
      </c>
      <c r="G80" s="12">
        <v>293228</v>
      </c>
      <c r="H80" s="10">
        <v>299345</v>
      </c>
      <c r="I80" s="12">
        <v>301932</v>
      </c>
      <c r="J80" s="12">
        <v>309293</v>
      </c>
      <c r="K80" s="12">
        <v>313950</v>
      </c>
      <c r="L80" s="69">
        <v>324398</v>
      </c>
      <c r="M80" s="61">
        <v>329931</v>
      </c>
      <c r="N80" s="56">
        <v>339387</v>
      </c>
      <c r="O80" s="56">
        <v>348794</v>
      </c>
    </row>
    <row r="81" spans="1:15" s="24" customFormat="1" ht="13.5">
      <c r="A81" s="40" t="s">
        <v>5</v>
      </c>
      <c r="B81" s="10" t="s">
        <v>2</v>
      </c>
      <c r="C81" s="10" t="s">
        <v>2</v>
      </c>
      <c r="D81" s="10">
        <v>83043</v>
      </c>
      <c r="E81" s="10">
        <v>106297</v>
      </c>
      <c r="F81" s="18" t="s">
        <v>75</v>
      </c>
      <c r="G81" s="12">
        <v>126883</v>
      </c>
      <c r="H81" s="10">
        <v>129310</v>
      </c>
      <c r="I81" s="12">
        <v>130146</v>
      </c>
      <c r="J81" s="71">
        <v>131905</v>
      </c>
      <c r="K81" s="12">
        <v>131603</v>
      </c>
      <c r="L81" s="69">
        <v>135372</v>
      </c>
      <c r="M81" s="61">
        <v>137922</v>
      </c>
      <c r="N81" s="56">
        <v>141874</v>
      </c>
      <c r="O81" s="56">
        <v>153751</v>
      </c>
    </row>
    <row r="82" spans="1:15" s="24" customFormat="1" ht="13.5">
      <c r="A82" s="40" t="s">
        <v>1</v>
      </c>
      <c r="B82" s="10" t="s">
        <v>2</v>
      </c>
      <c r="C82" s="10" t="s">
        <v>2</v>
      </c>
      <c r="D82" s="10">
        <v>126791</v>
      </c>
      <c r="E82" s="10">
        <v>191053</v>
      </c>
      <c r="F82" s="18" t="s">
        <v>76</v>
      </c>
      <c r="G82" s="12">
        <v>205907</v>
      </c>
      <c r="H82" s="10">
        <v>208374</v>
      </c>
      <c r="I82" s="12">
        <v>214750</v>
      </c>
      <c r="J82" s="12">
        <v>226097</v>
      </c>
      <c r="K82" s="12">
        <v>234603</v>
      </c>
      <c r="L82" s="69">
        <v>234544</v>
      </c>
      <c r="M82" s="61">
        <v>224841</v>
      </c>
      <c r="N82" s="56">
        <v>239747</v>
      </c>
      <c r="O82" s="56">
        <v>245188</v>
      </c>
    </row>
    <row r="83" spans="1:15" s="23" customFormat="1" ht="13.5">
      <c r="A83" s="51" t="s">
        <v>120</v>
      </c>
      <c r="B83" s="12">
        <v>1488095</v>
      </c>
      <c r="C83" s="12">
        <v>2361309.523809524</v>
      </c>
      <c r="D83" s="12">
        <v>2882142.8571428573</v>
      </c>
      <c r="E83" s="12">
        <v>3289554.285714286</v>
      </c>
      <c r="F83" s="52">
        <v>3530071</v>
      </c>
      <c r="G83" s="12">
        <v>3602159.4047619</v>
      </c>
      <c r="H83" s="12">
        <v>3669491</v>
      </c>
      <c r="I83" s="12">
        <v>3765003</v>
      </c>
      <c r="J83" s="12">
        <v>3889758</v>
      </c>
      <c r="K83" s="12">
        <v>4042707.9285714286</v>
      </c>
      <c r="L83" s="71">
        <v>4062573</v>
      </c>
      <c r="M83" s="97">
        <f>SUM(M84:M85)</f>
        <v>4081742.476190476</v>
      </c>
      <c r="N83" s="97">
        <f>SUM(N84:N85)</f>
        <v>4203095.095238095</v>
      </c>
      <c r="O83" s="56">
        <f>SUM(O84:O85)</f>
        <v>4222453.833333334</v>
      </c>
    </row>
    <row r="84" spans="1:15" s="23" customFormat="1" ht="15.75">
      <c r="A84" s="40" t="s">
        <v>139</v>
      </c>
      <c r="B84" s="65">
        <v>1378095</v>
      </c>
      <c r="C84" s="65">
        <v>2198310</v>
      </c>
      <c r="D84" s="65">
        <v>2737143</v>
      </c>
      <c r="E84" s="65">
        <v>3113214</v>
      </c>
      <c r="F84" s="67">
        <v>3353320</v>
      </c>
      <c r="G84" s="65">
        <v>3424616</v>
      </c>
      <c r="H84" s="65">
        <v>3492285</v>
      </c>
      <c r="I84" s="65">
        <v>3580620</v>
      </c>
      <c r="J84" s="65">
        <v>3699500</v>
      </c>
      <c r="K84" s="65">
        <v>3843128</v>
      </c>
      <c r="L84" s="64">
        <f>162554164/42</f>
        <v>3870337.238095238</v>
      </c>
      <c r="M84" s="98">
        <f>163478342/42</f>
        <v>3892341.476190476</v>
      </c>
      <c r="N84" s="99">
        <f>168682210/42</f>
        <v>4016243.095238095</v>
      </c>
      <c r="O84" s="61">
        <f>169624469/42</f>
        <v>4038677.8333333335</v>
      </c>
    </row>
    <row r="85" spans="1:15" s="23" customFormat="1" ht="15.75">
      <c r="A85" s="40" t="s">
        <v>141</v>
      </c>
      <c r="B85" s="65">
        <v>110000</v>
      </c>
      <c r="C85" s="65">
        <v>163000</v>
      </c>
      <c r="D85" s="65">
        <v>145000</v>
      </c>
      <c r="E85" s="65">
        <v>176340</v>
      </c>
      <c r="F85" s="68" t="s">
        <v>140</v>
      </c>
      <c r="G85" s="65">
        <v>177543</v>
      </c>
      <c r="H85" s="65">
        <v>177206</v>
      </c>
      <c r="I85" s="65">
        <v>184383</v>
      </c>
      <c r="J85" s="65">
        <v>190258</v>
      </c>
      <c r="K85" s="65">
        <v>199580</v>
      </c>
      <c r="L85" s="65">
        <v>192236</v>
      </c>
      <c r="M85" s="65">
        <v>189401</v>
      </c>
      <c r="N85" s="75">
        <v>186852</v>
      </c>
      <c r="O85" s="75">
        <v>183776</v>
      </c>
    </row>
    <row r="86" spans="1:15" s="23" customFormat="1" ht="15.75">
      <c r="A86" s="19" t="s">
        <v>142</v>
      </c>
      <c r="B86" s="22"/>
      <c r="C86" s="22"/>
      <c r="D86" s="22"/>
      <c r="E86" s="22"/>
      <c r="F86" s="22"/>
      <c r="G86" s="22"/>
      <c r="H86" s="22"/>
      <c r="I86" s="22"/>
      <c r="J86" s="22"/>
      <c r="K86" s="22"/>
      <c r="L86" s="22"/>
      <c r="M86" s="55"/>
      <c r="N86" s="59"/>
      <c r="O86" s="59"/>
    </row>
    <row r="87" spans="1:15" s="5" customFormat="1" ht="13.5">
      <c r="A87" s="44" t="s">
        <v>9</v>
      </c>
      <c r="B87" s="12">
        <v>36399</v>
      </c>
      <c r="C87" s="12">
        <v>52627</v>
      </c>
      <c r="D87" s="12">
        <v>51091</v>
      </c>
      <c r="E87" s="12">
        <v>44599</v>
      </c>
      <c r="F87" s="52">
        <v>40716</v>
      </c>
      <c r="G87" s="12">
        <v>41817</v>
      </c>
      <c r="H87" s="12">
        <v>42065</v>
      </c>
      <c r="I87" s="12">
        <v>42013</v>
      </c>
      <c r="J87" s="12">
        <v>41501</v>
      </c>
      <c r="K87" s="12">
        <v>41717</v>
      </c>
      <c r="L87" s="12">
        <v>41945</v>
      </c>
      <c r="M87" s="71">
        <v>42196</v>
      </c>
      <c r="N87" s="100">
        <v>43005</v>
      </c>
      <c r="O87" s="101">
        <v>42643</v>
      </c>
    </row>
    <row r="88" spans="1:15" s="5" customFormat="1" ht="13.5">
      <c r="A88" s="42" t="s">
        <v>24</v>
      </c>
      <c r="B88" s="69" t="s">
        <v>2</v>
      </c>
      <c r="C88" s="69" t="s">
        <v>2</v>
      </c>
      <c r="D88" s="69" t="s">
        <v>2</v>
      </c>
      <c r="E88" s="69">
        <v>3231000</v>
      </c>
      <c r="F88" s="52" t="s">
        <v>78</v>
      </c>
      <c r="G88" s="69">
        <v>3465000</v>
      </c>
      <c r="H88" s="69">
        <v>3483000</v>
      </c>
      <c r="I88" s="69">
        <v>3348000</v>
      </c>
      <c r="J88" s="69">
        <v>3192000</v>
      </c>
      <c r="K88" s="69">
        <v>3236000</v>
      </c>
      <c r="L88" s="64">
        <v>3189000</v>
      </c>
      <c r="M88" s="64">
        <v>3033000</v>
      </c>
      <c r="N88" s="61">
        <v>2926000</v>
      </c>
      <c r="O88" s="61">
        <v>2889000</v>
      </c>
    </row>
    <row r="89" spans="1:15" s="5" customFormat="1" ht="14.25" thickBot="1">
      <c r="A89" s="53" t="s">
        <v>10</v>
      </c>
      <c r="B89" s="20" t="s">
        <v>2</v>
      </c>
      <c r="C89" s="20" t="s">
        <v>2</v>
      </c>
      <c r="D89" s="20" t="s">
        <v>2</v>
      </c>
      <c r="E89" s="20">
        <v>6471000</v>
      </c>
      <c r="F89" s="21" t="s">
        <v>79</v>
      </c>
      <c r="G89" s="20">
        <v>6699000</v>
      </c>
      <c r="H89" s="20">
        <v>6770000</v>
      </c>
      <c r="I89" s="20">
        <v>6624000</v>
      </c>
      <c r="J89" s="20">
        <v>6335000</v>
      </c>
      <c r="K89" s="20">
        <v>6279000</v>
      </c>
      <c r="L89" s="36">
        <v>6394000</v>
      </c>
      <c r="M89" s="62">
        <v>6323000</v>
      </c>
      <c r="N89" s="76">
        <v>6316000</v>
      </c>
      <c r="O89" s="76">
        <v>6328000</v>
      </c>
    </row>
    <row r="90" spans="1:8" ht="12.75">
      <c r="A90" s="85" t="s">
        <v>87</v>
      </c>
      <c r="B90" s="79"/>
      <c r="C90" s="79"/>
      <c r="D90" s="79"/>
      <c r="E90" s="79"/>
      <c r="F90" s="102"/>
      <c r="G90" s="102"/>
      <c r="H90" s="102"/>
    </row>
    <row r="91" spans="1:8" ht="12" customHeight="1">
      <c r="A91" s="80"/>
      <c r="B91" s="81"/>
      <c r="C91" s="81"/>
      <c r="D91" s="81"/>
      <c r="E91" s="81"/>
      <c r="F91" s="87"/>
      <c r="G91" s="87"/>
      <c r="H91" s="87"/>
    </row>
    <row r="92" spans="1:15" s="1" customFormat="1" ht="36" customHeight="1">
      <c r="A92" s="86" t="s">
        <v>82</v>
      </c>
      <c r="B92" s="87"/>
      <c r="C92" s="87"/>
      <c r="D92" s="87"/>
      <c r="E92" s="87"/>
      <c r="F92" s="87"/>
      <c r="G92" s="87"/>
      <c r="H92" s="87"/>
      <c r="I92" s="63"/>
      <c r="J92" s="63"/>
      <c r="K92" s="63"/>
      <c r="L92" s="63"/>
      <c r="M92" s="63"/>
      <c r="N92" s="63"/>
      <c r="O92" s="63"/>
    </row>
    <row r="93" spans="1:15" s="1" customFormat="1" ht="13.5" customHeight="1">
      <c r="A93" s="88" t="s">
        <v>83</v>
      </c>
      <c r="B93" s="87"/>
      <c r="C93" s="87"/>
      <c r="D93" s="87"/>
      <c r="E93" s="87"/>
      <c r="F93" s="87"/>
      <c r="G93" s="87"/>
      <c r="H93" s="87"/>
      <c r="I93" s="63"/>
      <c r="J93" s="63"/>
      <c r="K93" s="63"/>
      <c r="L93" s="63"/>
      <c r="M93" s="63"/>
      <c r="N93" s="63"/>
      <c r="O93" s="63"/>
    </row>
    <row r="94" spans="1:15" s="1" customFormat="1" ht="17.25" customHeight="1">
      <c r="A94" s="88" t="s">
        <v>85</v>
      </c>
      <c r="B94" s="87"/>
      <c r="C94" s="87"/>
      <c r="D94" s="87"/>
      <c r="E94" s="87"/>
      <c r="F94" s="87"/>
      <c r="G94" s="87"/>
      <c r="H94" s="87"/>
      <c r="I94" s="63"/>
      <c r="J94" s="63"/>
      <c r="K94" s="63"/>
      <c r="L94" s="63"/>
      <c r="M94" s="63"/>
      <c r="N94" s="63"/>
      <c r="O94" s="63"/>
    </row>
    <row r="95" spans="1:15" s="1" customFormat="1" ht="14.25" customHeight="1">
      <c r="A95" s="88" t="s">
        <v>163</v>
      </c>
      <c r="B95" s="87"/>
      <c r="C95" s="87"/>
      <c r="D95" s="87"/>
      <c r="E95" s="87"/>
      <c r="F95" s="87"/>
      <c r="G95" s="87"/>
      <c r="H95" s="87"/>
      <c r="I95" s="63"/>
      <c r="J95" s="63"/>
      <c r="K95" s="63"/>
      <c r="L95" s="63"/>
      <c r="M95" s="63"/>
      <c r="N95" s="63"/>
      <c r="O95" s="63"/>
    </row>
    <row r="96" spans="1:15" s="1" customFormat="1" ht="15" customHeight="1">
      <c r="A96" s="86" t="s">
        <v>86</v>
      </c>
      <c r="B96" s="87"/>
      <c r="C96" s="87"/>
      <c r="D96" s="87"/>
      <c r="E96" s="87"/>
      <c r="F96" s="87"/>
      <c r="G96" s="87"/>
      <c r="H96" s="87"/>
      <c r="I96" s="63"/>
      <c r="J96" s="63"/>
      <c r="K96" s="63"/>
      <c r="L96" s="63"/>
      <c r="M96" s="63"/>
      <c r="N96" s="63"/>
      <c r="O96" s="63"/>
    </row>
    <row r="97" spans="1:15" s="1" customFormat="1" ht="13.5" customHeight="1">
      <c r="A97" s="86" t="s">
        <v>84</v>
      </c>
      <c r="B97" s="87"/>
      <c r="C97" s="87"/>
      <c r="D97" s="87"/>
      <c r="E97" s="87"/>
      <c r="F97" s="87"/>
      <c r="G97" s="87"/>
      <c r="H97" s="87"/>
      <c r="I97" s="63"/>
      <c r="J97" s="63"/>
      <c r="K97" s="63"/>
      <c r="L97" s="63"/>
      <c r="M97" s="63"/>
      <c r="N97" s="63"/>
      <c r="O97" s="63"/>
    </row>
    <row r="98" spans="1:15" s="1" customFormat="1" ht="13.5" customHeight="1">
      <c r="A98" s="88" t="s">
        <v>92</v>
      </c>
      <c r="B98" s="87"/>
      <c r="C98" s="87"/>
      <c r="D98" s="87"/>
      <c r="E98" s="87"/>
      <c r="F98" s="87"/>
      <c r="G98" s="87"/>
      <c r="H98" s="87"/>
      <c r="I98" s="63"/>
      <c r="J98" s="63"/>
      <c r="K98" s="63"/>
      <c r="L98" s="63"/>
      <c r="M98" s="63"/>
      <c r="N98" s="63"/>
      <c r="O98" s="63"/>
    </row>
    <row r="99" spans="1:15" s="1" customFormat="1" ht="25.5" customHeight="1">
      <c r="A99" s="86" t="s">
        <v>164</v>
      </c>
      <c r="B99" s="87"/>
      <c r="C99" s="87"/>
      <c r="D99" s="87"/>
      <c r="E99" s="87"/>
      <c r="F99" s="87"/>
      <c r="G99" s="87"/>
      <c r="H99" s="87"/>
      <c r="I99" s="63"/>
      <c r="J99" s="63"/>
      <c r="K99" s="63"/>
      <c r="L99" s="63"/>
      <c r="M99" s="63"/>
      <c r="N99" s="63"/>
      <c r="O99" s="63"/>
    </row>
    <row r="100" spans="1:15" s="1" customFormat="1" ht="25.5" customHeight="1">
      <c r="A100" s="86" t="s">
        <v>165</v>
      </c>
      <c r="B100" s="89"/>
      <c r="C100" s="89"/>
      <c r="D100" s="89"/>
      <c r="E100" s="89"/>
      <c r="F100" s="87"/>
      <c r="G100" s="87"/>
      <c r="H100" s="87"/>
      <c r="I100" s="63"/>
      <c r="J100" s="63"/>
      <c r="K100" s="63"/>
      <c r="L100" s="63"/>
      <c r="M100" s="63"/>
      <c r="N100" s="63"/>
      <c r="O100" s="63"/>
    </row>
    <row r="101" spans="1:15" s="1" customFormat="1" ht="25.5" customHeight="1">
      <c r="A101" s="86" t="s">
        <v>143</v>
      </c>
      <c r="B101" s="87"/>
      <c r="C101" s="87"/>
      <c r="D101" s="87"/>
      <c r="E101" s="87"/>
      <c r="F101" s="87"/>
      <c r="G101" s="87"/>
      <c r="H101" s="87"/>
      <c r="I101" s="63"/>
      <c r="J101" s="63"/>
      <c r="K101" s="63"/>
      <c r="L101" s="63"/>
      <c r="M101" s="63"/>
      <c r="N101" s="63"/>
      <c r="O101" s="63"/>
    </row>
    <row r="102" spans="1:15" s="1" customFormat="1" ht="11.25" customHeight="1">
      <c r="A102" s="78"/>
      <c r="B102" s="77"/>
      <c r="C102" s="77"/>
      <c r="D102" s="77"/>
      <c r="E102" s="77"/>
      <c r="F102" s="63"/>
      <c r="G102" s="63"/>
      <c r="H102" s="63"/>
      <c r="I102" s="63"/>
      <c r="J102" s="63"/>
      <c r="K102" s="63"/>
      <c r="L102" s="63"/>
      <c r="M102" s="63"/>
      <c r="N102" s="63"/>
      <c r="O102" s="63"/>
    </row>
    <row r="103" spans="1:8" s="1" customFormat="1" ht="13.5" customHeight="1">
      <c r="A103" s="90" t="s">
        <v>88</v>
      </c>
      <c r="B103" s="91"/>
      <c r="C103" s="91"/>
      <c r="D103" s="91"/>
      <c r="E103" s="92"/>
      <c r="F103" s="87"/>
      <c r="G103" s="87"/>
      <c r="H103" s="87"/>
    </row>
    <row r="104" spans="1:15" s="1" customFormat="1" ht="48.75" customHeight="1">
      <c r="A104" s="91" t="s">
        <v>89</v>
      </c>
      <c r="B104" s="87"/>
      <c r="C104" s="87"/>
      <c r="D104" s="87"/>
      <c r="E104" s="87"/>
      <c r="F104" s="87"/>
      <c r="G104" s="87"/>
      <c r="H104" s="87"/>
      <c r="I104" s="63"/>
      <c r="J104" s="63"/>
      <c r="K104" s="63"/>
      <c r="L104" s="63"/>
      <c r="M104" s="63"/>
      <c r="N104" s="63"/>
      <c r="O104" s="63"/>
    </row>
    <row r="105" spans="1:15" s="1" customFormat="1" ht="25.5" customHeight="1">
      <c r="A105" s="91" t="s">
        <v>80</v>
      </c>
      <c r="B105" s="87"/>
      <c r="C105" s="87"/>
      <c r="D105" s="87"/>
      <c r="E105" s="87"/>
      <c r="F105" s="87"/>
      <c r="G105" s="87"/>
      <c r="H105" s="87"/>
      <c r="I105" s="63"/>
      <c r="J105" s="63"/>
      <c r="K105" s="63"/>
      <c r="L105" s="63"/>
      <c r="M105" s="63"/>
      <c r="N105" s="63"/>
      <c r="O105" s="63"/>
    </row>
    <row r="106" spans="1:15" s="1" customFormat="1" ht="24.75" customHeight="1">
      <c r="A106" s="91" t="s">
        <v>81</v>
      </c>
      <c r="B106" s="87"/>
      <c r="C106" s="87"/>
      <c r="D106" s="87"/>
      <c r="E106" s="87"/>
      <c r="F106" s="87"/>
      <c r="G106" s="87"/>
      <c r="H106" s="87"/>
      <c r="I106" s="63"/>
      <c r="J106" s="63"/>
      <c r="K106" s="63"/>
      <c r="L106" s="63"/>
      <c r="M106" s="63"/>
      <c r="N106" s="63"/>
      <c r="O106" s="63"/>
    </row>
    <row r="107" spans="1:8" s="1" customFormat="1" ht="11.25" customHeight="1">
      <c r="A107" s="93"/>
      <c r="B107" s="92"/>
      <c r="C107" s="92"/>
      <c r="D107" s="92"/>
      <c r="E107" s="92"/>
      <c r="F107" s="87"/>
      <c r="G107" s="87"/>
      <c r="H107" s="87"/>
    </row>
    <row r="108" spans="1:8" s="1" customFormat="1" ht="12.75">
      <c r="A108" s="94" t="s">
        <v>90</v>
      </c>
      <c r="B108" s="92"/>
      <c r="C108" s="92"/>
      <c r="D108" s="92"/>
      <c r="E108" s="92"/>
      <c r="F108" s="87"/>
      <c r="G108" s="87"/>
      <c r="H108" s="87"/>
    </row>
    <row r="109" spans="1:8" s="1" customFormat="1" ht="12" customHeight="1">
      <c r="A109" s="80" t="s">
        <v>91</v>
      </c>
      <c r="B109" s="92"/>
      <c r="C109" s="92"/>
      <c r="D109" s="92"/>
      <c r="E109" s="92"/>
      <c r="F109" s="87"/>
      <c r="G109" s="87"/>
      <c r="H109" s="87"/>
    </row>
    <row r="110" spans="1:8" s="1" customFormat="1" ht="25.5" customHeight="1">
      <c r="A110" s="88" t="s">
        <v>155</v>
      </c>
      <c r="B110" s="87"/>
      <c r="C110" s="87"/>
      <c r="D110" s="87"/>
      <c r="E110" s="87"/>
      <c r="F110" s="87"/>
      <c r="G110" s="87"/>
      <c r="H110" s="87"/>
    </row>
    <row r="111" spans="1:8" s="1" customFormat="1" ht="13.5" customHeight="1">
      <c r="A111" s="80" t="s">
        <v>156</v>
      </c>
      <c r="B111" s="87"/>
      <c r="C111" s="87"/>
      <c r="D111" s="87"/>
      <c r="E111" s="87"/>
      <c r="F111" s="87"/>
      <c r="G111" s="87"/>
      <c r="H111" s="87"/>
    </row>
    <row r="112" spans="1:8" s="1" customFormat="1" ht="12.75" customHeight="1">
      <c r="A112" s="88" t="s">
        <v>145</v>
      </c>
      <c r="B112" s="87"/>
      <c r="C112" s="87"/>
      <c r="D112" s="87"/>
      <c r="E112" s="87"/>
      <c r="F112" s="87"/>
      <c r="G112" s="87"/>
      <c r="H112" s="87"/>
    </row>
    <row r="113" spans="1:8" s="1" customFormat="1" ht="12.75" customHeight="1">
      <c r="A113" s="80" t="s">
        <v>157</v>
      </c>
      <c r="B113" s="87"/>
      <c r="C113" s="87"/>
      <c r="D113" s="87"/>
      <c r="E113" s="87"/>
      <c r="F113" s="87"/>
      <c r="G113" s="87"/>
      <c r="H113" s="87"/>
    </row>
    <row r="114" spans="1:8" s="1" customFormat="1" ht="12.75" customHeight="1">
      <c r="A114" s="88" t="s">
        <v>146</v>
      </c>
      <c r="B114" s="87"/>
      <c r="C114" s="87"/>
      <c r="D114" s="87"/>
      <c r="E114" s="87"/>
      <c r="F114" s="87"/>
      <c r="G114" s="87"/>
      <c r="H114" s="87"/>
    </row>
    <row r="115" spans="1:8" s="1" customFormat="1" ht="12.75" customHeight="1">
      <c r="A115" s="80" t="s">
        <v>166</v>
      </c>
      <c r="B115" s="87"/>
      <c r="C115" s="87"/>
      <c r="D115" s="87"/>
      <c r="E115" s="87"/>
      <c r="F115" s="87"/>
      <c r="G115" s="87"/>
      <c r="H115" s="87"/>
    </row>
    <row r="116" spans="1:8" s="1" customFormat="1" ht="12.75" customHeight="1">
      <c r="A116" s="88" t="s">
        <v>147</v>
      </c>
      <c r="B116" s="87"/>
      <c r="C116" s="87"/>
      <c r="D116" s="87"/>
      <c r="E116" s="87"/>
      <c r="F116" s="87"/>
      <c r="G116" s="87"/>
      <c r="H116" s="87"/>
    </row>
    <row r="117" spans="1:8" s="1" customFormat="1" ht="12.75" customHeight="1">
      <c r="A117" s="80" t="s">
        <v>151</v>
      </c>
      <c r="B117" s="87"/>
      <c r="C117" s="87"/>
      <c r="D117" s="87"/>
      <c r="E117" s="87"/>
      <c r="F117" s="87"/>
      <c r="G117" s="87"/>
      <c r="H117" s="87"/>
    </row>
    <row r="118" spans="1:8" s="1" customFormat="1" ht="12.75" customHeight="1">
      <c r="A118" s="80" t="s">
        <v>158</v>
      </c>
      <c r="B118" s="87"/>
      <c r="C118" s="87"/>
      <c r="D118" s="87"/>
      <c r="E118" s="87"/>
      <c r="F118" s="87"/>
      <c r="G118" s="87"/>
      <c r="H118" s="87"/>
    </row>
    <row r="119" spans="1:8" s="1" customFormat="1" ht="15.75" customHeight="1">
      <c r="A119" s="88" t="s">
        <v>149</v>
      </c>
      <c r="B119" s="89"/>
      <c r="C119" s="89"/>
      <c r="D119" s="89"/>
      <c r="E119" s="89"/>
      <c r="F119" s="87"/>
      <c r="G119" s="87"/>
      <c r="H119" s="87"/>
    </row>
    <row r="120" spans="1:8" s="1" customFormat="1" ht="12.75" customHeight="1">
      <c r="A120" s="80" t="s">
        <v>159</v>
      </c>
      <c r="B120" s="87"/>
      <c r="C120" s="87"/>
      <c r="D120" s="87"/>
      <c r="E120" s="87"/>
      <c r="F120" s="87"/>
      <c r="G120" s="87"/>
      <c r="H120" s="87"/>
    </row>
    <row r="121" spans="1:8" s="1" customFormat="1" ht="12.75" customHeight="1">
      <c r="A121" s="88" t="s">
        <v>148</v>
      </c>
      <c r="B121" s="87"/>
      <c r="C121" s="87"/>
      <c r="D121" s="87"/>
      <c r="E121" s="87"/>
      <c r="F121" s="87"/>
      <c r="G121" s="87"/>
      <c r="H121" s="87"/>
    </row>
    <row r="122" spans="1:8" s="1" customFormat="1" ht="12.75" customHeight="1">
      <c r="A122" s="80" t="s">
        <v>160</v>
      </c>
      <c r="B122" s="87"/>
      <c r="C122" s="87"/>
      <c r="D122" s="87"/>
      <c r="E122" s="87"/>
      <c r="F122" s="87"/>
      <c r="G122" s="87"/>
      <c r="H122" s="87"/>
    </row>
    <row r="123" spans="1:8" s="1" customFormat="1" ht="15" customHeight="1">
      <c r="A123" s="88" t="s">
        <v>167</v>
      </c>
      <c r="B123" s="87"/>
      <c r="C123" s="87"/>
      <c r="D123" s="87"/>
      <c r="E123" s="87"/>
      <c r="F123" s="87"/>
      <c r="G123" s="87"/>
      <c r="H123" s="87"/>
    </row>
    <row r="124" spans="1:8" s="1" customFormat="1" ht="12.75" customHeight="1">
      <c r="A124" s="88" t="s">
        <v>170</v>
      </c>
      <c r="B124" s="87"/>
      <c r="C124" s="87"/>
      <c r="D124" s="87"/>
      <c r="E124" s="87"/>
      <c r="F124" s="87"/>
      <c r="G124" s="87"/>
      <c r="H124" s="87"/>
    </row>
    <row r="125" spans="1:8" s="1" customFormat="1" ht="25.5" customHeight="1">
      <c r="A125" s="88" t="s">
        <v>152</v>
      </c>
      <c r="B125" s="87"/>
      <c r="C125" s="87"/>
      <c r="D125" s="87"/>
      <c r="E125" s="87"/>
      <c r="F125" s="87"/>
      <c r="G125" s="87"/>
      <c r="H125" s="87"/>
    </row>
    <row r="126" spans="1:8" s="1" customFormat="1" ht="12.75" customHeight="1">
      <c r="A126" s="80" t="s">
        <v>161</v>
      </c>
      <c r="B126" s="87"/>
      <c r="C126" s="87"/>
      <c r="D126" s="87"/>
      <c r="E126" s="87"/>
      <c r="F126" s="87"/>
      <c r="G126" s="87"/>
      <c r="H126" s="87"/>
    </row>
    <row r="127" spans="1:8" s="1" customFormat="1" ht="25.5" customHeight="1">
      <c r="A127" s="88" t="s">
        <v>154</v>
      </c>
      <c r="B127" s="87"/>
      <c r="C127" s="87"/>
      <c r="D127" s="87"/>
      <c r="E127" s="87"/>
      <c r="F127" s="87"/>
      <c r="G127" s="87"/>
      <c r="H127" s="87"/>
    </row>
    <row r="128" spans="1:8" s="1" customFormat="1" ht="15.75" customHeight="1">
      <c r="A128" s="80" t="s">
        <v>162</v>
      </c>
      <c r="B128" s="87"/>
      <c r="C128" s="87"/>
      <c r="D128" s="87"/>
      <c r="E128" s="87"/>
      <c r="F128" s="87"/>
      <c r="G128" s="87"/>
      <c r="H128" s="87"/>
    </row>
    <row r="129" spans="1:8" s="1" customFormat="1" ht="16.5" customHeight="1">
      <c r="A129" s="88" t="s">
        <v>168</v>
      </c>
      <c r="B129" s="87"/>
      <c r="C129" s="87"/>
      <c r="D129" s="87"/>
      <c r="E129" s="87"/>
      <c r="F129" s="87"/>
      <c r="G129" s="87"/>
      <c r="H129" s="87"/>
    </row>
    <row r="130" spans="1:8" s="1" customFormat="1" ht="15" customHeight="1">
      <c r="A130" s="80" t="s">
        <v>169</v>
      </c>
      <c r="B130" s="87"/>
      <c r="C130" s="87"/>
      <c r="D130" s="87"/>
      <c r="E130" s="87"/>
      <c r="F130" s="87"/>
      <c r="G130" s="87"/>
      <c r="H130" s="87"/>
    </row>
    <row r="131" spans="1:8" s="1" customFormat="1" ht="25.5" customHeight="1">
      <c r="A131" s="88" t="s">
        <v>153</v>
      </c>
      <c r="B131" s="87"/>
      <c r="C131" s="87"/>
      <c r="D131" s="87"/>
      <c r="E131" s="87"/>
      <c r="F131" s="87"/>
      <c r="G131" s="87"/>
      <c r="H131" s="87"/>
    </row>
    <row r="132" spans="1:8" s="1" customFormat="1" ht="12.75" customHeight="1">
      <c r="A132" s="80" t="s">
        <v>171</v>
      </c>
      <c r="B132" s="87"/>
      <c r="C132" s="87"/>
      <c r="D132" s="87"/>
      <c r="E132" s="87"/>
      <c r="F132" s="87"/>
      <c r="G132" s="87"/>
      <c r="H132" s="87"/>
    </row>
    <row r="133" spans="6:9" s="1" customFormat="1" ht="15" customHeight="1">
      <c r="F133" s="7"/>
      <c r="G133" s="26"/>
      <c r="H133" s="27"/>
      <c r="I133" s="28"/>
    </row>
    <row r="134" spans="6:8" s="1" customFormat="1" ht="15" customHeight="1">
      <c r="F134" s="25"/>
      <c r="G134" s="7"/>
      <c r="H134" s="2"/>
    </row>
    <row r="135" spans="6:8" s="1" customFormat="1" ht="15" customHeight="1">
      <c r="F135" s="25"/>
      <c r="G135" s="7"/>
      <c r="H135" s="2"/>
    </row>
    <row r="136" spans="6:8" s="1" customFormat="1" ht="15" customHeight="1">
      <c r="F136" s="25"/>
      <c r="G136" s="7"/>
      <c r="H136" s="2"/>
    </row>
    <row r="137" spans="6:8" s="1" customFormat="1" ht="15" customHeight="1">
      <c r="F137" s="25"/>
      <c r="G137" s="7"/>
      <c r="H137" s="2"/>
    </row>
    <row r="138" spans="6:8" s="1" customFormat="1" ht="15" customHeight="1">
      <c r="F138" s="25"/>
      <c r="G138" s="7"/>
      <c r="H138" s="2"/>
    </row>
    <row r="139" spans="6:8" s="1" customFormat="1" ht="15" customHeight="1">
      <c r="F139" s="25"/>
      <c r="G139" s="7"/>
      <c r="H139" s="2"/>
    </row>
    <row r="140" spans="6:8" s="1" customFormat="1" ht="15" customHeight="1">
      <c r="F140" s="25"/>
      <c r="G140" s="7"/>
      <c r="H140" s="2"/>
    </row>
    <row r="141" spans="6:8" s="1" customFormat="1" ht="15" customHeight="1">
      <c r="F141" s="25"/>
      <c r="G141" s="7"/>
      <c r="H141" s="2"/>
    </row>
    <row r="142" spans="6:8" s="1" customFormat="1" ht="15" customHeight="1">
      <c r="F142" s="25"/>
      <c r="G142" s="7"/>
      <c r="H142" s="2"/>
    </row>
    <row r="143" spans="6:8" s="1" customFormat="1" ht="15" customHeight="1">
      <c r="F143" s="25"/>
      <c r="G143" s="7"/>
      <c r="H143" s="2"/>
    </row>
    <row r="144" spans="6:8" s="1" customFormat="1" ht="15" customHeight="1">
      <c r="F144" s="25"/>
      <c r="G144" s="7"/>
      <c r="H144" s="2"/>
    </row>
    <row r="145" spans="1:8" s="1" customFormat="1" ht="15" customHeight="1">
      <c r="A145" s="29"/>
      <c r="B145" s="30"/>
      <c r="C145" s="30"/>
      <c r="D145" s="30"/>
      <c r="E145" s="26"/>
      <c r="F145" s="25"/>
      <c r="G145" s="7"/>
      <c r="H145" s="2"/>
    </row>
    <row r="146" spans="1:8" s="1" customFormat="1" ht="15" customHeight="1">
      <c r="A146" s="29"/>
      <c r="C146" s="31"/>
      <c r="D146" s="26"/>
      <c r="E146" s="26"/>
      <c r="F146" s="25"/>
      <c r="G146" s="7"/>
      <c r="H146" s="2"/>
    </row>
    <row r="147" spans="1:8" s="1" customFormat="1" ht="15" customHeight="1">
      <c r="A147" s="29"/>
      <c r="B147" s="30"/>
      <c r="C147" s="30"/>
      <c r="D147" s="30"/>
      <c r="E147" s="30"/>
      <c r="F147" s="25"/>
      <c r="G147" s="7"/>
      <c r="H147" s="2"/>
    </row>
    <row r="148" spans="1:8" s="1" customFormat="1" ht="15" customHeight="1">
      <c r="A148" s="29"/>
      <c r="C148" s="31"/>
      <c r="D148" s="26"/>
      <c r="E148" s="26"/>
      <c r="F148" s="25"/>
      <c r="G148" s="7"/>
      <c r="H148" s="2"/>
    </row>
    <row r="149" spans="1:8" s="1" customFormat="1" ht="15" customHeight="1">
      <c r="A149" s="29"/>
      <c r="C149" s="31"/>
      <c r="D149" s="26"/>
      <c r="E149" s="26"/>
      <c r="F149" s="25"/>
      <c r="G149" s="7"/>
      <c r="H149" s="2"/>
    </row>
    <row r="150" spans="1:8" s="1" customFormat="1" ht="15" customHeight="1">
      <c r="A150" s="29"/>
      <c r="C150" s="31"/>
      <c r="D150" s="26"/>
      <c r="E150" s="26"/>
      <c r="F150" s="25"/>
      <c r="G150" s="7"/>
      <c r="H150" s="2"/>
    </row>
    <row r="151" spans="1:8" s="1" customFormat="1" ht="15" customHeight="1">
      <c r="A151" s="29"/>
      <c r="C151" s="31"/>
      <c r="D151" s="26"/>
      <c r="E151" s="26"/>
      <c r="F151" s="25"/>
      <c r="G151" s="7"/>
      <c r="H151" s="2"/>
    </row>
    <row r="152" spans="1:8" s="1" customFormat="1" ht="15" customHeight="1">
      <c r="A152" s="29"/>
      <c r="C152" s="31"/>
      <c r="D152" s="26"/>
      <c r="E152" s="26"/>
      <c r="F152" s="25"/>
      <c r="G152" s="7"/>
      <c r="H152" s="2"/>
    </row>
    <row r="153" spans="1:8" s="8" customFormat="1" ht="15" customHeight="1">
      <c r="A153" s="29"/>
      <c r="C153" s="31"/>
      <c r="D153" s="26"/>
      <c r="E153" s="26"/>
      <c r="F153" s="25"/>
      <c r="G153" s="7"/>
      <c r="H153" s="6"/>
    </row>
    <row r="154" spans="1:8" s="1" customFormat="1" ht="15" customHeight="1">
      <c r="A154" s="29"/>
      <c r="C154" s="31"/>
      <c r="D154" s="26"/>
      <c r="E154" s="26"/>
      <c r="F154" s="25"/>
      <c r="G154" s="7"/>
      <c r="H154" s="2"/>
    </row>
    <row r="155" spans="2:5" ht="15" customHeight="1">
      <c r="B155" s="30"/>
      <c r="C155" s="30"/>
      <c r="D155" s="30"/>
      <c r="E155" s="30"/>
    </row>
    <row r="156" spans="2:5" ht="15" customHeight="1">
      <c r="B156" s="29"/>
      <c r="C156" s="33"/>
      <c r="D156" s="34"/>
      <c r="E156" s="34"/>
    </row>
  </sheetData>
  <mergeCells count="43">
    <mergeCell ref="A120:H120"/>
    <mergeCell ref="A121:H121"/>
    <mergeCell ref="A122:H122"/>
    <mergeCell ref="A123:H123"/>
    <mergeCell ref="A111:H111"/>
    <mergeCell ref="A112:H112"/>
    <mergeCell ref="A113:H113"/>
    <mergeCell ref="A114:H114"/>
    <mergeCell ref="A107:H107"/>
    <mergeCell ref="A108:H108"/>
    <mergeCell ref="A109:H109"/>
    <mergeCell ref="A110:H110"/>
    <mergeCell ref="A103:H103"/>
    <mergeCell ref="A104:H104"/>
    <mergeCell ref="A105:H105"/>
    <mergeCell ref="A106:H106"/>
    <mergeCell ref="A1:O1"/>
    <mergeCell ref="A90:H90"/>
    <mergeCell ref="A91:H91"/>
    <mergeCell ref="A92:H92"/>
    <mergeCell ref="A93:H93"/>
    <mergeCell ref="A94:H94"/>
    <mergeCell ref="A95:H95"/>
    <mergeCell ref="A97:H97"/>
    <mergeCell ref="A98:H98"/>
    <mergeCell ref="A99:H99"/>
    <mergeCell ref="A100:H100"/>
    <mergeCell ref="A101:H101"/>
    <mergeCell ref="A96:H96"/>
    <mergeCell ref="A124:H124"/>
    <mergeCell ref="A115:H115"/>
    <mergeCell ref="A116:H116"/>
    <mergeCell ref="A117:H117"/>
    <mergeCell ref="A118:H118"/>
    <mergeCell ref="A119:H119"/>
    <mergeCell ref="A129:H129"/>
    <mergeCell ref="A130:H130"/>
    <mergeCell ref="A131:H131"/>
    <mergeCell ref="A132:H132"/>
    <mergeCell ref="A125:H125"/>
    <mergeCell ref="A126:H126"/>
    <mergeCell ref="A127:H127"/>
    <mergeCell ref="A128:H128"/>
  </mergeCells>
  <printOptions/>
  <pageMargins left="0.5" right="0.5" top="0.5" bottom="0.5" header="0.25" footer="0.25"/>
  <pageSetup fitToHeight="0"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Highway Profile</dc:title>
  <dc:subject/>
  <dc:creator>RF</dc:creator>
  <cp:keywords/>
  <dc:description/>
  <cp:lastModifiedBy>long.nguyen</cp:lastModifiedBy>
  <cp:lastPrinted>2005-02-23T17:47:43Z</cp:lastPrinted>
  <dcterms:created xsi:type="dcterms:W3CDTF">1999-05-04T14:28:14Z</dcterms:created>
  <dcterms:modified xsi:type="dcterms:W3CDTF">2005-03-28T20:56:23Z</dcterms:modified>
  <cp:category/>
  <cp:version/>
  <cp:contentType/>
  <cp:contentStatus/>
</cp:coreProperties>
</file>