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activeTab="0"/>
  </bookViews>
  <sheets>
    <sheet name="2003-IHS-13" sheetId="1" r:id="rId1"/>
  </sheets>
  <definedNames>
    <definedName name="_xlnm.Print_Area" localSheetId="0">'2003-IHS-13'!$A$1:$U$42</definedName>
  </definedNames>
  <calcPr fullCalcOnLoad="1"/>
</workbook>
</file>

<file path=xl/sharedStrings.xml><?xml version="1.0" encoding="utf-8"?>
<sst xmlns="http://schemas.openxmlformats.org/spreadsheetml/2006/main" count="95" uniqueCount="75">
  <si>
    <t xml:space="preserve">         Budget Authority</t>
  </si>
  <si>
    <t xml:space="preserve">      Estimated Distribution</t>
  </si>
  <si>
    <t xml:space="preserve">      ($000)</t>
  </si>
  <si>
    <t>Federal Health Administration</t>
  </si>
  <si>
    <t xml:space="preserve">Tribal Health Administration </t>
  </si>
  <si>
    <t>Total</t>
  </si>
  <si>
    <t>Federal</t>
  </si>
  <si>
    <t>Tribal</t>
  </si>
  <si>
    <t/>
  </si>
  <si>
    <t xml:space="preserve"> Indian </t>
  </si>
  <si>
    <t>Health</t>
  </si>
  <si>
    <t xml:space="preserve"> Tribal</t>
  </si>
  <si>
    <t xml:space="preserve">  Manage-</t>
  </si>
  <si>
    <t>Clinical</t>
  </si>
  <si>
    <t xml:space="preserve"> Urban </t>
  </si>
  <si>
    <t>Prev.</t>
  </si>
  <si>
    <t>Admini-</t>
  </si>
  <si>
    <t>Self -</t>
  </si>
  <si>
    <t>Facil-</t>
  </si>
  <si>
    <t xml:space="preserve"> Admini-</t>
  </si>
  <si>
    <t xml:space="preserve"> Prev.</t>
  </si>
  <si>
    <t xml:space="preserve">   ment</t>
  </si>
  <si>
    <t>Contract</t>
  </si>
  <si>
    <t>Sub Activity</t>
  </si>
  <si>
    <t>Services</t>
  </si>
  <si>
    <t>Prof.</t>
  </si>
  <si>
    <t xml:space="preserve"> stration</t>
  </si>
  <si>
    <t xml:space="preserve"> Gov.</t>
  </si>
  <si>
    <t>ities</t>
  </si>
  <si>
    <t>stration</t>
  </si>
  <si>
    <t xml:space="preserve"> Health</t>
  </si>
  <si>
    <t>Training</t>
  </si>
  <si>
    <t>Support</t>
  </si>
  <si>
    <t>SERVICES</t>
  </si>
  <si>
    <t xml:space="preserve">Hospitals &amp; Health Clinics </t>
  </si>
  <si>
    <t>Dental Health</t>
  </si>
  <si>
    <t>Mental Health</t>
  </si>
  <si>
    <t>Alcohol &amp; Substance Abuse</t>
  </si>
  <si>
    <t>Contract Health Services</t>
  </si>
  <si>
    <t xml:space="preserve">  Subtotal  (CS)</t>
  </si>
  <si>
    <t>Public Health Nursing</t>
  </si>
  <si>
    <t>Health Education</t>
  </si>
  <si>
    <t>Community Hlth Repr.</t>
  </si>
  <si>
    <t xml:space="preserve">  Subtotal  (PH)</t>
  </si>
  <si>
    <t xml:space="preserve">Indian Hlth Professions </t>
  </si>
  <si>
    <t>Tribal Management</t>
  </si>
  <si>
    <t>Direct Operations</t>
  </si>
  <si>
    <t>Self Governance</t>
  </si>
  <si>
    <t>Contract Support Costs</t>
  </si>
  <si>
    <t>Total Services</t>
  </si>
  <si>
    <t>FACILITIES</t>
  </si>
  <si>
    <t>Maintenance &amp; Improvement</t>
  </si>
  <si>
    <t>Hlth Care Facs. Constr.</t>
  </si>
  <si>
    <t>Facs. &amp; Env. Hlth Sup</t>
  </si>
  <si>
    <t>Equipment</t>
  </si>
  <si>
    <t xml:space="preserve">     Total, Facilities</t>
  </si>
  <si>
    <t>TOTAL IHS</t>
  </si>
  <si>
    <t>FY 2003</t>
  </si>
  <si>
    <t>President's</t>
  </si>
  <si>
    <t>Budget</t>
  </si>
  <si>
    <t>Joint Venture</t>
  </si>
  <si>
    <t>Small Ambutory Projects</t>
  </si>
  <si>
    <t>Bethel, AK Quarters</t>
  </si>
  <si>
    <t>Zuni, NM Quarters</t>
  </si>
  <si>
    <t>Prelim.</t>
  </si>
  <si>
    <t>OMB</t>
  </si>
  <si>
    <t xml:space="preserve">      FY 2003 Crosswalk</t>
  </si>
  <si>
    <t>P.B.</t>
  </si>
  <si>
    <t>Pawnee</t>
  </si>
  <si>
    <t>St Paul</t>
  </si>
  <si>
    <r>
      <t>Sanitation</t>
    </r>
    <r>
      <rPr>
        <sz val="10"/>
        <rFont val="Arial"/>
        <family val="0"/>
      </rPr>
      <t>:  35% Federal and 65% Tribal Administration</t>
    </r>
  </si>
  <si>
    <t>FILE:  0\DFM\BFPB\FY2004\CONG'L SUBM\CrossWalk</t>
  </si>
  <si>
    <t>Immunization AK</t>
  </si>
  <si>
    <t>Sanitation Facilities Construction</t>
  </si>
  <si>
    <t>Urban Health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</si>
</sst>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.0%"/>
    <numFmt numFmtId="167" formatCode="0.000%"/>
  </numFmts>
  <fonts count="15">
    <font>
      <sz val="10"/>
      <name val="Arial"/>
      <family val="0"/>
    </font>
    <font>
      <sz val="10"/>
      <name val="Arial Narrow"/>
      <family val="2"/>
    </font>
    <font>
      <sz val="6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9" fillId="0" borderId="0" xfId="0" applyNumberFormat="1" applyFont="1" applyAlignment="1" applyProtection="1">
      <alignment horizontal="centerContinuous"/>
      <protection/>
    </xf>
    <xf numFmtId="165" fontId="6" fillId="0" borderId="0" xfId="0" applyNumberFormat="1" applyFont="1" applyAlignment="1" applyProtection="1">
      <alignment/>
      <protection/>
    </xf>
    <xf numFmtId="37" fontId="9" fillId="0" borderId="1" xfId="0" applyNumberFormat="1" applyFont="1" applyBorder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 quotePrefix="1">
      <alignment horizontal="centerContinuous"/>
      <protection/>
    </xf>
    <xf numFmtId="37" fontId="7" fillId="2" borderId="1" xfId="0" applyNumberFormat="1" applyFont="1" applyFill="1" applyBorder="1" applyAlignment="1" applyProtection="1">
      <alignment horizontal="centerContinuous"/>
      <protection/>
    </xf>
    <xf numFmtId="37" fontId="9" fillId="2" borderId="1" xfId="0" applyNumberFormat="1" applyFont="1" applyFill="1" applyBorder="1" applyAlignment="1" applyProtection="1">
      <alignment horizontal="centerContinuous"/>
      <protection/>
    </xf>
    <xf numFmtId="37" fontId="6" fillId="2" borderId="1" xfId="0" applyNumberFormat="1" applyFont="1" applyFill="1" applyBorder="1" applyAlignment="1" applyProtection="1">
      <alignment horizontal="centerContinuous"/>
      <protection/>
    </xf>
    <xf numFmtId="37" fontId="6" fillId="0" borderId="2" xfId="0" applyNumberFormat="1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center"/>
      <protection/>
    </xf>
    <xf numFmtId="37" fontId="6" fillId="0" borderId="1" xfId="0" applyNumberFormat="1" applyFont="1" applyBorder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"/>
      <protection/>
    </xf>
    <xf numFmtId="37" fontId="6" fillId="0" borderId="5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7" fontId="6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Alignment="1">
      <alignment/>
    </xf>
    <xf numFmtId="3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E1">
      <selection activeCell="U1" sqref="U1"/>
    </sheetView>
  </sheetViews>
  <sheetFormatPr defaultColWidth="9.140625" defaultRowHeight="12.75"/>
  <cols>
    <col min="1" max="1" width="26.28125" style="0" customWidth="1"/>
    <col min="2" max="2" width="8.421875" style="0" bestFit="1" customWidth="1"/>
    <col min="3" max="3" width="6.140625" style="0" bestFit="1" customWidth="1"/>
    <col min="4" max="5" width="6.28125" style="0" bestFit="1" customWidth="1"/>
    <col min="6" max="6" width="6.8515625" style="0" bestFit="1" customWidth="1"/>
    <col min="7" max="7" width="2.28125" style="0" bestFit="1" customWidth="1"/>
    <col min="8" max="8" width="5.421875" style="0" bestFit="1" customWidth="1"/>
    <col min="9" max="9" width="7.140625" style="0" bestFit="1" customWidth="1"/>
    <col min="10" max="10" width="2.140625" style="0" customWidth="1"/>
    <col min="12" max="12" width="2.00390625" style="0" customWidth="1"/>
    <col min="13" max="13" width="8.7109375" style="0" customWidth="1"/>
    <col min="14" max="14" width="7.28125" style="0" customWidth="1"/>
    <col min="15" max="15" width="7.140625" style="0" bestFit="1" customWidth="1"/>
    <col min="16" max="16" width="8.00390625" style="0" bestFit="1" customWidth="1"/>
    <col min="17" max="17" width="5.421875" style="0" bestFit="1" customWidth="1"/>
    <col min="18" max="19" width="7.140625" style="0" bestFit="1" customWidth="1"/>
    <col min="22" max="22" width="2.28125" style="0" bestFit="1" customWidth="1"/>
    <col min="25" max="25" width="9.7109375" style="0" bestFit="1" customWidth="1"/>
  </cols>
  <sheetData>
    <row r="1" spans="1:22" ht="18.75">
      <c r="A1" s="8" t="s">
        <v>71</v>
      </c>
      <c r="B1" s="9"/>
      <c r="C1" s="9"/>
      <c r="D1" s="9"/>
      <c r="E1" s="9"/>
      <c r="F1" s="9"/>
      <c r="G1" s="9"/>
      <c r="H1" s="10" t="s">
        <v>66</v>
      </c>
      <c r="I1" s="11"/>
      <c r="J1" s="11"/>
      <c r="K1" s="10"/>
      <c r="L1" s="12"/>
      <c r="M1" s="12"/>
      <c r="N1" s="9"/>
      <c r="O1" s="9"/>
      <c r="P1" s="9"/>
      <c r="Q1" s="9"/>
      <c r="R1" s="9"/>
      <c r="S1" s="9"/>
      <c r="T1" s="9"/>
      <c r="U1" s="13">
        <v>37631</v>
      </c>
      <c r="V1" s="14"/>
    </row>
    <row r="2" spans="1:22" ht="18.75">
      <c r="A2" s="9"/>
      <c r="B2" s="9"/>
      <c r="C2" s="9"/>
      <c r="D2" s="9"/>
      <c r="E2" s="9"/>
      <c r="F2" s="9"/>
      <c r="G2" s="9"/>
      <c r="H2" s="15" t="s">
        <v>0</v>
      </c>
      <c r="I2" s="11"/>
      <c r="J2" s="10"/>
      <c r="K2" s="10"/>
      <c r="L2" s="12"/>
      <c r="M2" s="12"/>
      <c r="N2" s="9"/>
      <c r="O2" s="9"/>
      <c r="P2" s="9"/>
      <c r="Q2" s="9"/>
      <c r="R2" s="9"/>
      <c r="S2" s="9"/>
      <c r="T2" s="9"/>
      <c r="U2" s="16"/>
      <c r="V2" s="14"/>
    </row>
    <row r="3" spans="1:22" ht="18.75">
      <c r="A3" s="9"/>
      <c r="B3" s="9"/>
      <c r="C3" s="9"/>
      <c r="D3" s="9"/>
      <c r="E3" s="9"/>
      <c r="F3" s="9"/>
      <c r="G3" s="9"/>
      <c r="H3" s="15" t="s">
        <v>1</v>
      </c>
      <c r="I3" s="11"/>
      <c r="J3" s="10"/>
      <c r="K3" s="10"/>
      <c r="L3" s="12"/>
      <c r="M3" s="12"/>
      <c r="N3" s="9"/>
      <c r="O3" s="9"/>
      <c r="P3" s="9"/>
      <c r="Q3" s="9"/>
      <c r="R3" s="9"/>
      <c r="S3" s="9"/>
      <c r="T3" s="9"/>
      <c r="U3" s="9"/>
      <c r="V3" s="14"/>
    </row>
    <row r="4" spans="1:22" ht="16.5" thickBo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7"/>
      <c r="L4" s="18"/>
      <c r="M4" s="18"/>
      <c r="N4" s="18"/>
      <c r="O4" s="18"/>
      <c r="P4" s="18"/>
      <c r="Q4" s="18"/>
      <c r="R4" s="18"/>
      <c r="S4" s="18"/>
      <c r="T4" s="18"/>
      <c r="U4" s="19" t="s">
        <v>8</v>
      </c>
      <c r="V4" s="14"/>
    </row>
    <row r="5" spans="1:22" ht="20.25" thickBot="1" thickTop="1">
      <c r="A5" s="9"/>
      <c r="B5" s="20" t="s">
        <v>3</v>
      </c>
      <c r="C5" s="21"/>
      <c r="D5" s="22"/>
      <c r="E5" s="22"/>
      <c r="F5" s="22"/>
      <c r="G5" s="22"/>
      <c r="H5" s="20"/>
      <c r="I5" s="20"/>
      <c r="J5" s="20"/>
      <c r="K5" s="20"/>
      <c r="L5" s="9"/>
      <c r="M5" s="20" t="s">
        <v>4</v>
      </c>
      <c r="N5" s="20"/>
      <c r="O5" s="20"/>
      <c r="P5" s="20"/>
      <c r="Q5" s="22"/>
      <c r="R5" s="22"/>
      <c r="S5" s="22"/>
      <c r="T5" s="22"/>
      <c r="U5" s="9"/>
      <c r="V5" s="14"/>
    </row>
    <row r="6" spans="1:22" ht="13.5" thickTop="1">
      <c r="A6" s="9"/>
      <c r="B6" s="9"/>
      <c r="C6" s="9"/>
      <c r="D6" s="9"/>
      <c r="E6" s="9"/>
      <c r="F6" s="9"/>
      <c r="G6" s="9"/>
      <c r="H6" s="9"/>
      <c r="I6" s="9"/>
      <c r="J6" s="9"/>
      <c r="K6" s="23" t="s">
        <v>5</v>
      </c>
      <c r="L6" s="9"/>
      <c r="M6" s="9"/>
      <c r="N6" s="9"/>
      <c r="O6" s="9"/>
      <c r="P6" s="9"/>
      <c r="Q6" s="9"/>
      <c r="R6" s="9"/>
      <c r="S6" s="9"/>
      <c r="T6" s="23" t="s">
        <v>5</v>
      </c>
      <c r="U6" s="9"/>
      <c r="V6" s="14"/>
    </row>
    <row r="7" spans="1:22" ht="12.75">
      <c r="A7" s="9"/>
      <c r="B7" s="9"/>
      <c r="C7" s="9"/>
      <c r="D7" s="9"/>
      <c r="E7" s="9"/>
      <c r="F7" s="9"/>
      <c r="G7" s="9"/>
      <c r="H7" s="9"/>
      <c r="I7" s="9"/>
      <c r="J7" s="9"/>
      <c r="K7" s="24" t="s">
        <v>6</v>
      </c>
      <c r="L7" s="9"/>
      <c r="M7" s="9"/>
      <c r="N7" s="9"/>
      <c r="O7" s="9"/>
      <c r="P7" s="9"/>
      <c r="Q7" s="9"/>
      <c r="R7" s="9"/>
      <c r="S7" s="9"/>
      <c r="T7" s="24" t="s">
        <v>7</v>
      </c>
      <c r="U7" s="9"/>
      <c r="V7" s="14"/>
    </row>
    <row r="8" spans="1:22" ht="12.75">
      <c r="A8" s="9"/>
      <c r="B8" s="25" t="s">
        <v>6</v>
      </c>
      <c r="C8" s="9"/>
      <c r="D8" s="25" t="s">
        <v>8</v>
      </c>
      <c r="E8" s="25" t="s">
        <v>9</v>
      </c>
      <c r="F8" s="25" t="s">
        <v>6</v>
      </c>
      <c r="G8" s="25"/>
      <c r="H8" s="9"/>
      <c r="I8" s="9"/>
      <c r="J8" s="9"/>
      <c r="K8" s="24" t="s">
        <v>10</v>
      </c>
      <c r="L8" s="9"/>
      <c r="M8" s="25" t="s">
        <v>7</v>
      </c>
      <c r="N8" s="25" t="s">
        <v>11</v>
      </c>
      <c r="O8" s="25"/>
      <c r="P8" s="25" t="s">
        <v>12</v>
      </c>
      <c r="Q8" s="9"/>
      <c r="R8" s="25" t="s">
        <v>7</v>
      </c>
      <c r="S8" s="9"/>
      <c r="T8" s="24" t="s">
        <v>10</v>
      </c>
      <c r="U8" s="41" t="s">
        <v>57</v>
      </c>
      <c r="V8" s="14"/>
    </row>
    <row r="9" spans="1:22" ht="12.75">
      <c r="A9" s="9"/>
      <c r="B9" s="25" t="s">
        <v>13</v>
      </c>
      <c r="C9" s="25" t="s">
        <v>14</v>
      </c>
      <c r="D9" s="25" t="s">
        <v>15</v>
      </c>
      <c r="E9" s="25" t="s">
        <v>10</v>
      </c>
      <c r="F9" s="25" t="s">
        <v>16</v>
      </c>
      <c r="G9" s="25"/>
      <c r="H9" s="25" t="s">
        <v>17</v>
      </c>
      <c r="I9" s="26" t="s">
        <v>18</v>
      </c>
      <c r="J9" s="9"/>
      <c r="K9" s="24" t="s">
        <v>19</v>
      </c>
      <c r="L9" s="9"/>
      <c r="M9" s="25" t="s">
        <v>13</v>
      </c>
      <c r="N9" s="25" t="s">
        <v>20</v>
      </c>
      <c r="O9" s="25" t="s">
        <v>14</v>
      </c>
      <c r="P9" s="25" t="s">
        <v>21</v>
      </c>
      <c r="Q9" s="25" t="s">
        <v>17</v>
      </c>
      <c r="R9" s="25" t="s">
        <v>22</v>
      </c>
      <c r="S9" s="26" t="s">
        <v>18</v>
      </c>
      <c r="T9" s="24" t="s">
        <v>16</v>
      </c>
      <c r="U9" s="25" t="s">
        <v>58</v>
      </c>
      <c r="V9" s="14"/>
    </row>
    <row r="10" spans="1:22" ht="13.5" thickBot="1">
      <c r="A10" s="27" t="s">
        <v>23</v>
      </c>
      <c r="B10" s="27" t="s">
        <v>24</v>
      </c>
      <c r="C10" s="27" t="s">
        <v>10</v>
      </c>
      <c r="D10" s="27" t="s">
        <v>10</v>
      </c>
      <c r="E10" s="27" t="s">
        <v>25</v>
      </c>
      <c r="F10" s="27" t="s">
        <v>26</v>
      </c>
      <c r="G10" s="27"/>
      <c r="H10" s="27" t="s">
        <v>27</v>
      </c>
      <c r="I10" s="28" t="s">
        <v>28</v>
      </c>
      <c r="J10" s="29"/>
      <c r="K10" s="30" t="s">
        <v>29</v>
      </c>
      <c r="L10" s="29"/>
      <c r="M10" s="27" t="s">
        <v>24</v>
      </c>
      <c r="N10" s="27" t="s">
        <v>30</v>
      </c>
      <c r="O10" s="27" t="s">
        <v>10</v>
      </c>
      <c r="P10" s="27" t="s">
        <v>31</v>
      </c>
      <c r="Q10" s="27" t="s">
        <v>27</v>
      </c>
      <c r="R10" s="27" t="s">
        <v>32</v>
      </c>
      <c r="S10" s="28" t="s">
        <v>28</v>
      </c>
      <c r="T10" s="30" t="s">
        <v>29</v>
      </c>
      <c r="U10" s="27" t="s">
        <v>59</v>
      </c>
      <c r="V10" s="14"/>
    </row>
    <row r="11" spans="1:22" ht="13.5" thickTop="1">
      <c r="A11" s="9"/>
      <c r="B11" s="9"/>
      <c r="C11" s="9"/>
      <c r="D11" s="9"/>
      <c r="E11" s="9"/>
      <c r="F11" s="9"/>
      <c r="G11" s="9"/>
      <c r="H11" s="9"/>
      <c r="I11" s="9"/>
      <c r="J11" s="9"/>
      <c r="K11" s="31"/>
      <c r="L11" s="9"/>
      <c r="M11" s="9"/>
      <c r="N11" s="9"/>
      <c r="O11" s="9"/>
      <c r="P11" s="9"/>
      <c r="Q11" s="9"/>
      <c r="R11" s="9"/>
      <c r="S11" s="9"/>
      <c r="T11" s="31"/>
      <c r="U11" s="9"/>
      <c r="V11" s="14"/>
    </row>
    <row r="12" spans="1:22" ht="12.75">
      <c r="A12" s="32" t="s">
        <v>33</v>
      </c>
      <c r="B12" s="9"/>
      <c r="C12" s="9"/>
      <c r="D12" s="9"/>
      <c r="E12" s="9"/>
      <c r="F12" s="9"/>
      <c r="G12" s="9"/>
      <c r="H12" s="9"/>
      <c r="I12" s="9"/>
      <c r="J12" s="9"/>
      <c r="K12" s="31"/>
      <c r="L12" s="9"/>
      <c r="M12" s="9"/>
      <c r="N12" s="9"/>
      <c r="O12" s="9"/>
      <c r="P12" s="9"/>
      <c r="Q12" s="9"/>
      <c r="R12" s="9"/>
      <c r="S12" s="9"/>
      <c r="T12" s="31"/>
      <c r="U12" s="9"/>
      <c r="V12" s="14"/>
    </row>
    <row r="13" spans="1:24" ht="12.75">
      <c r="A13" s="9" t="s">
        <v>34</v>
      </c>
      <c r="B13" s="9">
        <f>W13-T13</f>
        <v>662642</v>
      </c>
      <c r="C13" s="9">
        <v>0</v>
      </c>
      <c r="D13" s="9">
        <v>0</v>
      </c>
      <c r="E13" s="9">
        <v>0</v>
      </c>
      <c r="F13" s="9">
        <v>0</v>
      </c>
      <c r="G13" s="9"/>
      <c r="H13" s="9">
        <v>0</v>
      </c>
      <c r="I13" s="9">
        <v>0</v>
      </c>
      <c r="J13" s="9"/>
      <c r="K13" s="31">
        <f>SUM(B13:J13)</f>
        <v>662642</v>
      </c>
      <c r="L13" s="9"/>
      <c r="M13" s="9">
        <v>525898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31">
        <f>(M13)</f>
        <v>525898</v>
      </c>
      <c r="U13" s="9">
        <f>K13+T13</f>
        <v>1188540</v>
      </c>
      <c r="V13" s="14"/>
      <c r="W13" s="1">
        <v>1188540</v>
      </c>
      <c r="X13" s="3"/>
    </row>
    <row r="14" spans="1:24" ht="12.75">
      <c r="A14" s="9" t="s">
        <v>35</v>
      </c>
      <c r="B14" s="9">
        <f>W14-T14</f>
        <v>64367</v>
      </c>
      <c r="C14" s="9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>
        <v>0</v>
      </c>
      <c r="J14" s="9"/>
      <c r="K14" s="31">
        <f>SUM(B14:J14)</f>
        <v>64367</v>
      </c>
      <c r="L14" s="9"/>
      <c r="M14" s="9">
        <v>35718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31">
        <f>(M14)</f>
        <v>35718</v>
      </c>
      <c r="U14" s="9">
        <f>K14+T14</f>
        <v>100085</v>
      </c>
      <c r="V14" s="14"/>
      <c r="W14" s="1">
        <v>100085</v>
      </c>
      <c r="X14" s="3"/>
    </row>
    <row r="15" spans="1:24" ht="12.75">
      <c r="A15" s="9" t="s">
        <v>36</v>
      </c>
      <c r="B15" s="9">
        <f>W15-T15</f>
        <v>28387</v>
      </c>
      <c r="C15" s="9">
        <v>0</v>
      </c>
      <c r="D15" s="9">
        <v>0</v>
      </c>
      <c r="E15" s="9">
        <v>0</v>
      </c>
      <c r="F15" s="9">
        <v>0</v>
      </c>
      <c r="G15" s="9"/>
      <c r="H15" s="9">
        <v>0</v>
      </c>
      <c r="I15" s="9">
        <v>0</v>
      </c>
      <c r="J15" s="9"/>
      <c r="K15" s="31">
        <f>SUM(B15:J15)</f>
        <v>28387</v>
      </c>
      <c r="L15" s="9"/>
      <c r="M15" s="9">
        <v>22239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31">
        <f>(M15)</f>
        <v>22239</v>
      </c>
      <c r="U15" s="9">
        <f>K15+T15</f>
        <v>50626</v>
      </c>
      <c r="V15" s="14"/>
      <c r="W15" s="1">
        <v>50626</v>
      </c>
      <c r="X15" s="3"/>
    </row>
    <row r="16" spans="1:24" ht="12.75">
      <c r="A16" s="9" t="s">
        <v>37</v>
      </c>
      <c r="B16" s="9">
        <f>W16-T16</f>
        <v>21343</v>
      </c>
      <c r="C16" s="9">
        <v>0</v>
      </c>
      <c r="D16" s="9">
        <v>0</v>
      </c>
      <c r="E16" s="9">
        <v>0</v>
      </c>
      <c r="F16" s="9">
        <v>0</v>
      </c>
      <c r="G16" s="9"/>
      <c r="H16" s="9">
        <v>0</v>
      </c>
      <c r="I16" s="9">
        <v>0</v>
      </c>
      <c r="J16" s="9"/>
      <c r="K16" s="31">
        <f>SUM(B16:J16)</f>
        <v>21343</v>
      </c>
      <c r="L16" s="9"/>
      <c r="M16" s="9">
        <v>116401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31">
        <f>(M16)</f>
        <v>116401</v>
      </c>
      <c r="U16" s="9">
        <f>K16+T16</f>
        <v>137744</v>
      </c>
      <c r="V16" s="14"/>
      <c r="W16" s="1">
        <v>137744</v>
      </c>
      <c r="X16" s="3"/>
    </row>
    <row r="17" spans="1:24" ht="12.75">
      <c r="A17" s="9" t="s">
        <v>38</v>
      </c>
      <c r="B17" s="33">
        <f>W17-T17</f>
        <v>245145</v>
      </c>
      <c r="C17" s="33">
        <v>0</v>
      </c>
      <c r="D17" s="33">
        <v>0</v>
      </c>
      <c r="E17" s="33">
        <v>0</v>
      </c>
      <c r="F17" s="33">
        <v>0</v>
      </c>
      <c r="G17" s="33"/>
      <c r="H17" s="33">
        <v>0</v>
      </c>
      <c r="I17" s="33">
        <v>0</v>
      </c>
      <c r="J17" s="33"/>
      <c r="K17" s="34">
        <f>SUM(B17:J17)</f>
        <v>245145</v>
      </c>
      <c r="L17" s="33"/>
      <c r="M17" s="9">
        <v>222985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4">
        <f>(M17)</f>
        <v>222985</v>
      </c>
      <c r="U17" s="9">
        <f>K17+T17</f>
        <v>468130</v>
      </c>
      <c r="V17" s="14"/>
      <c r="W17" s="1">
        <v>468130</v>
      </c>
      <c r="X17" s="3"/>
    </row>
    <row r="18" spans="1:24" ht="12.75">
      <c r="A18" s="9" t="s">
        <v>39</v>
      </c>
      <c r="B18" s="33">
        <f aca="true" t="shared" si="0" ref="B18:I18">SUM(B13:B17)</f>
        <v>1021884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/>
      <c r="H18" s="33">
        <f t="shared" si="0"/>
        <v>0</v>
      </c>
      <c r="I18" s="33">
        <f t="shared" si="0"/>
        <v>0</v>
      </c>
      <c r="J18" s="33"/>
      <c r="K18" s="34">
        <f>SUM(K13:K17)</f>
        <v>1021884</v>
      </c>
      <c r="L18" s="33"/>
      <c r="M18" s="35">
        <f aca="true" t="shared" si="1" ref="M18:U18">SUM(M13:M17)</f>
        <v>923241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4">
        <f t="shared" si="1"/>
        <v>923241</v>
      </c>
      <c r="U18" s="35">
        <f t="shared" si="1"/>
        <v>1945125</v>
      </c>
      <c r="V18" s="14"/>
      <c r="W18" s="1">
        <f>SUM(W13:W17)</f>
        <v>1945125</v>
      </c>
      <c r="X18" s="3"/>
    </row>
    <row r="19" spans="1:24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31"/>
      <c r="L19" s="9"/>
      <c r="M19" s="9"/>
      <c r="N19" s="9"/>
      <c r="O19" s="9"/>
      <c r="P19" s="9"/>
      <c r="Q19" s="9"/>
      <c r="R19" s="9"/>
      <c r="S19" s="9"/>
      <c r="T19" s="31"/>
      <c r="U19" s="9"/>
      <c r="V19" s="14"/>
      <c r="W19" s="1"/>
      <c r="X19" s="3"/>
    </row>
    <row r="20" spans="1:24" ht="12.75">
      <c r="A20" s="9" t="s">
        <v>40</v>
      </c>
      <c r="B20" s="9">
        <v>0</v>
      </c>
      <c r="C20" s="9">
        <v>0</v>
      </c>
      <c r="D20" s="9">
        <f>W20-T20</f>
        <v>24434</v>
      </c>
      <c r="E20" s="9">
        <v>0</v>
      </c>
      <c r="F20" s="9">
        <v>0</v>
      </c>
      <c r="G20" s="9"/>
      <c r="H20" s="9">
        <v>0</v>
      </c>
      <c r="I20" s="9">
        <v>0</v>
      </c>
      <c r="J20" s="9"/>
      <c r="K20" s="31">
        <f>SUM(B20:J20)</f>
        <v>24434</v>
      </c>
      <c r="L20" s="9"/>
      <c r="M20" s="9">
        <v>0</v>
      </c>
      <c r="N20" s="9">
        <v>15441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31">
        <f>(N20)</f>
        <v>15441</v>
      </c>
      <c r="U20" s="9">
        <f>K20+T20</f>
        <v>39875</v>
      </c>
      <c r="V20" s="14"/>
      <c r="W20" s="1">
        <v>39875</v>
      </c>
      <c r="X20" s="3"/>
    </row>
    <row r="21" spans="1:24" ht="12.75">
      <c r="A21" s="9" t="s">
        <v>41</v>
      </c>
      <c r="B21" s="9">
        <v>0</v>
      </c>
      <c r="C21" s="9">
        <v>0</v>
      </c>
      <c r="D21" s="9">
        <f>W21-T21</f>
        <v>3466</v>
      </c>
      <c r="E21" s="9">
        <v>0</v>
      </c>
      <c r="F21" s="9">
        <v>0</v>
      </c>
      <c r="G21" s="9"/>
      <c r="H21" s="9">
        <v>0</v>
      </c>
      <c r="I21" s="9">
        <v>0</v>
      </c>
      <c r="J21" s="9"/>
      <c r="K21" s="31">
        <f>SUM(B21:J21)</f>
        <v>3466</v>
      </c>
      <c r="L21" s="9"/>
      <c r="M21" s="9">
        <v>0</v>
      </c>
      <c r="N21" s="9">
        <v>7597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31">
        <f>(N21)</f>
        <v>7597</v>
      </c>
      <c r="U21" s="9">
        <f>K21+T21</f>
        <v>11063</v>
      </c>
      <c r="V21" s="14"/>
      <c r="W21" s="1">
        <v>11063</v>
      </c>
      <c r="X21" s="2"/>
    </row>
    <row r="22" spans="1:24" ht="12.75">
      <c r="A22" s="9" t="s">
        <v>42</v>
      </c>
      <c r="B22" s="9">
        <v>0</v>
      </c>
      <c r="C22" s="9">
        <v>0</v>
      </c>
      <c r="D22" s="9">
        <f>W22-T22</f>
        <v>593</v>
      </c>
      <c r="E22" s="9">
        <v>0</v>
      </c>
      <c r="F22" s="9">
        <v>0</v>
      </c>
      <c r="G22" s="9"/>
      <c r="H22" s="9">
        <v>0</v>
      </c>
      <c r="I22" s="9">
        <v>0</v>
      </c>
      <c r="J22" s="9"/>
      <c r="K22" s="31">
        <f>SUM(B22:J22)</f>
        <v>593</v>
      </c>
      <c r="L22" s="9"/>
      <c r="M22" s="9">
        <v>0</v>
      </c>
      <c r="N22" s="9">
        <v>50181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31">
        <f>(N22)</f>
        <v>50181</v>
      </c>
      <c r="U22" s="9">
        <f>K22+T22</f>
        <v>50774</v>
      </c>
      <c r="V22" s="14"/>
      <c r="W22" s="1">
        <v>50774</v>
      </c>
      <c r="X22" s="1"/>
    </row>
    <row r="23" spans="1:24" ht="12.75">
      <c r="A23" s="9" t="s">
        <v>72</v>
      </c>
      <c r="B23" s="33">
        <v>0</v>
      </c>
      <c r="C23" s="33">
        <v>0</v>
      </c>
      <c r="D23" s="33">
        <f>W23-T23</f>
        <v>0</v>
      </c>
      <c r="E23" s="33">
        <v>0</v>
      </c>
      <c r="F23" s="33">
        <v>0</v>
      </c>
      <c r="G23" s="33"/>
      <c r="H23" s="33">
        <v>0</v>
      </c>
      <c r="I23" s="33">
        <v>0</v>
      </c>
      <c r="J23" s="33"/>
      <c r="K23" s="34">
        <f>SUM(B23:J23)</f>
        <v>0</v>
      </c>
      <c r="L23" s="33"/>
      <c r="M23" s="33">
        <v>0</v>
      </c>
      <c r="N23" s="9">
        <v>1556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4">
        <f>(N23)</f>
        <v>1556</v>
      </c>
      <c r="U23" s="33">
        <f>K23+T23</f>
        <v>1556</v>
      </c>
      <c r="V23" s="14"/>
      <c r="W23" s="1">
        <v>1556</v>
      </c>
      <c r="X23" s="3"/>
    </row>
    <row r="24" spans="1:24" ht="12.75">
      <c r="A24" s="9" t="s">
        <v>43</v>
      </c>
      <c r="B24" s="33">
        <f>SUM(B20:B23)</f>
        <v>0</v>
      </c>
      <c r="C24" s="33">
        <f>SUM(C20:C23)</f>
        <v>0</v>
      </c>
      <c r="D24" s="33">
        <f>SUM(D20:D23)</f>
        <v>28493</v>
      </c>
      <c r="E24" s="33">
        <f>SUM(E20:E23)</f>
        <v>0</v>
      </c>
      <c r="F24" s="33">
        <f>SUM(F20:F23)</f>
        <v>0</v>
      </c>
      <c r="G24" s="33"/>
      <c r="H24" s="33">
        <f>SUM(H20:H23)</f>
        <v>0</v>
      </c>
      <c r="I24" s="33">
        <f>SUM(I20:I23)</f>
        <v>0</v>
      </c>
      <c r="J24" s="33"/>
      <c r="K24" s="34">
        <f>SUM(K20:K23)</f>
        <v>28493</v>
      </c>
      <c r="L24" s="33"/>
      <c r="M24" s="33">
        <f aca="true" t="shared" si="2" ref="M24:U24">SUM(M20:M23)</f>
        <v>0</v>
      </c>
      <c r="N24" s="35">
        <f t="shared" si="2"/>
        <v>74775</v>
      </c>
      <c r="O24" s="33">
        <f t="shared" si="2"/>
        <v>0</v>
      </c>
      <c r="P24" s="33">
        <f t="shared" si="2"/>
        <v>0</v>
      </c>
      <c r="Q24" s="33">
        <f t="shared" si="2"/>
        <v>0</v>
      </c>
      <c r="R24" s="33">
        <f t="shared" si="2"/>
        <v>0</v>
      </c>
      <c r="S24" s="33">
        <f t="shared" si="2"/>
        <v>0</v>
      </c>
      <c r="T24" s="34">
        <f t="shared" si="2"/>
        <v>74775</v>
      </c>
      <c r="U24" s="33">
        <f t="shared" si="2"/>
        <v>103268</v>
      </c>
      <c r="V24" s="14"/>
      <c r="W24" s="1">
        <f>SUM(W20:W23)</f>
        <v>103268</v>
      </c>
      <c r="X24" s="3"/>
    </row>
    <row r="25" spans="1:24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31"/>
      <c r="L25" s="9"/>
      <c r="M25" s="9"/>
      <c r="N25" s="9"/>
      <c r="O25" s="9"/>
      <c r="P25" s="9"/>
      <c r="Q25" s="9"/>
      <c r="R25" s="9"/>
      <c r="S25" s="9"/>
      <c r="T25" s="31"/>
      <c r="U25" s="9"/>
      <c r="V25" s="14"/>
      <c r="W25" s="1"/>
      <c r="X25" s="3"/>
    </row>
    <row r="26" spans="1:24" ht="12.75">
      <c r="A26" s="9" t="s">
        <v>74</v>
      </c>
      <c r="B26" s="9">
        <v>0</v>
      </c>
      <c r="C26" s="9">
        <f>W26-O26</f>
        <v>3598</v>
      </c>
      <c r="D26" s="9">
        <v>0</v>
      </c>
      <c r="E26" s="9">
        <v>0</v>
      </c>
      <c r="F26" s="9">
        <v>0</v>
      </c>
      <c r="G26" s="9"/>
      <c r="H26" s="9">
        <v>0</v>
      </c>
      <c r="I26" s="9">
        <v>0</v>
      </c>
      <c r="J26" s="9"/>
      <c r="K26" s="31">
        <f aca="true" t="shared" si="3" ref="K26:K31">SUM(B26:J26)</f>
        <v>3598</v>
      </c>
      <c r="L26" s="9"/>
      <c r="M26" s="9">
        <v>0</v>
      </c>
      <c r="N26" s="9">
        <v>0</v>
      </c>
      <c r="O26" s="9">
        <v>27930</v>
      </c>
      <c r="P26" s="9">
        <v>0</v>
      </c>
      <c r="Q26" s="9">
        <v>0</v>
      </c>
      <c r="R26" s="9">
        <v>0</v>
      </c>
      <c r="S26" s="9">
        <v>0</v>
      </c>
      <c r="T26" s="31">
        <f>+O26</f>
        <v>27930</v>
      </c>
      <c r="U26" s="9">
        <f aca="true" t="shared" si="4" ref="U26:U31">K26+T26</f>
        <v>31528</v>
      </c>
      <c r="V26" s="14"/>
      <c r="W26" s="1">
        <v>31528</v>
      </c>
      <c r="X26" s="3"/>
    </row>
    <row r="27" spans="1:24" ht="12.75">
      <c r="A27" s="9" t="s">
        <v>44</v>
      </c>
      <c r="B27" s="9">
        <v>0</v>
      </c>
      <c r="C27" s="9">
        <v>0</v>
      </c>
      <c r="D27" s="9">
        <v>0</v>
      </c>
      <c r="E27" s="9">
        <f>W27-T27</f>
        <v>35373</v>
      </c>
      <c r="F27" s="9">
        <v>0</v>
      </c>
      <c r="G27" s="9"/>
      <c r="H27" s="9">
        <v>0</v>
      </c>
      <c r="I27" s="9">
        <v>0</v>
      </c>
      <c r="J27" s="9"/>
      <c r="K27" s="31">
        <f t="shared" si="3"/>
        <v>35373</v>
      </c>
      <c r="L27" s="9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31">
        <f>(M27)</f>
        <v>0</v>
      </c>
      <c r="U27" s="9">
        <f t="shared" si="4"/>
        <v>35373</v>
      </c>
      <c r="V27" s="14"/>
      <c r="W27" s="1">
        <v>35373</v>
      </c>
      <c r="X27" s="3"/>
    </row>
    <row r="28" spans="1:24" ht="12.75">
      <c r="A28" s="9" t="s">
        <v>45</v>
      </c>
      <c r="B28" s="9">
        <v>0</v>
      </c>
      <c r="C28" s="9">
        <v>0</v>
      </c>
      <c r="D28" s="9">
        <v>0</v>
      </c>
      <c r="E28" s="9">
        <f>W28-T28</f>
        <v>103</v>
      </c>
      <c r="F28" s="9">
        <v>0</v>
      </c>
      <c r="G28" s="9"/>
      <c r="H28" s="9">
        <v>0</v>
      </c>
      <c r="I28" s="9">
        <v>0</v>
      </c>
      <c r="J28" s="9"/>
      <c r="K28" s="31">
        <f t="shared" si="3"/>
        <v>103</v>
      </c>
      <c r="L28" s="9"/>
      <c r="M28" s="9">
        <v>0</v>
      </c>
      <c r="N28" s="9">
        <v>0</v>
      </c>
      <c r="O28" s="9">
        <v>0</v>
      </c>
      <c r="P28" s="9">
        <v>2303</v>
      </c>
      <c r="Q28" s="9">
        <v>0</v>
      </c>
      <c r="R28" s="9">
        <v>0</v>
      </c>
      <c r="S28" s="9">
        <v>0</v>
      </c>
      <c r="T28" s="31">
        <f>+P28</f>
        <v>2303</v>
      </c>
      <c r="U28" s="9">
        <f t="shared" si="4"/>
        <v>2406</v>
      </c>
      <c r="V28" s="14"/>
      <c r="W28" s="1">
        <v>2406</v>
      </c>
      <c r="X28" s="3"/>
    </row>
    <row r="29" spans="1:24" ht="12.75">
      <c r="A29" s="9" t="s">
        <v>46</v>
      </c>
      <c r="B29" s="9">
        <v>0</v>
      </c>
      <c r="C29" s="9">
        <v>0</v>
      </c>
      <c r="D29" s="9">
        <v>0</v>
      </c>
      <c r="E29" s="9">
        <v>0</v>
      </c>
      <c r="F29" s="9">
        <f>W29-T29</f>
        <v>42025</v>
      </c>
      <c r="G29" s="36"/>
      <c r="H29" s="9">
        <v>0</v>
      </c>
      <c r="I29" s="9">
        <v>0</v>
      </c>
      <c r="J29" s="9"/>
      <c r="K29" s="31">
        <f t="shared" si="3"/>
        <v>42025</v>
      </c>
      <c r="L29" s="9"/>
      <c r="M29" s="9">
        <v>0</v>
      </c>
      <c r="N29" s="9">
        <v>0</v>
      </c>
      <c r="O29" s="9">
        <v>0</v>
      </c>
      <c r="P29" s="9">
        <v>13287</v>
      </c>
      <c r="Q29" s="9">
        <v>0</v>
      </c>
      <c r="R29" s="9">
        <v>0</v>
      </c>
      <c r="S29" s="9">
        <v>0</v>
      </c>
      <c r="T29" s="31">
        <f>+P29</f>
        <v>13287</v>
      </c>
      <c r="U29" s="9">
        <f t="shared" si="4"/>
        <v>55312</v>
      </c>
      <c r="V29" s="40"/>
      <c r="W29" s="1">
        <v>55312</v>
      </c>
      <c r="X29" s="3"/>
    </row>
    <row r="30" spans="1:24" ht="12.75">
      <c r="A30" s="9" t="s">
        <v>47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/>
      <c r="H30" s="9">
        <f>W30-Q30</f>
        <v>2294</v>
      </c>
      <c r="I30" s="9">
        <v>0</v>
      </c>
      <c r="J30" s="9"/>
      <c r="K30" s="31">
        <f t="shared" si="3"/>
        <v>2294</v>
      </c>
      <c r="L30" s="9"/>
      <c r="M30" s="9">
        <v>0</v>
      </c>
      <c r="N30" s="9">
        <v>0</v>
      </c>
      <c r="O30" s="9">
        <v>0</v>
      </c>
      <c r="P30" s="9">
        <v>0</v>
      </c>
      <c r="Q30" s="9">
        <v>7795</v>
      </c>
      <c r="R30" s="9">
        <v>0</v>
      </c>
      <c r="S30" s="9">
        <v>0</v>
      </c>
      <c r="T30" s="31">
        <f>(Q30)</f>
        <v>7795</v>
      </c>
      <c r="U30" s="9">
        <f t="shared" si="4"/>
        <v>10089</v>
      </c>
      <c r="V30" s="14"/>
      <c r="W30" s="1">
        <v>10089</v>
      </c>
      <c r="X30" s="3"/>
    </row>
    <row r="31" spans="1:24" ht="12.75">
      <c r="A31" s="9" t="s">
        <v>48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/>
      <c r="H31" s="33">
        <v>0</v>
      </c>
      <c r="I31" s="33">
        <v>0</v>
      </c>
      <c r="J31" s="33"/>
      <c r="K31" s="34">
        <f t="shared" si="3"/>
        <v>0</v>
      </c>
      <c r="L31" s="33"/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270734</v>
      </c>
      <c r="S31" s="33">
        <v>0</v>
      </c>
      <c r="T31" s="34">
        <f>(R31)</f>
        <v>270734</v>
      </c>
      <c r="U31" s="33">
        <f t="shared" si="4"/>
        <v>270734</v>
      </c>
      <c r="V31" s="14"/>
      <c r="W31" s="1">
        <v>270734</v>
      </c>
      <c r="X31" s="3"/>
    </row>
    <row r="32" spans="1:25" ht="12.75">
      <c r="A32" s="35" t="s">
        <v>49</v>
      </c>
      <c r="B32" s="33">
        <f>SUM(B24:B31)+B18</f>
        <v>1021884</v>
      </c>
      <c r="C32" s="33">
        <f>SUM(C24:C31)+C18</f>
        <v>3598</v>
      </c>
      <c r="D32" s="33">
        <f>SUM(D24:D31)+D18</f>
        <v>28493</v>
      </c>
      <c r="E32" s="33">
        <f>SUM(E24:E31)+E18</f>
        <v>35476</v>
      </c>
      <c r="F32" s="33">
        <f>SUM(F24:F31)+F18</f>
        <v>42025</v>
      </c>
      <c r="G32" s="33"/>
      <c r="H32" s="33">
        <f>SUM(H24:H31)+H18</f>
        <v>2294</v>
      </c>
      <c r="I32" s="33">
        <f>SUM(I24:I31)+I18</f>
        <v>0</v>
      </c>
      <c r="J32" s="33"/>
      <c r="K32" s="34">
        <f>SUM(K24:K31)+K18</f>
        <v>1133770</v>
      </c>
      <c r="L32" s="33"/>
      <c r="M32" s="33">
        <f aca="true" t="shared" si="5" ref="M32:U32">SUM(M24:M31)+M18</f>
        <v>923241</v>
      </c>
      <c r="N32" s="33">
        <f t="shared" si="5"/>
        <v>74775</v>
      </c>
      <c r="O32" s="33">
        <f t="shared" si="5"/>
        <v>27930</v>
      </c>
      <c r="P32" s="33">
        <f t="shared" si="5"/>
        <v>15590</v>
      </c>
      <c r="Q32" s="33">
        <f t="shared" si="5"/>
        <v>7795</v>
      </c>
      <c r="R32" s="33">
        <f t="shared" si="5"/>
        <v>270734</v>
      </c>
      <c r="S32" s="33">
        <f t="shared" si="5"/>
        <v>0</v>
      </c>
      <c r="T32" s="34">
        <f t="shared" si="5"/>
        <v>1320065</v>
      </c>
      <c r="U32" s="33">
        <f t="shared" si="5"/>
        <v>2453835</v>
      </c>
      <c r="V32" s="14"/>
      <c r="W32" s="1">
        <f>W18+W24+W26+W27+W28+W29+W30+W31</f>
        <v>2453835</v>
      </c>
      <c r="X32" s="3"/>
      <c r="Y32" s="7"/>
    </row>
    <row r="33" spans="1:2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31"/>
      <c r="L33" s="9"/>
      <c r="M33" s="9"/>
      <c r="N33" s="9"/>
      <c r="O33" s="9"/>
      <c r="P33" s="9"/>
      <c r="Q33" s="9"/>
      <c r="R33" s="9"/>
      <c r="S33" s="9"/>
      <c r="T33" s="31"/>
      <c r="U33" s="9"/>
      <c r="V33" s="14"/>
      <c r="W33" s="1"/>
      <c r="X33" s="3"/>
    </row>
    <row r="34" spans="1:24" ht="12.75">
      <c r="A34" s="32" t="s">
        <v>50</v>
      </c>
      <c r="B34" s="9"/>
      <c r="C34" s="9"/>
      <c r="D34" s="9"/>
      <c r="E34" s="9"/>
      <c r="F34" s="9"/>
      <c r="G34" s="9"/>
      <c r="H34" s="9"/>
      <c r="I34" s="9"/>
      <c r="J34" s="9"/>
      <c r="K34" s="31"/>
      <c r="L34" s="9"/>
      <c r="M34" s="9"/>
      <c r="N34" s="9"/>
      <c r="O34" s="9"/>
      <c r="P34" s="9"/>
      <c r="Q34" s="9"/>
      <c r="R34" s="9"/>
      <c r="S34" s="9"/>
      <c r="T34" s="31"/>
      <c r="U34" s="9"/>
      <c r="V34" s="14"/>
      <c r="W34" s="1"/>
      <c r="X34" s="3"/>
    </row>
    <row r="35" spans="1:24" ht="12.75">
      <c r="A35" s="9" t="s">
        <v>51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/>
      <c r="H35" s="9">
        <v>0</v>
      </c>
      <c r="I35" s="9">
        <f>W35-T35</f>
        <v>21706</v>
      </c>
      <c r="J35" s="9"/>
      <c r="K35" s="31">
        <f>SUM(B35:I35)</f>
        <v>21706</v>
      </c>
      <c r="L35" s="9"/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25625</v>
      </c>
      <c r="T35" s="31">
        <f>S35</f>
        <v>25625</v>
      </c>
      <c r="U35" s="9">
        <f>K35+T35</f>
        <v>47331</v>
      </c>
      <c r="V35" s="14"/>
      <c r="W35" s="1">
        <v>47331</v>
      </c>
      <c r="X35" s="48"/>
    </row>
    <row r="36" spans="1:24" ht="12.75">
      <c r="A36" s="9" t="s">
        <v>73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/>
      <c r="H36" s="9">
        <v>0</v>
      </c>
      <c r="I36" s="9">
        <f>0.35*W36</f>
        <v>32894.049999999996</v>
      </c>
      <c r="J36" s="9"/>
      <c r="K36" s="31">
        <f>SUM(B36:I36)</f>
        <v>32894.049999999996</v>
      </c>
      <c r="L36" s="9"/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61089</v>
      </c>
      <c r="T36" s="31">
        <f>S36</f>
        <v>61089</v>
      </c>
      <c r="U36" s="9">
        <f>K36+T36</f>
        <v>93983.04999999999</v>
      </c>
      <c r="V36" s="14"/>
      <c r="W36" s="1">
        <v>93983</v>
      </c>
      <c r="X36" s="48"/>
    </row>
    <row r="37" spans="1:24" ht="12.75">
      <c r="A37" s="9" t="s">
        <v>52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/>
      <c r="H37" s="9">
        <v>0</v>
      </c>
      <c r="I37" s="9">
        <f>W37-T37</f>
        <v>50194</v>
      </c>
      <c r="J37" s="9"/>
      <c r="K37" s="31">
        <f>SUM(B37:I37)</f>
        <v>50194</v>
      </c>
      <c r="L37" s="9"/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21806</v>
      </c>
      <c r="T37" s="31">
        <f>S37</f>
        <v>21806</v>
      </c>
      <c r="U37" s="9">
        <f>K37+T37</f>
        <v>72000</v>
      </c>
      <c r="V37" s="14"/>
      <c r="W37" s="1">
        <v>72000</v>
      </c>
      <c r="X37" s="48"/>
    </row>
    <row r="38" spans="1:24" ht="12.75">
      <c r="A38" s="9" t="s">
        <v>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/>
      <c r="H38" s="9">
        <v>0</v>
      </c>
      <c r="I38" s="9">
        <f>W38-T38</f>
        <v>102091</v>
      </c>
      <c r="J38" s="9"/>
      <c r="K38" s="31">
        <f>SUM(B38:I38)</f>
        <v>102091</v>
      </c>
      <c r="L38" s="9"/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30872</v>
      </c>
      <c r="T38" s="31">
        <f>S38</f>
        <v>30872</v>
      </c>
      <c r="U38" s="9">
        <f>K38+T38</f>
        <v>132963</v>
      </c>
      <c r="V38" s="14"/>
      <c r="W38" s="1">
        <v>132963</v>
      </c>
      <c r="X38" s="48"/>
    </row>
    <row r="39" spans="1:24" ht="12.75">
      <c r="A39" s="9" t="s">
        <v>54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/>
      <c r="H39" s="9">
        <v>0</v>
      </c>
      <c r="I39" s="9">
        <f>W39-T39</f>
        <v>6792</v>
      </c>
      <c r="J39" s="9"/>
      <c r="K39" s="31">
        <f>SUM(B39:I39)</f>
        <v>6792</v>
      </c>
      <c r="L39" s="9"/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9502</v>
      </c>
      <c r="T39" s="31">
        <f>S39</f>
        <v>9502</v>
      </c>
      <c r="U39" s="9">
        <f>K39+T39</f>
        <v>16294</v>
      </c>
      <c r="V39" s="14"/>
      <c r="W39" s="1">
        <v>16294</v>
      </c>
      <c r="X39" s="48"/>
    </row>
    <row r="40" spans="1:25" ht="12.75">
      <c r="A40" s="35" t="s">
        <v>55</v>
      </c>
      <c r="B40" s="35">
        <f aca="true" t="shared" si="6" ref="B40:H40">SUM(B35:B39)</f>
        <v>0</v>
      </c>
      <c r="C40" s="35">
        <f t="shared" si="6"/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/>
      <c r="H40" s="35">
        <f t="shared" si="6"/>
        <v>0</v>
      </c>
      <c r="I40" s="35">
        <f>SUM(I35:I39)</f>
        <v>213677.05</v>
      </c>
      <c r="J40" s="35"/>
      <c r="K40" s="37">
        <f>SUM(K35:K39)</f>
        <v>213677.05</v>
      </c>
      <c r="L40" s="35"/>
      <c r="M40" s="35">
        <f aca="true" t="shared" si="7" ref="M40:U40">SUM(M35:M39)</f>
        <v>0</v>
      </c>
      <c r="N40" s="35">
        <f t="shared" si="7"/>
        <v>0</v>
      </c>
      <c r="O40" s="35">
        <f t="shared" si="7"/>
        <v>0</v>
      </c>
      <c r="P40" s="35">
        <f t="shared" si="7"/>
        <v>0</v>
      </c>
      <c r="Q40" s="35">
        <f t="shared" si="7"/>
        <v>0</v>
      </c>
      <c r="R40" s="35">
        <f t="shared" si="7"/>
        <v>0</v>
      </c>
      <c r="S40" s="35">
        <f>SUM(S35:S39)</f>
        <v>148894</v>
      </c>
      <c r="T40" s="37">
        <f t="shared" si="7"/>
        <v>148894</v>
      </c>
      <c r="U40" s="35">
        <f t="shared" si="7"/>
        <v>362571.05</v>
      </c>
      <c r="V40" s="14"/>
      <c r="W40" s="1">
        <f>W35+W36+W37+W38+W39</f>
        <v>362571</v>
      </c>
      <c r="X40" s="3"/>
      <c r="Y40" s="7"/>
    </row>
    <row r="41" spans="1:24" ht="13.5" thickBot="1">
      <c r="A41" s="46"/>
      <c r="B41" s="29"/>
      <c r="C41" s="29"/>
      <c r="D41" s="29"/>
      <c r="E41" s="29"/>
      <c r="F41" s="29"/>
      <c r="G41" s="29"/>
      <c r="H41" s="29"/>
      <c r="I41" s="29"/>
      <c r="J41" s="29"/>
      <c r="K41" s="38"/>
      <c r="L41" s="29"/>
      <c r="M41" s="29"/>
      <c r="N41" s="29"/>
      <c r="O41" s="29"/>
      <c r="P41" s="29"/>
      <c r="Q41" s="29"/>
      <c r="R41" s="29"/>
      <c r="S41" s="29"/>
      <c r="T41" s="38"/>
      <c r="U41" s="29"/>
      <c r="V41" s="14"/>
      <c r="W41" s="1"/>
      <c r="X41" s="48"/>
    </row>
    <row r="42" spans="1:24" ht="14.25" thickBot="1" thickTop="1">
      <c r="A42" s="27" t="s">
        <v>56</v>
      </c>
      <c r="B42" s="29">
        <f aca="true" t="shared" si="8" ref="B42:I42">(B32+B40)</f>
        <v>1021884</v>
      </c>
      <c r="C42" s="29">
        <f t="shared" si="8"/>
        <v>3598</v>
      </c>
      <c r="D42" s="29">
        <f t="shared" si="8"/>
        <v>28493</v>
      </c>
      <c r="E42" s="29">
        <f t="shared" si="8"/>
        <v>35476</v>
      </c>
      <c r="F42" s="29">
        <f t="shared" si="8"/>
        <v>42025</v>
      </c>
      <c r="G42" s="29"/>
      <c r="H42" s="29">
        <f t="shared" si="8"/>
        <v>2294</v>
      </c>
      <c r="I42" s="29">
        <f t="shared" si="8"/>
        <v>213677.05</v>
      </c>
      <c r="J42" s="29"/>
      <c r="K42" s="38">
        <f>(K32+K40)</f>
        <v>1347447.05</v>
      </c>
      <c r="L42" s="29"/>
      <c r="M42" s="29">
        <f aca="true" t="shared" si="9" ref="M42:U42">(M32+M40)</f>
        <v>923241</v>
      </c>
      <c r="N42" s="29">
        <f t="shared" si="9"/>
        <v>74775</v>
      </c>
      <c r="O42" s="29">
        <f t="shared" si="9"/>
        <v>27930</v>
      </c>
      <c r="P42" s="29">
        <f t="shared" si="9"/>
        <v>15590</v>
      </c>
      <c r="Q42" s="29">
        <f t="shared" si="9"/>
        <v>7795</v>
      </c>
      <c r="R42" s="29">
        <f t="shared" si="9"/>
        <v>270734</v>
      </c>
      <c r="S42" s="29">
        <f t="shared" si="9"/>
        <v>148894</v>
      </c>
      <c r="T42" s="38">
        <f t="shared" si="9"/>
        <v>1468959</v>
      </c>
      <c r="U42" s="29">
        <f t="shared" si="9"/>
        <v>2816406.05</v>
      </c>
      <c r="V42" s="39"/>
      <c r="W42" s="1">
        <f>(W32+W40)</f>
        <v>2816406</v>
      </c>
      <c r="X42" s="3"/>
    </row>
    <row r="43" spans="1:22" ht="13.5" thickTop="1">
      <c r="A43" s="4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2.75">
      <c r="A44" s="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47"/>
      <c r="T44" s="14"/>
      <c r="U44" s="14"/>
      <c r="V44" s="14"/>
    </row>
    <row r="45" spans="1:21" ht="12.75">
      <c r="A45" s="1"/>
      <c r="K45" s="4">
        <f>ROUND(K42/U42,3)</f>
        <v>0.478</v>
      </c>
      <c r="T45" s="4">
        <f>ROUND(T42/U42,3)</f>
        <v>0.522</v>
      </c>
      <c r="U45" s="4">
        <f>+K45+T45</f>
        <v>1</v>
      </c>
    </row>
    <row r="46" ht="12.75">
      <c r="Q46" s="42" t="s">
        <v>70</v>
      </c>
    </row>
    <row r="48" spans="17:19" ht="12.75">
      <c r="Q48" s="5" t="s">
        <v>64</v>
      </c>
      <c r="R48" s="6" t="s">
        <v>65</v>
      </c>
      <c r="S48" s="6" t="s">
        <v>67</v>
      </c>
    </row>
    <row r="49" spans="17:20" ht="12.75">
      <c r="Q49" s="44">
        <v>2500</v>
      </c>
      <c r="R49" s="44">
        <v>5000</v>
      </c>
      <c r="S49">
        <v>0</v>
      </c>
      <c r="T49" t="s">
        <v>60</v>
      </c>
    </row>
    <row r="50" spans="17:20" ht="12.75">
      <c r="Q50" s="44">
        <v>5000</v>
      </c>
      <c r="R50" s="44">
        <v>10000</v>
      </c>
      <c r="S50">
        <v>0</v>
      </c>
      <c r="T50" t="s">
        <v>61</v>
      </c>
    </row>
    <row r="51" spans="17:20" ht="12.75">
      <c r="Q51" s="44">
        <v>5000</v>
      </c>
      <c r="R51" s="44">
        <v>5000</v>
      </c>
      <c r="S51">
        <v>0</v>
      </c>
      <c r="T51" t="s">
        <v>62</v>
      </c>
    </row>
    <row r="52" spans="17:20" ht="12.75">
      <c r="Q52" s="45">
        <v>2000</v>
      </c>
      <c r="R52" s="45">
        <v>2000</v>
      </c>
      <c r="S52">
        <v>0</v>
      </c>
      <c r="T52" t="s">
        <v>63</v>
      </c>
    </row>
    <row r="53" spans="17:20" ht="12.75">
      <c r="Q53" s="44">
        <f>SUM(Q49:Q52)</f>
        <v>14500</v>
      </c>
      <c r="R53" s="44">
        <f>SUM(R49:R52)</f>
        <v>22000</v>
      </c>
      <c r="S53">
        <v>10639</v>
      </c>
      <c r="T53" t="s">
        <v>68</v>
      </c>
    </row>
    <row r="54" spans="19:20" ht="12.75">
      <c r="S54" s="43">
        <v>11167</v>
      </c>
      <c r="T54" t="s">
        <v>69</v>
      </c>
    </row>
    <row r="55" ht="12.75">
      <c r="S55">
        <f>SUM(S49:S54)</f>
        <v>21806</v>
      </c>
    </row>
    <row r="56" ht="12.75">
      <c r="A56" s="1"/>
    </row>
  </sheetData>
  <printOptions/>
  <pageMargins left="1" right="0.75" top="1" bottom="1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 hosteenez</dc:creator>
  <cp:keywords/>
  <dc:description/>
  <cp:lastModifiedBy>Emtranco</cp:lastModifiedBy>
  <cp:lastPrinted>2003-02-03T16:20:49Z</cp:lastPrinted>
  <dcterms:created xsi:type="dcterms:W3CDTF">1999-02-10T18:43:09Z</dcterms:created>
  <dcterms:modified xsi:type="dcterms:W3CDTF">2003-02-03T19:05:25Z</dcterms:modified>
  <cp:category/>
  <cp:version/>
  <cp:contentType/>
  <cp:contentStatus/>
</cp:coreProperties>
</file>